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  <Override PartName="/xl/threadedComments/threadedComment2.xml" ContentType="application/vnd.ms-excel.threadedcomments+xml"/>
  <Override PartName="/xl/threadedComments/threadedComment3.xml" ContentType="application/vnd.ms-excel.threadedcomments+xml"/>
  <Override PartName="/xl/threadedComments/threadedComment4.xml" ContentType="application/vnd.ms-excel.threadedcomments+xml"/>
  <Override PartName="/xl/threadedComments/threadedComment5.xml" ContentType="application/vnd.ms-excel.threadedcomments+xml"/>
  <Override PartName="/xl/threadedComments/threadedComment6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defaultThemeVersion="164011"/>
  <mc:AlternateContent xmlns:mc="http://schemas.openxmlformats.org/markup-compatibility/2006">
    <mc:Choice Requires="x15">
      <x15ac:absPath xmlns:x15ac="http://schemas.microsoft.com/office/spreadsheetml/2010/11/ac" url="G:\My Drive\VK 2021\2020 DHSP T9\Thanh toán 80%\"/>
    </mc:Choice>
  </mc:AlternateContent>
  <bookViews>
    <workbookView xWindow="0" yWindow="510" windowWidth="38400" windowHeight="19860" activeTab="1"/>
  </bookViews>
  <sheets>
    <sheet name="Tổng 08b" sheetId="1" r:id="rId1"/>
    <sheet name="Chi tiết phần mềm thoe 08b" sheetId="3" r:id="rId2"/>
    <sheet name="Chi tiết xây lắp theo 08b" sheetId="4" r:id="rId3"/>
    <sheet name="Chi tiết thiết bị thoe 08b" sheetId="5" r:id="rId4"/>
    <sheet name="Phần mềm" sheetId="7" r:id="rId5"/>
    <sheet name="Tổng 08b (2)" sheetId="6" state="hidden" r:id="rId6"/>
    <sheet name="Sheet1 (2)" sheetId="2" state="hidden" r:id="rId7"/>
  </sheets>
  <externalReferences>
    <externalReference r:id="rId8"/>
  </externalReferences>
  <definedNames>
    <definedName name="_xlnm._FilterDatabase" localSheetId="4" hidden="1">'Phần mềm'!$A$230:$R$370</definedName>
    <definedName name="_xlnm.Print_Area" localSheetId="1">'Chi tiết phần mềm thoe 08b'!$A$1:$P$386</definedName>
    <definedName name="_xlnm.Print_Area" localSheetId="3">'Chi tiết thiết bị thoe 08b'!$A$1:$P$175</definedName>
    <definedName name="_xlnm.Print_Area" localSheetId="2">'Chi tiết xây lắp theo 08b'!$A$1:$P$386</definedName>
    <definedName name="_xlnm.Print_Area" localSheetId="4">'Phần mềm'!$A$1:$P$372</definedName>
    <definedName name="_xlnm.Print_Area" localSheetId="6">'Sheet1 (2)'!$A$1:$P$437</definedName>
    <definedName name="_xlnm.Print_Area" localSheetId="0">'Tổng 08b'!$A$1:$P$386</definedName>
    <definedName name="_xlnm.Print_Area" localSheetId="5">'Tổng 08b (2)'!$A$1:$P$386</definedName>
    <definedName name="_xlnm.Print_Titles" localSheetId="1">'Chi tiết phần mềm thoe 08b'!$15:$17</definedName>
    <definedName name="_xlnm.Print_Titles" localSheetId="3">'Chi tiết thiết bị thoe 08b'!$15:$17</definedName>
    <definedName name="_xlnm.Print_Titles" localSheetId="2">'Chi tiết xây lắp theo 08b'!$15:$17</definedName>
    <definedName name="_xlnm.Print_Titles" localSheetId="4">'Phần mềm'!$15:$17</definedName>
    <definedName name="_xlnm.Print_Titles" localSheetId="6">'Sheet1 (2)'!$15:$17</definedName>
    <definedName name="_xlnm.Print_Titles" localSheetId="0">'Tổng 08b'!$15:$17</definedName>
    <definedName name="_xlnm.Print_Titles" localSheetId="5">'Tổng 08b (2)'!$15:$17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87" i="3" l="1"/>
  <c r="O386" i="3"/>
  <c r="O384" i="3"/>
  <c r="O383" i="3"/>
  <c r="O382" i="3"/>
  <c r="L377" i="3"/>
  <c r="L378" i="3"/>
  <c r="L376" i="3"/>
  <c r="C405" i="3" l="1"/>
  <c r="C403" i="1"/>
  <c r="O371" i="7"/>
  <c r="N371" i="7"/>
  <c r="K371" i="7"/>
  <c r="M369" i="7"/>
  <c r="L369" i="7"/>
  <c r="K369" i="7"/>
  <c r="G369" i="7"/>
  <c r="H369" i="7" s="1"/>
  <c r="O369" i="7" s="1"/>
  <c r="M366" i="7"/>
  <c r="L366" i="7"/>
  <c r="K366" i="7"/>
  <c r="G366" i="7"/>
  <c r="H366" i="7" s="1"/>
  <c r="O366" i="7" s="1"/>
  <c r="M362" i="7"/>
  <c r="L362" i="7"/>
  <c r="K362" i="7"/>
  <c r="G362" i="7"/>
  <c r="H362" i="7" s="1"/>
  <c r="O362" i="7" s="1"/>
  <c r="M361" i="7"/>
  <c r="L361" i="7"/>
  <c r="K361" i="7"/>
  <c r="G361" i="7"/>
  <c r="N361" i="7" s="1"/>
  <c r="M360" i="7"/>
  <c r="L360" i="7"/>
  <c r="K360" i="7"/>
  <c r="G360" i="7"/>
  <c r="N360" i="7" s="1"/>
  <c r="M357" i="7"/>
  <c r="L357" i="7"/>
  <c r="K357" i="7"/>
  <c r="G357" i="7"/>
  <c r="N357" i="7" s="1"/>
  <c r="M353" i="7"/>
  <c r="L353" i="7"/>
  <c r="K353" i="7"/>
  <c r="G353" i="7"/>
  <c r="N353" i="7" s="1"/>
  <c r="M352" i="7"/>
  <c r="L352" i="7"/>
  <c r="K352" i="7"/>
  <c r="G352" i="7"/>
  <c r="N352" i="7" s="1"/>
  <c r="G351" i="7"/>
  <c r="H351" i="7" s="1"/>
  <c r="M350" i="7"/>
  <c r="L350" i="7"/>
  <c r="K350" i="7"/>
  <c r="G350" i="7"/>
  <c r="N350" i="7" s="1"/>
  <c r="M349" i="7"/>
  <c r="L349" i="7"/>
  <c r="K349" i="7"/>
  <c r="G349" i="7"/>
  <c r="N349" i="7" s="1"/>
  <c r="M348" i="7"/>
  <c r="L348" i="7"/>
  <c r="K348" i="7"/>
  <c r="G348" i="7"/>
  <c r="H348" i="7" s="1"/>
  <c r="O348" i="7" s="1"/>
  <c r="M347" i="7"/>
  <c r="L347" i="7"/>
  <c r="K347" i="7"/>
  <c r="G347" i="7"/>
  <c r="H347" i="7" s="1"/>
  <c r="O347" i="7" s="1"/>
  <c r="M346" i="7"/>
  <c r="L346" i="7"/>
  <c r="K346" i="7"/>
  <c r="G346" i="7"/>
  <c r="H346" i="7" s="1"/>
  <c r="O346" i="7" s="1"/>
  <c r="M345" i="7"/>
  <c r="L345" i="7"/>
  <c r="K345" i="7"/>
  <c r="G345" i="7"/>
  <c r="N345" i="7" s="1"/>
  <c r="M344" i="7"/>
  <c r="L344" i="7"/>
  <c r="K344" i="7"/>
  <c r="G344" i="7"/>
  <c r="N344" i="7" s="1"/>
  <c r="M343" i="7"/>
  <c r="L343" i="7"/>
  <c r="K343" i="7"/>
  <c r="G343" i="7"/>
  <c r="N343" i="7" s="1"/>
  <c r="M341" i="7"/>
  <c r="L341" i="7"/>
  <c r="K341" i="7"/>
  <c r="G341" i="7"/>
  <c r="N341" i="7" s="1"/>
  <c r="M340" i="7"/>
  <c r="L340" i="7"/>
  <c r="K340" i="7"/>
  <c r="G340" i="7"/>
  <c r="N340" i="7" s="1"/>
  <c r="M339" i="7"/>
  <c r="L339" i="7"/>
  <c r="K339" i="7"/>
  <c r="G339" i="7"/>
  <c r="H339" i="7" s="1"/>
  <c r="O339" i="7" s="1"/>
  <c r="M338" i="7"/>
  <c r="L338" i="7"/>
  <c r="K338" i="7"/>
  <c r="G338" i="7"/>
  <c r="H338" i="7" s="1"/>
  <c r="O338" i="7" s="1"/>
  <c r="M337" i="7"/>
  <c r="L337" i="7"/>
  <c r="K337" i="7"/>
  <c r="G337" i="7"/>
  <c r="H337" i="7" s="1"/>
  <c r="O337" i="7" s="1"/>
  <c r="M336" i="7"/>
  <c r="L336" i="7"/>
  <c r="K336" i="7"/>
  <c r="G336" i="7"/>
  <c r="N336" i="7" s="1"/>
  <c r="M335" i="7"/>
  <c r="L335" i="7"/>
  <c r="K335" i="7"/>
  <c r="G335" i="7"/>
  <c r="N335" i="7" s="1"/>
  <c r="M334" i="7"/>
  <c r="L334" i="7"/>
  <c r="K334" i="7"/>
  <c r="G334" i="7"/>
  <c r="N334" i="7" s="1"/>
  <c r="M332" i="7"/>
  <c r="L332" i="7"/>
  <c r="K332" i="7"/>
  <c r="G332" i="7"/>
  <c r="N332" i="7" s="1"/>
  <c r="M331" i="7"/>
  <c r="L331" i="7"/>
  <c r="K331" i="7"/>
  <c r="G331" i="7"/>
  <c r="N331" i="7" s="1"/>
  <c r="M330" i="7"/>
  <c r="L330" i="7"/>
  <c r="K330" i="7"/>
  <c r="G330" i="7"/>
  <c r="H330" i="7" s="1"/>
  <c r="O330" i="7" s="1"/>
  <c r="M329" i="7"/>
  <c r="L329" i="7"/>
  <c r="K329" i="7"/>
  <c r="G329" i="7"/>
  <c r="H329" i="7" s="1"/>
  <c r="O329" i="7" s="1"/>
  <c r="M328" i="7"/>
  <c r="L328" i="7"/>
  <c r="K328" i="7"/>
  <c r="G328" i="7"/>
  <c r="H328" i="7" s="1"/>
  <c r="O328" i="7" s="1"/>
  <c r="M327" i="7"/>
  <c r="L327" i="7"/>
  <c r="K327" i="7"/>
  <c r="G327" i="7"/>
  <c r="N327" i="7" s="1"/>
  <c r="M326" i="7"/>
  <c r="L326" i="7"/>
  <c r="K326" i="7"/>
  <c r="G326" i="7"/>
  <c r="N326" i="7" s="1"/>
  <c r="M325" i="7"/>
  <c r="L325" i="7"/>
  <c r="K325" i="7"/>
  <c r="G325" i="7"/>
  <c r="N325" i="7" s="1"/>
  <c r="M324" i="7"/>
  <c r="L324" i="7"/>
  <c r="K324" i="7"/>
  <c r="G324" i="7"/>
  <c r="N324" i="7" s="1"/>
  <c r="M323" i="7"/>
  <c r="L323" i="7"/>
  <c r="K323" i="7"/>
  <c r="G323" i="7"/>
  <c r="N323" i="7" s="1"/>
  <c r="M322" i="7"/>
  <c r="L322" i="7"/>
  <c r="K322" i="7"/>
  <c r="G322" i="7"/>
  <c r="H322" i="7" s="1"/>
  <c r="O322" i="7" s="1"/>
  <c r="M320" i="7"/>
  <c r="L320" i="7"/>
  <c r="K320" i="7"/>
  <c r="G320" i="7"/>
  <c r="H320" i="7" s="1"/>
  <c r="O320" i="7" s="1"/>
  <c r="M319" i="7"/>
  <c r="L319" i="7"/>
  <c r="K319" i="7"/>
  <c r="G319" i="7"/>
  <c r="H319" i="7" s="1"/>
  <c r="O319" i="7" s="1"/>
  <c r="M318" i="7"/>
  <c r="L318" i="7"/>
  <c r="K318" i="7"/>
  <c r="G318" i="7"/>
  <c r="N318" i="7" s="1"/>
  <c r="M317" i="7"/>
  <c r="L317" i="7"/>
  <c r="K317" i="7"/>
  <c r="G317" i="7"/>
  <c r="N317" i="7" s="1"/>
  <c r="M316" i="7"/>
  <c r="L316" i="7"/>
  <c r="K316" i="7"/>
  <c r="G316" i="7"/>
  <c r="N316" i="7" s="1"/>
  <c r="M315" i="7"/>
  <c r="L315" i="7"/>
  <c r="K315" i="7"/>
  <c r="G315" i="7"/>
  <c r="N315" i="7" s="1"/>
  <c r="M314" i="7"/>
  <c r="L314" i="7"/>
  <c r="K314" i="7"/>
  <c r="G314" i="7"/>
  <c r="N314" i="7" s="1"/>
  <c r="M313" i="7"/>
  <c r="L313" i="7"/>
  <c r="K313" i="7"/>
  <c r="G313" i="7"/>
  <c r="H313" i="7" s="1"/>
  <c r="O313" i="7" s="1"/>
  <c r="M312" i="7"/>
  <c r="L312" i="7"/>
  <c r="K312" i="7"/>
  <c r="G312" i="7"/>
  <c r="H312" i="7" s="1"/>
  <c r="O312" i="7" s="1"/>
  <c r="M311" i="7"/>
  <c r="L311" i="7"/>
  <c r="K311" i="7"/>
  <c r="G311" i="7"/>
  <c r="H311" i="7" s="1"/>
  <c r="O311" i="7" s="1"/>
  <c r="M310" i="7"/>
  <c r="L310" i="7"/>
  <c r="K310" i="7"/>
  <c r="G310" i="7"/>
  <c r="N310" i="7" s="1"/>
  <c r="M309" i="7"/>
  <c r="L309" i="7"/>
  <c r="K309" i="7"/>
  <c r="G309" i="7"/>
  <c r="N309" i="7" s="1"/>
  <c r="M308" i="7"/>
  <c r="L308" i="7"/>
  <c r="K308" i="7"/>
  <c r="G308" i="7"/>
  <c r="N308" i="7" s="1"/>
  <c r="M307" i="7"/>
  <c r="L307" i="7"/>
  <c r="K307" i="7"/>
  <c r="G307" i="7"/>
  <c r="N307" i="7" s="1"/>
  <c r="M306" i="7"/>
  <c r="L306" i="7"/>
  <c r="K306" i="7"/>
  <c r="G306" i="7"/>
  <c r="N306" i="7" s="1"/>
  <c r="M305" i="7"/>
  <c r="L305" i="7"/>
  <c r="K305" i="7"/>
  <c r="G305" i="7"/>
  <c r="H305" i="7" s="1"/>
  <c r="O305" i="7" s="1"/>
  <c r="M303" i="7"/>
  <c r="L303" i="7"/>
  <c r="K303" i="7"/>
  <c r="G303" i="7"/>
  <c r="H303" i="7" s="1"/>
  <c r="O303" i="7" s="1"/>
  <c r="M302" i="7"/>
  <c r="L302" i="7"/>
  <c r="K302" i="7"/>
  <c r="G302" i="7"/>
  <c r="H302" i="7" s="1"/>
  <c r="O302" i="7" s="1"/>
  <c r="M301" i="7"/>
  <c r="L301" i="7"/>
  <c r="K301" i="7"/>
  <c r="G301" i="7"/>
  <c r="N301" i="7" s="1"/>
  <c r="M300" i="7"/>
  <c r="L300" i="7"/>
  <c r="K300" i="7"/>
  <c r="G300" i="7"/>
  <c r="N300" i="7" s="1"/>
  <c r="M299" i="7"/>
  <c r="L299" i="7"/>
  <c r="K299" i="7"/>
  <c r="G299" i="7"/>
  <c r="N299" i="7" s="1"/>
  <c r="M298" i="7"/>
  <c r="L298" i="7"/>
  <c r="K298" i="7"/>
  <c r="G298" i="7"/>
  <c r="N298" i="7" s="1"/>
  <c r="M297" i="7"/>
  <c r="L297" i="7"/>
  <c r="K297" i="7"/>
  <c r="G297" i="7"/>
  <c r="N297" i="7" s="1"/>
  <c r="M294" i="7"/>
  <c r="L294" i="7"/>
  <c r="K294" i="7"/>
  <c r="G294" i="7"/>
  <c r="H294" i="7" s="1"/>
  <c r="O294" i="7" s="1"/>
  <c r="M293" i="7"/>
  <c r="L293" i="7"/>
  <c r="K293" i="7"/>
  <c r="G293" i="7"/>
  <c r="H293" i="7" s="1"/>
  <c r="O293" i="7" s="1"/>
  <c r="M292" i="7"/>
  <c r="L292" i="7"/>
  <c r="K292" i="7"/>
  <c r="G292" i="7"/>
  <c r="H292" i="7" s="1"/>
  <c r="O292" i="7" s="1"/>
  <c r="M291" i="7"/>
  <c r="L291" i="7"/>
  <c r="K291" i="7"/>
  <c r="G291" i="7"/>
  <c r="N291" i="7" s="1"/>
  <c r="O290" i="7"/>
  <c r="N290" i="7"/>
  <c r="M290" i="7"/>
  <c r="L290" i="7"/>
  <c r="M289" i="7"/>
  <c r="L289" i="7"/>
  <c r="K289" i="7"/>
  <c r="G289" i="7"/>
  <c r="N289" i="7" s="1"/>
  <c r="M288" i="7"/>
  <c r="L288" i="7"/>
  <c r="K288" i="7"/>
  <c r="G288" i="7"/>
  <c r="H288" i="7" s="1"/>
  <c r="O288" i="7" s="1"/>
  <c r="M287" i="7"/>
  <c r="L287" i="7"/>
  <c r="K287" i="7"/>
  <c r="G287" i="7"/>
  <c r="H287" i="7" s="1"/>
  <c r="O287" i="7" s="1"/>
  <c r="M286" i="7"/>
  <c r="L286" i="7"/>
  <c r="K286" i="7"/>
  <c r="G286" i="7"/>
  <c r="N286" i="7" s="1"/>
  <c r="M284" i="7"/>
  <c r="L284" i="7"/>
  <c r="K284" i="7"/>
  <c r="G284" i="7"/>
  <c r="N284" i="7" s="1"/>
  <c r="M283" i="7"/>
  <c r="L283" i="7"/>
  <c r="K283" i="7"/>
  <c r="G283" i="7"/>
  <c r="N283" i="7" s="1"/>
  <c r="M282" i="7"/>
  <c r="L282" i="7"/>
  <c r="K282" i="7"/>
  <c r="G282" i="7"/>
  <c r="N282" i="7" s="1"/>
  <c r="M281" i="7"/>
  <c r="L281" i="7"/>
  <c r="K281" i="7"/>
  <c r="G281" i="7"/>
  <c r="N281" i="7" s="1"/>
  <c r="M280" i="7"/>
  <c r="L280" i="7"/>
  <c r="K280" i="7"/>
  <c r="G280" i="7"/>
  <c r="H280" i="7" s="1"/>
  <c r="O280" i="7" s="1"/>
  <c r="G279" i="7"/>
  <c r="H279" i="7" s="1"/>
  <c r="M278" i="7"/>
  <c r="L278" i="7"/>
  <c r="K278" i="7"/>
  <c r="G278" i="7"/>
  <c r="N278" i="7" s="1"/>
  <c r="M277" i="7"/>
  <c r="L277" i="7"/>
  <c r="K277" i="7"/>
  <c r="G277" i="7"/>
  <c r="H277" i="7" s="1"/>
  <c r="O277" i="7" s="1"/>
  <c r="M275" i="7"/>
  <c r="L275" i="7"/>
  <c r="K275" i="7"/>
  <c r="G275" i="7"/>
  <c r="H275" i="7" s="1"/>
  <c r="O275" i="7" s="1"/>
  <c r="M273" i="7"/>
  <c r="L273" i="7"/>
  <c r="K273" i="7"/>
  <c r="G273" i="7"/>
  <c r="H273" i="7" s="1"/>
  <c r="O273" i="7" s="1"/>
  <c r="M272" i="7"/>
  <c r="L272" i="7"/>
  <c r="K272" i="7"/>
  <c r="G272" i="7"/>
  <c r="N272" i="7" s="1"/>
  <c r="M271" i="7"/>
  <c r="L271" i="7"/>
  <c r="K271" i="7"/>
  <c r="G271" i="7"/>
  <c r="N271" i="7" s="1"/>
  <c r="N270" i="7"/>
  <c r="M270" i="7"/>
  <c r="L270" i="7"/>
  <c r="K270" i="7"/>
  <c r="H270" i="7"/>
  <c r="O270" i="7" s="1"/>
  <c r="M269" i="7"/>
  <c r="L269" i="7"/>
  <c r="K269" i="7"/>
  <c r="G269" i="7"/>
  <c r="N269" i="7" s="1"/>
  <c r="M268" i="7"/>
  <c r="L268" i="7"/>
  <c r="K268" i="7"/>
  <c r="G268" i="7"/>
  <c r="H268" i="7" s="1"/>
  <c r="O268" i="7" s="1"/>
  <c r="M267" i="7"/>
  <c r="L267" i="7"/>
  <c r="K267" i="7"/>
  <c r="G267" i="7"/>
  <c r="H267" i="7" s="1"/>
  <c r="O267" i="7" s="1"/>
  <c r="M265" i="7"/>
  <c r="L265" i="7"/>
  <c r="K265" i="7"/>
  <c r="G265" i="7"/>
  <c r="H265" i="7" s="1"/>
  <c r="O265" i="7" s="1"/>
  <c r="M264" i="7"/>
  <c r="L264" i="7"/>
  <c r="K264" i="7"/>
  <c r="G264" i="7"/>
  <c r="N264" i="7" s="1"/>
  <c r="M263" i="7"/>
  <c r="L263" i="7"/>
  <c r="K263" i="7"/>
  <c r="G263" i="7"/>
  <c r="N263" i="7" s="1"/>
  <c r="M262" i="7"/>
  <c r="L262" i="7"/>
  <c r="K262" i="7"/>
  <c r="G262" i="7"/>
  <c r="N262" i="7" s="1"/>
  <c r="M261" i="7"/>
  <c r="L261" i="7"/>
  <c r="K261" i="7"/>
  <c r="G261" i="7"/>
  <c r="N261" i="7" s="1"/>
  <c r="M259" i="7"/>
  <c r="L259" i="7"/>
  <c r="K259" i="7"/>
  <c r="G259" i="7"/>
  <c r="N259" i="7" s="1"/>
  <c r="M258" i="7"/>
  <c r="L258" i="7"/>
  <c r="K258" i="7"/>
  <c r="G258" i="7"/>
  <c r="H258" i="7" s="1"/>
  <c r="O258" i="7" s="1"/>
  <c r="M257" i="7"/>
  <c r="L257" i="7"/>
  <c r="K257" i="7"/>
  <c r="G257" i="7"/>
  <c r="N257" i="7" s="1"/>
  <c r="M256" i="7"/>
  <c r="L256" i="7"/>
  <c r="K256" i="7"/>
  <c r="G256" i="7"/>
  <c r="H256" i="7" s="1"/>
  <c r="O256" i="7" s="1"/>
  <c r="M255" i="7"/>
  <c r="L255" i="7"/>
  <c r="K255" i="7"/>
  <c r="G255" i="7"/>
  <c r="N255" i="7" s="1"/>
  <c r="M254" i="7"/>
  <c r="L254" i="7"/>
  <c r="K254" i="7"/>
  <c r="G254" i="7"/>
  <c r="N254" i="7" s="1"/>
  <c r="M253" i="7"/>
  <c r="L253" i="7"/>
  <c r="K253" i="7"/>
  <c r="G253" i="7"/>
  <c r="N253" i="7" s="1"/>
  <c r="M252" i="7"/>
  <c r="L252" i="7"/>
  <c r="K252" i="7"/>
  <c r="G252" i="7"/>
  <c r="N252" i="7" s="1"/>
  <c r="M251" i="7"/>
  <c r="L251" i="7"/>
  <c r="K251" i="7"/>
  <c r="G251" i="7"/>
  <c r="N251" i="7" s="1"/>
  <c r="M248" i="7"/>
  <c r="L248" i="7"/>
  <c r="K248" i="7"/>
  <c r="G248" i="7"/>
  <c r="N248" i="7" s="1"/>
  <c r="M246" i="7"/>
  <c r="L246" i="7"/>
  <c r="K246" i="7"/>
  <c r="G246" i="7"/>
  <c r="H246" i="7" s="1"/>
  <c r="O246" i="7" s="1"/>
  <c r="M245" i="7"/>
  <c r="L245" i="7"/>
  <c r="K245" i="7"/>
  <c r="G245" i="7"/>
  <c r="H245" i="7" s="1"/>
  <c r="O245" i="7" s="1"/>
  <c r="M244" i="7"/>
  <c r="L244" i="7"/>
  <c r="K244" i="7"/>
  <c r="G244" i="7"/>
  <c r="N244" i="7" s="1"/>
  <c r="M243" i="7"/>
  <c r="L243" i="7"/>
  <c r="K243" i="7"/>
  <c r="G243" i="7"/>
  <c r="N243" i="7" s="1"/>
  <c r="M241" i="7"/>
  <c r="L241" i="7"/>
  <c r="K241" i="7"/>
  <c r="G241" i="7"/>
  <c r="N241" i="7" s="1"/>
  <c r="M239" i="7"/>
  <c r="L239" i="7"/>
  <c r="K239" i="7"/>
  <c r="G239" i="7"/>
  <c r="N239" i="7" s="1"/>
  <c r="M238" i="7"/>
  <c r="L238" i="7"/>
  <c r="K238" i="7"/>
  <c r="G238" i="7"/>
  <c r="N238" i="7" s="1"/>
  <c r="G237" i="7"/>
  <c r="H237" i="7" s="1"/>
  <c r="M236" i="7"/>
  <c r="L236" i="7"/>
  <c r="K236" i="7"/>
  <c r="G236" i="7"/>
  <c r="N236" i="7" s="1"/>
  <c r="M235" i="7"/>
  <c r="L235" i="7"/>
  <c r="K235" i="7"/>
  <c r="G235" i="7"/>
  <c r="N235" i="7" s="1"/>
  <c r="G234" i="7"/>
  <c r="H234" i="7" s="1"/>
  <c r="M233" i="7"/>
  <c r="L233" i="7"/>
  <c r="K233" i="7"/>
  <c r="G233" i="7"/>
  <c r="N233" i="7" s="1"/>
  <c r="M232" i="7"/>
  <c r="L232" i="7"/>
  <c r="K232" i="7"/>
  <c r="G232" i="7"/>
  <c r="N232" i="7" s="1"/>
  <c r="M231" i="7"/>
  <c r="L231" i="7"/>
  <c r="K231" i="7"/>
  <c r="G231" i="7"/>
  <c r="H231" i="7" s="1"/>
  <c r="O231" i="7" s="1"/>
  <c r="N227" i="7"/>
  <c r="M227" i="7"/>
  <c r="L227" i="7"/>
  <c r="K227" i="7"/>
  <c r="H227" i="7"/>
  <c r="O227" i="7" s="1"/>
  <c r="N226" i="7"/>
  <c r="M226" i="7"/>
  <c r="L226" i="7"/>
  <c r="K226" i="7"/>
  <c r="H226" i="7"/>
  <c r="O226" i="7" s="1"/>
  <c r="M223" i="7"/>
  <c r="L223" i="7"/>
  <c r="K223" i="7"/>
  <c r="G223" i="7"/>
  <c r="N223" i="7" s="1"/>
  <c r="M222" i="7"/>
  <c r="L222" i="7"/>
  <c r="K222" i="7"/>
  <c r="G222" i="7"/>
  <c r="N222" i="7" s="1"/>
  <c r="M221" i="7"/>
  <c r="L221" i="7"/>
  <c r="K221" i="7"/>
  <c r="G221" i="7"/>
  <c r="N221" i="7" s="1"/>
  <c r="M220" i="7"/>
  <c r="L220" i="7"/>
  <c r="K220" i="7"/>
  <c r="G220" i="7"/>
  <c r="H220" i="7" s="1"/>
  <c r="O220" i="7" s="1"/>
  <c r="M219" i="7"/>
  <c r="L219" i="7"/>
  <c r="K219" i="7"/>
  <c r="G219" i="7"/>
  <c r="N219" i="7" s="1"/>
  <c r="N218" i="7"/>
  <c r="M218" i="7"/>
  <c r="L218" i="7"/>
  <c r="K218" i="7"/>
  <c r="G218" i="7"/>
  <c r="H218" i="7" s="1"/>
  <c r="O218" i="7" s="1"/>
  <c r="M217" i="7"/>
  <c r="L217" i="7"/>
  <c r="K217" i="7"/>
  <c r="G217" i="7"/>
  <c r="N217" i="7" s="1"/>
  <c r="M216" i="7"/>
  <c r="L216" i="7"/>
  <c r="K216" i="7"/>
  <c r="G216" i="7"/>
  <c r="N216" i="7" s="1"/>
  <c r="M215" i="7"/>
  <c r="L215" i="7"/>
  <c r="K215" i="7"/>
  <c r="G215" i="7"/>
  <c r="N215" i="7" s="1"/>
  <c r="M214" i="7"/>
  <c r="L214" i="7"/>
  <c r="K214" i="7"/>
  <c r="G214" i="7"/>
  <c r="N214" i="7" s="1"/>
  <c r="M213" i="7"/>
  <c r="L213" i="7"/>
  <c r="K213" i="7"/>
  <c r="G213" i="7"/>
  <c r="N213" i="7" s="1"/>
  <c r="M212" i="7"/>
  <c r="L212" i="7"/>
  <c r="K212" i="7"/>
  <c r="G212" i="7"/>
  <c r="H212" i="7" s="1"/>
  <c r="O212" i="7" s="1"/>
  <c r="N211" i="7"/>
  <c r="M211" i="7"/>
  <c r="L211" i="7"/>
  <c r="K211" i="7"/>
  <c r="G211" i="7"/>
  <c r="H211" i="7" s="1"/>
  <c r="O211" i="7" s="1"/>
  <c r="M210" i="7"/>
  <c r="L210" i="7"/>
  <c r="K210" i="7"/>
  <c r="G210" i="7"/>
  <c r="H210" i="7" s="1"/>
  <c r="O210" i="7" s="1"/>
  <c r="M208" i="7"/>
  <c r="L208" i="7"/>
  <c r="K208" i="7"/>
  <c r="H208" i="7"/>
  <c r="O208" i="7" s="1"/>
  <c r="G208" i="7"/>
  <c r="N208" i="7" s="1"/>
  <c r="M207" i="7"/>
  <c r="L207" i="7"/>
  <c r="K207" i="7"/>
  <c r="G207" i="7"/>
  <c r="N207" i="7" s="1"/>
  <c r="M206" i="7"/>
  <c r="L206" i="7"/>
  <c r="K206" i="7"/>
  <c r="G206" i="7"/>
  <c r="N206" i="7" s="1"/>
  <c r="M205" i="7"/>
  <c r="L205" i="7"/>
  <c r="K205" i="7"/>
  <c r="G205" i="7"/>
  <c r="N205" i="7" s="1"/>
  <c r="M204" i="7"/>
  <c r="L204" i="7"/>
  <c r="K204" i="7"/>
  <c r="G204" i="7"/>
  <c r="N204" i="7" s="1"/>
  <c r="M203" i="7"/>
  <c r="L203" i="7"/>
  <c r="K203" i="7"/>
  <c r="G203" i="7"/>
  <c r="H203" i="7" s="1"/>
  <c r="O203" i="7" s="1"/>
  <c r="M202" i="7"/>
  <c r="L202" i="7"/>
  <c r="K202" i="7"/>
  <c r="G202" i="7"/>
  <c r="H202" i="7" s="1"/>
  <c r="O202" i="7" s="1"/>
  <c r="M201" i="7"/>
  <c r="L201" i="7"/>
  <c r="K201" i="7"/>
  <c r="G201" i="7"/>
  <c r="H201" i="7" s="1"/>
  <c r="O201" i="7" s="1"/>
  <c r="M200" i="7"/>
  <c r="L200" i="7"/>
  <c r="K200" i="7"/>
  <c r="G200" i="7"/>
  <c r="N200" i="7" s="1"/>
  <c r="M199" i="7"/>
  <c r="L199" i="7"/>
  <c r="K199" i="7"/>
  <c r="G199" i="7"/>
  <c r="N199" i="7" s="1"/>
  <c r="M198" i="7"/>
  <c r="L198" i="7"/>
  <c r="K198" i="7"/>
  <c r="G198" i="7"/>
  <c r="N198" i="7" s="1"/>
  <c r="M197" i="7"/>
  <c r="L197" i="7"/>
  <c r="K197" i="7"/>
  <c r="G197" i="7"/>
  <c r="N197" i="7" s="1"/>
  <c r="M196" i="7"/>
  <c r="L196" i="7"/>
  <c r="K196" i="7"/>
  <c r="G196" i="7"/>
  <c r="N196" i="7" s="1"/>
  <c r="M195" i="7"/>
  <c r="L195" i="7"/>
  <c r="K195" i="7"/>
  <c r="G195" i="7"/>
  <c r="H195" i="7" s="1"/>
  <c r="O195" i="7" s="1"/>
  <c r="M194" i="7"/>
  <c r="L194" i="7"/>
  <c r="K194" i="7"/>
  <c r="G194" i="7"/>
  <c r="N194" i="7" s="1"/>
  <c r="M193" i="7"/>
  <c r="L193" i="7"/>
  <c r="K193" i="7"/>
  <c r="G193" i="7"/>
  <c r="H193" i="7" s="1"/>
  <c r="O193" i="7" s="1"/>
  <c r="M192" i="7"/>
  <c r="L192" i="7"/>
  <c r="K192" i="7"/>
  <c r="G192" i="7"/>
  <c r="H192" i="7" s="1"/>
  <c r="O192" i="7" s="1"/>
  <c r="M191" i="7"/>
  <c r="L191" i="7"/>
  <c r="K191" i="7"/>
  <c r="G191" i="7"/>
  <c r="N191" i="7" s="1"/>
  <c r="M190" i="7"/>
  <c r="L190" i="7"/>
  <c r="K190" i="7"/>
  <c r="G190" i="7"/>
  <c r="N190" i="7" s="1"/>
  <c r="M189" i="7"/>
  <c r="L189" i="7"/>
  <c r="K189" i="7"/>
  <c r="G189" i="7"/>
  <c r="N189" i="7" s="1"/>
  <c r="M188" i="7"/>
  <c r="L188" i="7"/>
  <c r="K188" i="7"/>
  <c r="G188" i="7"/>
  <c r="M187" i="7"/>
  <c r="L187" i="7"/>
  <c r="K187" i="7"/>
  <c r="G187" i="7"/>
  <c r="H187" i="7" s="1"/>
  <c r="O187" i="7" s="1"/>
  <c r="M186" i="7"/>
  <c r="L186" i="7"/>
  <c r="K186" i="7"/>
  <c r="G186" i="7"/>
  <c r="N186" i="7" s="1"/>
  <c r="M185" i="7"/>
  <c r="L185" i="7"/>
  <c r="K185" i="7"/>
  <c r="G185" i="7"/>
  <c r="H185" i="7" s="1"/>
  <c r="O185" i="7" s="1"/>
  <c r="M184" i="7"/>
  <c r="L184" i="7"/>
  <c r="K184" i="7"/>
  <c r="G184" i="7"/>
  <c r="N184" i="7" s="1"/>
  <c r="M183" i="7"/>
  <c r="L183" i="7"/>
  <c r="K183" i="7"/>
  <c r="H183" i="7"/>
  <c r="O183" i="7" s="1"/>
  <c r="G183" i="7"/>
  <c r="N183" i="7" s="1"/>
  <c r="M182" i="7"/>
  <c r="L182" i="7"/>
  <c r="K182" i="7"/>
  <c r="G182" i="7"/>
  <c r="N182" i="7" s="1"/>
  <c r="M181" i="7"/>
  <c r="L181" i="7"/>
  <c r="K181" i="7"/>
  <c r="G181" i="7"/>
  <c r="N181" i="7" s="1"/>
  <c r="M180" i="7"/>
  <c r="L180" i="7"/>
  <c r="K180" i="7"/>
  <c r="G180" i="7"/>
  <c r="O179" i="7"/>
  <c r="N179" i="7"/>
  <c r="M179" i="7"/>
  <c r="L179" i="7"/>
  <c r="K179" i="7"/>
  <c r="G179" i="7"/>
  <c r="H179" i="7" s="1"/>
  <c r="N176" i="7"/>
  <c r="M176" i="7"/>
  <c r="L176" i="7"/>
  <c r="K176" i="7"/>
  <c r="G176" i="7"/>
  <c r="H176" i="7" s="1"/>
  <c r="O176" i="7" s="1"/>
  <c r="M175" i="7"/>
  <c r="L175" i="7"/>
  <c r="K175" i="7"/>
  <c r="G175" i="7"/>
  <c r="H175" i="7" s="1"/>
  <c r="O175" i="7" s="1"/>
  <c r="M174" i="7"/>
  <c r="L174" i="7"/>
  <c r="K174" i="7"/>
  <c r="H174" i="7"/>
  <c r="O174" i="7" s="1"/>
  <c r="G174" i="7"/>
  <c r="N174" i="7" s="1"/>
  <c r="M173" i="7"/>
  <c r="L173" i="7"/>
  <c r="K173" i="7"/>
  <c r="G173" i="7"/>
  <c r="H173" i="7" s="1"/>
  <c r="O173" i="7" s="1"/>
  <c r="M171" i="7"/>
  <c r="L171" i="7"/>
  <c r="K171" i="7"/>
  <c r="G171" i="7"/>
  <c r="N171" i="7" s="1"/>
  <c r="M170" i="7"/>
  <c r="L170" i="7"/>
  <c r="K170" i="7"/>
  <c r="G170" i="7"/>
  <c r="N170" i="7" s="1"/>
  <c r="M169" i="7"/>
  <c r="L169" i="7"/>
  <c r="K169" i="7"/>
  <c r="G169" i="7"/>
  <c r="M168" i="7"/>
  <c r="L168" i="7"/>
  <c r="K168" i="7"/>
  <c r="G168" i="7"/>
  <c r="N168" i="7" s="1"/>
  <c r="M167" i="7"/>
  <c r="L167" i="7"/>
  <c r="K167" i="7"/>
  <c r="G167" i="7"/>
  <c r="H167" i="7" s="1"/>
  <c r="O167" i="7" s="1"/>
  <c r="M166" i="7"/>
  <c r="L166" i="7"/>
  <c r="K166" i="7"/>
  <c r="G166" i="7"/>
  <c r="H166" i="7" s="1"/>
  <c r="O166" i="7" s="1"/>
  <c r="M165" i="7"/>
  <c r="L165" i="7"/>
  <c r="K165" i="7"/>
  <c r="G165" i="7"/>
  <c r="N165" i="7" s="1"/>
  <c r="M164" i="7"/>
  <c r="L164" i="7"/>
  <c r="K164" i="7"/>
  <c r="G164" i="7"/>
  <c r="H164" i="7" s="1"/>
  <c r="O164" i="7" s="1"/>
  <c r="M163" i="7"/>
  <c r="L163" i="7"/>
  <c r="K163" i="7"/>
  <c r="G163" i="7"/>
  <c r="N163" i="7" s="1"/>
  <c r="M162" i="7"/>
  <c r="L162" i="7"/>
  <c r="K162" i="7"/>
  <c r="G162" i="7"/>
  <c r="N162" i="7" s="1"/>
  <c r="O161" i="7"/>
  <c r="N161" i="7"/>
  <c r="M161" i="7"/>
  <c r="L161" i="7"/>
  <c r="M160" i="7"/>
  <c r="L160" i="7"/>
  <c r="K160" i="7"/>
  <c r="G160" i="7"/>
  <c r="N160" i="7" s="1"/>
  <c r="M159" i="7"/>
  <c r="L159" i="7"/>
  <c r="K159" i="7"/>
  <c r="G159" i="7"/>
  <c r="H159" i="7" s="1"/>
  <c r="O159" i="7" s="1"/>
  <c r="M156" i="7"/>
  <c r="L156" i="7"/>
  <c r="K156" i="7"/>
  <c r="G156" i="7"/>
  <c r="N156" i="7" s="1"/>
  <c r="M155" i="7"/>
  <c r="L155" i="7"/>
  <c r="K155" i="7"/>
  <c r="G155" i="7"/>
  <c r="N155" i="7" s="1"/>
  <c r="M154" i="7"/>
  <c r="L154" i="7"/>
  <c r="K154" i="7"/>
  <c r="G154" i="7"/>
  <c r="M153" i="7"/>
  <c r="L153" i="7"/>
  <c r="K153" i="7"/>
  <c r="G153" i="7"/>
  <c r="N153" i="7" s="1"/>
  <c r="M152" i="7"/>
  <c r="L152" i="7"/>
  <c r="K152" i="7"/>
  <c r="G152" i="7"/>
  <c r="H152" i="7" s="1"/>
  <c r="O152" i="7" s="1"/>
  <c r="M151" i="7"/>
  <c r="L151" i="7"/>
  <c r="K151" i="7"/>
  <c r="G151" i="7"/>
  <c r="H151" i="7" s="1"/>
  <c r="O151" i="7" s="1"/>
  <c r="N150" i="7"/>
  <c r="M150" i="7"/>
  <c r="L150" i="7"/>
  <c r="K150" i="7"/>
  <c r="H150" i="7"/>
  <c r="O150" i="7" s="1"/>
  <c r="G150" i="7"/>
  <c r="M149" i="7"/>
  <c r="L149" i="7"/>
  <c r="K149" i="7"/>
  <c r="G149" i="7"/>
  <c r="H149" i="7" s="1"/>
  <c r="O149" i="7" s="1"/>
  <c r="M148" i="7"/>
  <c r="L148" i="7"/>
  <c r="K148" i="7"/>
  <c r="G148" i="7"/>
  <c r="N148" i="7" s="1"/>
  <c r="M147" i="7"/>
  <c r="L147" i="7"/>
  <c r="K147" i="7"/>
  <c r="G147" i="7"/>
  <c r="N147" i="7" s="1"/>
  <c r="M146" i="7"/>
  <c r="L146" i="7"/>
  <c r="K146" i="7"/>
  <c r="G146" i="7"/>
  <c r="M144" i="7"/>
  <c r="L144" i="7"/>
  <c r="K144" i="7"/>
  <c r="G144" i="7"/>
  <c r="N144" i="7" s="1"/>
  <c r="M143" i="7"/>
  <c r="L143" i="7"/>
  <c r="K143" i="7"/>
  <c r="G143" i="7"/>
  <c r="H143" i="7" s="1"/>
  <c r="O143" i="7" s="1"/>
  <c r="M142" i="7"/>
  <c r="L142" i="7"/>
  <c r="K142" i="7"/>
  <c r="G142" i="7"/>
  <c r="H142" i="7" s="1"/>
  <c r="O142" i="7" s="1"/>
  <c r="M141" i="7"/>
  <c r="L141" i="7"/>
  <c r="K141" i="7"/>
  <c r="G141" i="7"/>
  <c r="H141" i="7" s="1"/>
  <c r="O141" i="7" s="1"/>
  <c r="M140" i="7"/>
  <c r="L140" i="7"/>
  <c r="K140" i="7"/>
  <c r="G140" i="7"/>
  <c r="H140" i="7" s="1"/>
  <c r="O140" i="7" s="1"/>
  <c r="M139" i="7"/>
  <c r="L139" i="7"/>
  <c r="K139" i="7"/>
  <c r="G139" i="7"/>
  <c r="N139" i="7" s="1"/>
  <c r="M138" i="7"/>
  <c r="L138" i="7"/>
  <c r="K138" i="7"/>
  <c r="G138" i="7"/>
  <c r="N138" i="7" s="1"/>
  <c r="M137" i="7"/>
  <c r="L137" i="7"/>
  <c r="K137" i="7"/>
  <c r="G137" i="7"/>
  <c r="M134" i="7"/>
  <c r="L134" i="7"/>
  <c r="K134" i="7"/>
  <c r="G134" i="7"/>
  <c r="N134" i="7" s="1"/>
  <c r="M133" i="7"/>
  <c r="L133" i="7"/>
  <c r="K133" i="7"/>
  <c r="G133" i="7"/>
  <c r="H133" i="7" s="1"/>
  <c r="O133" i="7" s="1"/>
  <c r="M131" i="7"/>
  <c r="L131" i="7"/>
  <c r="K131" i="7"/>
  <c r="G131" i="7"/>
  <c r="H131" i="7" s="1"/>
  <c r="O131" i="7" s="1"/>
  <c r="M130" i="7"/>
  <c r="L130" i="7"/>
  <c r="K130" i="7"/>
  <c r="G130" i="7"/>
  <c r="H130" i="7" s="1"/>
  <c r="O130" i="7" s="1"/>
  <c r="M129" i="7"/>
  <c r="L129" i="7"/>
  <c r="K129" i="7"/>
  <c r="G129" i="7"/>
  <c r="H129" i="7" s="1"/>
  <c r="O129" i="7" s="1"/>
  <c r="M127" i="7"/>
  <c r="L127" i="7"/>
  <c r="K127" i="7"/>
  <c r="G127" i="7"/>
  <c r="N127" i="7" s="1"/>
  <c r="M126" i="7"/>
  <c r="L126" i="7"/>
  <c r="K126" i="7"/>
  <c r="H126" i="7"/>
  <c r="O126" i="7" s="1"/>
  <c r="G126" i="7"/>
  <c r="N126" i="7" s="1"/>
  <c r="M125" i="7"/>
  <c r="L125" i="7"/>
  <c r="K125" i="7"/>
  <c r="G125" i="7"/>
  <c r="M123" i="7"/>
  <c r="L123" i="7"/>
  <c r="K123" i="7"/>
  <c r="G123" i="7"/>
  <c r="N123" i="7" s="1"/>
  <c r="M121" i="7"/>
  <c r="L121" i="7"/>
  <c r="K121" i="7"/>
  <c r="G121" i="7"/>
  <c r="H121" i="7" s="1"/>
  <c r="O121" i="7" s="1"/>
  <c r="M120" i="7"/>
  <c r="L120" i="7"/>
  <c r="K120" i="7"/>
  <c r="G120" i="7"/>
  <c r="H120" i="7" s="1"/>
  <c r="O120" i="7" s="1"/>
  <c r="M119" i="7"/>
  <c r="L119" i="7"/>
  <c r="K119" i="7"/>
  <c r="G119" i="7"/>
  <c r="N119" i="7" s="1"/>
  <c r="M118" i="7"/>
  <c r="L118" i="7"/>
  <c r="K118" i="7"/>
  <c r="G118" i="7"/>
  <c r="H118" i="7" s="1"/>
  <c r="O118" i="7" s="1"/>
  <c r="M117" i="7"/>
  <c r="L117" i="7"/>
  <c r="K117" i="7"/>
  <c r="H117" i="7"/>
  <c r="O117" i="7" s="1"/>
  <c r="G117" i="7"/>
  <c r="N117" i="7" s="1"/>
  <c r="M116" i="7"/>
  <c r="L116" i="7"/>
  <c r="K116" i="7"/>
  <c r="G116" i="7"/>
  <c r="N116" i="7" s="1"/>
  <c r="M115" i="7"/>
  <c r="L115" i="7"/>
  <c r="K115" i="7"/>
  <c r="G115" i="7"/>
  <c r="M114" i="7"/>
  <c r="L114" i="7"/>
  <c r="K114" i="7"/>
  <c r="G114" i="7"/>
  <c r="N114" i="7" s="1"/>
  <c r="M113" i="7"/>
  <c r="L113" i="7"/>
  <c r="K113" i="7"/>
  <c r="G113" i="7"/>
  <c r="H113" i="7" s="1"/>
  <c r="O113" i="7" s="1"/>
  <c r="M112" i="7"/>
  <c r="L112" i="7"/>
  <c r="K112" i="7"/>
  <c r="G112" i="7"/>
  <c r="H112" i="7" s="1"/>
  <c r="O112" i="7" s="1"/>
  <c r="M111" i="7"/>
  <c r="L111" i="7"/>
  <c r="K111" i="7"/>
  <c r="G111" i="7"/>
  <c r="N111" i="7" s="1"/>
  <c r="M110" i="7"/>
  <c r="L110" i="7"/>
  <c r="K110" i="7"/>
  <c r="G110" i="7"/>
  <c r="H110" i="7" s="1"/>
  <c r="O110" i="7" s="1"/>
  <c r="M108" i="7"/>
  <c r="L108" i="7"/>
  <c r="K108" i="7"/>
  <c r="G108" i="7"/>
  <c r="N108" i="7" s="1"/>
  <c r="M107" i="7"/>
  <c r="L107" i="7"/>
  <c r="K107" i="7"/>
  <c r="G107" i="7"/>
  <c r="N107" i="7" s="1"/>
  <c r="M106" i="7"/>
  <c r="L106" i="7"/>
  <c r="K106" i="7"/>
  <c r="G106" i="7"/>
  <c r="M105" i="7"/>
  <c r="L105" i="7"/>
  <c r="K105" i="7"/>
  <c r="G105" i="7"/>
  <c r="N105" i="7" s="1"/>
  <c r="M104" i="7"/>
  <c r="L104" i="7"/>
  <c r="K104" i="7"/>
  <c r="G104" i="7"/>
  <c r="H104" i="7" s="1"/>
  <c r="O104" i="7" s="1"/>
  <c r="M103" i="7"/>
  <c r="L103" i="7"/>
  <c r="K103" i="7"/>
  <c r="G103" i="7"/>
  <c r="H103" i="7" s="1"/>
  <c r="O103" i="7" s="1"/>
  <c r="M102" i="7"/>
  <c r="L102" i="7"/>
  <c r="K102" i="7"/>
  <c r="G102" i="7"/>
  <c r="N102" i="7" s="1"/>
  <c r="M101" i="7"/>
  <c r="L101" i="7"/>
  <c r="K101" i="7"/>
  <c r="G101" i="7"/>
  <c r="H101" i="7" s="1"/>
  <c r="O101" i="7" s="1"/>
  <c r="M100" i="7"/>
  <c r="L100" i="7"/>
  <c r="K100" i="7"/>
  <c r="G100" i="7"/>
  <c r="N100" i="7" s="1"/>
  <c r="M99" i="7"/>
  <c r="L99" i="7"/>
  <c r="K99" i="7"/>
  <c r="G99" i="7"/>
  <c r="N99" i="7" s="1"/>
  <c r="M98" i="7"/>
  <c r="L98" i="7"/>
  <c r="K98" i="7"/>
  <c r="G98" i="7"/>
  <c r="M97" i="7"/>
  <c r="L97" i="7"/>
  <c r="K97" i="7"/>
  <c r="G97" i="7"/>
  <c r="N97" i="7" s="1"/>
  <c r="G96" i="7"/>
  <c r="H96" i="7" s="1"/>
  <c r="M95" i="7"/>
  <c r="L95" i="7"/>
  <c r="K95" i="7"/>
  <c r="G95" i="7"/>
  <c r="M94" i="7"/>
  <c r="L94" i="7"/>
  <c r="K94" i="7"/>
  <c r="G94" i="7"/>
  <c r="N94" i="7" s="1"/>
  <c r="M93" i="7"/>
  <c r="L93" i="7"/>
  <c r="K93" i="7"/>
  <c r="G93" i="7"/>
  <c r="H93" i="7" s="1"/>
  <c r="O93" i="7" s="1"/>
  <c r="M91" i="7"/>
  <c r="L91" i="7"/>
  <c r="K91" i="7"/>
  <c r="G91" i="7"/>
  <c r="H91" i="7" s="1"/>
  <c r="O91" i="7" s="1"/>
  <c r="M90" i="7"/>
  <c r="L90" i="7"/>
  <c r="K90" i="7"/>
  <c r="G90" i="7"/>
  <c r="H90" i="7" s="1"/>
  <c r="O90" i="7" s="1"/>
  <c r="M89" i="7"/>
  <c r="L89" i="7"/>
  <c r="K89" i="7"/>
  <c r="G89" i="7"/>
  <c r="N89" i="7" s="1"/>
  <c r="M88" i="7"/>
  <c r="L88" i="7"/>
  <c r="K88" i="7"/>
  <c r="G88" i="7"/>
  <c r="H88" i="7" s="1"/>
  <c r="O88" i="7" s="1"/>
  <c r="N87" i="7"/>
  <c r="M87" i="7"/>
  <c r="L87" i="7"/>
  <c r="K87" i="7"/>
  <c r="G87" i="7"/>
  <c r="H87" i="7" s="1"/>
  <c r="O87" i="7" s="1"/>
  <c r="M86" i="7"/>
  <c r="L86" i="7"/>
  <c r="K86" i="7"/>
  <c r="G86" i="7"/>
  <c r="N86" i="7" s="1"/>
  <c r="M85" i="7"/>
  <c r="L85" i="7"/>
  <c r="K85" i="7"/>
  <c r="G85" i="7"/>
  <c r="N85" i="7" s="1"/>
  <c r="M84" i="7"/>
  <c r="L84" i="7"/>
  <c r="K84" i="7"/>
  <c r="G84" i="7"/>
  <c r="N84" i="7" s="1"/>
  <c r="M83" i="7"/>
  <c r="L83" i="7"/>
  <c r="K83" i="7"/>
  <c r="G83" i="7"/>
  <c r="N83" i="7" s="1"/>
  <c r="M82" i="7"/>
  <c r="L82" i="7"/>
  <c r="K82" i="7"/>
  <c r="G82" i="7"/>
  <c r="H82" i="7" s="1"/>
  <c r="O82" i="7" s="1"/>
  <c r="M80" i="7"/>
  <c r="L80" i="7"/>
  <c r="K80" i="7"/>
  <c r="G80" i="7"/>
  <c r="H80" i="7" s="1"/>
  <c r="O80" i="7" s="1"/>
  <c r="M79" i="7"/>
  <c r="L79" i="7"/>
  <c r="K79" i="7"/>
  <c r="G79" i="7"/>
  <c r="H79" i="7" s="1"/>
  <c r="O79" i="7" s="1"/>
  <c r="M78" i="7"/>
  <c r="L78" i="7"/>
  <c r="K78" i="7"/>
  <c r="G78" i="7"/>
  <c r="H78" i="7" s="1"/>
  <c r="O78" i="7" s="1"/>
  <c r="N77" i="7"/>
  <c r="M77" i="7"/>
  <c r="L77" i="7"/>
  <c r="K77" i="7"/>
  <c r="H77" i="7"/>
  <c r="O77" i="7" s="1"/>
  <c r="G77" i="7"/>
  <c r="M75" i="7"/>
  <c r="L75" i="7"/>
  <c r="K75" i="7"/>
  <c r="G75" i="7"/>
  <c r="N75" i="7" s="1"/>
  <c r="M74" i="7"/>
  <c r="L74" i="7"/>
  <c r="K74" i="7"/>
  <c r="G74" i="7"/>
  <c r="N74" i="7" s="1"/>
  <c r="M73" i="7"/>
  <c r="L73" i="7"/>
  <c r="K73" i="7"/>
  <c r="G73" i="7"/>
  <c r="N73" i="7" s="1"/>
  <c r="N72" i="7"/>
  <c r="M72" i="7"/>
  <c r="L72" i="7"/>
  <c r="K72" i="7"/>
  <c r="G72" i="7"/>
  <c r="H72" i="7" s="1"/>
  <c r="O72" i="7" s="1"/>
  <c r="M71" i="7"/>
  <c r="L71" i="7"/>
  <c r="K71" i="7"/>
  <c r="G71" i="7"/>
  <c r="H71" i="7" s="1"/>
  <c r="O71" i="7" s="1"/>
  <c r="M70" i="7"/>
  <c r="L70" i="7"/>
  <c r="K70" i="7"/>
  <c r="G70" i="7"/>
  <c r="H70" i="7" s="1"/>
  <c r="O70" i="7" s="1"/>
  <c r="O69" i="7"/>
  <c r="N69" i="7"/>
  <c r="M69" i="7"/>
  <c r="L69" i="7"/>
  <c r="K69" i="7"/>
  <c r="H69" i="7"/>
  <c r="G69" i="7"/>
  <c r="M68" i="7"/>
  <c r="L68" i="7"/>
  <c r="K68" i="7"/>
  <c r="H68" i="7"/>
  <c r="O68" i="7" s="1"/>
  <c r="G68" i="7"/>
  <c r="N68" i="7" s="1"/>
  <c r="M67" i="7"/>
  <c r="L67" i="7"/>
  <c r="K67" i="7"/>
  <c r="G67" i="7"/>
  <c r="N67" i="7" s="1"/>
  <c r="M66" i="7"/>
  <c r="L66" i="7"/>
  <c r="K66" i="7"/>
  <c r="G66" i="7"/>
  <c r="N66" i="7" s="1"/>
  <c r="M64" i="7"/>
  <c r="L64" i="7"/>
  <c r="K64" i="7"/>
  <c r="G64" i="7"/>
  <c r="N64" i="7" s="1"/>
  <c r="N63" i="7"/>
  <c r="M63" i="7"/>
  <c r="L63" i="7"/>
  <c r="K63" i="7"/>
  <c r="G63" i="7"/>
  <c r="H63" i="7" s="1"/>
  <c r="O63" i="7" s="1"/>
  <c r="M62" i="7"/>
  <c r="L62" i="7"/>
  <c r="K62" i="7"/>
  <c r="G62" i="7"/>
  <c r="H62" i="7" s="1"/>
  <c r="O62" i="7" s="1"/>
  <c r="M61" i="7"/>
  <c r="L61" i="7"/>
  <c r="K61" i="7"/>
  <c r="G61" i="7"/>
  <c r="H61" i="7" s="1"/>
  <c r="O61" i="7" s="1"/>
  <c r="M60" i="7"/>
  <c r="L60" i="7"/>
  <c r="K60" i="7"/>
  <c r="G60" i="7"/>
  <c r="N60" i="7" s="1"/>
  <c r="M59" i="7"/>
  <c r="L59" i="7"/>
  <c r="K59" i="7"/>
  <c r="G59" i="7"/>
  <c r="N59" i="7" s="1"/>
  <c r="M58" i="7"/>
  <c r="L58" i="7"/>
  <c r="K58" i="7"/>
  <c r="G58" i="7"/>
  <c r="N58" i="7" s="1"/>
  <c r="M57" i="7"/>
  <c r="L57" i="7"/>
  <c r="K57" i="7"/>
  <c r="G57" i="7"/>
  <c r="N57" i="7" s="1"/>
  <c r="M56" i="7"/>
  <c r="L56" i="7"/>
  <c r="K56" i="7"/>
  <c r="G56" i="7"/>
  <c r="N56" i="7" s="1"/>
  <c r="M54" i="7"/>
  <c r="L54" i="7"/>
  <c r="K54" i="7"/>
  <c r="G54" i="7"/>
  <c r="H54" i="7" s="1"/>
  <c r="O54" i="7" s="1"/>
  <c r="M53" i="7"/>
  <c r="L53" i="7"/>
  <c r="K53" i="7"/>
  <c r="G53" i="7"/>
  <c r="H53" i="7" s="1"/>
  <c r="O53" i="7" s="1"/>
  <c r="M52" i="7"/>
  <c r="L52" i="7"/>
  <c r="K52" i="7"/>
  <c r="G52" i="7"/>
  <c r="H52" i="7" s="1"/>
  <c r="O52" i="7" s="1"/>
  <c r="M51" i="7"/>
  <c r="L51" i="7"/>
  <c r="K51" i="7"/>
  <c r="G51" i="7"/>
  <c r="N51" i="7" s="1"/>
  <c r="N50" i="7"/>
  <c r="M50" i="7"/>
  <c r="L50" i="7"/>
  <c r="K50" i="7"/>
  <c r="H50" i="7"/>
  <c r="O50" i="7" s="1"/>
  <c r="G50" i="7"/>
  <c r="M49" i="7"/>
  <c r="L49" i="7"/>
  <c r="K49" i="7"/>
  <c r="G49" i="7"/>
  <c r="N49" i="7" s="1"/>
  <c r="M48" i="7"/>
  <c r="L48" i="7"/>
  <c r="K48" i="7"/>
  <c r="G48" i="7"/>
  <c r="N48" i="7" s="1"/>
  <c r="M47" i="7"/>
  <c r="L47" i="7"/>
  <c r="K47" i="7"/>
  <c r="G47" i="7"/>
  <c r="N47" i="7" s="1"/>
  <c r="M46" i="7"/>
  <c r="L46" i="7"/>
  <c r="K46" i="7"/>
  <c r="G46" i="7"/>
  <c r="H46" i="7" s="1"/>
  <c r="O46" i="7" s="1"/>
  <c r="M45" i="7"/>
  <c r="L45" i="7"/>
  <c r="K45" i="7"/>
  <c r="G45" i="7"/>
  <c r="H45" i="7" s="1"/>
  <c r="O45" i="7" s="1"/>
  <c r="M44" i="7"/>
  <c r="L44" i="7"/>
  <c r="K44" i="7"/>
  <c r="G44" i="7"/>
  <c r="H44" i="7" s="1"/>
  <c r="O44" i="7" s="1"/>
  <c r="N43" i="7"/>
  <c r="M43" i="7"/>
  <c r="L43" i="7"/>
  <c r="K43" i="7"/>
  <c r="G43" i="7"/>
  <c r="H43" i="7" s="1"/>
  <c r="O43" i="7" s="1"/>
  <c r="N42" i="7"/>
  <c r="M42" i="7"/>
  <c r="L42" i="7"/>
  <c r="K42" i="7"/>
  <c r="H42" i="7"/>
  <c r="O42" i="7" s="1"/>
  <c r="G42" i="7"/>
  <c r="M40" i="7"/>
  <c r="L40" i="7"/>
  <c r="K40" i="7"/>
  <c r="G40" i="7"/>
  <c r="H40" i="7" s="1"/>
  <c r="O40" i="7" s="1"/>
  <c r="M39" i="7"/>
  <c r="L39" i="7"/>
  <c r="K39" i="7"/>
  <c r="G39" i="7"/>
  <c r="N39" i="7" s="1"/>
  <c r="M38" i="7"/>
  <c r="L38" i="7"/>
  <c r="K38" i="7"/>
  <c r="G38" i="7"/>
  <c r="N38" i="7" s="1"/>
  <c r="N37" i="7"/>
  <c r="M37" i="7"/>
  <c r="L37" i="7"/>
  <c r="K37" i="7"/>
  <c r="G37" i="7"/>
  <c r="H37" i="7" s="1"/>
  <c r="O37" i="7" s="1"/>
  <c r="M36" i="7"/>
  <c r="L36" i="7"/>
  <c r="K36" i="7"/>
  <c r="G36" i="7"/>
  <c r="H36" i="7" s="1"/>
  <c r="O36" i="7" s="1"/>
  <c r="M35" i="7"/>
  <c r="L35" i="7"/>
  <c r="K35" i="7"/>
  <c r="G35" i="7"/>
  <c r="H35" i="7" s="1"/>
  <c r="O35" i="7" s="1"/>
  <c r="O34" i="7"/>
  <c r="N34" i="7"/>
  <c r="M34" i="7"/>
  <c r="L34" i="7"/>
  <c r="K34" i="7"/>
  <c r="H34" i="7"/>
  <c r="G34" i="7"/>
  <c r="M32" i="7"/>
  <c r="L32" i="7"/>
  <c r="K32" i="7"/>
  <c r="H32" i="7"/>
  <c r="O32" i="7" s="1"/>
  <c r="G32" i="7"/>
  <c r="N32" i="7" s="1"/>
  <c r="M31" i="7"/>
  <c r="L31" i="7"/>
  <c r="K31" i="7"/>
  <c r="G31" i="7"/>
  <c r="N31" i="7" s="1"/>
  <c r="M30" i="7"/>
  <c r="L30" i="7"/>
  <c r="K30" i="7"/>
  <c r="G30" i="7"/>
  <c r="N30" i="7" s="1"/>
  <c r="M29" i="7"/>
  <c r="L29" i="7"/>
  <c r="K29" i="7"/>
  <c r="G29" i="7"/>
  <c r="N29" i="7" s="1"/>
  <c r="N28" i="7"/>
  <c r="M28" i="7"/>
  <c r="L28" i="7"/>
  <c r="K28" i="7"/>
  <c r="G28" i="7"/>
  <c r="H28" i="7" s="1"/>
  <c r="O28" i="7" s="1"/>
  <c r="M27" i="7"/>
  <c r="L27" i="7"/>
  <c r="K27" i="7"/>
  <c r="G27" i="7"/>
  <c r="H27" i="7" s="1"/>
  <c r="O27" i="7" s="1"/>
  <c r="M26" i="7"/>
  <c r="L26" i="7"/>
  <c r="K26" i="7"/>
  <c r="G26" i="7"/>
  <c r="H26" i="7" s="1"/>
  <c r="O26" i="7" s="1"/>
  <c r="M25" i="7"/>
  <c r="L25" i="7"/>
  <c r="K25" i="7"/>
  <c r="G25" i="7"/>
  <c r="N25" i="7" s="1"/>
  <c r="M24" i="7"/>
  <c r="L24" i="7"/>
  <c r="K24" i="7"/>
  <c r="G24" i="7"/>
  <c r="N24" i="7" s="1"/>
  <c r="M23" i="7"/>
  <c r="L23" i="7"/>
  <c r="K23" i="7"/>
  <c r="G23" i="7"/>
  <c r="N23" i="7" s="1"/>
  <c r="N420" i="2"/>
  <c r="N412" i="2"/>
  <c r="N402" i="2"/>
  <c r="N401" i="2"/>
  <c r="N397" i="2"/>
  <c r="N387" i="2"/>
  <c r="N377" i="2"/>
  <c r="N364" i="2"/>
  <c r="N346" i="2"/>
  <c r="N335" i="2"/>
  <c r="N336" i="2" s="1"/>
  <c r="N328" i="2"/>
  <c r="N329" i="2" s="1"/>
  <c r="N322" i="2"/>
  <c r="N315" i="2"/>
  <c r="N311" i="2"/>
  <c r="N308" i="2"/>
  <c r="N299" i="2"/>
  <c r="N292" i="2"/>
  <c r="N280" i="2"/>
  <c r="N279" i="2"/>
  <c r="N275" i="2"/>
  <c r="N276" i="2" s="1"/>
  <c r="N269" i="2"/>
  <c r="N266" i="2"/>
  <c r="N262" i="2"/>
  <c r="N258" i="2"/>
  <c r="N247" i="2"/>
  <c r="N198" i="2"/>
  <c r="N199" i="2" s="1"/>
  <c r="N192" i="2"/>
  <c r="N191" i="2"/>
  <c r="N173" i="2"/>
  <c r="N174" i="2" s="1"/>
  <c r="N160" i="2"/>
  <c r="N149" i="2"/>
  <c r="N148" i="2"/>
  <c r="O148" i="2"/>
  <c r="O149" i="2"/>
  <c r="N144" i="2"/>
  <c r="N139" i="2"/>
  <c r="N134" i="2"/>
  <c r="O134" i="2"/>
  <c r="N131" i="2"/>
  <c r="N117" i="2"/>
  <c r="N103" i="2"/>
  <c r="N98" i="2"/>
  <c r="N86" i="2"/>
  <c r="N80" i="2"/>
  <c r="N57" i="2"/>
  <c r="N42" i="2"/>
  <c r="N33" i="2"/>
  <c r="O420" i="2"/>
  <c r="O412" i="2"/>
  <c r="O402" i="2"/>
  <c r="O401" i="2"/>
  <c r="O397" i="2"/>
  <c r="O387" i="2"/>
  <c r="O377" i="2"/>
  <c r="O364" i="2"/>
  <c r="O346" i="2"/>
  <c r="O336" i="2"/>
  <c r="O335" i="2"/>
  <c r="C405" i="6"/>
  <c r="C404" i="6"/>
  <c r="C403" i="6"/>
  <c r="C397" i="6"/>
  <c r="A377" i="6"/>
  <c r="M369" i="6"/>
  <c r="L369" i="6"/>
  <c r="K369" i="6"/>
  <c r="G369" i="6"/>
  <c r="N369" i="6" s="1"/>
  <c r="M366" i="6"/>
  <c r="L366" i="6"/>
  <c r="K366" i="6"/>
  <c r="G366" i="6"/>
  <c r="H366" i="6" s="1"/>
  <c r="O366" i="6" s="1"/>
  <c r="N362" i="6"/>
  <c r="M362" i="6"/>
  <c r="L362" i="6"/>
  <c r="K362" i="6"/>
  <c r="G362" i="6"/>
  <c r="H362" i="6" s="1"/>
  <c r="O362" i="6" s="1"/>
  <c r="O361" i="6"/>
  <c r="N361" i="6"/>
  <c r="M361" i="6"/>
  <c r="L361" i="6"/>
  <c r="K361" i="6"/>
  <c r="H361" i="6"/>
  <c r="G361" i="6"/>
  <c r="N360" i="6"/>
  <c r="M360" i="6"/>
  <c r="L360" i="6"/>
  <c r="K360" i="6"/>
  <c r="H360" i="6"/>
  <c r="O360" i="6" s="1"/>
  <c r="G360" i="6"/>
  <c r="M357" i="6"/>
  <c r="L357" i="6"/>
  <c r="K357" i="6"/>
  <c r="H357" i="6"/>
  <c r="O357" i="6" s="1"/>
  <c r="G357" i="6"/>
  <c r="N357" i="6" s="1"/>
  <c r="M353" i="6"/>
  <c r="L353" i="6"/>
  <c r="K353" i="6"/>
  <c r="G353" i="6"/>
  <c r="N353" i="6" s="1"/>
  <c r="M352" i="6"/>
  <c r="L352" i="6"/>
  <c r="K352" i="6"/>
  <c r="H352" i="6"/>
  <c r="O352" i="6" s="1"/>
  <c r="G352" i="6"/>
  <c r="N352" i="6" s="1"/>
  <c r="H351" i="6"/>
  <c r="G351" i="6"/>
  <c r="M350" i="6"/>
  <c r="L350" i="6"/>
  <c r="K350" i="6"/>
  <c r="G350" i="6"/>
  <c r="N350" i="6" s="1"/>
  <c r="M349" i="6"/>
  <c r="L349" i="6"/>
  <c r="K349" i="6"/>
  <c r="H349" i="6"/>
  <c r="O349" i="6" s="1"/>
  <c r="G349" i="6"/>
  <c r="N349" i="6" s="1"/>
  <c r="M348" i="6"/>
  <c r="L348" i="6"/>
  <c r="K348" i="6"/>
  <c r="G348" i="6"/>
  <c r="N348" i="6" s="1"/>
  <c r="N347" i="6"/>
  <c r="M347" i="6"/>
  <c r="L347" i="6"/>
  <c r="K347" i="6"/>
  <c r="G347" i="6"/>
  <c r="H347" i="6" s="1"/>
  <c r="O347" i="6" s="1"/>
  <c r="N346" i="6"/>
  <c r="M346" i="6"/>
  <c r="L346" i="6"/>
  <c r="K346" i="6"/>
  <c r="G346" i="6"/>
  <c r="H346" i="6" s="1"/>
  <c r="O346" i="6" s="1"/>
  <c r="N345" i="6"/>
  <c r="M345" i="6"/>
  <c r="L345" i="6"/>
  <c r="K345" i="6"/>
  <c r="G345" i="6"/>
  <c r="H345" i="6" s="1"/>
  <c r="O345" i="6" s="1"/>
  <c r="N344" i="6"/>
  <c r="M344" i="6"/>
  <c r="L344" i="6"/>
  <c r="K344" i="6"/>
  <c r="H344" i="6"/>
  <c r="O344" i="6" s="1"/>
  <c r="G344" i="6"/>
  <c r="M343" i="6"/>
  <c r="L343" i="6"/>
  <c r="K343" i="6"/>
  <c r="H343" i="6"/>
  <c r="O343" i="6" s="1"/>
  <c r="G343" i="6"/>
  <c r="N343" i="6" s="1"/>
  <c r="M341" i="6"/>
  <c r="L341" i="6"/>
  <c r="K341" i="6"/>
  <c r="G341" i="6"/>
  <c r="N341" i="6" s="1"/>
  <c r="M340" i="6"/>
  <c r="L340" i="6"/>
  <c r="K340" i="6"/>
  <c r="H340" i="6"/>
  <c r="O340" i="6" s="1"/>
  <c r="G340" i="6"/>
  <c r="N340" i="6" s="1"/>
  <c r="M339" i="6"/>
  <c r="L339" i="6"/>
  <c r="K339" i="6"/>
  <c r="G339" i="6"/>
  <c r="N339" i="6" s="1"/>
  <c r="N338" i="6"/>
  <c r="M338" i="6"/>
  <c r="L338" i="6"/>
  <c r="K338" i="6"/>
  <c r="G338" i="6"/>
  <c r="H338" i="6" s="1"/>
  <c r="O338" i="6" s="1"/>
  <c r="N337" i="6"/>
  <c r="M337" i="6"/>
  <c r="L337" i="6"/>
  <c r="K337" i="6"/>
  <c r="G337" i="6"/>
  <c r="H337" i="6" s="1"/>
  <c r="O337" i="6" s="1"/>
  <c r="N336" i="6"/>
  <c r="M336" i="6"/>
  <c r="L336" i="6"/>
  <c r="K336" i="6"/>
  <c r="G336" i="6"/>
  <c r="H336" i="6" s="1"/>
  <c r="O336" i="6" s="1"/>
  <c r="N335" i="6"/>
  <c r="M335" i="6"/>
  <c r="L335" i="6"/>
  <c r="K335" i="6"/>
  <c r="H335" i="6"/>
  <c r="O335" i="6" s="1"/>
  <c r="G335" i="6"/>
  <c r="M334" i="6"/>
  <c r="L334" i="6"/>
  <c r="K334" i="6"/>
  <c r="H334" i="6"/>
  <c r="O334" i="6" s="1"/>
  <c r="G334" i="6"/>
  <c r="N334" i="6" s="1"/>
  <c r="M332" i="6"/>
  <c r="L332" i="6"/>
  <c r="K332" i="6"/>
  <c r="G332" i="6"/>
  <c r="N332" i="6" s="1"/>
  <c r="M331" i="6"/>
  <c r="L331" i="6"/>
  <c r="K331" i="6"/>
  <c r="H331" i="6"/>
  <c r="O331" i="6" s="1"/>
  <c r="G331" i="6"/>
  <c r="N331" i="6" s="1"/>
  <c r="M330" i="6"/>
  <c r="L330" i="6"/>
  <c r="K330" i="6"/>
  <c r="G330" i="6"/>
  <c r="N330" i="6" s="1"/>
  <c r="M329" i="6"/>
  <c r="L329" i="6"/>
  <c r="K329" i="6"/>
  <c r="G329" i="6"/>
  <c r="H329" i="6" s="1"/>
  <c r="O329" i="6" s="1"/>
  <c r="N328" i="6"/>
  <c r="M328" i="6"/>
  <c r="L328" i="6"/>
  <c r="K328" i="6"/>
  <c r="G328" i="6"/>
  <c r="H328" i="6" s="1"/>
  <c r="O328" i="6" s="1"/>
  <c r="N327" i="6"/>
  <c r="M327" i="6"/>
  <c r="L327" i="6"/>
  <c r="K327" i="6"/>
  <c r="G327" i="6"/>
  <c r="H327" i="6" s="1"/>
  <c r="O327" i="6" s="1"/>
  <c r="N326" i="6"/>
  <c r="M326" i="6"/>
  <c r="L326" i="6"/>
  <c r="K326" i="6"/>
  <c r="H326" i="6"/>
  <c r="O326" i="6" s="1"/>
  <c r="G326" i="6"/>
  <c r="M325" i="6"/>
  <c r="L325" i="6"/>
  <c r="K325" i="6"/>
  <c r="H325" i="6"/>
  <c r="O325" i="6" s="1"/>
  <c r="G325" i="6"/>
  <c r="N325" i="6" s="1"/>
  <c r="M324" i="6"/>
  <c r="L324" i="6"/>
  <c r="K324" i="6"/>
  <c r="G324" i="6"/>
  <c r="N324" i="6" s="1"/>
  <c r="M323" i="6"/>
  <c r="L323" i="6"/>
  <c r="K323" i="6"/>
  <c r="H323" i="6"/>
  <c r="O323" i="6" s="1"/>
  <c r="G323" i="6"/>
  <c r="N323" i="6" s="1"/>
  <c r="M322" i="6"/>
  <c r="L322" i="6"/>
  <c r="K322" i="6"/>
  <c r="H322" i="6"/>
  <c r="O322" i="6" s="1"/>
  <c r="G322" i="6"/>
  <c r="N322" i="6" s="1"/>
  <c r="M320" i="6"/>
  <c r="L320" i="6"/>
  <c r="K320" i="6"/>
  <c r="G320" i="6"/>
  <c r="H320" i="6" s="1"/>
  <c r="O320" i="6" s="1"/>
  <c r="N319" i="6"/>
  <c r="M319" i="6"/>
  <c r="L319" i="6"/>
  <c r="K319" i="6"/>
  <c r="G319" i="6"/>
  <c r="H319" i="6" s="1"/>
  <c r="O319" i="6" s="1"/>
  <c r="N318" i="6"/>
  <c r="M318" i="6"/>
  <c r="L318" i="6"/>
  <c r="K318" i="6"/>
  <c r="G318" i="6"/>
  <c r="H318" i="6" s="1"/>
  <c r="O318" i="6" s="1"/>
  <c r="N317" i="6"/>
  <c r="M317" i="6"/>
  <c r="L317" i="6"/>
  <c r="K317" i="6"/>
  <c r="H317" i="6"/>
  <c r="O317" i="6" s="1"/>
  <c r="G317" i="6"/>
  <c r="M316" i="6"/>
  <c r="L316" i="6"/>
  <c r="K316" i="6"/>
  <c r="H316" i="6"/>
  <c r="O316" i="6" s="1"/>
  <c r="G316" i="6"/>
  <c r="N316" i="6" s="1"/>
  <c r="M315" i="6"/>
  <c r="L315" i="6"/>
  <c r="K315" i="6"/>
  <c r="G315" i="6"/>
  <c r="N315" i="6" s="1"/>
  <c r="M314" i="6"/>
  <c r="L314" i="6"/>
  <c r="K314" i="6"/>
  <c r="H314" i="6"/>
  <c r="O314" i="6" s="1"/>
  <c r="G314" i="6"/>
  <c r="N314" i="6" s="1"/>
  <c r="M313" i="6"/>
  <c r="L313" i="6"/>
  <c r="K313" i="6"/>
  <c r="H313" i="6"/>
  <c r="O313" i="6" s="1"/>
  <c r="G313" i="6"/>
  <c r="N313" i="6" s="1"/>
  <c r="M312" i="6"/>
  <c r="L312" i="6"/>
  <c r="K312" i="6"/>
  <c r="G312" i="6"/>
  <c r="H312" i="6" s="1"/>
  <c r="O312" i="6" s="1"/>
  <c r="N311" i="6"/>
  <c r="M311" i="6"/>
  <c r="L311" i="6"/>
  <c r="K311" i="6"/>
  <c r="G311" i="6"/>
  <c r="H311" i="6" s="1"/>
  <c r="O311" i="6" s="1"/>
  <c r="N310" i="6"/>
  <c r="M310" i="6"/>
  <c r="L310" i="6"/>
  <c r="K310" i="6"/>
  <c r="G310" i="6"/>
  <c r="H310" i="6" s="1"/>
  <c r="O310" i="6" s="1"/>
  <c r="N309" i="6"/>
  <c r="M309" i="6"/>
  <c r="L309" i="6"/>
  <c r="K309" i="6"/>
  <c r="H309" i="6"/>
  <c r="O309" i="6" s="1"/>
  <c r="G309" i="6"/>
  <c r="M308" i="6"/>
  <c r="L308" i="6"/>
  <c r="K308" i="6"/>
  <c r="H308" i="6"/>
  <c r="O308" i="6" s="1"/>
  <c r="G308" i="6"/>
  <c r="N308" i="6" s="1"/>
  <c r="M307" i="6"/>
  <c r="L307" i="6"/>
  <c r="K307" i="6"/>
  <c r="G307" i="6"/>
  <c r="N307" i="6" s="1"/>
  <c r="M306" i="6"/>
  <c r="L306" i="6"/>
  <c r="K306" i="6"/>
  <c r="H306" i="6"/>
  <c r="O306" i="6" s="1"/>
  <c r="G306" i="6"/>
  <c r="N306" i="6" s="1"/>
  <c r="M305" i="6"/>
  <c r="L305" i="6"/>
  <c r="K305" i="6"/>
  <c r="H305" i="6"/>
  <c r="O305" i="6" s="1"/>
  <c r="G305" i="6"/>
  <c r="N305" i="6" s="1"/>
  <c r="M303" i="6"/>
  <c r="L303" i="6"/>
  <c r="K303" i="6"/>
  <c r="G303" i="6"/>
  <c r="H303" i="6" s="1"/>
  <c r="O303" i="6" s="1"/>
  <c r="N302" i="6"/>
  <c r="M302" i="6"/>
  <c r="L302" i="6"/>
  <c r="K302" i="6"/>
  <c r="G302" i="6"/>
  <c r="H302" i="6" s="1"/>
  <c r="O302" i="6" s="1"/>
  <c r="N301" i="6"/>
  <c r="M301" i="6"/>
  <c r="L301" i="6"/>
  <c r="K301" i="6"/>
  <c r="G301" i="6"/>
  <c r="H301" i="6" s="1"/>
  <c r="O301" i="6" s="1"/>
  <c r="N300" i="6"/>
  <c r="M300" i="6"/>
  <c r="L300" i="6"/>
  <c r="K300" i="6"/>
  <c r="H300" i="6"/>
  <c r="O300" i="6" s="1"/>
  <c r="G300" i="6"/>
  <c r="M299" i="6"/>
  <c r="L299" i="6"/>
  <c r="K299" i="6"/>
  <c r="H299" i="6"/>
  <c r="O299" i="6" s="1"/>
  <c r="G299" i="6"/>
  <c r="N299" i="6" s="1"/>
  <c r="M298" i="6"/>
  <c r="L298" i="6"/>
  <c r="K298" i="6"/>
  <c r="G298" i="6"/>
  <c r="N298" i="6" s="1"/>
  <c r="M297" i="6"/>
  <c r="L297" i="6"/>
  <c r="K297" i="6"/>
  <c r="H297" i="6"/>
  <c r="O297" i="6" s="1"/>
  <c r="G297" i="6"/>
  <c r="N297" i="6" s="1"/>
  <c r="M294" i="6"/>
  <c r="L294" i="6"/>
  <c r="K294" i="6"/>
  <c r="H294" i="6"/>
  <c r="O294" i="6" s="1"/>
  <c r="G294" i="6"/>
  <c r="N294" i="6" s="1"/>
  <c r="M293" i="6"/>
  <c r="L293" i="6"/>
  <c r="K293" i="6"/>
  <c r="G293" i="6"/>
  <c r="H293" i="6" s="1"/>
  <c r="O293" i="6" s="1"/>
  <c r="N292" i="6"/>
  <c r="M292" i="6"/>
  <c r="L292" i="6"/>
  <c r="K292" i="6"/>
  <c r="G292" i="6"/>
  <c r="H292" i="6" s="1"/>
  <c r="O292" i="6" s="1"/>
  <c r="N291" i="6"/>
  <c r="M291" i="6"/>
  <c r="L291" i="6"/>
  <c r="K291" i="6"/>
  <c r="G291" i="6"/>
  <c r="H291" i="6" s="1"/>
  <c r="O291" i="6" s="1"/>
  <c r="O290" i="6"/>
  <c r="N290" i="6"/>
  <c r="M290" i="6"/>
  <c r="L290" i="6"/>
  <c r="M289" i="6"/>
  <c r="L289" i="6"/>
  <c r="K289" i="6"/>
  <c r="H289" i="6"/>
  <c r="O289" i="6" s="1"/>
  <c r="G289" i="6"/>
  <c r="N289" i="6" s="1"/>
  <c r="M288" i="6"/>
  <c r="L288" i="6"/>
  <c r="K288" i="6"/>
  <c r="G288" i="6"/>
  <c r="H288" i="6" s="1"/>
  <c r="O288" i="6" s="1"/>
  <c r="N287" i="6"/>
  <c r="M287" i="6"/>
  <c r="L287" i="6"/>
  <c r="K287" i="6"/>
  <c r="G287" i="6"/>
  <c r="H287" i="6" s="1"/>
  <c r="O287" i="6" s="1"/>
  <c r="N286" i="6"/>
  <c r="M286" i="6"/>
  <c r="L286" i="6"/>
  <c r="K286" i="6"/>
  <c r="G286" i="6"/>
  <c r="H286" i="6" s="1"/>
  <c r="O286" i="6" s="1"/>
  <c r="N284" i="6"/>
  <c r="M284" i="6"/>
  <c r="L284" i="6"/>
  <c r="K284" i="6"/>
  <c r="H284" i="6"/>
  <c r="O284" i="6" s="1"/>
  <c r="G284" i="6"/>
  <c r="M283" i="6"/>
  <c r="L283" i="6"/>
  <c r="K283" i="6"/>
  <c r="H283" i="6"/>
  <c r="O283" i="6" s="1"/>
  <c r="G283" i="6"/>
  <c r="N283" i="6" s="1"/>
  <c r="M282" i="6"/>
  <c r="L282" i="6"/>
  <c r="K282" i="6"/>
  <c r="H282" i="6"/>
  <c r="O282" i="6" s="1"/>
  <c r="G282" i="6"/>
  <c r="N282" i="6" s="1"/>
  <c r="M281" i="6"/>
  <c r="L281" i="6"/>
  <c r="K281" i="6"/>
  <c r="G281" i="6"/>
  <c r="N281" i="6" s="1"/>
  <c r="M280" i="6"/>
  <c r="L280" i="6"/>
  <c r="K280" i="6"/>
  <c r="H280" i="6"/>
  <c r="O280" i="6" s="1"/>
  <c r="G280" i="6"/>
  <c r="N280" i="6" s="1"/>
  <c r="H279" i="6"/>
  <c r="G279" i="6"/>
  <c r="M278" i="6"/>
  <c r="L278" i="6"/>
  <c r="K278" i="6"/>
  <c r="G278" i="6"/>
  <c r="N278" i="6" s="1"/>
  <c r="M277" i="6"/>
  <c r="L277" i="6"/>
  <c r="K277" i="6"/>
  <c r="H277" i="6"/>
  <c r="O277" i="6" s="1"/>
  <c r="G277" i="6"/>
  <c r="N277" i="6" s="1"/>
  <c r="M275" i="6"/>
  <c r="L275" i="6"/>
  <c r="K275" i="6"/>
  <c r="G275" i="6"/>
  <c r="H275" i="6" s="1"/>
  <c r="O275" i="6" s="1"/>
  <c r="N273" i="6"/>
  <c r="M273" i="6"/>
  <c r="L273" i="6"/>
  <c r="K273" i="6"/>
  <c r="G273" i="6"/>
  <c r="H273" i="6" s="1"/>
  <c r="O273" i="6" s="1"/>
  <c r="N272" i="6"/>
  <c r="M272" i="6"/>
  <c r="L272" i="6"/>
  <c r="K272" i="6"/>
  <c r="G272" i="6"/>
  <c r="H272" i="6" s="1"/>
  <c r="O272" i="6" s="1"/>
  <c r="N271" i="6"/>
  <c r="M271" i="6"/>
  <c r="L271" i="6"/>
  <c r="K271" i="6"/>
  <c r="H271" i="6"/>
  <c r="O271" i="6" s="1"/>
  <c r="G271" i="6"/>
  <c r="N270" i="6"/>
  <c r="M270" i="6"/>
  <c r="L270" i="6"/>
  <c r="K270" i="6"/>
  <c r="H270" i="6"/>
  <c r="O270" i="6" s="1"/>
  <c r="M269" i="6"/>
  <c r="L269" i="6"/>
  <c r="K269" i="6"/>
  <c r="G269" i="6"/>
  <c r="N269" i="6" s="1"/>
  <c r="M268" i="6"/>
  <c r="L268" i="6"/>
  <c r="K268" i="6"/>
  <c r="H268" i="6"/>
  <c r="O268" i="6" s="1"/>
  <c r="G268" i="6"/>
  <c r="N268" i="6" s="1"/>
  <c r="M267" i="6"/>
  <c r="L267" i="6"/>
  <c r="K267" i="6"/>
  <c r="G267" i="6"/>
  <c r="H267" i="6" s="1"/>
  <c r="O267" i="6" s="1"/>
  <c r="N265" i="6"/>
  <c r="M265" i="6"/>
  <c r="L265" i="6"/>
  <c r="K265" i="6"/>
  <c r="G265" i="6"/>
  <c r="H265" i="6" s="1"/>
  <c r="O265" i="6" s="1"/>
  <c r="N264" i="6"/>
  <c r="M264" i="6"/>
  <c r="L264" i="6"/>
  <c r="K264" i="6"/>
  <c r="G264" i="6"/>
  <c r="H264" i="6" s="1"/>
  <c r="O264" i="6" s="1"/>
  <c r="N263" i="6"/>
  <c r="M263" i="6"/>
  <c r="L263" i="6"/>
  <c r="K263" i="6"/>
  <c r="H263" i="6"/>
  <c r="O263" i="6" s="1"/>
  <c r="G263" i="6"/>
  <c r="M262" i="6"/>
  <c r="L262" i="6"/>
  <c r="K262" i="6"/>
  <c r="H262" i="6"/>
  <c r="O262" i="6" s="1"/>
  <c r="G262" i="6"/>
  <c r="N262" i="6" s="1"/>
  <c r="M261" i="6"/>
  <c r="L261" i="6"/>
  <c r="K261" i="6"/>
  <c r="H261" i="6"/>
  <c r="O261" i="6" s="1"/>
  <c r="G261" i="6"/>
  <c r="N261" i="6" s="1"/>
  <c r="M259" i="6"/>
  <c r="L259" i="6"/>
  <c r="K259" i="6"/>
  <c r="G259" i="6"/>
  <c r="N259" i="6" s="1"/>
  <c r="M258" i="6"/>
  <c r="L258" i="6"/>
  <c r="K258" i="6"/>
  <c r="H258" i="6"/>
  <c r="O258" i="6" s="1"/>
  <c r="G258" i="6"/>
  <c r="N258" i="6" s="1"/>
  <c r="M257" i="6"/>
  <c r="L257" i="6"/>
  <c r="K257" i="6"/>
  <c r="G257" i="6"/>
  <c r="H257" i="6" s="1"/>
  <c r="O257" i="6" s="1"/>
  <c r="N256" i="6"/>
  <c r="M256" i="6"/>
  <c r="L256" i="6"/>
  <c r="K256" i="6"/>
  <c r="G256" i="6"/>
  <c r="H256" i="6" s="1"/>
  <c r="O256" i="6" s="1"/>
  <c r="N255" i="6"/>
  <c r="M255" i="6"/>
  <c r="L255" i="6"/>
  <c r="K255" i="6"/>
  <c r="G255" i="6"/>
  <c r="H255" i="6" s="1"/>
  <c r="O255" i="6" s="1"/>
  <c r="N254" i="6"/>
  <c r="M254" i="6"/>
  <c r="L254" i="6"/>
  <c r="K254" i="6"/>
  <c r="H254" i="6"/>
  <c r="O254" i="6" s="1"/>
  <c r="G254" i="6"/>
  <c r="M253" i="6"/>
  <c r="L253" i="6"/>
  <c r="K253" i="6"/>
  <c r="H253" i="6"/>
  <c r="O253" i="6" s="1"/>
  <c r="G253" i="6"/>
  <c r="N253" i="6" s="1"/>
  <c r="M252" i="6"/>
  <c r="L252" i="6"/>
  <c r="K252" i="6"/>
  <c r="H252" i="6"/>
  <c r="O252" i="6" s="1"/>
  <c r="G252" i="6"/>
  <c r="N252" i="6" s="1"/>
  <c r="M251" i="6"/>
  <c r="L251" i="6"/>
  <c r="K251" i="6"/>
  <c r="G251" i="6"/>
  <c r="N251" i="6" s="1"/>
  <c r="M248" i="6"/>
  <c r="L248" i="6"/>
  <c r="K248" i="6"/>
  <c r="H248" i="6"/>
  <c r="O248" i="6" s="1"/>
  <c r="G248" i="6"/>
  <c r="N248" i="6" s="1"/>
  <c r="M246" i="6"/>
  <c r="L246" i="6"/>
  <c r="K246" i="6"/>
  <c r="G246" i="6"/>
  <c r="H246" i="6" s="1"/>
  <c r="O246" i="6" s="1"/>
  <c r="N245" i="6"/>
  <c r="M245" i="6"/>
  <c r="L245" i="6"/>
  <c r="K245" i="6"/>
  <c r="G245" i="6"/>
  <c r="H245" i="6" s="1"/>
  <c r="O245" i="6" s="1"/>
  <c r="N244" i="6"/>
  <c r="M244" i="6"/>
  <c r="L244" i="6"/>
  <c r="K244" i="6"/>
  <c r="G244" i="6"/>
  <c r="H244" i="6" s="1"/>
  <c r="O244" i="6" s="1"/>
  <c r="N243" i="6"/>
  <c r="M243" i="6"/>
  <c r="L243" i="6"/>
  <c r="K243" i="6"/>
  <c r="H243" i="6"/>
  <c r="O243" i="6" s="1"/>
  <c r="G243" i="6"/>
  <c r="M241" i="6"/>
  <c r="L241" i="6"/>
  <c r="K241" i="6"/>
  <c r="H241" i="6"/>
  <c r="O241" i="6" s="1"/>
  <c r="G241" i="6"/>
  <c r="N241" i="6" s="1"/>
  <c r="M239" i="6"/>
  <c r="L239" i="6"/>
  <c r="K239" i="6"/>
  <c r="H239" i="6"/>
  <c r="O239" i="6" s="1"/>
  <c r="G239" i="6"/>
  <c r="N239" i="6" s="1"/>
  <c r="M238" i="6"/>
  <c r="L238" i="6"/>
  <c r="K238" i="6"/>
  <c r="G238" i="6"/>
  <c r="N238" i="6" s="1"/>
  <c r="H237" i="6"/>
  <c r="G237" i="6"/>
  <c r="M236" i="6"/>
  <c r="L236" i="6"/>
  <c r="K236" i="6"/>
  <c r="H236" i="6"/>
  <c r="O236" i="6" s="1"/>
  <c r="G236" i="6"/>
  <c r="N236" i="6" s="1"/>
  <c r="M235" i="6"/>
  <c r="L235" i="6"/>
  <c r="K235" i="6"/>
  <c r="G235" i="6"/>
  <c r="N235" i="6" s="1"/>
  <c r="H234" i="6"/>
  <c r="G234" i="6"/>
  <c r="M233" i="6"/>
  <c r="L233" i="6"/>
  <c r="K233" i="6"/>
  <c r="H233" i="6"/>
  <c r="O233" i="6" s="1"/>
  <c r="G233" i="6"/>
  <c r="N233" i="6" s="1"/>
  <c r="M232" i="6"/>
  <c r="L232" i="6"/>
  <c r="K232" i="6"/>
  <c r="G232" i="6"/>
  <c r="N232" i="6" s="1"/>
  <c r="M231" i="6"/>
  <c r="L231" i="6"/>
  <c r="K231" i="6"/>
  <c r="H231" i="6"/>
  <c r="O231" i="6" s="1"/>
  <c r="G231" i="6"/>
  <c r="N231" i="6" s="1"/>
  <c r="O227" i="6"/>
  <c r="N227" i="6"/>
  <c r="M227" i="6"/>
  <c r="L227" i="6"/>
  <c r="K227" i="6"/>
  <c r="H227" i="6"/>
  <c r="O226" i="6"/>
  <c r="N226" i="6"/>
  <c r="M226" i="6"/>
  <c r="L226" i="6"/>
  <c r="K226" i="6"/>
  <c r="H226" i="6"/>
  <c r="M223" i="6"/>
  <c r="L223" i="6"/>
  <c r="K223" i="6"/>
  <c r="H223" i="6"/>
  <c r="O223" i="6" s="1"/>
  <c r="G223" i="6"/>
  <c r="N223" i="6" s="1"/>
  <c r="M222" i="6"/>
  <c r="L222" i="6"/>
  <c r="K222" i="6"/>
  <c r="H222" i="6"/>
  <c r="O222" i="6" s="1"/>
  <c r="G222" i="6"/>
  <c r="N222" i="6" s="1"/>
  <c r="M221" i="6"/>
  <c r="L221" i="6"/>
  <c r="K221" i="6"/>
  <c r="G221" i="6"/>
  <c r="N221" i="6" s="1"/>
  <c r="M220" i="6"/>
  <c r="L220" i="6"/>
  <c r="K220" i="6"/>
  <c r="H220" i="6"/>
  <c r="O220" i="6" s="1"/>
  <c r="G220" i="6"/>
  <c r="N220" i="6" s="1"/>
  <c r="M219" i="6"/>
  <c r="L219" i="6"/>
  <c r="K219" i="6"/>
  <c r="G219" i="6"/>
  <c r="H219" i="6" s="1"/>
  <c r="O219" i="6" s="1"/>
  <c r="N218" i="6"/>
  <c r="M218" i="6"/>
  <c r="L218" i="6"/>
  <c r="K218" i="6"/>
  <c r="G218" i="6"/>
  <c r="H218" i="6" s="1"/>
  <c r="O218" i="6" s="1"/>
  <c r="N217" i="6"/>
  <c r="M217" i="6"/>
  <c r="L217" i="6"/>
  <c r="K217" i="6"/>
  <c r="G217" i="6"/>
  <c r="H217" i="6" s="1"/>
  <c r="O217" i="6" s="1"/>
  <c r="N216" i="6"/>
  <c r="M216" i="6"/>
  <c r="L216" i="6"/>
  <c r="K216" i="6"/>
  <c r="H216" i="6"/>
  <c r="O216" i="6" s="1"/>
  <c r="G216" i="6"/>
  <c r="M215" i="6"/>
  <c r="L215" i="6"/>
  <c r="K215" i="6"/>
  <c r="H215" i="6"/>
  <c r="O215" i="6" s="1"/>
  <c r="G215" i="6"/>
  <c r="N215" i="6" s="1"/>
  <c r="M214" i="6"/>
  <c r="L214" i="6"/>
  <c r="K214" i="6"/>
  <c r="H214" i="6"/>
  <c r="O214" i="6" s="1"/>
  <c r="G214" i="6"/>
  <c r="N214" i="6" s="1"/>
  <c r="M213" i="6"/>
  <c r="L213" i="6"/>
  <c r="K213" i="6"/>
  <c r="G213" i="6"/>
  <c r="N213" i="6" s="1"/>
  <c r="M212" i="6"/>
  <c r="L212" i="6"/>
  <c r="K212" i="6"/>
  <c r="H212" i="6"/>
  <c r="O212" i="6" s="1"/>
  <c r="G212" i="6"/>
  <c r="N212" i="6" s="1"/>
  <c r="M211" i="6"/>
  <c r="L211" i="6"/>
  <c r="K211" i="6"/>
  <c r="G211" i="6"/>
  <c r="H211" i="6" s="1"/>
  <c r="O211" i="6" s="1"/>
  <c r="N210" i="6"/>
  <c r="M210" i="6"/>
  <c r="L210" i="6"/>
  <c r="K210" i="6"/>
  <c r="G210" i="6"/>
  <c r="H210" i="6" s="1"/>
  <c r="O210" i="6" s="1"/>
  <c r="N208" i="6"/>
  <c r="M208" i="6"/>
  <c r="L208" i="6"/>
  <c r="K208" i="6"/>
  <c r="G208" i="6"/>
  <c r="H208" i="6" s="1"/>
  <c r="O208" i="6" s="1"/>
  <c r="N207" i="6"/>
  <c r="M207" i="6"/>
  <c r="L207" i="6"/>
  <c r="K207" i="6"/>
  <c r="H207" i="6"/>
  <c r="O207" i="6" s="1"/>
  <c r="G207" i="6"/>
  <c r="M206" i="6"/>
  <c r="L206" i="6"/>
  <c r="K206" i="6"/>
  <c r="H206" i="6"/>
  <c r="O206" i="6" s="1"/>
  <c r="G206" i="6"/>
  <c r="N206" i="6" s="1"/>
  <c r="M205" i="6"/>
  <c r="L205" i="6"/>
  <c r="K205" i="6"/>
  <c r="H205" i="6"/>
  <c r="O205" i="6" s="1"/>
  <c r="G205" i="6"/>
  <c r="N205" i="6" s="1"/>
  <c r="M204" i="6"/>
  <c r="L204" i="6"/>
  <c r="K204" i="6"/>
  <c r="G204" i="6"/>
  <c r="N204" i="6" s="1"/>
  <c r="M203" i="6"/>
  <c r="L203" i="6"/>
  <c r="K203" i="6"/>
  <c r="H203" i="6"/>
  <c r="O203" i="6" s="1"/>
  <c r="G203" i="6"/>
  <c r="N203" i="6" s="1"/>
  <c r="M202" i="6"/>
  <c r="L202" i="6"/>
  <c r="K202" i="6"/>
  <c r="G202" i="6"/>
  <c r="H202" i="6" s="1"/>
  <c r="O202" i="6" s="1"/>
  <c r="N201" i="6"/>
  <c r="M201" i="6"/>
  <c r="L201" i="6"/>
  <c r="K201" i="6"/>
  <c r="G201" i="6"/>
  <c r="H201" i="6" s="1"/>
  <c r="O201" i="6" s="1"/>
  <c r="O200" i="6"/>
  <c r="N200" i="6"/>
  <c r="M200" i="6"/>
  <c r="L200" i="6"/>
  <c r="K200" i="6"/>
  <c r="H200" i="6"/>
  <c r="G200" i="6"/>
  <c r="N199" i="6"/>
  <c r="M199" i="6"/>
  <c r="L199" i="6"/>
  <c r="K199" i="6"/>
  <c r="H199" i="6"/>
  <c r="O199" i="6" s="1"/>
  <c r="G199" i="6"/>
  <c r="M198" i="6"/>
  <c r="L198" i="6"/>
  <c r="K198" i="6"/>
  <c r="H198" i="6"/>
  <c r="O198" i="6" s="1"/>
  <c r="G198" i="6"/>
  <c r="N198" i="6" s="1"/>
  <c r="M197" i="6"/>
  <c r="L197" i="6"/>
  <c r="K197" i="6"/>
  <c r="H197" i="6"/>
  <c r="O197" i="6" s="1"/>
  <c r="G197" i="6"/>
  <c r="N197" i="6" s="1"/>
  <c r="M196" i="6"/>
  <c r="L196" i="6"/>
  <c r="K196" i="6"/>
  <c r="G196" i="6"/>
  <c r="N196" i="6" s="1"/>
  <c r="M195" i="6"/>
  <c r="L195" i="6"/>
  <c r="K195" i="6"/>
  <c r="H195" i="6"/>
  <c r="O195" i="6" s="1"/>
  <c r="G195" i="6"/>
  <c r="N195" i="6" s="1"/>
  <c r="M194" i="6"/>
  <c r="L194" i="6"/>
  <c r="K194" i="6"/>
  <c r="G194" i="6"/>
  <c r="H194" i="6" s="1"/>
  <c r="O194" i="6" s="1"/>
  <c r="N193" i="6"/>
  <c r="M193" i="6"/>
  <c r="L193" i="6"/>
  <c r="K193" i="6"/>
  <c r="G193" i="6"/>
  <c r="H193" i="6" s="1"/>
  <c r="O193" i="6" s="1"/>
  <c r="N192" i="6"/>
  <c r="M192" i="6"/>
  <c r="L192" i="6"/>
  <c r="K192" i="6"/>
  <c r="G192" i="6"/>
  <c r="H192" i="6" s="1"/>
  <c r="O192" i="6" s="1"/>
  <c r="N191" i="6"/>
  <c r="M191" i="6"/>
  <c r="L191" i="6"/>
  <c r="K191" i="6"/>
  <c r="H191" i="6"/>
  <c r="O191" i="6" s="1"/>
  <c r="G191" i="6"/>
  <c r="M190" i="6"/>
  <c r="L190" i="6"/>
  <c r="K190" i="6"/>
  <c r="H190" i="6"/>
  <c r="O190" i="6" s="1"/>
  <c r="G190" i="6"/>
  <c r="N190" i="6" s="1"/>
  <c r="M189" i="6"/>
  <c r="L189" i="6"/>
  <c r="K189" i="6"/>
  <c r="H189" i="6"/>
  <c r="O189" i="6" s="1"/>
  <c r="G189" i="6"/>
  <c r="N189" i="6" s="1"/>
  <c r="M188" i="6"/>
  <c r="L188" i="6"/>
  <c r="K188" i="6"/>
  <c r="G188" i="6"/>
  <c r="N188" i="6" s="1"/>
  <c r="M187" i="6"/>
  <c r="L187" i="6"/>
  <c r="K187" i="6"/>
  <c r="H187" i="6"/>
  <c r="O187" i="6" s="1"/>
  <c r="G187" i="6"/>
  <c r="N187" i="6" s="1"/>
  <c r="M186" i="6"/>
  <c r="L186" i="6"/>
  <c r="K186" i="6"/>
  <c r="G186" i="6"/>
  <c r="H186" i="6" s="1"/>
  <c r="O186" i="6" s="1"/>
  <c r="N185" i="6"/>
  <c r="M185" i="6"/>
  <c r="L185" i="6"/>
  <c r="K185" i="6"/>
  <c r="G185" i="6"/>
  <c r="H185" i="6" s="1"/>
  <c r="O185" i="6" s="1"/>
  <c r="N184" i="6"/>
  <c r="M184" i="6"/>
  <c r="L184" i="6"/>
  <c r="K184" i="6"/>
  <c r="G184" i="6"/>
  <c r="H184" i="6" s="1"/>
  <c r="O184" i="6" s="1"/>
  <c r="N183" i="6"/>
  <c r="M183" i="6"/>
  <c r="L183" i="6"/>
  <c r="K183" i="6"/>
  <c r="H183" i="6"/>
  <c r="O183" i="6" s="1"/>
  <c r="G183" i="6"/>
  <c r="M182" i="6"/>
  <c r="L182" i="6"/>
  <c r="K182" i="6"/>
  <c r="H182" i="6"/>
  <c r="O182" i="6" s="1"/>
  <c r="G182" i="6"/>
  <c r="N182" i="6" s="1"/>
  <c r="M181" i="6"/>
  <c r="L181" i="6"/>
  <c r="K181" i="6"/>
  <c r="H181" i="6"/>
  <c r="O181" i="6" s="1"/>
  <c r="G181" i="6"/>
  <c r="N181" i="6" s="1"/>
  <c r="M180" i="6"/>
  <c r="L180" i="6"/>
  <c r="K180" i="6"/>
  <c r="G180" i="6"/>
  <c r="N180" i="6" s="1"/>
  <c r="M179" i="6"/>
  <c r="L179" i="6"/>
  <c r="K179" i="6"/>
  <c r="H179" i="6"/>
  <c r="O179" i="6" s="1"/>
  <c r="G179" i="6"/>
  <c r="N179" i="6" s="1"/>
  <c r="M176" i="6"/>
  <c r="L176" i="6"/>
  <c r="K176" i="6"/>
  <c r="G176" i="6"/>
  <c r="H176" i="6" s="1"/>
  <c r="O176" i="6" s="1"/>
  <c r="N175" i="6"/>
  <c r="M175" i="6"/>
  <c r="L175" i="6"/>
  <c r="K175" i="6"/>
  <c r="G175" i="6"/>
  <c r="H175" i="6" s="1"/>
  <c r="O175" i="6" s="1"/>
  <c r="N174" i="6"/>
  <c r="M174" i="6"/>
  <c r="L174" i="6"/>
  <c r="K174" i="6"/>
  <c r="G174" i="6"/>
  <c r="H174" i="6" s="1"/>
  <c r="O174" i="6" s="1"/>
  <c r="N173" i="6"/>
  <c r="M173" i="6"/>
  <c r="L173" i="6"/>
  <c r="K173" i="6"/>
  <c r="H173" i="6"/>
  <c r="O173" i="6" s="1"/>
  <c r="G173" i="6"/>
  <c r="M171" i="6"/>
  <c r="L171" i="6"/>
  <c r="K171" i="6"/>
  <c r="H171" i="6"/>
  <c r="O171" i="6" s="1"/>
  <c r="G171" i="6"/>
  <c r="N171" i="6" s="1"/>
  <c r="M170" i="6"/>
  <c r="L170" i="6"/>
  <c r="K170" i="6"/>
  <c r="H170" i="6"/>
  <c r="O170" i="6" s="1"/>
  <c r="G170" i="6"/>
  <c r="N170" i="6" s="1"/>
  <c r="M169" i="6"/>
  <c r="L169" i="6"/>
  <c r="K169" i="6"/>
  <c r="G169" i="6"/>
  <c r="N169" i="6" s="1"/>
  <c r="M168" i="6"/>
  <c r="L168" i="6"/>
  <c r="K168" i="6"/>
  <c r="H168" i="6"/>
  <c r="O168" i="6" s="1"/>
  <c r="G168" i="6"/>
  <c r="N168" i="6" s="1"/>
  <c r="M167" i="6"/>
  <c r="L167" i="6"/>
  <c r="K167" i="6"/>
  <c r="G167" i="6"/>
  <c r="H167" i="6" s="1"/>
  <c r="O167" i="6" s="1"/>
  <c r="N166" i="6"/>
  <c r="M166" i="6"/>
  <c r="L166" i="6"/>
  <c r="K166" i="6"/>
  <c r="G166" i="6"/>
  <c r="H166" i="6" s="1"/>
  <c r="O166" i="6" s="1"/>
  <c r="N165" i="6"/>
  <c r="M165" i="6"/>
  <c r="L165" i="6"/>
  <c r="K165" i="6"/>
  <c r="G165" i="6"/>
  <c r="H165" i="6" s="1"/>
  <c r="O165" i="6" s="1"/>
  <c r="N164" i="6"/>
  <c r="M164" i="6"/>
  <c r="L164" i="6"/>
  <c r="K164" i="6"/>
  <c r="H164" i="6"/>
  <c r="O164" i="6" s="1"/>
  <c r="G164" i="6"/>
  <c r="M163" i="6"/>
  <c r="L163" i="6"/>
  <c r="K163" i="6"/>
  <c r="H163" i="6"/>
  <c r="O163" i="6" s="1"/>
  <c r="G163" i="6"/>
  <c r="N163" i="6" s="1"/>
  <c r="M162" i="6"/>
  <c r="L162" i="6"/>
  <c r="K162" i="6"/>
  <c r="H162" i="6"/>
  <c r="O162" i="6" s="1"/>
  <c r="G162" i="6"/>
  <c r="N162" i="6" s="1"/>
  <c r="O161" i="6"/>
  <c r="N161" i="6"/>
  <c r="M161" i="6"/>
  <c r="L161" i="6"/>
  <c r="N160" i="6"/>
  <c r="M160" i="6"/>
  <c r="L160" i="6"/>
  <c r="K160" i="6"/>
  <c r="G160" i="6"/>
  <c r="H160" i="6" s="1"/>
  <c r="O160" i="6" s="1"/>
  <c r="N159" i="6"/>
  <c r="M159" i="6"/>
  <c r="L159" i="6"/>
  <c r="K159" i="6"/>
  <c r="H159" i="6"/>
  <c r="O159" i="6" s="1"/>
  <c r="G159" i="6"/>
  <c r="M156" i="6"/>
  <c r="L156" i="6"/>
  <c r="K156" i="6"/>
  <c r="H156" i="6"/>
  <c r="O156" i="6" s="1"/>
  <c r="G156" i="6"/>
  <c r="N156" i="6" s="1"/>
  <c r="M155" i="6"/>
  <c r="L155" i="6"/>
  <c r="K155" i="6"/>
  <c r="H155" i="6"/>
  <c r="O155" i="6" s="1"/>
  <c r="G155" i="6"/>
  <c r="N155" i="6" s="1"/>
  <c r="M154" i="6"/>
  <c r="L154" i="6"/>
  <c r="K154" i="6"/>
  <c r="G154" i="6"/>
  <c r="N154" i="6" s="1"/>
  <c r="M153" i="6"/>
  <c r="L153" i="6"/>
  <c r="K153" i="6"/>
  <c r="G153" i="6"/>
  <c r="N153" i="6" s="1"/>
  <c r="M152" i="6"/>
  <c r="L152" i="6"/>
  <c r="K152" i="6"/>
  <c r="G152" i="6"/>
  <c r="H152" i="6" s="1"/>
  <c r="O152" i="6" s="1"/>
  <c r="N151" i="6"/>
  <c r="M151" i="6"/>
  <c r="L151" i="6"/>
  <c r="K151" i="6"/>
  <c r="G151" i="6"/>
  <c r="H151" i="6" s="1"/>
  <c r="O151" i="6" s="1"/>
  <c r="O150" i="6"/>
  <c r="N150" i="6"/>
  <c r="M150" i="6"/>
  <c r="L150" i="6"/>
  <c r="K150" i="6"/>
  <c r="G150" i="6"/>
  <c r="H150" i="6" s="1"/>
  <c r="N149" i="6"/>
  <c r="M149" i="6"/>
  <c r="L149" i="6"/>
  <c r="K149" i="6"/>
  <c r="H149" i="6"/>
  <c r="O149" i="6" s="1"/>
  <c r="G149" i="6"/>
  <c r="M148" i="6"/>
  <c r="L148" i="6"/>
  <c r="K148" i="6"/>
  <c r="H148" i="6"/>
  <c r="O148" i="6" s="1"/>
  <c r="G148" i="6"/>
  <c r="N148" i="6" s="1"/>
  <c r="M147" i="6"/>
  <c r="L147" i="6"/>
  <c r="K147" i="6"/>
  <c r="G147" i="6"/>
  <c r="N147" i="6" s="1"/>
  <c r="M146" i="6"/>
  <c r="L146" i="6"/>
  <c r="K146" i="6"/>
  <c r="H146" i="6"/>
  <c r="O146" i="6" s="1"/>
  <c r="G146" i="6"/>
  <c r="N146" i="6" s="1"/>
  <c r="M144" i="6"/>
  <c r="L144" i="6"/>
  <c r="K144" i="6"/>
  <c r="H144" i="6"/>
  <c r="O144" i="6" s="1"/>
  <c r="G144" i="6"/>
  <c r="N144" i="6" s="1"/>
  <c r="O143" i="6"/>
  <c r="M143" i="6"/>
  <c r="L143" i="6"/>
  <c r="K143" i="6"/>
  <c r="G143" i="6"/>
  <c r="H143" i="6" s="1"/>
  <c r="O142" i="6"/>
  <c r="N142" i="6"/>
  <c r="M142" i="6"/>
  <c r="L142" i="6"/>
  <c r="K142" i="6"/>
  <c r="G142" i="6"/>
  <c r="H142" i="6" s="1"/>
  <c r="O141" i="6"/>
  <c r="N141" i="6"/>
  <c r="M141" i="6"/>
  <c r="L141" i="6"/>
  <c r="K141" i="6"/>
  <c r="G141" i="6"/>
  <c r="H141" i="6" s="1"/>
  <c r="N140" i="6"/>
  <c r="M140" i="6"/>
  <c r="L140" i="6"/>
  <c r="K140" i="6"/>
  <c r="H140" i="6"/>
  <c r="O140" i="6" s="1"/>
  <c r="G140" i="6"/>
  <c r="N139" i="6"/>
  <c r="M139" i="6"/>
  <c r="L139" i="6"/>
  <c r="K139" i="6"/>
  <c r="H139" i="6"/>
  <c r="O139" i="6" s="1"/>
  <c r="G139" i="6"/>
  <c r="M138" i="6"/>
  <c r="L138" i="6"/>
  <c r="K138" i="6"/>
  <c r="H138" i="6"/>
  <c r="O138" i="6" s="1"/>
  <c r="G138" i="6"/>
  <c r="N138" i="6" s="1"/>
  <c r="M137" i="6"/>
  <c r="L137" i="6"/>
  <c r="K137" i="6"/>
  <c r="H137" i="6"/>
  <c r="O137" i="6" s="1"/>
  <c r="G137" i="6"/>
  <c r="N137" i="6" s="1"/>
  <c r="M134" i="6"/>
  <c r="L134" i="6"/>
  <c r="K134" i="6"/>
  <c r="G134" i="6"/>
  <c r="N134" i="6" s="1"/>
  <c r="O133" i="6"/>
  <c r="N133" i="6"/>
  <c r="M133" i="6"/>
  <c r="L133" i="6"/>
  <c r="K133" i="6"/>
  <c r="G133" i="6"/>
  <c r="H133" i="6" s="1"/>
  <c r="O131" i="6"/>
  <c r="N131" i="6"/>
  <c r="M131" i="6"/>
  <c r="L131" i="6"/>
  <c r="K131" i="6"/>
  <c r="G131" i="6"/>
  <c r="H131" i="6" s="1"/>
  <c r="N130" i="6"/>
  <c r="M130" i="6"/>
  <c r="L130" i="6"/>
  <c r="K130" i="6"/>
  <c r="G130" i="6"/>
  <c r="H130" i="6" s="1"/>
  <c r="O130" i="6" s="1"/>
  <c r="N129" i="6"/>
  <c r="M129" i="6"/>
  <c r="L129" i="6"/>
  <c r="K129" i="6"/>
  <c r="H129" i="6"/>
  <c r="O129" i="6" s="1"/>
  <c r="G129" i="6"/>
  <c r="N127" i="6"/>
  <c r="M127" i="6"/>
  <c r="L127" i="6"/>
  <c r="K127" i="6"/>
  <c r="G127" i="6"/>
  <c r="H127" i="6" s="1"/>
  <c r="O127" i="6" s="1"/>
  <c r="M126" i="6"/>
  <c r="L126" i="6"/>
  <c r="K126" i="6"/>
  <c r="G126" i="6"/>
  <c r="N126" i="6" s="1"/>
  <c r="M125" i="6"/>
  <c r="L125" i="6"/>
  <c r="K125" i="6"/>
  <c r="G125" i="6"/>
  <c r="N125" i="6" s="1"/>
  <c r="N123" i="6"/>
  <c r="M123" i="6"/>
  <c r="L123" i="6"/>
  <c r="K123" i="6"/>
  <c r="G123" i="6"/>
  <c r="H123" i="6" s="1"/>
  <c r="O123" i="6" s="1"/>
  <c r="N121" i="6"/>
  <c r="M121" i="6"/>
  <c r="L121" i="6"/>
  <c r="K121" i="6"/>
  <c r="G121" i="6"/>
  <c r="H121" i="6" s="1"/>
  <c r="O121" i="6" s="1"/>
  <c r="O120" i="6"/>
  <c r="N120" i="6"/>
  <c r="M120" i="6"/>
  <c r="L120" i="6"/>
  <c r="K120" i="6"/>
  <c r="G120" i="6"/>
  <c r="H120" i="6" s="1"/>
  <c r="N119" i="6"/>
  <c r="M119" i="6"/>
  <c r="L119" i="6"/>
  <c r="K119" i="6"/>
  <c r="G119" i="6"/>
  <c r="H119" i="6" s="1"/>
  <c r="O119" i="6" s="1"/>
  <c r="N118" i="6"/>
  <c r="M118" i="6"/>
  <c r="L118" i="6"/>
  <c r="K118" i="6"/>
  <c r="H118" i="6"/>
  <c r="O118" i="6" s="1"/>
  <c r="G118" i="6"/>
  <c r="N117" i="6"/>
  <c r="M117" i="6"/>
  <c r="L117" i="6"/>
  <c r="K117" i="6"/>
  <c r="G117" i="6"/>
  <c r="H117" i="6" s="1"/>
  <c r="O117" i="6" s="1"/>
  <c r="M116" i="6"/>
  <c r="L116" i="6"/>
  <c r="K116" i="6"/>
  <c r="G116" i="6"/>
  <c r="N116" i="6" s="1"/>
  <c r="M115" i="6"/>
  <c r="L115" i="6"/>
  <c r="K115" i="6"/>
  <c r="G115" i="6"/>
  <c r="N115" i="6" s="1"/>
  <c r="M114" i="6"/>
  <c r="L114" i="6"/>
  <c r="K114" i="6"/>
  <c r="H114" i="6"/>
  <c r="O114" i="6" s="1"/>
  <c r="G114" i="6"/>
  <c r="N114" i="6" s="1"/>
  <c r="M113" i="6"/>
  <c r="L113" i="6"/>
  <c r="K113" i="6"/>
  <c r="G113" i="6"/>
  <c r="N113" i="6" s="1"/>
  <c r="O112" i="6"/>
  <c r="N112" i="6"/>
  <c r="M112" i="6"/>
  <c r="L112" i="6"/>
  <c r="K112" i="6"/>
  <c r="G112" i="6"/>
  <c r="H112" i="6" s="1"/>
  <c r="O111" i="6"/>
  <c r="N111" i="6"/>
  <c r="M111" i="6"/>
  <c r="L111" i="6"/>
  <c r="K111" i="6"/>
  <c r="H111" i="6"/>
  <c r="G111" i="6"/>
  <c r="O110" i="6"/>
  <c r="N110" i="6"/>
  <c r="M110" i="6"/>
  <c r="L110" i="6"/>
  <c r="K110" i="6"/>
  <c r="H110" i="6"/>
  <c r="G110" i="6"/>
  <c r="M108" i="6"/>
  <c r="L108" i="6"/>
  <c r="K108" i="6"/>
  <c r="G108" i="6"/>
  <c r="N108" i="6" s="1"/>
  <c r="M107" i="6"/>
  <c r="L107" i="6"/>
  <c r="K107" i="6"/>
  <c r="G107" i="6"/>
  <c r="N107" i="6" s="1"/>
  <c r="M106" i="6"/>
  <c r="L106" i="6"/>
  <c r="K106" i="6"/>
  <c r="G106" i="6"/>
  <c r="N106" i="6" s="1"/>
  <c r="N105" i="6"/>
  <c r="M105" i="6"/>
  <c r="L105" i="6"/>
  <c r="K105" i="6"/>
  <c r="G105" i="6"/>
  <c r="H105" i="6" s="1"/>
  <c r="O105" i="6" s="1"/>
  <c r="N104" i="6"/>
  <c r="M104" i="6"/>
  <c r="L104" i="6"/>
  <c r="K104" i="6"/>
  <c r="H104" i="6"/>
  <c r="O104" i="6" s="1"/>
  <c r="G104" i="6"/>
  <c r="M103" i="6"/>
  <c r="L103" i="6"/>
  <c r="K103" i="6"/>
  <c r="G103" i="6"/>
  <c r="H103" i="6" s="1"/>
  <c r="O103" i="6" s="1"/>
  <c r="O102" i="6"/>
  <c r="N102" i="6"/>
  <c r="M102" i="6"/>
  <c r="L102" i="6"/>
  <c r="K102" i="6"/>
  <c r="G102" i="6"/>
  <c r="H102" i="6" s="1"/>
  <c r="O101" i="6"/>
  <c r="N101" i="6"/>
  <c r="M101" i="6"/>
  <c r="L101" i="6"/>
  <c r="K101" i="6"/>
  <c r="H101" i="6"/>
  <c r="G101" i="6"/>
  <c r="N100" i="6"/>
  <c r="M100" i="6"/>
  <c r="L100" i="6"/>
  <c r="K100" i="6"/>
  <c r="H100" i="6"/>
  <c r="O100" i="6" s="1"/>
  <c r="G100" i="6"/>
  <c r="M99" i="6"/>
  <c r="L99" i="6"/>
  <c r="K99" i="6"/>
  <c r="H99" i="6"/>
  <c r="O99" i="6" s="1"/>
  <c r="G99" i="6"/>
  <c r="N99" i="6" s="1"/>
  <c r="M98" i="6"/>
  <c r="L98" i="6"/>
  <c r="K98" i="6"/>
  <c r="G98" i="6"/>
  <c r="N98" i="6" s="1"/>
  <c r="N97" i="6"/>
  <c r="M97" i="6"/>
  <c r="L97" i="6"/>
  <c r="K97" i="6"/>
  <c r="G97" i="6"/>
  <c r="H97" i="6" s="1"/>
  <c r="O97" i="6" s="1"/>
  <c r="G96" i="6"/>
  <c r="H96" i="6" s="1"/>
  <c r="M95" i="6"/>
  <c r="L95" i="6"/>
  <c r="K95" i="6"/>
  <c r="G95" i="6"/>
  <c r="N95" i="6" s="1"/>
  <c r="N94" i="6"/>
  <c r="M94" i="6"/>
  <c r="L94" i="6"/>
  <c r="K94" i="6"/>
  <c r="G94" i="6"/>
  <c r="H94" i="6" s="1"/>
  <c r="O94" i="6" s="1"/>
  <c r="N93" i="6"/>
  <c r="M93" i="6"/>
  <c r="L93" i="6"/>
  <c r="K93" i="6"/>
  <c r="G93" i="6"/>
  <c r="H93" i="6" s="1"/>
  <c r="O93" i="6" s="1"/>
  <c r="N91" i="6"/>
  <c r="M91" i="6"/>
  <c r="L91" i="6"/>
  <c r="K91" i="6"/>
  <c r="H91" i="6"/>
  <c r="O91" i="6" s="1"/>
  <c r="G91" i="6"/>
  <c r="M90" i="6"/>
  <c r="L90" i="6"/>
  <c r="K90" i="6"/>
  <c r="G90" i="6"/>
  <c r="N90" i="6" s="1"/>
  <c r="M89" i="6"/>
  <c r="L89" i="6"/>
  <c r="K89" i="6"/>
  <c r="H89" i="6"/>
  <c r="O89" i="6" s="1"/>
  <c r="G89" i="6"/>
  <c r="N89" i="6" s="1"/>
  <c r="M88" i="6"/>
  <c r="L88" i="6"/>
  <c r="K88" i="6"/>
  <c r="G88" i="6"/>
  <c r="N88" i="6" s="1"/>
  <c r="N87" i="6"/>
  <c r="M87" i="6"/>
  <c r="L87" i="6"/>
  <c r="K87" i="6"/>
  <c r="G87" i="6"/>
  <c r="H87" i="6" s="1"/>
  <c r="O87" i="6" s="1"/>
  <c r="N86" i="6"/>
  <c r="M86" i="6"/>
  <c r="L86" i="6"/>
  <c r="K86" i="6"/>
  <c r="G86" i="6"/>
  <c r="H86" i="6" s="1"/>
  <c r="O86" i="6" s="1"/>
  <c r="N85" i="6"/>
  <c r="M85" i="6"/>
  <c r="L85" i="6"/>
  <c r="K85" i="6"/>
  <c r="G85" i="6"/>
  <c r="H85" i="6" s="1"/>
  <c r="O85" i="6" s="1"/>
  <c r="N84" i="6"/>
  <c r="M84" i="6"/>
  <c r="L84" i="6"/>
  <c r="K84" i="6"/>
  <c r="G84" i="6"/>
  <c r="H84" i="6" s="1"/>
  <c r="O84" i="6" s="1"/>
  <c r="N83" i="6"/>
  <c r="M83" i="6"/>
  <c r="L83" i="6"/>
  <c r="K83" i="6"/>
  <c r="H83" i="6"/>
  <c r="O83" i="6" s="1"/>
  <c r="G83" i="6"/>
  <c r="M82" i="6"/>
  <c r="L82" i="6"/>
  <c r="K82" i="6"/>
  <c r="G82" i="6"/>
  <c r="N82" i="6" s="1"/>
  <c r="M80" i="6"/>
  <c r="L80" i="6"/>
  <c r="K80" i="6"/>
  <c r="H80" i="6"/>
  <c r="O80" i="6" s="1"/>
  <c r="G80" i="6"/>
  <c r="N80" i="6" s="1"/>
  <c r="M79" i="6"/>
  <c r="L79" i="6"/>
  <c r="K79" i="6"/>
  <c r="G79" i="6"/>
  <c r="N79" i="6" s="1"/>
  <c r="N78" i="6"/>
  <c r="M78" i="6"/>
  <c r="L78" i="6"/>
  <c r="K78" i="6"/>
  <c r="G78" i="6"/>
  <c r="H78" i="6" s="1"/>
  <c r="O78" i="6" s="1"/>
  <c r="N77" i="6"/>
  <c r="M77" i="6"/>
  <c r="L77" i="6"/>
  <c r="K77" i="6"/>
  <c r="G77" i="6"/>
  <c r="H77" i="6" s="1"/>
  <c r="O77" i="6" s="1"/>
  <c r="N75" i="6"/>
  <c r="M75" i="6"/>
  <c r="L75" i="6"/>
  <c r="K75" i="6"/>
  <c r="G75" i="6"/>
  <c r="H75" i="6" s="1"/>
  <c r="O75" i="6" s="1"/>
  <c r="N74" i="6"/>
  <c r="M74" i="6"/>
  <c r="L74" i="6"/>
  <c r="K74" i="6"/>
  <c r="G74" i="6"/>
  <c r="H74" i="6" s="1"/>
  <c r="O74" i="6" s="1"/>
  <c r="N73" i="6"/>
  <c r="M73" i="6"/>
  <c r="L73" i="6"/>
  <c r="K73" i="6"/>
  <c r="H73" i="6"/>
  <c r="O73" i="6" s="1"/>
  <c r="G73" i="6"/>
  <c r="M72" i="6"/>
  <c r="L72" i="6"/>
  <c r="K72" i="6"/>
  <c r="G72" i="6"/>
  <c r="N72" i="6" s="1"/>
  <c r="M71" i="6"/>
  <c r="L71" i="6"/>
  <c r="K71" i="6"/>
  <c r="H71" i="6"/>
  <c r="O71" i="6" s="1"/>
  <c r="G71" i="6"/>
  <c r="N71" i="6" s="1"/>
  <c r="M70" i="6"/>
  <c r="L70" i="6"/>
  <c r="K70" i="6"/>
  <c r="G70" i="6"/>
  <c r="N70" i="6" s="1"/>
  <c r="N69" i="6"/>
  <c r="M69" i="6"/>
  <c r="L69" i="6"/>
  <c r="K69" i="6"/>
  <c r="G69" i="6"/>
  <c r="H69" i="6" s="1"/>
  <c r="O69" i="6" s="1"/>
  <c r="N68" i="6"/>
  <c r="M68" i="6"/>
  <c r="L68" i="6"/>
  <c r="K68" i="6"/>
  <c r="G68" i="6"/>
  <c r="H68" i="6" s="1"/>
  <c r="O68" i="6" s="1"/>
  <c r="N67" i="6"/>
  <c r="M67" i="6"/>
  <c r="L67" i="6"/>
  <c r="K67" i="6"/>
  <c r="G67" i="6"/>
  <c r="H67" i="6" s="1"/>
  <c r="O67" i="6" s="1"/>
  <c r="N66" i="6"/>
  <c r="M66" i="6"/>
  <c r="L66" i="6"/>
  <c r="K66" i="6"/>
  <c r="G66" i="6"/>
  <c r="H66" i="6" s="1"/>
  <c r="O66" i="6" s="1"/>
  <c r="N64" i="6"/>
  <c r="M64" i="6"/>
  <c r="L64" i="6"/>
  <c r="K64" i="6"/>
  <c r="H64" i="6"/>
  <c r="O64" i="6" s="1"/>
  <c r="G64" i="6"/>
  <c r="M63" i="6"/>
  <c r="L63" i="6"/>
  <c r="K63" i="6"/>
  <c r="G63" i="6"/>
  <c r="N63" i="6" s="1"/>
  <c r="M62" i="6"/>
  <c r="L62" i="6"/>
  <c r="K62" i="6"/>
  <c r="H62" i="6"/>
  <c r="O62" i="6" s="1"/>
  <c r="G62" i="6"/>
  <c r="N62" i="6" s="1"/>
  <c r="M61" i="6"/>
  <c r="L61" i="6"/>
  <c r="K61" i="6"/>
  <c r="G61" i="6"/>
  <c r="N61" i="6" s="1"/>
  <c r="N60" i="6"/>
  <c r="M60" i="6"/>
  <c r="L60" i="6"/>
  <c r="K60" i="6"/>
  <c r="G60" i="6"/>
  <c r="H60" i="6" s="1"/>
  <c r="O60" i="6" s="1"/>
  <c r="N59" i="6"/>
  <c r="M59" i="6"/>
  <c r="L59" i="6"/>
  <c r="K59" i="6"/>
  <c r="G59" i="6"/>
  <c r="H59" i="6" s="1"/>
  <c r="O59" i="6" s="1"/>
  <c r="N58" i="6"/>
  <c r="M58" i="6"/>
  <c r="L58" i="6"/>
  <c r="K58" i="6"/>
  <c r="G58" i="6"/>
  <c r="H58" i="6" s="1"/>
  <c r="O58" i="6" s="1"/>
  <c r="N57" i="6"/>
  <c r="M57" i="6"/>
  <c r="L57" i="6"/>
  <c r="K57" i="6"/>
  <c r="G57" i="6"/>
  <c r="H57" i="6" s="1"/>
  <c r="O57" i="6" s="1"/>
  <c r="N56" i="6"/>
  <c r="M56" i="6"/>
  <c r="L56" i="6"/>
  <c r="K56" i="6"/>
  <c r="H56" i="6"/>
  <c r="O56" i="6" s="1"/>
  <c r="G56" i="6"/>
  <c r="M54" i="6"/>
  <c r="L54" i="6"/>
  <c r="K54" i="6"/>
  <c r="G54" i="6"/>
  <c r="N54" i="6" s="1"/>
  <c r="M53" i="6"/>
  <c r="L53" i="6"/>
  <c r="K53" i="6"/>
  <c r="H53" i="6"/>
  <c r="O53" i="6" s="1"/>
  <c r="G53" i="6"/>
  <c r="N53" i="6" s="1"/>
  <c r="M52" i="6"/>
  <c r="L52" i="6"/>
  <c r="K52" i="6"/>
  <c r="G52" i="6"/>
  <c r="N52" i="6" s="1"/>
  <c r="N51" i="6"/>
  <c r="M51" i="6"/>
  <c r="L51" i="6"/>
  <c r="K51" i="6"/>
  <c r="G51" i="6"/>
  <c r="H51" i="6" s="1"/>
  <c r="O51" i="6" s="1"/>
  <c r="N50" i="6"/>
  <c r="M50" i="6"/>
  <c r="L50" i="6"/>
  <c r="K50" i="6"/>
  <c r="G50" i="6"/>
  <c r="H50" i="6" s="1"/>
  <c r="O50" i="6" s="1"/>
  <c r="N49" i="6"/>
  <c r="M49" i="6"/>
  <c r="L49" i="6"/>
  <c r="K49" i="6"/>
  <c r="G49" i="6"/>
  <c r="H49" i="6" s="1"/>
  <c r="O49" i="6" s="1"/>
  <c r="N48" i="6"/>
  <c r="M48" i="6"/>
  <c r="L48" i="6"/>
  <c r="K48" i="6"/>
  <c r="G48" i="6"/>
  <c r="H48" i="6" s="1"/>
  <c r="O48" i="6" s="1"/>
  <c r="N47" i="6"/>
  <c r="M47" i="6"/>
  <c r="L47" i="6"/>
  <c r="K47" i="6"/>
  <c r="H47" i="6"/>
  <c r="O47" i="6" s="1"/>
  <c r="G47" i="6"/>
  <c r="M46" i="6"/>
  <c r="L46" i="6"/>
  <c r="K46" i="6"/>
  <c r="G46" i="6"/>
  <c r="N46" i="6" s="1"/>
  <c r="M45" i="6"/>
  <c r="L45" i="6"/>
  <c r="K45" i="6"/>
  <c r="H45" i="6"/>
  <c r="O45" i="6" s="1"/>
  <c r="G45" i="6"/>
  <c r="N45" i="6" s="1"/>
  <c r="M44" i="6"/>
  <c r="L44" i="6"/>
  <c r="K44" i="6"/>
  <c r="G44" i="6"/>
  <c r="N44" i="6" s="1"/>
  <c r="N43" i="6"/>
  <c r="M43" i="6"/>
  <c r="L43" i="6"/>
  <c r="K43" i="6"/>
  <c r="G43" i="6"/>
  <c r="H43" i="6" s="1"/>
  <c r="O43" i="6" s="1"/>
  <c r="N42" i="6"/>
  <c r="M42" i="6"/>
  <c r="L42" i="6"/>
  <c r="K42" i="6"/>
  <c r="G42" i="6"/>
  <c r="H42" i="6" s="1"/>
  <c r="O42" i="6" s="1"/>
  <c r="N40" i="6"/>
  <c r="M40" i="6"/>
  <c r="L40" i="6"/>
  <c r="K40" i="6"/>
  <c r="G40" i="6"/>
  <c r="H40" i="6" s="1"/>
  <c r="O40" i="6" s="1"/>
  <c r="N39" i="6"/>
  <c r="M39" i="6"/>
  <c r="L39" i="6"/>
  <c r="K39" i="6"/>
  <c r="G39" i="6"/>
  <c r="H39" i="6" s="1"/>
  <c r="O39" i="6" s="1"/>
  <c r="N38" i="6"/>
  <c r="M38" i="6"/>
  <c r="L38" i="6"/>
  <c r="K38" i="6"/>
  <c r="H38" i="6"/>
  <c r="O38" i="6" s="1"/>
  <c r="G38" i="6"/>
  <c r="M37" i="6"/>
  <c r="L37" i="6"/>
  <c r="K37" i="6"/>
  <c r="G37" i="6"/>
  <c r="N37" i="6" s="1"/>
  <c r="M36" i="6"/>
  <c r="L36" i="6"/>
  <c r="K36" i="6"/>
  <c r="H36" i="6"/>
  <c r="O36" i="6" s="1"/>
  <c r="G36" i="6"/>
  <c r="N36" i="6" s="1"/>
  <c r="M35" i="6"/>
  <c r="L35" i="6"/>
  <c r="K35" i="6"/>
  <c r="G35" i="6"/>
  <c r="N35" i="6" s="1"/>
  <c r="N34" i="6"/>
  <c r="M34" i="6"/>
  <c r="L34" i="6"/>
  <c r="K34" i="6"/>
  <c r="G34" i="6"/>
  <c r="H34" i="6" s="1"/>
  <c r="O34" i="6" s="1"/>
  <c r="N32" i="6"/>
  <c r="M32" i="6"/>
  <c r="L32" i="6"/>
  <c r="K32" i="6"/>
  <c r="G32" i="6"/>
  <c r="H32" i="6" s="1"/>
  <c r="O32" i="6" s="1"/>
  <c r="N31" i="6"/>
  <c r="M31" i="6"/>
  <c r="L31" i="6"/>
  <c r="K31" i="6"/>
  <c r="G31" i="6"/>
  <c r="H31" i="6" s="1"/>
  <c r="O31" i="6" s="1"/>
  <c r="N30" i="6"/>
  <c r="M30" i="6"/>
  <c r="L30" i="6"/>
  <c r="K30" i="6"/>
  <c r="G30" i="6"/>
  <c r="H30" i="6" s="1"/>
  <c r="O30" i="6" s="1"/>
  <c r="N29" i="6"/>
  <c r="M29" i="6"/>
  <c r="L29" i="6"/>
  <c r="K29" i="6"/>
  <c r="H29" i="6"/>
  <c r="O29" i="6" s="1"/>
  <c r="G29" i="6"/>
  <c r="M28" i="6"/>
  <c r="L28" i="6"/>
  <c r="K28" i="6"/>
  <c r="G28" i="6"/>
  <c r="N28" i="6" s="1"/>
  <c r="M27" i="6"/>
  <c r="L27" i="6"/>
  <c r="K27" i="6"/>
  <c r="H27" i="6"/>
  <c r="O27" i="6" s="1"/>
  <c r="G27" i="6"/>
  <c r="N27" i="6" s="1"/>
  <c r="M26" i="6"/>
  <c r="L26" i="6"/>
  <c r="K26" i="6"/>
  <c r="G26" i="6"/>
  <c r="N26" i="6" s="1"/>
  <c r="N25" i="6"/>
  <c r="M25" i="6"/>
  <c r="L25" i="6"/>
  <c r="K25" i="6"/>
  <c r="G25" i="6"/>
  <c r="H25" i="6" s="1"/>
  <c r="O25" i="6" s="1"/>
  <c r="N24" i="6"/>
  <c r="M24" i="6"/>
  <c r="L24" i="6"/>
  <c r="K24" i="6"/>
  <c r="G24" i="6"/>
  <c r="H24" i="6" s="1"/>
  <c r="O24" i="6" s="1"/>
  <c r="N23" i="6"/>
  <c r="M23" i="6"/>
  <c r="L23" i="6"/>
  <c r="K23" i="6"/>
  <c r="G23" i="6"/>
  <c r="H23" i="6" s="1"/>
  <c r="O23" i="6" s="1"/>
  <c r="C405" i="1"/>
  <c r="C404" i="1"/>
  <c r="C402" i="1"/>
  <c r="L163" i="5"/>
  <c r="C186" i="5" s="1"/>
  <c r="C404" i="4"/>
  <c r="K159" i="5"/>
  <c r="A166" i="5"/>
  <c r="M158" i="5"/>
  <c r="L158" i="5"/>
  <c r="K158" i="5"/>
  <c r="G158" i="5"/>
  <c r="N158" i="5" s="1"/>
  <c r="M157" i="5"/>
  <c r="L157" i="5"/>
  <c r="K157" i="5"/>
  <c r="G157" i="5"/>
  <c r="M156" i="5"/>
  <c r="L156" i="5"/>
  <c r="K156" i="5"/>
  <c r="G156" i="5"/>
  <c r="N156" i="5" s="1"/>
  <c r="M153" i="5"/>
  <c r="L153" i="5"/>
  <c r="K153" i="5"/>
  <c r="N153" i="5"/>
  <c r="M149" i="5"/>
  <c r="L149" i="5"/>
  <c r="K149" i="5"/>
  <c r="G149" i="5"/>
  <c r="H149" i="5" s="1"/>
  <c r="O149" i="5" s="1"/>
  <c r="M148" i="5"/>
  <c r="L148" i="5"/>
  <c r="K148" i="5"/>
  <c r="G148" i="5"/>
  <c r="H148" i="5" s="1"/>
  <c r="O148" i="5" s="1"/>
  <c r="G147" i="5"/>
  <c r="H147" i="5" s="1"/>
  <c r="M146" i="5"/>
  <c r="L146" i="5"/>
  <c r="K146" i="5"/>
  <c r="G146" i="5"/>
  <c r="N146" i="5" s="1"/>
  <c r="M145" i="5"/>
  <c r="L145" i="5"/>
  <c r="K145" i="5"/>
  <c r="G145" i="5"/>
  <c r="H145" i="5" s="1"/>
  <c r="O145" i="5" s="1"/>
  <c r="N144" i="5"/>
  <c r="M144" i="5"/>
  <c r="L144" i="5"/>
  <c r="K144" i="5"/>
  <c r="G144" i="5"/>
  <c r="H144" i="5" s="1"/>
  <c r="O144" i="5" s="1"/>
  <c r="M143" i="5"/>
  <c r="L143" i="5"/>
  <c r="K143" i="5"/>
  <c r="G143" i="5"/>
  <c r="H143" i="5" s="1"/>
  <c r="O143" i="5" s="1"/>
  <c r="M142" i="5"/>
  <c r="L142" i="5"/>
  <c r="K142" i="5"/>
  <c r="G142" i="5"/>
  <c r="N142" i="5" s="1"/>
  <c r="M141" i="5"/>
  <c r="L141" i="5"/>
  <c r="K141" i="5"/>
  <c r="G141" i="5"/>
  <c r="M140" i="5"/>
  <c r="L140" i="5"/>
  <c r="K140" i="5"/>
  <c r="H140" i="5"/>
  <c r="O140" i="5" s="1"/>
  <c r="G140" i="5"/>
  <c r="N140" i="5" s="1"/>
  <c r="M139" i="5"/>
  <c r="L139" i="5"/>
  <c r="K139" i="5"/>
  <c r="G139" i="5"/>
  <c r="N139" i="5" s="1"/>
  <c r="M137" i="5"/>
  <c r="L137" i="5"/>
  <c r="K137" i="5"/>
  <c r="G137" i="5"/>
  <c r="N137" i="5" s="1"/>
  <c r="M136" i="5"/>
  <c r="L136" i="5"/>
  <c r="K136" i="5"/>
  <c r="G136" i="5"/>
  <c r="H136" i="5" s="1"/>
  <c r="O136" i="5" s="1"/>
  <c r="N135" i="5"/>
  <c r="M135" i="5"/>
  <c r="L135" i="5"/>
  <c r="K135" i="5"/>
  <c r="G135" i="5"/>
  <c r="H135" i="5" s="1"/>
  <c r="O135" i="5" s="1"/>
  <c r="M134" i="5"/>
  <c r="L134" i="5"/>
  <c r="K134" i="5"/>
  <c r="G134" i="5"/>
  <c r="H134" i="5" s="1"/>
  <c r="O134" i="5" s="1"/>
  <c r="M133" i="5"/>
  <c r="L133" i="5"/>
  <c r="K133" i="5"/>
  <c r="G133" i="5"/>
  <c r="N133" i="5" s="1"/>
  <c r="M132" i="5"/>
  <c r="L132" i="5"/>
  <c r="K132" i="5"/>
  <c r="G132" i="5"/>
  <c r="M131" i="5"/>
  <c r="L131" i="5"/>
  <c r="K131" i="5"/>
  <c r="H131" i="5"/>
  <c r="O131" i="5" s="1"/>
  <c r="G131" i="5"/>
  <c r="N131" i="5" s="1"/>
  <c r="M130" i="5"/>
  <c r="L130" i="5"/>
  <c r="K130" i="5"/>
  <c r="G130" i="5"/>
  <c r="N130" i="5" s="1"/>
  <c r="M128" i="5"/>
  <c r="L128" i="5"/>
  <c r="K128" i="5"/>
  <c r="G128" i="5"/>
  <c r="N128" i="5" s="1"/>
  <c r="M127" i="5"/>
  <c r="L127" i="5"/>
  <c r="K127" i="5"/>
  <c r="G127" i="5"/>
  <c r="H127" i="5" s="1"/>
  <c r="O127" i="5" s="1"/>
  <c r="M126" i="5"/>
  <c r="L126" i="5"/>
  <c r="K126" i="5"/>
  <c r="G126" i="5"/>
  <c r="H126" i="5" s="1"/>
  <c r="O126" i="5" s="1"/>
  <c r="M125" i="5"/>
  <c r="L125" i="5"/>
  <c r="K125" i="5"/>
  <c r="G125" i="5"/>
  <c r="H125" i="5" s="1"/>
  <c r="O125" i="5" s="1"/>
  <c r="M124" i="5"/>
  <c r="L124" i="5"/>
  <c r="K124" i="5"/>
  <c r="G124" i="5"/>
  <c r="N124" i="5" s="1"/>
  <c r="M123" i="5"/>
  <c r="L123" i="5"/>
  <c r="K123" i="5"/>
  <c r="G123" i="5"/>
  <c r="M122" i="5"/>
  <c r="L122" i="5"/>
  <c r="K122" i="5"/>
  <c r="G122" i="5"/>
  <c r="N122" i="5" s="1"/>
  <c r="M121" i="5"/>
  <c r="L121" i="5"/>
  <c r="K121" i="5"/>
  <c r="G121" i="5"/>
  <c r="N121" i="5" s="1"/>
  <c r="M120" i="5"/>
  <c r="L120" i="5"/>
  <c r="K120" i="5"/>
  <c r="G120" i="5"/>
  <c r="N120" i="5" s="1"/>
  <c r="M119" i="5"/>
  <c r="L119" i="5"/>
  <c r="K119" i="5"/>
  <c r="G119" i="5"/>
  <c r="H119" i="5" s="1"/>
  <c r="O119" i="5" s="1"/>
  <c r="N118" i="5"/>
  <c r="M118" i="5"/>
  <c r="L118" i="5"/>
  <c r="K118" i="5"/>
  <c r="G118" i="5"/>
  <c r="H118" i="5" s="1"/>
  <c r="O118" i="5" s="1"/>
  <c r="M116" i="5"/>
  <c r="L116" i="5"/>
  <c r="K116" i="5"/>
  <c r="G116" i="5"/>
  <c r="H116" i="5" s="1"/>
  <c r="O116" i="5" s="1"/>
  <c r="M115" i="5"/>
  <c r="L115" i="5"/>
  <c r="K115" i="5"/>
  <c r="G115" i="5"/>
  <c r="N115" i="5" s="1"/>
  <c r="M114" i="5"/>
  <c r="L114" i="5"/>
  <c r="K114" i="5"/>
  <c r="G114" i="5"/>
  <c r="M113" i="5"/>
  <c r="L113" i="5"/>
  <c r="K113" i="5"/>
  <c r="G113" i="5"/>
  <c r="N113" i="5" s="1"/>
  <c r="M112" i="5"/>
  <c r="L112" i="5"/>
  <c r="K112" i="5"/>
  <c r="G112" i="5"/>
  <c r="N112" i="5" s="1"/>
  <c r="M111" i="5"/>
  <c r="L111" i="5"/>
  <c r="K111" i="5"/>
  <c r="G111" i="5"/>
  <c r="H111" i="5" s="1"/>
  <c r="O111" i="5" s="1"/>
  <c r="M110" i="5"/>
  <c r="L110" i="5"/>
  <c r="K110" i="5"/>
  <c r="G110" i="5"/>
  <c r="H110" i="5" s="1"/>
  <c r="O110" i="5" s="1"/>
  <c r="N109" i="5"/>
  <c r="M109" i="5"/>
  <c r="L109" i="5"/>
  <c r="K109" i="5"/>
  <c r="G109" i="5"/>
  <c r="H109" i="5" s="1"/>
  <c r="O109" i="5" s="1"/>
  <c r="M108" i="5"/>
  <c r="L108" i="5"/>
  <c r="K108" i="5"/>
  <c r="G108" i="5"/>
  <c r="H108" i="5" s="1"/>
  <c r="O108" i="5" s="1"/>
  <c r="M107" i="5"/>
  <c r="L107" i="5"/>
  <c r="K107" i="5"/>
  <c r="G107" i="5"/>
  <c r="N107" i="5" s="1"/>
  <c r="M106" i="5"/>
  <c r="L106" i="5"/>
  <c r="K106" i="5"/>
  <c r="G106" i="5"/>
  <c r="M105" i="5"/>
  <c r="L105" i="5"/>
  <c r="K105" i="5"/>
  <c r="H105" i="5"/>
  <c r="O105" i="5" s="1"/>
  <c r="G105" i="5"/>
  <c r="N105" i="5" s="1"/>
  <c r="M104" i="5"/>
  <c r="L104" i="5"/>
  <c r="K104" i="5"/>
  <c r="G104" i="5"/>
  <c r="N104" i="5" s="1"/>
  <c r="M103" i="5"/>
  <c r="L103" i="5"/>
  <c r="K103" i="5"/>
  <c r="G103" i="5"/>
  <c r="N103" i="5" s="1"/>
  <c r="N102" i="5"/>
  <c r="M102" i="5"/>
  <c r="L102" i="5"/>
  <c r="K102" i="5"/>
  <c r="G102" i="5"/>
  <c r="H102" i="5" s="1"/>
  <c r="O102" i="5" s="1"/>
  <c r="N101" i="5"/>
  <c r="M101" i="5"/>
  <c r="L101" i="5"/>
  <c r="K101" i="5"/>
  <c r="H101" i="5"/>
  <c r="O101" i="5" s="1"/>
  <c r="G101" i="5"/>
  <c r="M99" i="5"/>
  <c r="L99" i="5"/>
  <c r="K99" i="5"/>
  <c r="G99" i="5"/>
  <c r="H99" i="5" s="1"/>
  <c r="O99" i="5" s="1"/>
  <c r="M98" i="5"/>
  <c r="L98" i="5"/>
  <c r="K98" i="5"/>
  <c r="G98" i="5"/>
  <c r="N98" i="5" s="1"/>
  <c r="M97" i="5"/>
  <c r="L97" i="5"/>
  <c r="K97" i="5"/>
  <c r="G97" i="5"/>
  <c r="M96" i="5"/>
  <c r="L96" i="5"/>
  <c r="K96" i="5"/>
  <c r="G96" i="5"/>
  <c r="N96" i="5" s="1"/>
  <c r="M95" i="5"/>
  <c r="L95" i="5"/>
  <c r="K95" i="5"/>
  <c r="G95" i="5"/>
  <c r="N95" i="5" s="1"/>
  <c r="N94" i="5"/>
  <c r="M94" i="5"/>
  <c r="L94" i="5"/>
  <c r="K94" i="5"/>
  <c r="G94" i="5"/>
  <c r="H94" i="5" s="1"/>
  <c r="O94" i="5" s="1"/>
  <c r="M93" i="5"/>
  <c r="L93" i="5"/>
  <c r="K93" i="5"/>
  <c r="G93" i="5"/>
  <c r="H93" i="5" s="1"/>
  <c r="O93" i="5" s="1"/>
  <c r="M90" i="5"/>
  <c r="L90" i="5"/>
  <c r="K90" i="5"/>
  <c r="G90" i="5"/>
  <c r="N90" i="5" s="1"/>
  <c r="M89" i="5"/>
  <c r="L89" i="5"/>
  <c r="K89" i="5"/>
  <c r="G89" i="5"/>
  <c r="H89" i="5" s="1"/>
  <c r="O89" i="5" s="1"/>
  <c r="M88" i="5"/>
  <c r="L88" i="5"/>
  <c r="K88" i="5"/>
  <c r="G88" i="5"/>
  <c r="N88" i="5" s="1"/>
  <c r="M87" i="5"/>
  <c r="L87" i="5"/>
  <c r="K87" i="5"/>
  <c r="G87" i="5"/>
  <c r="O86" i="5"/>
  <c r="N86" i="5"/>
  <c r="M86" i="5"/>
  <c r="L86" i="5"/>
  <c r="M85" i="5"/>
  <c r="L85" i="5"/>
  <c r="K85" i="5"/>
  <c r="G85" i="5"/>
  <c r="H85" i="5" s="1"/>
  <c r="O85" i="5" s="1"/>
  <c r="M84" i="5"/>
  <c r="L84" i="5"/>
  <c r="K84" i="5"/>
  <c r="G84" i="5"/>
  <c r="H84" i="5" s="1"/>
  <c r="O84" i="5" s="1"/>
  <c r="M83" i="5"/>
  <c r="L83" i="5"/>
  <c r="K83" i="5"/>
  <c r="G83" i="5"/>
  <c r="N83" i="5" s="1"/>
  <c r="M82" i="5"/>
  <c r="L82" i="5"/>
  <c r="K82" i="5"/>
  <c r="G82" i="5"/>
  <c r="M80" i="5"/>
  <c r="L80" i="5"/>
  <c r="K80" i="5"/>
  <c r="H80" i="5"/>
  <c r="O80" i="5" s="1"/>
  <c r="G80" i="5"/>
  <c r="N80" i="5" s="1"/>
  <c r="M79" i="5"/>
  <c r="L79" i="5"/>
  <c r="K79" i="5"/>
  <c r="G79" i="5"/>
  <c r="N79" i="5" s="1"/>
  <c r="M78" i="5"/>
  <c r="L78" i="5"/>
  <c r="K78" i="5"/>
  <c r="G78" i="5"/>
  <c r="H78" i="5" s="1"/>
  <c r="O78" i="5" s="1"/>
  <c r="M77" i="5"/>
  <c r="L77" i="5"/>
  <c r="K77" i="5"/>
  <c r="G77" i="5"/>
  <c r="H77" i="5" s="1"/>
  <c r="O77" i="5" s="1"/>
  <c r="M76" i="5"/>
  <c r="L76" i="5"/>
  <c r="K76" i="5"/>
  <c r="G76" i="5"/>
  <c r="H76" i="5" s="1"/>
  <c r="O76" i="5" s="1"/>
  <c r="G75" i="5"/>
  <c r="H75" i="5" s="1"/>
  <c r="M74" i="5"/>
  <c r="L74" i="5"/>
  <c r="K74" i="5"/>
  <c r="G74" i="5"/>
  <c r="N74" i="5" s="1"/>
  <c r="N73" i="5"/>
  <c r="M73" i="5"/>
  <c r="L73" i="5"/>
  <c r="K73" i="5"/>
  <c r="G73" i="5"/>
  <c r="H73" i="5" s="1"/>
  <c r="O73" i="5" s="1"/>
  <c r="M71" i="5"/>
  <c r="L71" i="5"/>
  <c r="K71" i="5"/>
  <c r="G71" i="5"/>
  <c r="H71" i="5" s="1"/>
  <c r="O71" i="5" s="1"/>
  <c r="M69" i="5"/>
  <c r="L69" i="5"/>
  <c r="K69" i="5"/>
  <c r="G69" i="5"/>
  <c r="N69" i="5" s="1"/>
  <c r="M68" i="5"/>
  <c r="L68" i="5"/>
  <c r="K68" i="5"/>
  <c r="G68" i="5"/>
  <c r="M67" i="5"/>
  <c r="L67" i="5"/>
  <c r="K67" i="5"/>
  <c r="G67" i="5"/>
  <c r="N67" i="5" s="1"/>
  <c r="M66" i="5"/>
  <c r="L66" i="5"/>
  <c r="K66" i="5"/>
  <c r="N66" i="5"/>
  <c r="N159" i="5" s="1"/>
  <c r="M65" i="5"/>
  <c r="L65" i="5"/>
  <c r="K65" i="5"/>
  <c r="G65" i="5"/>
  <c r="H65" i="5" s="1"/>
  <c r="O65" i="5" s="1"/>
  <c r="M64" i="5"/>
  <c r="L64" i="5"/>
  <c r="K64" i="5"/>
  <c r="G64" i="5"/>
  <c r="H64" i="5" s="1"/>
  <c r="O64" i="5" s="1"/>
  <c r="N63" i="5"/>
  <c r="M63" i="5"/>
  <c r="L63" i="5"/>
  <c r="K63" i="5"/>
  <c r="G63" i="5"/>
  <c r="H63" i="5" s="1"/>
  <c r="O63" i="5" s="1"/>
  <c r="M61" i="5"/>
  <c r="L61" i="5"/>
  <c r="K61" i="5"/>
  <c r="G61" i="5"/>
  <c r="H61" i="5" s="1"/>
  <c r="O61" i="5" s="1"/>
  <c r="M60" i="5"/>
  <c r="L60" i="5"/>
  <c r="K60" i="5"/>
  <c r="G60" i="5"/>
  <c r="N60" i="5" s="1"/>
  <c r="M59" i="5"/>
  <c r="L59" i="5"/>
  <c r="K59" i="5"/>
  <c r="G59" i="5"/>
  <c r="M58" i="5"/>
  <c r="L58" i="5"/>
  <c r="K58" i="5"/>
  <c r="G58" i="5"/>
  <c r="N58" i="5" s="1"/>
  <c r="M57" i="5"/>
  <c r="L57" i="5"/>
  <c r="K57" i="5"/>
  <c r="G57" i="5"/>
  <c r="N57" i="5" s="1"/>
  <c r="M55" i="5"/>
  <c r="L55" i="5"/>
  <c r="K55" i="5"/>
  <c r="G55" i="5"/>
  <c r="N55" i="5" s="1"/>
  <c r="M54" i="5"/>
  <c r="L54" i="5"/>
  <c r="K54" i="5"/>
  <c r="G54" i="5"/>
  <c r="H54" i="5" s="1"/>
  <c r="O54" i="5" s="1"/>
  <c r="M53" i="5"/>
  <c r="L53" i="5"/>
  <c r="K53" i="5"/>
  <c r="G53" i="5"/>
  <c r="N53" i="5" s="1"/>
  <c r="M52" i="5"/>
  <c r="L52" i="5"/>
  <c r="K52" i="5"/>
  <c r="G52" i="5"/>
  <c r="H52" i="5" s="1"/>
  <c r="O52" i="5" s="1"/>
  <c r="M51" i="5"/>
  <c r="L51" i="5"/>
  <c r="K51" i="5"/>
  <c r="G51" i="5"/>
  <c r="N51" i="5" s="1"/>
  <c r="M50" i="5"/>
  <c r="L50" i="5"/>
  <c r="K50" i="5"/>
  <c r="G50" i="5"/>
  <c r="M49" i="5"/>
  <c r="L49" i="5"/>
  <c r="K49" i="5"/>
  <c r="G49" i="5"/>
  <c r="N49" i="5" s="1"/>
  <c r="M48" i="5"/>
  <c r="L48" i="5"/>
  <c r="K48" i="5"/>
  <c r="G48" i="5"/>
  <c r="N48" i="5" s="1"/>
  <c r="M47" i="5"/>
  <c r="L47" i="5"/>
  <c r="K47" i="5"/>
  <c r="G47" i="5"/>
  <c r="N47" i="5" s="1"/>
  <c r="M44" i="5"/>
  <c r="L44" i="5"/>
  <c r="K44" i="5"/>
  <c r="G44" i="5"/>
  <c r="H44" i="5" s="1"/>
  <c r="O44" i="5" s="1"/>
  <c r="N42" i="5"/>
  <c r="M42" i="5"/>
  <c r="L42" i="5"/>
  <c r="K42" i="5"/>
  <c r="G42" i="5"/>
  <c r="H42" i="5" s="1"/>
  <c r="O42" i="5" s="1"/>
  <c r="M41" i="5"/>
  <c r="L41" i="5"/>
  <c r="K41" i="5"/>
  <c r="G41" i="5"/>
  <c r="H41" i="5" s="1"/>
  <c r="O41" i="5" s="1"/>
  <c r="M40" i="5"/>
  <c r="L40" i="5"/>
  <c r="K40" i="5"/>
  <c r="G40" i="5"/>
  <c r="N40" i="5" s="1"/>
  <c r="M39" i="5"/>
  <c r="L39" i="5"/>
  <c r="K39" i="5"/>
  <c r="G39" i="5"/>
  <c r="M37" i="5"/>
  <c r="L37" i="5"/>
  <c r="K37" i="5"/>
  <c r="G37" i="5"/>
  <c r="N37" i="5" s="1"/>
  <c r="M35" i="5"/>
  <c r="L35" i="5"/>
  <c r="K35" i="5"/>
  <c r="G35" i="5"/>
  <c r="N35" i="5" s="1"/>
  <c r="M34" i="5"/>
  <c r="L34" i="5"/>
  <c r="K34" i="5"/>
  <c r="G34" i="5"/>
  <c r="H34" i="5" s="1"/>
  <c r="O34" i="5" s="1"/>
  <c r="G33" i="5"/>
  <c r="H33" i="5" s="1"/>
  <c r="M32" i="5"/>
  <c r="L32" i="5"/>
  <c r="K32" i="5"/>
  <c r="G32" i="5"/>
  <c r="N32" i="5" s="1"/>
  <c r="M31" i="5"/>
  <c r="L31" i="5"/>
  <c r="K31" i="5"/>
  <c r="G31" i="5"/>
  <c r="H31" i="5" s="1"/>
  <c r="O31" i="5" s="1"/>
  <c r="G30" i="5"/>
  <c r="H30" i="5" s="1"/>
  <c r="M29" i="5"/>
  <c r="L29" i="5"/>
  <c r="K29" i="5"/>
  <c r="G29" i="5"/>
  <c r="N29" i="5" s="1"/>
  <c r="N28" i="5"/>
  <c r="M28" i="5"/>
  <c r="L28" i="5"/>
  <c r="K28" i="5"/>
  <c r="G28" i="5"/>
  <c r="H28" i="5" s="1"/>
  <c r="O28" i="5" s="1"/>
  <c r="M27" i="5"/>
  <c r="L27" i="5"/>
  <c r="K27" i="5"/>
  <c r="G27" i="5"/>
  <c r="H27" i="5" s="1"/>
  <c r="O27" i="5" s="1"/>
  <c r="N23" i="5"/>
  <c r="M23" i="5"/>
  <c r="L23" i="5"/>
  <c r="K23" i="5"/>
  <c r="H23" i="5"/>
  <c r="O23" i="5" s="1"/>
  <c r="N22" i="5"/>
  <c r="M22" i="5"/>
  <c r="L22" i="5"/>
  <c r="K22" i="5"/>
  <c r="H22" i="5"/>
  <c r="O22" i="5" s="1"/>
  <c r="L374" i="4"/>
  <c r="K370" i="4"/>
  <c r="C397" i="4"/>
  <c r="A377" i="4"/>
  <c r="N369" i="4"/>
  <c r="M369" i="4"/>
  <c r="L369" i="4"/>
  <c r="K369" i="4"/>
  <c r="G369" i="4"/>
  <c r="H369" i="4" s="1"/>
  <c r="O369" i="4" s="1"/>
  <c r="M366" i="4"/>
  <c r="L366" i="4"/>
  <c r="K366" i="4"/>
  <c r="G366" i="4"/>
  <c r="H366" i="4" s="1"/>
  <c r="O366" i="4" s="1"/>
  <c r="M362" i="4"/>
  <c r="L362" i="4"/>
  <c r="K362" i="4"/>
  <c r="H362" i="4"/>
  <c r="O362" i="4" s="1"/>
  <c r="G362" i="4"/>
  <c r="N362" i="4" s="1"/>
  <c r="M361" i="4"/>
  <c r="L361" i="4"/>
  <c r="K361" i="4"/>
  <c r="G361" i="4"/>
  <c r="M360" i="4"/>
  <c r="L360" i="4"/>
  <c r="K360" i="4"/>
  <c r="H360" i="4"/>
  <c r="O360" i="4" s="1"/>
  <c r="G360" i="4"/>
  <c r="N360" i="4" s="1"/>
  <c r="M357" i="4"/>
  <c r="L357" i="4"/>
  <c r="K357" i="4"/>
  <c r="G357" i="4"/>
  <c r="N357" i="4" s="1"/>
  <c r="M353" i="4"/>
  <c r="L353" i="4"/>
  <c r="K353" i="4"/>
  <c r="G353" i="4"/>
  <c r="H353" i="4" s="1"/>
  <c r="O353" i="4" s="1"/>
  <c r="M352" i="4"/>
  <c r="L352" i="4"/>
  <c r="K352" i="4"/>
  <c r="G352" i="4"/>
  <c r="H352" i="4" s="1"/>
  <c r="O352" i="4" s="1"/>
  <c r="G351" i="4"/>
  <c r="H351" i="4" s="1"/>
  <c r="M350" i="4"/>
  <c r="L350" i="4"/>
  <c r="K350" i="4"/>
  <c r="G350" i="4"/>
  <c r="H350" i="4" s="1"/>
  <c r="O350" i="4" s="1"/>
  <c r="M349" i="4"/>
  <c r="L349" i="4"/>
  <c r="K349" i="4"/>
  <c r="G349" i="4"/>
  <c r="H349" i="4" s="1"/>
  <c r="O349" i="4" s="1"/>
  <c r="M348" i="4"/>
  <c r="L348" i="4"/>
  <c r="K348" i="4"/>
  <c r="H348" i="4"/>
  <c r="O348" i="4" s="1"/>
  <c r="G348" i="4"/>
  <c r="N348" i="4" s="1"/>
  <c r="M347" i="4"/>
  <c r="L347" i="4"/>
  <c r="K347" i="4"/>
  <c r="G347" i="4"/>
  <c r="H347" i="4" s="1"/>
  <c r="O347" i="4" s="1"/>
  <c r="M346" i="4"/>
  <c r="L346" i="4"/>
  <c r="K346" i="4"/>
  <c r="H346" i="4"/>
  <c r="O346" i="4" s="1"/>
  <c r="G346" i="4"/>
  <c r="N346" i="4" s="1"/>
  <c r="M345" i="4"/>
  <c r="L345" i="4"/>
  <c r="K345" i="4"/>
  <c r="G345" i="4"/>
  <c r="M344" i="4"/>
  <c r="L344" i="4"/>
  <c r="K344" i="4"/>
  <c r="G344" i="4"/>
  <c r="N344" i="4" s="1"/>
  <c r="M343" i="4"/>
  <c r="L343" i="4"/>
  <c r="K343" i="4"/>
  <c r="G343" i="4"/>
  <c r="N343" i="4" s="1"/>
  <c r="N341" i="4"/>
  <c r="M341" i="4"/>
  <c r="L341" i="4"/>
  <c r="K341" i="4"/>
  <c r="G341" i="4"/>
  <c r="H341" i="4" s="1"/>
  <c r="O341" i="4" s="1"/>
  <c r="M340" i="4"/>
  <c r="L340" i="4"/>
  <c r="K340" i="4"/>
  <c r="G340" i="4"/>
  <c r="H340" i="4" s="1"/>
  <c r="O340" i="4" s="1"/>
  <c r="M339" i="4"/>
  <c r="L339" i="4"/>
  <c r="K339" i="4"/>
  <c r="G339" i="4"/>
  <c r="N339" i="4" s="1"/>
  <c r="M338" i="4"/>
  <c r="L338" i="4"/>
  <c r="K338" i="4"/>
  <c r="G338" i="4"/>
  <c r="H338" i="4" s="1"/>
  <c r="O338" i="4" s="1"/>
  <c r="M337" i="4"/>
  <c r="L337" i="4"/>
  <c r="K337" i="4"/>
  <c r="H337" i="4"/>
  <c r="O337" i="4" s="1"/>
  <c r="G337" i="4"/>
  <c r="N337" i="4" s="1"/>
  <c r="M336" i="4"/>
  <c r="L336" i="4"/>
  <c r="K336" i="4"/>
  <c r="G336" i="4"/>
  <c r="M335" i="4"/>
  <c r="L335" i="4"/>
  <c r="K335" i="4"/>
  <c r="H335" i="4"/>
  <c r="O335" i="4" s="1"/>
  <c r="G335" i="4"/>
  <c r="N335" i="4" s="1"/>
  <c r="M334" i="4"/>
  <c r="L334" i="4"/>
  <c r="K334" i="4"/>
  <c r="G334" i="4"/>
  <c r="N334" i="4" s="1"/>
  <c r="N332" i="4"/>
  <c r="M332" i="4"/>
  <c r="L332" i="4"/>
  <c r="K332" i="4"/>
  <c r="G332" i="4"/>
  <c r="H332" i="4" s="1"/>
  <c r="O332" i="4" s="1"/>
  <c r="N331" i="4"/>
  <c r="M331" i="4"/>
  <c r="L331" i="4"/>
  <c r="K331" i="4"/>
  <c r="G331" i="4"/>
  <c r="H331" i="4" s="1"/>
  <c r="O331" i="4" s="1"/>
  <c r="N330" i="4"/>
  <c r="M330" i="4"/>
  <c r="L330" i="4"/>
  <c r="K330" i="4"/>
  <c r="H330" i="4"/>
  <c r="O330" i="4" s="1"/>
  <c r="G330" i="4"/>
  <c r="M329" i="4"/>
  <c r="L329" i="4"/>
  <c r="K329" i="4"/>
  <c r="G329" i="4"/>
  <c r="H329" i="4" s="1"/>
  <c r="O329" i="4" s="1"/>
  <c r="M328" i="4"/>
  <c r="L328" i="4"/>
  <c r="K328" i="4"/>
  <c r="G328" i="4"/>
  <c r="N328" i="4" s="1"/>
  <c r="M327" i="4"/>
  <c r="L327" i="4"/>
  <c r="K327" i="4"/>
  <c r="G327" i="4"/>
  <c r="M326" i="4"/>
  <c r="L326" i="4"/>
  <c r="K326" i="4"/>
  <c r="G326" i="4"/>
  <c r="N326" i="4" s="1"/>
  <c r="M325" i="4"/>
  <c r="L325" i="4"/>
  <c r="K325" i="4"/>
  <c r="G325" i="4"/>
  <c r="N325" i="4" s="1"/>
  <c r="M324" i="4"/>
  <c r="L324" i="4"/>
  <c r="K324" i="4"/>
  <c r="G324" i="4"/>
  <c r="H324" i="4" s="1"/>
  <c r="O324" i="4" s="1"/>
  <c r="N323" i="4"/>
  <c r="M323" i="4"/>
  <c r="L323" i="4"/>
  <c r="K323" i="4"/>
  <c r="G323" i="4"/>
  <c r="H323" i="4" s="1"/>
  <c r="O323" i="4" s="1"/>
  <c r="M322" i="4"/>
  <c r="L322" i="4"/>
  <c r="K322" i="4"/>
  <c r="G322" i="4"/>
  <c r="H322" i="4" s="1"/>
  <c r="O322" i="4" s="1"/>
  <c r="M320" i="4"/>
  <c r="L320" i="4"/>
  <c r="K320" i="4"/>
  <c r="G320" i="4"/>
  <c r="H320" i="4" s="1"/>
  <c r="O320" i="4" s="1"/>
  <c r="M319" i="4"/>
  <c r="L319" i="4"/>
  <c r="K319" i="4"/>
  <c r="H319" i="4"/>
  <c r="O319" i="4" s="1"/>
  <c r="G319" i="4"/>
  <c r="N319" i="4" s="1"/>
  <c r="M318" i="4"/>
  <c r="L318" i="4"/>
  <c r="K318" i="4"/>
  <c r="G318" i="4"/>
  <c r="M317" i="4"/>
  <c r="L317" i="4"/>
  <c r="K317" i="4"/>
  <c r="H317" i="4"/>
  <c r="O317" i="4" s="1"/>
  <c r="G317" i="4"/>
  <c r="N317" i="4" s="1"/>
  <c r="M316" i="4"/>
  <c r="L316" i="4"/>
  <c r="K316" i="4"/>
  <c r="G316" i="4"/>
  <c r="N316" i="4" s="1"/>
  <c r="M315" i="4"/>
  <c r="L315" i="4"/>
  <c r="K315" i="4"/>
  <c r="G315" i="4"/>
  <c r="H315" i="4" s="1"/>
  <c r="O315" i="4" s="1"/>
  <c r="N314" i="4"/>
  <c r="M314" i="4"/>
  <c r="L314" i="4"/>
  <c r="K314" i="4"/>
  <c r="G314" i="4"/>
  <c r="H314" i="4" s="1"/>
  <c r="O314" i="4" s="1"/>
  <c r="M313" i="4"/>
  <c r="L313" i="4"/>
  <c r="K313" i="4"/>
  <c r="H313" i="4"/>
  <c r="O313" i="4" s="1"/>
  <c r="G313" i="4"/>
  <c r="N313" i="4" s="1"/>
  <c r="M312" i="4"/>
  <c r="L312" i="4"/>
  <c r="K312" i="4"/>
  <c r="G312" i="4"/>
  <c r="H312" i="4" s="1"/>
  <c r="O312" i="4" s="1"/>
  <c r="M311" i="4"/>
  <c r="L311" i="4"/>
  <c r="K311" i="4"/>
  <c r="H311" i="4"/>
  <c r="O311" i="4" s="1"/>
  <c r="G311" i="4"/>
  <c r="N311" i="4" s="1"/>
  <c r="M310" i="4"/>
  <c r="L310" i="4"/>
  <c r="K310" i="4"/>
  <c r="G310" i="4"/>
  <c r="M309" i="4"/>
  <c r="L309" i="4"/>
  <c r="K309" i="4"/>
  <c r="G309" i="4"/>
  <c r="N309" i="4" s="1"/>
  <c r="M308" i="4"/>
  <c r="L308" i="4"/>
  <c r="K308" i="4"/>
  <c r="G308" i="4"/>
  <c r="N308" i="4" s="1"/>
  <c r="N307" i="4"/>
  <c r="M307" i="4"/>
  <c r="L307" i="4"/>
  <c r="K307" i="4"/>
  <c r="G307" i="4"/>
  <c r="H307" i="4" s="1"/>
  <c r="O307" i="4" s="1"/>
  <c r="M306" i="4"/>
  <c r="L306" i="4"/>
  <c r="K306" i="4"/>
  <c r="G306" i="4"/>
  <c r="H306" i="4" s="1"/>
  <c r="O306" i="4" s="1"/>
  <c r="M305" i="4"/>
  <c r="L305" i="4"/>
  <c r="K305" i="4"/>
  <c r="G305" i="4"/>
  <c r="N305" i="4" s="1"/>
  <c r="M303" i="4"/>
  <c r="L303" i="4"/>
  <c r="K303" i="4"/>
  <c r="G303" i="4"/>
  <c r="H303" i="4" s="1"/>
  <c r="O303" i="4" s="1"/>
  <c r="M302" i="4"/>
  <c r="L302" i="4"/>
  <c r="K302" i="4"/>
  <c r="H302" i="4"/>
  <c r="O302" i="4" s="1"/>
  <c r="G302" i="4"/>
  <c r="N302" i="4" s="1"/>
  <c r="M301" i="4"/>
  <c r="L301" i="4"/>
  <c r="K301" i="4"/>
  <c r="G301" i="4"/>
  <c r="M300" i="4"/>
  <c r="L300" i="4"/>
  <c r="K300" i="4"/>
  <c r="H300" i="4"/>
  <c r="O300" i="4" s="1"/>
  <c r="G300" i="4"/>
  <c r="N300" i="4" s="1"/>
  <c r="M299" i="4"/>
  <c r="L299" i="4"/>
  <c r="K299" i="4"/>
  <c r="G299" i="4"/>
  <c r="N299" i="4" s="1"/>
  <c r="N298" i="4"/>
  <c r="M298" i="4"/>
  <c r="L298" i="4"/>
  <c r="K298" i="4"/>
  <c r="G298" i="4"/>
  <c r="H298" i="4" s="1"/>
  <c r="O298" i="4" s="1"/>
  <c r="M297" i="4"/>
  <c r="L297" i="4"/>
  <c r="K297" i="4"/>
  <c r="G297" i="4"/>
  <c r="H297" i="4" s="1"/>
  <c r="O297" i="4" s="1"/>
  <c r="N294" i="4"/>
  <c r="M294" i="4"/>
  <c r="L294" i="4"/>
  <c r="K294" i="4"/>
  <c r="H294" i="4"/>
  <c r="O294" i="4" s="1"/>
  <c r="G294" i="4"/>
  <c r="M293" i="4"/>
  <c r="L293" i="4"/>
  <c r="K293" i="4"/>
  <c r="G293" i="4"/>
  <c r="H293" i="4" s="1"/>
  <c r="O293" i="4" s="1"/>
  <c r="M292" i="4"/>
  <c r="L292" i="4"/>
  <c r="K292" i="4"/>
  <c r="G292" i="4"/>
  <c r="N292" i="4" s="1"/>
  <c r="M291" i="4"/>
  <c r="L291" i="4"/>
  <c r="K291" i="4"/>
  <c r="G291" i="4"/>
  <c r="O290" i="4"/>
  <c r="N290" i="4"/>
  <c r="M290" i="4"/>
  <c r="L290" i="4"/>
  <c r="N289" i="4"/>
  <c r="M289" i="4"/>
  <c r="L289" i="4"/>
  <c r="K289" i="4"/>
  <c r="H289" i="4"/>
  <c r="O289" i="4" s="1"/>
  <c r="G289" i="4"/>
  <c r="M288" i="4"/>
  <c r="L288" i="4"/>
  <c r="K288" i="4"/>
  <c r="G288" i="4"/>
  <c r="H288" i="4" s="1"/>
  <c r="O288" i="4" s="1"/>
  <c r="M287" i="4"/>
  <c r="L287" i="4"/>
  <c r="K287" i="4"/>
  <c r="H287" i="4"/>
  <c r="O287" i="4" s="1"/>
  <c r="G287" i="4"/>
  <c r="N287" i="4" s="1"/>
  <c r="M286" i="4"/>
  <c r="L286" i="4"/>
  <c r="K286" i="4"/>
  <c r="G286" i="4"/>
  <c r="M284" i="4"/>
  <c r="L284" i="4"/>
  <c r="K284" i="4"/>
  <c r="G284" i="4"/>
  <c r="N284" i="4" s="1"/>
  <c r="M283" i="4"/>
  <c r="L283" i="4"/>
  <c r="K283" i="4"/>
  <c r="G283" i="4"/>
  <c r="M282" i="4"/>
  <c r="L282" i="4"/>
  <c r="K282" i="4"/>
  <c r="G282" i="4"/>
  <c r="H282" i="4" s="1"/>
  <c r="O282" i="4" s="1"/>
  <c r="N281" i="4"/>
  <c r="M281" i="4"/>
  <c r="L281" i="4"/>
  <c r="K281" i="4"/>
  <c r="G281" i="4"/>
  <c r="H281" i="4" s="1"/>
  <c r="O281" i="4" s="1"/>
  <c r="N280" i="4"/>
  <c r="M280" i="4"/>
  <c r="L280" i="4"/>
  <c r="K280" i="4"/>
  <c r="H280" i="4"/>
  <c r="O280" i="4" s="1"/>
  <c r="G280" i="4"/>
  <c r="G279" i="4"/>
  <c r="H279" i="4" s="1"/>
  <c r="M278" i="4"/>
  <c r="L278" i="4"/>
  <c r="K278" i="4"/>
  <c r="G278" i="4"/>
  <c r="H278" i="4" s="1"/>
  <c r="O278" i="4" s="1"/>
  <c r="M277" i="4"/>
  <c r="L277" i="4"/>
  <c r="K277" i="4"/>
  <c r="G277" i="4"/>
  <c r="N277" i="4" s="1"/>
  <c r="M275" i="4"/>
  <c r="L275" i="4"/>
  <c r="K275" i="4"/>
  <c r="G275" i="4"/>
  <c r="H275" i="4" s="1"/>
  <c r="O275" i="4" s="1"/>
  <c r="M273" i="4"/>
  <c r="L273" i="4"/>
  <c r="K273" i="4"/>
  <c r="H273" i="4"/>
  <c r="O273" i="4" s="1"/>
  <c r="G273" i="4"/>
  <c r="N273" i="4" s="1"/>
  <c r="M272" i="4"/>
  <c r="L272" i="4"/>
  <c r="K272" i="4"/>
  <c r="G272" i="4"/>
  <c r="M271" i="4"/>
  <c r="L271" i="4"/>
  <c r="K271" i="4"/>
  <c r="H271" i="4"/>
  <c r="O271" i="4" s="1"/>
  <c r="G271" i="4"/>
  <c r="N271" i="4" s="1"/>
  <c r="M270" i="4"/>
  <c r="L270" i="4"/>
  <c r="K270" i="4"/>
  <c r="G270" i="4"/>
  <c r="N269" i="4"/>
  <c r="M269" i="4"/>
  <c r="L269" i="4"/>
  <c r="K269" i="4"/>
  <c r="G269" i="4"/>
  <c r="H269" i="4" s="1"/>
  <c r="O269" i="4" s="1"/>
  <c r="O268" i="4"/>
  <c r="M268" i="4"/>
  <c r="L268" i="4"/>
  <c r="K268" i="4"/>
  <c r="G268" i="4"/>
  <c r="H268" i="4" s="1"/>
  <c r="N267" i="4"/>
  <c r="M267" i="4"/>
  <c r="L267" i="4"/>
  <c r="K267" i="4"/>
  <c r="G267" i="4"/>
  <c r="H267" i="4" s="1"/>
  <c r="O267" i="4" s="1"/>
  <c r="M265" i="4"/>
  <c r="L265" i="4"/>
  <c r="K265" i="4"/>
  <c r="G265" i="4"/>
  <c r="H265" i="4" s="1"/>
  <c r="O265" i="4" s="1"/>
  <c r="M264" i="4"/>
  <c r="L264" i="4"/>
  <c r="K264" i="4"/>
  <c r="G264" i="4"/>
  <c r="N264" i="4" s="1"/>
  <c r="M263" i="4"/>
  <c r="L263" i="4"/>
  <c r="K263" i="4"/>
  <c r="G263" i="4"/>
  <c r="M262" i="4"/>
  <c r="L262" i="4"/>
  <c r="K262" i="4"/>
  <c r="H262" i="4"/>
  <c r="O262" i="4" s="1"/>
  <c r="G262" i="4"/>
  <c r="N262" i="4" s="1"/>
  <c r="M261" i="4"/>
  <c r="L261" i="4"/>
  <c r="K261" i="4"/>
  <c r="G261" i="4"/>
  <c r="M259" i="4"/>
  <c r="L259" i="4"/>
  <c r="K259" i="4"/>
  <c r="G259" i="4"/>
  <c r="H259" i="4" s="1"/>
  <c r="O259" i="4" s="1"/>
  <c r="N258" i="4"/>
  <c r="M258" i="4"/>
  <c r="L258" i="4"/>
  <c r="K258" i="4"/>
  <c r="G258" i="4"/>
  <c r="H258" i="4" s="1"/>
  <c r="O258" i="4" s="1"/>
  <c r="N257" i="4"/>
  <c r="M257" i="4"/>
  <c r="L257" i="4"/>
  <c r="K257" i="4"/>
  <c r="H257" i="4"/>
  <c r="O257" i="4" s="1"/>
  <c r="G257" i="4"/>
  <c r="M256" i="4"/>
  <c r="L256" i="4"/>
  <c r="K256" i="4"/>
  <c r="G256" i="4"/>
  <c r="H256" i="4" s="1"/>
  <c r="O256" i="4" s="1"/>
  <c r="M255" i="4"/>
  <c r="L255" i="4"/>
  <c r="K255" i="4"/>
  <c r="G255" i="4"/>
  <c r="N255" i="4" s="1"/>
  <c r="M254" i="4"/>
  <c r="L254" i="4"/>
  <c r="K254" i="4"/>
  <c r="G254" i="4"/>
  <c r="M253" i="4"/>
  <c r="L253" i="4"/>
  <c r="K253" i="4"/>
  <c r="G253" i="4"/>
  <c r="N253" i="4" s="1"/>
  <c r="M252" i="4"/>
  <c r="L252" i="4"/>
  <c r="K252" i="4"/>
  <c r="G252" i="4"/>
  <c r="M251" i="4"/>
  <c r="L251" i="4"/>
  <c r="K251" i="4"/>
  <c r="G251" i="4"/>
  <c r="H251" i="4" s="1"/>
  <c r="O251" i="4" s="1"/>
  <c r="O248" i="4"/>
  <c r="M248" i="4"/>
  <c r="L248" i="4"/>
  <c r="K248" i="4"/>
  <c r="G248" i="4"/>
  <c r="H248" i="4" s="1"/>
  <c r="N246" i="4"/>
  <c r="M246" i="4"/>
  <c r="L246" i="4"/>
  <c r="K246" i="4"/>
  <c r="H246" i="4"/>
  <c r="O246" i="4" s="1"/>
  <c r="G246" i="4"/>
  <c r="M245" i="4"/>
  <c r="L245" i="4"/>
  <c r="K245" i="4"/>
  <c r="G245" i="4"/>
  <c r="H245" i="4" s="1"/>
  <c r="O245" i="4" s="1"/>
  <c r="M244" i="4"/>
  <c r="L244" i="4"/>
  <c r="K244" i="4"/>
  <c r="H244" i="4"/>
  <c r="O244" i="4" s="1"/>
  <c r="G244" i="4"/>
  <c r="N244" i="4" s="1"/>
  <c r="M243" i="4"/>
  <c r="L243" i="4"/>
  <c r="K243" i="4"/>
  <c r="G243" i="4"/>
  <c r="M241" i="4"/>
  <c r="L241" i="4"/>
  <c r="K241" i="4"/>
  <c r="G241" i="4"/>
  <c r="N241" i="4" s="1"/>
  <c r="M239" i="4"/>
  <c r="L239" i="4"/>
  <c r="K239" i="4"/>
  <c r="G239" i="4"/>
  <c r="N238" i="4"/>
  <c r="M238" i="4"/>
  <c r="L238" i="4"/>
  <c r="K238" i="4"/>
  <c r="G238" i="4"/>
  <c r="H238" i="4" s="1"/>
  <c r="O238" i="4" s="1"/>
  <c r="H237" i="4"/>
  <c r="G237" i="4"/>
  <c r="M236" i="4"/>
  <c r="L236" i="4"/>
  <c r="K236" i="4"/>
  <c r="G236" i="4"/>
  <c r="N235" i="4"/>
  <c r="M235" i="4"/>
  <c r="L235" i="4"/>
  <c r="K235" i="4"/>
  <c r="G235" i="4"/>
  <c r="H235" i="4" s="1"/>
  <c r="O235" i="4" s="1"/>
  <c r="H234" i="4"/>
  <c r="G234" i="4"/>
  <c r="M233" i="4"/>
  <c r="L233" i="4"/>
  <c r="K233" i="4"/>
  <c r="G233" i="4"/>
  <c r="N232" i="4"/>
  <c r="M232" i="4"/>
  <c r="L232" i="4"/>
  <c r="K232" i="4"/>
  <c r="G232" i="4"/>
  <c r="H232" i="4" s="1"/>
  <c r="O232" i="4" s="1"/>
  <c r="M231" i="4"/>
  <c r="L231" i="4"/>
  <c r="K231" i="4"/>
  <c r="G231" i="4"/>
  <c r="H231" i="4" s="1"/>
  <c r="O231" i="4" s="1"/>
  <c r="N227" i="4"/>
  <c r="M227" i="4"/>
  <c r="L227" i="4"/>
  <c r="K227" i="4"/>
  <c r="H227" i="4"/>
  <c r="O227" i="4" s="1"/>
  <c r="N226" i="4"/>
  <c r="N370" i="4" s="1"/>
  <c r="M226" i="4"/>
  <c r="L226" i="4"/>
  <c r="K226" i="4"/>
  <c r="H226" i="4"/>
  <c r="O226" i="4" s="1"/>
  <c r="O370" i="4" s="1"/>
  <c r="M223" i="4"/>
  <c r="L223" i="4"/>
  <c r="K223" i="4"/>
  <c r="H223" i="4"/>
  <c r="O223" i="4" s="1"/>
  <c r="G223" i="4"/>
  <c r="N223" i="4" s="1"/>
  <c r="M222" i="4"/>
  <c r="L222" i="4"/>
  <c r="K222" i="4"/>
  <c r="G222" i="4"/>
  <c r="N221" i="4"/>
  <c r="M221" i="4"/>
  <c r="L221" i="4"/>
  <c r="K221" i="4"/>
  <c r="G221" i="4"/>
  <c r="H221" i="4" s="1"/>
  <c r="O221" i="4" s="1"/>
  <c r="O220" i="4"/>
  <c r="N220" i="4"/>
  <c r="M220" i="4"/>
  <c r="L220" i="4"/>
  <c r="K220" i="4"/>
  <c r="G220" i="4"/>
  <c r="H220" i="4" s="1"/>
  <c r="N219" i="4"/>
  <c r="M219" i="4"/>
  <c r="L219" i="4"/>
  <c r="K219" i="4"/>
  <c r="H219" i="4"/>
  <c r="O219" i="4" s="1"/>
  <c r="G219" i="4"/>
  <c r="M218" i="4"/>
  <c r="L218" i="4"/>
  <c r="K218" i="4"/>
  <c r="G218" i="4"/>
  <c r="H218" i="4" s="1"/>
  <c r="O218" i="4" s="1"/>
  <c r="M217" i="4"/>
  <c r="L217" i="4"/>
  <c r="K217" i="4"/>
  <c r="H217" i="4"/>
  <c r="O217" i="4" s="1"/>
  <c r="G217" i="4"/>
  <c r="N217" i="4" s="1"/>
  <c r="M216" i="4"/>
  <c r="L216" i="4"/>
  <c r="K216" i="4"/>
  <c r="G216" i="4"/>
  <c r="M215" i="4"/>
  <c r="L215" i="4"/>
  <c r="K215" i="4"/>
  <c r="H215" i="4"/>
  <c r="O215" i="4" s="1"/>
  <c r="G215" i="4"/>
  <c r="N215" i="4" s="1"/>
  <c r="M214" i="4"/>
  <c r="L214" i="4"/>
  <c r="K214" i="4"/>
  <c r="G214" i="4"/>
  <c r="N213" i="4"/>
  <c r="M213" i="4"/>
  <c r="L213" i="4"/>
  <c r="K213" i="4"/>
  <c r="G213" i="4"/>
  <c r="H213" i="4" s="1"/>
  <c r="O213" i="4" s="1"/>
  <c r="O212" i="4"/>
  <c r="N212" i="4"/>
  <c r="M212" i="4"/>
  <c r="L212" i="4"/>
  <c r="K212" i="4"/>
  <c r="G212" i="4"/>
  <c r="H212" i="4" s="1"/>
  <c r="N211" i="4"/>
  <c r="M211" i="4"/>
  <c r="L211" i="4"/>
  <c r="K211" i="4"/>
  <c r="H211" i="4"/>
  <c r="O211" i="4" s="1"/>
  <c r="G211" i="4"/>
  <c r="M210" i="4"/>
  <c r="L210" i="4"/>
  <c r="K210" i="4"/>
  <c r="G210" i="4"/>
  <c r="H210" i="4" s="1"/>
  <c r="O210" i="4" s="1"/>
  <c r="M208" i="4"/>
  <c r="L208" i="4"/>
  <c r="K208" i="4"/>
  <c r="H208" i="4"/>
  <c r="O208" i="4" s="1"/>
  <c r="G208" i="4"/>
  <c r="N208" i="4" s="1"/>
  <c r="M207" i="4"/>
  <c r="L207" i="4"/>
  <c r="K207" i="4"/>
  <c r="G207" i="4"/>
  <c r="M206" i="4"/>
  <c r="L206" i="4"/>
  <c r="K206" i="4"/>
  <c r="H206" i="4"/>
  <c r="O206" i="4" s="1"/>
  <c r="G206" i="4"/>
  <c r="N206" i="4" s="1"/>
  <c r="M205" i="4"/>
  <c r="L205" i="4"/>
  <c r="K205" i="4"/>
  <c r="G205" i="4"/>
  <c r="N204" i="4"/>
  <c r="M204" i="4"/>
  <c r="L204" i="4"/>
  <c r="K204" i="4"/>
  <c r="G204" i="4"/>
  <c r="H204" i="4" s="1"/>
  <c r="O204" i="4" s="1"/>
  <c r="O203" i="4"/>
  <c r="N203" i="4"/>
  <c r="M203" i="4"/>
  <c r="L203" i="4"/>
  <c r="K203" i="4"/>
  <c r="G203" i="4"/>
  <c r="H203" i="4" s="1"/>
  <c r="N202" i="4"/>
  <c r="M202" i="4"/>
  <c r="L202" i="4"/>
  <c r="K202" i="4"/>
  <c r="H202" i="4"/>
  <c r="O202" i="4" s="1"/>
  <c r="G202" i="4"/>
  <c r="M201" i="4"/>
  <c r="L201" i="4"/>
  <c r="K201" i="4"/>
  <c r="G201" i="4"/>
  <c r="H201" i="4" s="1"/>
  <c r="O201" i="4" s="1"/>
  <c r="M200" i="4"/>
  <c r="L200" i="4"/>
  <c r="K200" i="4"/>
  <c r="H200" i="4"/>
  <c r="O200" i="4" s="1"/>
  <c r="G200" i="4"/>
  <c r="N200" i="4" s="1"/>
  <c r="M199" i="4"/>
  <c r="L199" i="4"/>
  <c r="K199" i="4"/>
  <c r="G199" i="4"/>
  <c r="M198" i="4"/>
  <c r="L198" i="4"/>
  <c r="K198" i="4"/>
  <c r="H198" i="4"/>
  <c r="O198" i="4" s="1"/>
  <c r="G198" i="4"/>
  <c r="N198" i="4" s="1"/>
  <c r="M197" i="4"/>
  <c r="L197" i="4"/>
  <c r="K197" i="4"/>
  <c r="G197" i="4"/>
  <c r="N196" i="4"/>
  <c r="M196" i="4"/>
  <c r="L196" i="4"/>
  <c r="K196" i="4"/>
  <c r="G196" i="4"/>
  <c r="H196" i="4" s="1"/>
  <c r="O196" i="4" s="1"/>
  <c r="O195" i="4"/>
  <c r="N195" i="4"/>
  <c r="M195" i="4"/>
  <c r="L195" i="4"/>
  <c r="K195" i="4"/>
  <c r="G195" i="4"/>
  <c r="H195" i="4" s="1"/>
  <c r="N194" i="4"/>
  <c r="M194" i="4"/>
  <c r="L194" i="4"/>
  <c r="K194" i="4"/>
  <c r="H194" i="4"/>
  <c r="O194" i="4" s="1"/>
  <c r="G194" i="4"/>
  <c r="M193" i="4"/>
  <c r="L193" i="4"/>
  <c r="K193" i="4"/>
  <c r="G193" i="4"/>
  <c r="H193" i="4" s="1"/>
  <c r="O193" i="4" s="1"/>
  <c r="M192" i="4"/>
  <c r="L192" i="4"/>
  <c r="K192" i="4"/>
  <c r="H192" i="4"/>
  <c r="O192" i="4" s="1"/>
  <c r="G192" i="4"/>
  <c r="N192" i="4" s="1"/>
  <c r="M191" i="4"/>
  <c r="L191" i="4"/>
  <c r="K191" i="4"/>
  <c r="G191" i="4"/>
  <c r="M190" i="4"/>
  <c r="L190" i="4"/>
  <c r="K190" i="4"/>
  <c r="H190" i="4"/>
  <c r="O190" i="4" s="1"/>
  <c r="G190" i="4"/>
  <c r="N190" i="4" s="1"/>
  <c r="M189" i="4"/>
  <c r="L189" i="4"/>
  <c r="K189" i="4"/>
  <c r="G189" i="4"/>
  <c r="N188" i="4"/>
  <c r="M188" i="4"/>
  <c r="L188" i="4"/>
  <c r="K188" i="4"/>
  <c r="G188" i="4"/>
  <c r="H188" i="4" s="1"/>
  <c r="O188" i="4" s="1"/>
  <c r="O187" i="4"/>
  <c r="N187" i="4"/>
  <c r="M187" i="4"/>
  <c r="L187" i="4"/>
  <c r="K187" i="4"/>
  <c r="G187" i="4"/>
  <c r="H187" i="4" s="1"/>
  <c r="N186" i="4"/>
  <c r="M186" i="4"/>
  <c r="L186" i="4"/>
  <c r="K186" i="4"/>
  <c r="H186" i="4"/>
  <c r="O186" i="4" s="1"/>
  <c r="G186" i="4"/>
  <c r="M185" i="4"/>
  <c r="L185" i="4"/>
  <c r="K185" i="4"/>
  <c r="G185" i="4"/>
  <c r="H185" i="4" s="1"/>
  <c r="O185" i="4" s="1"/>
  <c r="M184" i="4"/>
  <c r="L184" i="4"/>
  <c r="K184" i="4"/>
  <c r="H184" i="4"/>
  <c r="O184" i="4" s="1"/>
  <c r="G184" i="4"/>
  <c r="N184" i="4" s="1"/>
  <c r="M183" i="4"/>
  <c r="L183" i="4"/>
  <c r="K183" i="4"/>
  <c r="G183" i="4"/>
  <c r="N182" i="4"/>
  <c r="M182" i="4"/>
  <c r="L182" i="4"/>
  <c r="K182" i="4"/>
  <c r="H182" i="4"/>
  <c r="O182" i="4" s="1"/>
  <c r="G182" i="4"/>
  <c r="M181" i="4"/>
  <c r="L181" i="4"/>
  <c r="K181" i="4"/>
  <c r="G181" i="4"/>
  <c r="N180" i="4"/>
  <c r="M180" i="4"/>
  <c r="L180" i="4"/>
  <c r="K180" i="4"/>
  <c r="G180" i="4"/>
  <c r="H180" i="4" s="1"/>
  <c r="O180" i="4" s="1"/>
  <c r="O179" i="4"/>
  <c r="N179" i="4"/>
  <c r="M179" i="4"/>
  <c r="L179" i="4"/>
  <c r="K179" i="4"/>
  <c r="G179" i="4"/>
  <c r="H179" i="4" s="1"/>
  <c r="N176" i="4"/>
  <c r="M176" i="4"/>
  <c r="L176" i="4"/>
  <c r="K176" i="4"/>
  <c r="H176" i="4"/>
  <c r="O176" i="4" s="1"/>
  <c r="G176" i="4"/>
  <c r="M175" i="4"/>
  <c r="L175" i="4"/>
  <c r="K175" i="4"/>
  <c r="G175" i="4"/>
  <c r="H175" i="4" s="1"/>
  <c r="O175" i="4" s="1"/>
  <c r="M174" i="4"/>
  <c r="L174" i="4"/>
  <c r="K174" i="4"/>
  <c r="H174" i="4"/>
  <c r="O174" i="4" s="1"/>
  <c r="G174" i="4"/>
  <c r="N174" i="4" s="1"/>
  <c r="M173" i="4"/>
  <c r="L173" i="4"/>
  <c r="K173" i="4"/>
  <c r="G173" i="4"/>
  <c r="N171" i="4"/>
  <c r="M171" i="4"/>
  <c r="L171" i="4"/>
  <c r="K171" i="4"/>
  <c r="H171" i="4"/>
  <c r="O171" i="4" s="1"/>
  <c r="G171" i="4"/>
  <c r="M170" i="4"/>
  <c r="L170" i="4"/>
  <c r="K170" i="4"/>
  <c r="G170" i="4"/>
  <c r="N169" i="4"/>
  <c r="M169" i="4"/>
  <c r="L169" i="4"/>
  <c r="K169" i="4"/>
  <c r="G169" i="4"/>
  <c r="H169" i="4" s="1"/>
  <c r="O169" i="4" s="1"/>
  <c r="O168" i="4"/>
  <c r="N168" i="4"/>
  <c r="M168" i="4"/>
  <c r="L168" i="4"/>
  <c r="K168" i="4"/>
  <c r="G168" i="4"/>
  <c r="H168" i="4" s="1"/>
  <c r="N167" i="4"/>
  <c r="M167" i="4"/>
  <c r="L167" i="4"/>
  <c r="K167" i="4"/>
  <c r="H167" i="4"/>
  <c r="O167" i="4" s="1"/>
  <c r="G167" i="4"/>
  <c r="M166" i="4"/>
  <c r="L166" i="4"/>
  <c r="K166" i="4"/>
  <c r="G166" i="4"/>
  <c r="H166" i="4" s="1"/>
  <c r="O166" i="4" s="1"/>
  <c r="M165" i="4"/>
  <c r="L165" i="4"/>
  <c r="K165" i="4"/>
  <c r="H165" i="4"/>
  <c r="O165" i="4" s="1"/>
  <c r="G165" i="4"/>
  <c r="N165" i="4" s="1"/>
  <c r="M164" i="4"/>
  <c r="L164" i="4"/>
  <c r="K164" i="4"/>
  <c r="G164" i="4"/>
  <c r="N163" i="4"/>
  <c r="M163" i="4"/>
  <c r="L163" i="4"/>
  <c r="K163" i="4"/>
  <c r="H163" i="4"/>
  <c r="O163" i="4" s="1"/>
  <c r="G163" i="4"/>
  <c r="M162" i="4"/>
  <c r="L162" i="4"/>
  <c r="K162" i="4"/>
  <c r="G162" i="4"/>
  <c r="O161" i="4"/>
  <c r="N161" i="4"/>
  <c r="M161" i="4"/>
  <c r="L161" i="4"/>
  <c r="M160" i="4"/>
  <c r="L160" i="4"/>
  <c r="K160" i="4"/>
  <c r="H160" i="4"/>
  <c r="O160" i="4" s="1"/>
  <c r="G160" i="4"/>
  <c r="N160" i="4" s="1"/>
  <c r="M159" i="4"/>
  <c r="L159" i="4"/>
  <c r="K159" i="4"/>
  <c r="G159" i="4"/>
  <c r="N156" i="4"/>
  <c r="M156" i="4"/>
  <c r="L156" i="4"/>
  <c r="K156" i="4"/>
  <c r="H156" i="4"/>
  <c r="O156" i="4" s="1"/>
  <c r="G156" i="4"/>
  <c r="M155" i="4"/>
  <c r="L155" i="4"/>
  <c r="K155" i="4"/>
  <c r="G155" i="4"/>
  <c r="N154" i="4"/>
  <c r="M154" i="4"/>
  <c r="L154" i="4"/>
  <c r="K154" i="4"/>
  <c r="G154" i="4"/>
  <c r="H154" i="4" s="1"/>
  <c r="O154" i="4" s="1"/>
  <c r="O153" i="4"/>
  <c r="N153" i="4"/>
  <c r="M153" i="4"/>
  <c r="L153" i="4"/>
  <c r="K153" i="4"/>
  <c r="G153" i="4"/>
  <c r="H153" i="4" s="1"/>
  <c r="N152" i="4"/>
  <c r="M152" i="4"/>
  <c r="L152" i="4"/>
  <c r="K152" i="4"/>
  <c r="H152" i="4"/>
  <c r="O152" i="4" s="1"/>
  <c r="G152" i="4"/>
  <c r="M151" i="4"/>
  <c r="L151" i="4"/>
  <c r="K151" i="4"/>
  <c r="G151" i="4"/>
  <c r="M150" i="4"/>
  <c r="L150" i="4"/>
  <c r="K150" i="4"/>
  <c r="H150" i="4"/>
  <c r="O150" i="4" s="1"/>
  <c r="G150" i="4"/>
  <c r="N150" i="4" s="1"/>
  <c r="M149" i="4"/>
  <c r="L149" i="4"/>
  <c r="K149" i="4"/>
  <c r="G149" i="4"/>
  <c r="N148" i="4"/>
  <c r="M148" i="4"/>
  <c r="L148" i="4"/>
  <c r="K148" i="4"/>
  <c r="H148" i="4"/>
  <c r="O148" i="4" s="1"/>
  <c r="G148" i="4"/>
  <c r="M147" i="4"/>
  <c r="L147" i="4"/>
  <c r="K147" i="4"/>
  <c r="G147" i="4"/>
  <c r="N146" i="4"/>
  <c r="M146" i="4"/>
  <c r="L146" i="4"/>
  <c r="K146" i="4"/>
  <c r="G146" i="4"/>
  <c r="H146" i="4" s="1"/>
  <c r="O146" i="4" s="1"/>
  <c r="O144" i="4"/>
  <c r="N144" i="4"/>
  <c r="M144" i="4"/>
  <c r="L144" i="4"/>
  <c r="K144" i="4"/>
  <c r="G144" i="4"/>
  <c r="H144" i="4" s="1"/>
  <c r="N143" i="4"/>
  <c r="M143" i="4"/>
  <c r="L143" i="4"/>
  <c r="K143" i="4"/>
  <c r="H143" i="4"/>
  <c r="O143" i="4" s="1"/>
  <c r="G143" i="4"/>
  <c r="M142" i="4"/>
  <c r="L142" i="4"/>
  <c r="K142" i="4"/>
  <c r="G142" i="4"/>
  <c r="M141" i="4"/>
  <c r="L141" i="4"/>
  <c r="K141" i="4"/>
  <c r="H141" i="4"/>
  <c r="O141" i="4" s="1"/>
  <c r="G141" i="4"/>
  <c r="N141" i="4" s="1"/>
  <c r="M140" i="4"/>
  <c r="L140" i="4"/>
  <c r="K140" i="4"/>
  <c r="G140" i="4"/>
  <c r="N139" i="4"/>
  <c r="M139" i="4"/>
  <c r="L139" i="4"/>
  <c r="K139" i="4"/>
  <c r="H139" i="4"/>
  <c r="O139" i="4" s="1"/>
  <c r="G139" i="4"/>
  <c r="M138" i="4"/>
  <c r="L138" i="4"/>
  <c r="K138" i="4"/>
  <c r="G138" i="4"/>
  <c r="N137" i="4"/>
  <c r="M137" i="4"/>
  <c r="L137" i="4"/>
  <c r="K137" i="4"/>
  <c r="G137" i="4"/>
  <c r="H137" i="4" s="1"/>
  <c r="O137" i="4" s="1"/>
  <c r="O134" i="4"/>
  <c r="N134" i="4"/>
  <c r="M134" i="4"/>
  <c r="L134" i="4"/>
  <c r="K134" i="4"/>
  <c r="G134" i="4"/>
  <c r="H134" i="4" s="1"/>
  <c r="N133" i="4"/>
  <c r="M133" i="4"/>
  <c r="L133" i="4"/>
  <c r="K133" i="4"/>
  <c r="H133" i="4"/>
  <c r="O133" i="4" s="1"/>
  <c r="G133" i="4"/>
  <c r="M131" i="4"/>
  <c r="L131" i="4"/>
  <c r="K131" i="4"/>
  <c r="G131" i="4"/>
  <c r="M130" i="4"/>
  <c r="L130" i="4"/>
  <c r="K130" i="4"/>
  <c r="H130" i="4"/>
  <c r="O130" i="4" s="1"/>
  <c r="G130" i="4"/>
  <c r="N130" i="4" s="1"/>
  <c r="M129" i="4"/>
  <c r="L129" i="4"/>
  <c r="K129" i="4"/>
  <c r="G129" i="4"/>
  <c r="N127" i="4"/>
  <c r="M127" i="4"/>
  <c r="L127" i="4"/>
  <c r="K127" i="4"/>
  <c r="H127" i="4"/>
  <c r="O127" i="4" s="1"/>
  <c r="G127" i="4"/>
  <c r="M126" i="4"/>
  <c r="L126" i="4"/>
  <c r="K126" i="4"/>
  <c r="G126" i="4"/>
  <c r="N125" i="4"/>
  <c r="M125" i="4"/>
  <c r="L125" i="4"/>
  <c r="K125" i="4"/>
  <c r="G125" i="4"/>
  <c r="H125" i="4" s="1"/>
  <c r="O125" i="4" s="1"/>
  <c r="O123" i="4"/>
  <c r="N123" i="4"/>
  <c r="M123" i="4"/>
  <c r="L123" i="4"/>
  <c r="K123" i="4"/>
  <c r="G123" i="4"/>
  <c r="H123" i="4" s="1"/>
  <c r="N121" i="4"/>
  <c r="M121" i="4"/>
  <c r="L121" i="4"/>
  <c r="K121" i="4"/>
  <c r="H121" i="4"/>
  <c r="O121" i="4" s="1"/>
  <c r="G121" i="4"/>
  <c r="M120" i="4"/>
  <c r="L120" i="4"/>
  <c r="K120" i="4"/>
  <c r="G120" i="4"/>
  <c r="M119" i="4"/>
  <c r="L119" i="4"/>
  <c r="K119" i="4"/>
  <c r="H119" i="4"/>
  <c r="O119" i="4" s="1"/>
  <c r="G119" i="4"/>
  <c r="N119" i="4" s="1"/>
  <c r="M118" i="4"/>
  <c r="L118" i="4"/>
  <c r="K118" i="4"/>
  <c r="G118" i="4"/>
  <c r="N117" i="4"/>
  <c r="M117" i="4"/>
  <c r="L117" i="4"/>
  <c r="K117" i="4"/>
  <c r="H117" i="4"/>
  <c r="O117" i="4" s="1"/>
  <c r="G117" i="4"/>
  <c r="M116" i="4"/>
  <c r="L116" i="4"/>
  <c r="K116" i="4"/>
  <c r="G116" i="4"/>
  <c r="N115" i="4"/>
  <c r="M115" i="4"/>
  <c r="L115" i="4"/>
  <c r="K115" i="4"/>
  <c r="G115" i="4"/>
  <c r="H115" i="4" s="1"/>
  <c r="O115" i="4" s="1"/>
  <c r="O114" i="4"/>
  <c r="N114" i="4"/>
  <c r="M114" i="4"/>
  <c r="L114" i="4"/>
  <c r="K114" i="4"/>
  <c r="G114" i="4"/>
  <c r="H114" i="4" s="1"/>
  <c r="N113" i="4"/>
  <c r="M113" i="4"/>
  <c r="L113" i="4"/>
  <c r="K113" i="4"/>
  <c r="H113" i="4"/>
  <c r="O113" i="4" s="1"/>
  <c r="G113" i="4"/>
  <c r="M112" i="4"/>
  <c r="L112" i="4"/>
  <c r="K112" i="4"/>
  <c r="G112" i="4"/>
  <c r="M111" i="4"/>
  <c r="L111" i="4"/>
  <c r="K111" i="4"/>
  <c r="H111" i="4"/>
  <c r="O111" i="4" s="1"/>
  <c r="G111" i="4"/>
  <c r="N111" i="4" s="1"/>
  <c r="M110" i="4"/>
  <c r="L110" i="4"/>
  <c r="K110" i="4"/>
  <c r="G110" i="4"/>
  <c r="N108" i="4"/>
  <c r="M108" i="4"/>
  <c r="L108" i="4"/>
  <c r="K108" i="4"/>
  <c r="H108" i="4"/>
  <c r="O108" i="4" s="1"/>
  <c r="G108" i="4"/>
  <c r="M107" i="4"/>
  <c r="L107" i="4"/>
  <c r="K107" i="4"/>
  <c r="G107" i="4"/>
  <c r="N106" i="4"/>
  <c r="M106" i="4"/>
  <c r="L106" i="4"/>
  <c r="K106" i="4"/>
  <c r="G106" i="4"/>
  <c r="H106" i="4" s="1"/>
  <c r="O106" i="4" s="1"/>
  <c r="O105" i="4"/>
  <c r="M105" i="4"/>
  <c r="L105" i="4"/>
  <c r="K105" i="4"/>
  <c r="G105" i="4"/>
  <c r="H105" i="4" s="1"/>
  <c r="N104" i="4"/>
  <c r="M104" i="4"/>
  <c r="L104" i="4"/>
  <c r="K104" i="4"/>
  <c r="H104" i="4"/>
  <c r="O104" i="4" s="1"/>
  <c r="G104" i="4"/>
  <c r="M103" i="4"/>
  <c r="L103" i="4"/>
  <c r="K103" i="4"/>
  <c r="G103" i="4"/>
  <c r="M102" i="4"/>
  <c r="L102" i="4"/>
  <c r="K102" i="4"/>
  <c r="H102" i="4"/>
  <c r="O102" i="4" s="1"/>
  <c r="G102" i="4"/>
  <c r="N102" i="4" s="1"/>
  <c r="M101" i="4"/>
  <c r="L101" i="4"/>
  <c r="K101" i="4"/>
  <c r="G101" i="4"/>
  <c r="N100" i="4"/>
  <c r="M100" i="4"/>
  <c r="L100" i="4"/>
  <c r="K100" i="4"/>
  <c r="H100" i="4"/>
  <c r="O100" i="4" s="1"/>
  <c r="G100" i="4"/>
  <c r="M99" i="4"/>
  <c r="L99" i="4"/>
  <c r="K99" i="4"/>
  <c r="G99" i="4"/>
  <c r="N98" i="4"/>
  <c r="M98" i="4"/>
  <c r="L98" i="4"/>
  <c r="K98" i="4"/>
  <c r="H98" i="4"/>
  <c r="O98" i="4" s="1"/>
  <c r="G98" i="4"/>
  <c r="O97" i="4"/>
  <c r="N97" i="4"/>
  <c r="M97" i="4"/>
  <c r="L97" i="4"/>
  <c r="K97" i="4"/>
  <c r="G97" i="4"/>
  <c r="H97" i="4" s="1"/>
  <c r="H96" i="4"/>
  <c r="G96" i="4"/>
  <c r="M95" i="4"/>
  <c r="L95" i="4"/>
  <c r="K95" i="4"/>
  <c r="G95" i="4"/>
  <c r="H95" i="4" s="1"/>
  <c r="O95" i="4" s="1"/>
  <c r="N94" i="4"/>
  <c r="M94" i="4"/>
  <c r="L94" i="4"/>
  <c r="K94" i="4"/>
  <c r="H94" i="4"/>
  <c r="O94" i="4" s="1"/>
  <c r="G94" i="4"/>
  <c r="M93" i="4"/>
  <c r="L93" i="4"/>
  <c r="K93" i="4"/>
  <c r="G93" i="4"/>
  <c r="N93" i="4" s="1"/>
  <c r="N91" i="4"/>
  <c r="M91" i="4"/>
  <c r="L91" i="4"/>
  <c r="K91" i="4"/>
  <c r="H91" i="4"/>
  <c r="O91" i="4" s="1"/>
  <c r="G91" i="4"/>
  <c r="O90" i="4"/>
  <c r="M90" i="4"/>
  <c r="L90" i="4"/>
  <c r="K90" i="4"/>
  <c r="H90" i="4"/>
  <c r="G90" i="4"/>
  <c r="N90" i="4" s="1"/>
  <c r="N89" i="4"/>
  <c r="M89" i="4"/>
  <c r="L89" i="4"/>
  <c r="K89" i="4"/>
  <c r="G89" i="4"/>
  <c r="H89" i="4" s="1"/>
  <c r="O89" i="4" s="1"/>
  <c r="N88" i="4"/>
  <c r="M88" i="4"/>
  <c r="L88" i="4"/>
  <c r="K88" i="4"/>
  <c r="G88" i="4"/>
  <c r="H88" i="4" s="1"/>
  <c r="O88" i="4" s="1"/>
  <c r="N87" i="4"/>
  <c r="M87" i="4"/>
  <c r="L87" i="4"/>
  <c r="K87" i="4"/>
  <c r="H87" i="4"/>
  <c r="O87" i="4" s="1"/>
  <c r="G87" i="4"/>
  <c r="N86" i="4"/>
  <c r="M86" i="4"/>
  <c r="L86" i="4"/>
  <c r="K86" i="4"/>
  <c r="G86" i="4"/>
  <c r="H86" i="4" s="1"/>
  <c r="O86" i="4" s="1"/>
  <c r="N85" i="4"/>
  <c r="M85" i="4"/>
  <c r="L85" i="4"/>
  <c r="K85" i="4"/>
  <c r="H85" i="4"/>
  <c r="O85" i="4" s="1"/>
  <c r="G85" i="4"/>
  <c r="M84" i="4"/>
  <c r="L84" i="4"/>
  <c r="K84" i="4"/>
  <c r="G84" i="4"/>
  <c r="N84" i="4" s="1"/>
  <c r="N83" i="4"/>
  <c r="M83" i="4"/>
  <c r="L83" i="4"/>
  <c r="K83" i="4"/>
  <c r="H83" i="4"/>
  <c r="O83" i="4" s="1"/>
  <c r="G83" i="4"/>
  <c r="O82" i="4"/>
  <c r="M82" i="4"/>
  <c r="L82" i="4"/>
  <c r="K82" i="4"/>
  <c r="H82" i="4"/>
  <c r="G82" i="4"/>
  <c r="N82" i="4" s="1"/>
  <c r="N80" i="4"/>
  <c r="M80" i="4"/>
  <c r="L80" i="4"/>
  <c r="K80" i="4"/>
  <c r="G80" i="4"/>
  <c r="H80" i="4" s="1"/>
  <c r="O80" i="4" s="1"/>
  <c r="N79" i="4"/>
  <c r="M79" i="4"/>
  <c r="L79" i="4"/>
  <c r="K79" i="4"/>
  <c r="G79" i="4"/>
  <c r="H79" i="4" s="1"/>
  <c r="O79" i="4" s="1"/>
  <c r="O78" i="4"/>
  <c r="N78" i="4"/>
  <c r="M78" i="4"/>
  <c r="L78" i="4"/>
  <c r="K78" i="4"/>
  <c r="H78" i="4"/>
  <c r="G78" i="4"/>
  <c r="N77" i="4"/>
  <c r="M77" i="4"/>
  <c r="L77" i="4"/>
  <c r="K77" i="4"/>
  <c r="G77" i="4"/>
  <c r="H77" i="4" s="1"/>
  <c r="O77" i="4" s="1"/>
  <c r="N75" i="4"/>
  <c r="M75" i="4"/>
  <c r="L75" i="4"/>
  <c r="K75" i="4"/>
  <c r="H75" i="4"/>
  <c r="O75" i="4" s="1"/>
  <c r="G75" i="4"/>
  <c r="M74" i="4"/>
  <c r="L74" i="4"/>
  <c r="K74" i="4"/>
  <c r="G74" i="4"/>
  <c r="N74" i="4" s="1"/>
  <c r="N73" i="4"/>
  <c r="M73" i="4"/>
  <c r="L73" i="4"/>
  <c r="K73" i="4"/>
  <c r="H73" i="4"/>
  <c r="O73" i="4" s="1"/>
  <c r="G73" i="4"/>
  <c r="O72" i="4"/>
  <c r="M72" i="4"/>
  <c r="L72" i="4"/>
  <c r="K72" i="4"/>
  <c r="H72" i="4"/>
  <c r="G72" i="4"/>
  <c r="N72" i="4" s="1"/>
  <c r="N71" i="4"/>
  <c r="M71" i="4"/>
  <c r="L71" i="4"/>
  <c r="K71" i="4"/>
  <c r="G71" i="4"/>
  <c r="H71" i="4" s="1"/>
  <c r="O71" i="4" s="1"/>
  <c r="N70" i="4"/>
  <c r="M70" i="4"/>
  <c r="L70" i="4"/>
  <c r="K70" i="4"/>
  <c r="G70" i="4"/>
  <c r="H70" i="4" s="1"/>
  <c r="O70" i="4" s="1"/>
  <c r="O69" i="4"/>
  <c r="N69" i="4"/>
  <c r="M69" i="4"/>
  <c r="L69" i="4"/>
  <c r="K69" i="4"/>
  <c r="H69" i="4"/>
  <c r="G69" i="4"/>
  <c r="N68" i="4"/>
  <c r="M68" i="4"/>
  <c r="L68" i="4"/>
  <c r="K68" i="4"/>
  <c r="G68" i="4"/>
  <c r="H68" i="4" s="1"/>
  <c r="O68" i="4" s="1"/>
  <c r="N67" i="4"/>
  <c r="M67" i="4"/>
  <c r="L67" i="4"/>
  <c r="K67" i="4"/>
  <c r="H67" i="4"/>
  <c r="O67" i="4" s="1"/>
  <c r="G67" i="4"/>
  <c r="M66" i="4"/>
  <c r="L66" i="4"/>
  <c r="K66" i="4"/>
  <c r="G66" i="4"/>
  <c r="N66" i="4" s="1"/>
  <c r="N64" i="4"/>
  <c r="M64" i="4"/>
  <c r="L64" i="4"/>
  <c r="K64" i="4"/>
  <c r="H64" i="4"/>
  <c r="O64" i="4" s="1"/>
  <c r="G64" i="4"/>
  <c r="O63" i="4"/>
  <c r="M63" i="4"/>
  <c r="L63" i="4"/>
  <c r="K63" i="4"/>
  <c r="H63" i="4"/>
  <c r="G63" i="4"/>
  <c r="N63" i="4" s="1"/>
  <c r="N62" i="4"/>
  <c r="M62" i="4"/>
  <c r="L62" i="4"/>
  <c r="K62" i="4"/>
  <c r="G62" i="4"/>
  <c r="H62" i="4" s="1"/>
  <c r="O62" i="4" s="1"/>
  <c r="N61" i="4"/>
  <c r="M61" i="4"/>
  <c r="L61" i="4"/>
  <c r="K61" i="4"/>
  <c r="G61" i="4"/>
  <c r="H61" i="4" s="1"/>
  <c r="O61" i="4" s="1"/>
  <c r="O60" i="4"/>
  <c r="N60" i="4"/>
  <c r="M60" i="4"/>
  <c r="L60" i="4"/>
  <c r="K60" i="4"/>
  <c r="H60" i="4"/>
  <c r="G60" i="4"/>
  <c r="N59" i="4"/>
  <c r="M59" i="4"/>
  <c r="L59" i="4"/>
  <c r="K59" i="4"/>
  <c r="G59" i="4"/>
  <c r="H59" i="4" s="1"/>
  <c r="O59" i="4" s="1"/>
  <c r="N58" i="4"/>
  <c r="M58" i="4"/>
  <c r="L58" i="4"/>
  <c r="K58" i="4"/>
  <c r="H58" i="4"/>
  <c r="O58" i="4" s="1"/>
  <c r="G58" i="4"/>
  <c r="M57" i="4"/>
  <c r="L57" i="4"/>
  <c r="K57" i="4"/>
  <c r="G57" i="4"/>
  <c r="N57" i="4" s="1"/>
  <c r="N56" i="4"/>
  <c r="M56" i="4"/>
  <c r="L56" i="4"/>
  <c r="K56" i="4"/>
  <c r="G56" i="4"/>
  <c r="H56" i="4" s="1"/>
  <c r="O56" i="4" s="1"/>
  <c r="O54" i="4"/>
  <c r="M54" i="4"/>
  <c r="L54" i="4"/>
  <c r="K54" i="4"/>
  <c r="H54" i="4"/>
  <c r="G54" i="4"/>
  <c r="N54" i="4" s="1"/>
  <c r="N53" i="4"/>
  <c r="M53" i="4"/>
  <c r="L53" i="4"/>
  <c r="K53" i="4"/>
  <c r="G53" i="4"/>
  <c r="H53" i="4" s="1"/>
  <c r="O53" i="4" s="1"/>
  <c r="N52" i="4"/>
  <c r="M52" i="4"/>
  <c r="L52" i="4"/>
  <c r="K52" i="4"/>
  <c r="G52" i="4"/>
  <c r="H52" i="4" s="1"/>
  <c r="O52" i="4" s="1"/>
  <c r="O51" i="4"/>
  <c r="N51" i="4"/>
  <c r="M51" i="4"/>
  <c r="L51" i="4"/>
  <c r="K51" i="4"/>
  <c r="H51" i="4"/>
  <c r="G51" i="4"/>
  <c r="N50" i="4"/>
  <c r="M50" i="4"/>
  <c r="L50" i="4"/>
  <c r="K50" i="4"/>
  <c r="G50" i="4"/>
  <c r="H50" i="4" s="1"/>
  <c r="O50" i="4" s="1"/>
  <c r="N49" i="4"/>
  <c r="M49" i="4"/>
  <c r="L49" i="4"/>
  <c r="K49" i="4"/>
  <c r="H49" i="4"/>
  <c r="O49" i="4" s="1"/>
  <c r="G49" i="4"/>
  <c r="M48" i="4"/>
  <c r="L48" i="4"/>
  <c r="K48" i="4"/>
  <c r="G48" i="4"/>
  <c r="N48" i="4" s="1"/>
  <c r="N47" i="4"/>
  <c r="M47" i="4"/>
  <c r="L47" i="4"/>
  <c r="K47" i="4"/>
  <c r="G47" i="4"/>
  <c r="H47" i="4" s="1"/>
  <c r="O47" i="4" s="1"/>
  <c r="O46" i="4"/>
  <c r="M46" i="4"/>
  <c r="L46" i="4"/>
  <c r="K46" i="4"/>
  <c r="H46" i="4"/>
  <c r="G46" i="4"/>
  <c r="N46" i="4" s="1"/>
  <c r="N45" i="4"/>
  <c r="M45" i="4"/>
  <c r="L45" i="4"/>
  <c r="K45" i="4"/>
  <c r="G45" i="4"/>
  <c r="H45" i="4" s="1"/>
  <c r="O45" i="4" s="1"/>
  <c r="N44" i="4"/>
  <c r="M44" i="4"/>
  <c r="L44" i="4"/>
  <c r="K44" i="4"/>
  <c r="G44" i="4"/>
  <c r="H44" i="4" s="1"/>
  <c r="O44" i="4" s="1"/>
  <c r="O43" i="4"/>
  <c r="N43" i="4"/>
  <c r="M43" i="4"/>
  <c r="L43" i="4"/>
  <c r="K43" i="4"/>
  <c r="H43" i="4"/>
  <c r="G43" i="4"/>
  <c r="N42" i="4"/>
  <c r="M42" i="4"/>
  <c r="L42" i="4"/>
  <c r="K42" i="4"/>
  <c r="G42" i="4"/>
  <c r="H42" i="4" s="1"/>
  <c r="O42" i="4" s="1"/>
  <c r="N40" i="4"/>
  <c r="M40" i="4"/>
  <c r="L40" i="4"/>
  <c r="K40" i="4"/>
  <c r="H40" i="4"/>
  <c r="O40" i="4" s="1"/>
  <c r="G40" i="4"/>
  <c r="M39" i="4"/>
  <c r="L39" i="4"/>
  <c r="K39" i="4"/>
  <c r="G39" i="4"/>
  <c r="N39" i="4" s="1"/>
  <c r="N38" i="4"/>
  <c r="M38" i="4"/>
  <c r="L38" i="4"/>
  <c r="K38" i="4"/>
  <c r="G38" i="4"/>
  <c r="H38" i="4" s="1"/>
  <c r="O38" i="4" s="1"/>
  <c r="O37" i="4"/>
  <c r="M37" i="4"/>
  <c r="L37" i="4"/>
  <c r="K37" i="4"/>
  <c r="H37" i="4"/>
  <c r="G37" i="4"/>
  <c r="N37" i="4" s="1"/>
  <c r="N36" i="4"/>
  <c r="M36" i="4"/>
  <c r="L36" i="4"/>
  <c r="K36" i="4"/>
  <c r="G36" i="4"/>
  <c r="H36" i="4" s="1"/>
  <c r="O36" i="4" s="1"/>
  <c r="N35" i="4"/>
  <c r="M35" i="4"/>
  <c r="L35" i="4"/>
  <c r="K35" i="4"/>
  <c r="G35" i="4"/>
  <c r="H35" i="4" s="1"/>
  <c r="O35" i="4" s="1"/>
  <c r="O34" i="4"/>
  <c r="N34" i="4"/>
  <c r="M34" i="4"/>
  <c r="L34" i="4"/>
  <c r="K34" i="4"/>
  <c r="H34" i="4"/>
  <c r="G34" i="4"/>
  <c r="N32" i="4"/>
  <c r="M32" i="4"/>
  <c r="L32" i="4"/>
  <c r="K32" i="4"/>
  <c r="G32" i="4"/>
  <c r="H32" i="4" s="1"/>
  <c r="O32" i="4" s="1"/>
  <c r="N31" i="4"/>
  <c r="M31" i="4"/>
  <c r="L31" i="4"/>
  <c r="K31" i="4"/>
  <c r="H31" i="4"/>
  <c r="O31" i="4" s="1"/>
  <c r="G31" i="4"/>
  <c r="M30" i="4"/>
  <c r="L30" i="4"/>
  <c r="K30" i="4"/>
  <c r="G30" i="4"/>
  <c r="N30" i="4" s="1"/>
  <c r="N29" i="4"/>
  <c r="M29" i="4"/>
  <c r="L29" i="4"/>
  <c r="K29" i="4"/>
  <c r="G29" i="4"/>
  <c r="H29" i="4" s="1"/>
  <c r="O29" i="4" s="1"/>
  <c r="O28" i="4"/>
  <c r="M28" i="4"/>
  <c r="L28" i="4"/>
  <c r="K28" i="4"/>
  <c r="H28" i="4"/>
  <c r="G28" i="4"/>
  <c r="N28" i="4" s="1"/>
  <c r="N27" i="4"/>
  <c r="M27" i="4"/>
  <c r="L27" i="4"/>
  <c r="K27" i="4"/>
  <c r="G27" i="4"/>
  <c r="H27" i="4" s="1"/>
  <c r="O27" i="4" s="1"/>
  <c r="N26" i="4"/>
  <c r="M26" i="4"/>
  <c r="L26" i="4"/>
  <c r="K26" i="4"/>
  <c r="G26" i="4"/>
  <c r="H26" i="4" s="1"/>
  <c r="O26" i="4" s="1"/>
  <c r="N25" i="4"/>
  <c r="M25" i="4"/>
  <c r="L25" i="4"/>
  <c r="K25" i="4"/>
  <c r="H25" i="4"/>
  <c r="O25" i="4" s="1"/>
  <c r="G25" i="4"/>
  <c r="M24" i="4"/>
  <c r="L24" i="4"/>
  <c r="K24" i="4"/>
  <c r="G24" i="4"/>
  <c r="H24" i="4" s="1"/>
  <c r="O24" i="4" s="1"/>
  <c r="N23" i="4"/>
  <c r="M23" i="4"/>
  <c r="L23" i="4"/>
  <c r="K23" i="4"/>
  <c r="H23" i="4"/>
  <c r="O23" i="4" s="1"/>
  <c r="G23" i="4"/>
  <c r="L374" i="3"/>
  <c r="O370" i="3"/>
  <c r="N370" i="3"/>
  <c r="C397" i="1"/>
  <c r="A377" i="3"/>
  <c r="N369" i="3"/>
  <c r="M369" i="3"/>
  <c r="L369" i="3"/>
  <c r="K369" i="3"/>
  <c r="H369" i="3"/>
  <c r="O369" i="3" s="1"/>
  <c r="G369" i="3"/>
  <c r="M366" i="3"/>
  <c r="L366" i="3"/>
  <c r="K366" i="3"/>
  <c r="H366" i="3"/>
  <c r="O366" i="3" s="1"/>
  <c r="G366" i="3"/>
  <c r="N366" i="3" s="1"/>
  <c r="M362" i="3"/>
  <c r="L362" i="3"/>
  <c r="K362" i="3"/>
  <c r="N362" i="3"/>
  <c r="M361" i="3"/>
  <c r="L361" i="3"/>
  <c r="K361" i="3"/>
  <c r="N361" i="3"/>
  <c r="M360" i="3"/>
  <c r="L360" i="3"/>
  <c r="K360" i="3"/>
  <c r="K370" i="3" s="1"/>
  <c r="H360" i="3"/>
  <c r="O360" i="3" s="1"/>
  <c r="N360" i="3"/>
  <c r="M357" i="3"/>
  <c r="L357" i="3"/>
  <c r="K357" i="3"/>
  <c r="G357" i="3"/>
  <c r="H357" i="3" s="1"/>
  <c r="O357" i="3" s="1"/>
  <c r="N353" i="3"/>
  <c r="M353" i="3"/>
  <c r="L353" i="3"/>
  <c r="K353" i="3"/>
  <c r="G353" i="3"/>
  <c r="H353" i="3" s="1"/>
  <c r="O353" i="3" s="1"/>
  <c r="N352" i="3"/>
  <c r="M352" i="3"/>
  <c r="L352" i="3"/>
  <c r="K352" i="3"/>
  <c r="G352" i="3"/>
  <c r="H352" i="3" s="1"/>
  <c r="O352" i="3" s="1"/>
  <c r="G351" i="3"/>
  <c r="H351" i="3" s="1"/>
  <c r="M350" i="3"/>
  <c r="L350" i="3"/>
  <c r="K350" i="3"/>
  <c r="G350" i="3"/>
  <c r="H350" i="3" s="1"/>
  <c r="O350" i="3" s="1"/>
  <c r="N349" i="3"/>
  <c r="M349" i="3"/>
  <c r="L349" i="3"/>
  <c r="K349" i="3"/>
  <c r="G349" i="3"/>
  <c r="H349" i="3" s="1"/>
  <c r="O349" i="3" s="1"/>
  <c r="N348" i="3"/>
  <c r="M348" i="3"/>
  <c r="L348" i="3"/>
  <c r="K348" i="3"/>
  <c r="G348" i="3"/>
  <c r="H348" i="3" s="1"/>
  <c r="O348" i="3" s="1"/>
  <c r="M347" i="3"/>
  <c r="L347" i="3"/>
  <c r="K347" i="3"/>
  <c r="G347" i="3"/>
  <c r="N347" i="3" s="1"/>
  <c r="M346" i="3"/>
  <c r="L346" i="3"/>
  <c r="K346" i="3"/>
  <c r="G346" i="3"/>
  <c r="N346" i="3" s="1"/>
  <c r="M345" i="3"/>
  <c r="L345" i="3"/>
  <c r="K345" i="3"/>
  <c r="G345" i="3"/>
  <c r="N345" i="3" s="1"/>
  <c r="M344" i="3"/>
  <c r="L344" i="3"/>
  <c r="K344" i="3"/>
  <c r="G344" i="3"/>
  <c r="N344" i="3" s="1"/>
  <c r="M343" i="3"/>
  <c r="L343" i="3"/>
  <c r="K343" i="3"/>
  <c r="G343" i="3"/>
  <c r="H343" i="3" s="1"/>
  <c r="O343" i="3" s="1"/>
  <c r="M341" i="3"/>
  <c r="L341" i="3"/>
  <c r="K341" i="3"/>
  <c r="G341" i="3"/>
  <c r="H341" i="3" s="1"/>
  <c r="O341" i="3" s="1"/>
  <c r="N340" i="3"/>
  <c r="M340" i="3"/>
  <c r="L340" i="3"/>
  <c r="K340" i="3"/>
  <c r="G340" i="3"/>
  <c r="H340" i="3" s="1"/>
  <c r="O340" i="3" s="1"/>
  <c r="M339" i="3"/>
  <c r="L339" i="3"/>
  <c r="K339" i="3"/>
  <c r="H339" i="3"/>
  <c r="O339" i="3" s="1"/>
  <c r="G339" i="3"/>
  <c r="N339" i="3" s="1"/>
  <c r="M338" i="3"/>
  <c r="L338" i="3"/>
  <c r="K338" i="3"/>
  <c r="G338" i="3"/>
  <c r="N338" i="3" s="1"/>
  <c r="M337" i="3"/>
  <c r="L337" i="3"/>
  <c r="K337" i="3"/>
  <c r="G337" i="3"/>
  <c r="N337" i="3" s="1"/>
  <c r="M336" i="3"/>
  <c r="L336" i="3"/>
  <c r="K336" i="3"/>
  <c r="G336" i="3"/>
  <c r="N336" i="3" s="1"/>
  <c r="M335" i="3"/>
  <c r="L335" i="3"/>
  <c r="K335" i="3"/>
  <c r="G335" i="3"/>
  <c r="N335" i="3" s="1"/>
  <c r="M334" i="3"/>
  <c r="L334" i="3"/>
  <c r="K334" i="3"/>
  <c r="G334" i="3"/>
  <c r="H334" i="3" s="1"/>
  <c r="O334" i="3" s="1"/>
  <c r="N332" i="3"/>
  <c r="M332" i="3"/>
  <c r="L332" i="3"/>
  <c r="K332" i="3"/>
  <c r="G332" i="3"/>
  <c r="H332" i="3" s="1"/>
  <c r="O332" i="3" s="1"/>
  <c r="M331" i="3"/>
  <c r="L331" i="3"/>
  <c r="K331" i="3"/>
  <c r="G331" i="3"/>
  <c r="H331" i="3" s="1"/>
  <c r="O331" i="3" s="1"/>
  <c r="M330" i="3"/>
  <c r="L330" i="3"/>
  <c r="K330" i="3"/>
  <c r="G330" i="3"/>
  <c r="N330" i="3" s="1"/>
  <c r="M329" i="3"/>
  <c r="L329" i="3"/>
  <c r="K329" i="3"/>
  <c r="H329" i="3"/>
  <c r="O329" i="3" s="1"/>
  <c r="G329" i="3"/>
  <c r="N329" i="3" s="1"/>
  <c r="M328" i="3"/>
  <c r="L328" i="3"/>
  <c r="K328" i="3"/>
  <c r="G328" i="3"/>
  <c r="N328" i="3" s="1"/>
  <c r="M327" i="3"/>
  <c r="L327" i="3"/>
  <c r="K327" i="3"/>
  <c r="G327" i="3"/>
  <c r="N327" i="3" s="1"/>
  <c r="M326" i="3"/>
  <c r="L326" i="3"/>
  <c r="K326" i="3"/>
  <c r="H326" i="3"/>
  <c r="O326" i="3" s="1"/>
  <c r="G326" i="3"/>
  <c r="N326" i="3" s="1"/>
  <c r="M325" i="3"/>
  <c r="L325" i="3"/>
  <c r="K325" i="3"/>
  <c r="G325" i="3"/>
  <c r="H325" i="3" s="1"/>
  <c r="O325" i="3" s="1"/>
  <c r="N324" i="3"/>
  <c r="M324" i="3"/>
  <c r="L324" i="3"/>
  <c r="K324" i="3"/>
  <c r="G324" i="3"/>
  <c r="H324" i="3" s="1"/>
  <c r="O324" i="3" s="1"/>
  <c r="M323" i="3"/>
  <c r="L323" i="3"/>
  <c r="K323" i="3"/>
  <c r="G323" i="3"/>
  <c r="H323" i="3" s="1"/>
  <c r="O323" i="3" s="1"/>
  <c r="N322" i="3"/>
  <c r="M322" i="3"/>
  <c r="L322" i="3"/>
  <c r="K322" i="3"/>
  <c r="G322" i="3"/>
  <c r="H322" i="3" s="1"/>
  <c r="O322" i="3" s="1"/>
  <c r="M320" i="3"/>
  <c r="L320" i="3"/>
  <c r="K320" i="3"/>
  <c r="H320" i="3"/>
  <c r="O320" i="3" s="1"/>
  <c r="G320" i="3"/>
  <c r="N320" i="3" s="1"/>
  <c r="M319" i="3"/>
  <c r="L319" i="3"/>
  <c r="K319" i="3"/>
  <c r="G319" i="3"/>
  <c r="N319" i="3" s="1"/>
  <c r="M318" i="3"/>
  <c r="L318" i="3"/>
  <c r="K318" i="3"/>
  <c r="G318" i="3"/>
  <c r="N318" i="3" s="1"/>
  <c r="M317" i="3"/>
  <c r="L317" i="3"/>
  <c r="K317" i="3"/>
  <c r="G317" i="3"/>
  <c r="N317" i="3" s="1"/>
  <c r="M316" i="3"/>
  <c r="L316" i="3"/>
  <c r="K316" i="3"/>
  <c r="G316" i="3"/>
  <c r="H316" i="3" s="1"/>
  <c r="O316" i="3" s="1"/>
  <c r="M315" i="3"/>
  <c r="L315" i="3"/>
  <c r="K315" i="3"/>
  <c r="G315" i="3"/>
  <c r="H315" i="3" s="1"/>
  <c r="O315" i="3" s="1"/>
  <c r="N314" i="3"/>
  <c r="M314" i="3"/>
  <c r="L314" i="3"/>
  <c r="K314" i="3"/>
  <c r="G314" i="3"/>
  <c r="H314" i="3" s="1"/>
  <c r="O314" i="3" s="1"/>
  <c r="N313" i="3"/>
  <c r="M313" i="3"/>
  <c r="L313" i="3"/>
  <c r="K313" i="3"/>
  <c r="G313" i="3"/>
  <c r="H313" i="3" s="1"/>
  <c r="O313" i="3" s="1"/>
  <c r="M312" i="3"/>
  <c r="L312" i="3"/>
  <c r="K312" i="3"/>
  <c r="G312" i="3"/>
  <c r="N312" i="3" s="1"/>
  <c r="M311" i="3"/>
  <c r="L311" i="3"/>
  <c r="K311" i="3"/>
  <c r="G311" i="3"/>
  <c r="N311" i="3" s="1"/>
  <c r="M310" i="3"/>
  <c r="L310" i="3"/>
  <c r="K310" i="3"/>
  <c r="G310" i="3"/>
  <c r="N310" i="3" s="1"/>
  <c r="M309" i="3"/>
  <c r="L309" i="3"/>
  <c r="K309" i="3"/>
  <c r="G309" i="3"/>
  <c r="N309" i="3" s="1"/>
  <c r="M308" i="3"/>
  <c r="L308" i="3"/>
  <c r="K308" i="3"/>
  <c r="G308" i="3"/>
  <c r="H308" i="3" s="1"/>
  <c r="O308" i="3" s="1"/>
  <c r="M307" i="3"/>
  <c r="L307" i="3"/>
  <c r="K307" i="3"/>
  <c r="G307" i="3"/>
  <c r="H307" i="3" s="1"/>
  <c r="O307" i="3" s="1"/>
  <c r="N306" i="3"/>
  <c r="M306" i="3"/>
  <c r="L306" i="3"/>
  <c r="K306" i="3"/>
  <c r="G306" i="3"/>
  <c r="H306" i="3" s="1"/>
  <c r="O306" i="3" s="1"/>
  <c r="M305" i="3"/>
  <c r="L305" i="3"/>
  <c r="K305" i="3"/>
  <c r="H305" i="3"/>
  <c r="O305" i="3" s="1"/>
  <c r="G305" i="3"/>
  <c r="N305" i="3" s="1"/>
  <c r="M303" i="3"/>
  <c r="L303" i="3"/>
  <c r="K303" i="3"/>
  <c r="G303" i="3"/>
  <c r="N303" i="3" s="1"/>
  <c r="M302" i="3"/>
  <c r="L302" i="3"/>
  <c r="K302" i="3"/>
  <c r="G302" i="3"/>
  <c r="N302" i="3" s="1"/>
  <c r="M301" i="3"/>
  <c r="L301" i="3"/>
  <c r="K301" i="3"/>
  <c r="G301" i="3"/>
  <c r="N301" i="3" s="1"/>
  <c r="M300" i="3"/>
  <c r="L300" i="3"/>
  <c r="K300" i="3"/>
  <c r="H300" i="3"/>
  <c r="O300" i="3" s="1"/>
  <c r="G300" i="3"/>
  <c r="N300" i="3" s="1"/>
  <c r="M299" i="3"/>
  <c r="L299" i="3"/>
  <c r="K299" i="3"/>
  <c r="G299" i="3"/>
  <c r="H299" i="3" s="1"/>
  <c r="O299" i="3" s="1"/>
  <c r="N298" i="3"/>
  <c r="M298" i="3"/>
  <c r="L298" i="3"/>
  <c r="K298" i="3"/>
  <c r="G298" i="3"/>
  <c r="H298" i="3" s="1"/>
  <c r="O298" i="3" s="1"/>
  <c r="N297" i="3"/>
  <c r="M297" i="3"/>
  <c r="L297" i="3"/>
  <c r="K297" i="3"/>
  <c r="G297" i="3"/>
  <c r="H297" i="3" s="1"/>
  <c r="O297" i="3" s="1"/>
  <c r="M294" i="3"/>
  <c r="L294" i="3"/>
  <c r="K294" i="3"/>
  <c r="G294" i="3"/>
  <c r="H294" i="3" s="1"/>
  <c r="O294" i="3" s="1"/>
  <c r="M293" i="3"/>
  <c r="L293" i="3"/>
  <c r="K293" i="3"/>
  <c r="G293" i="3"/>
  <c r="N293" i="3" s="1"/>
  <c r="M292" i="3"/>
  <c r="L292" i="3"/>
  <c r="K292" i="3"/>
  <c r="G292" i="3"/>
  <c r="N292" i="3" s="1"/>
  <c r="M291" i="3"/>
  <c r="L291" i="3"/>
  <c r="K291" i="3"/>
  <c r="G291" i="3"/>
  <c r="N291" i="3" s="1"/>
  <c r="O290" i="3"/>
  <c r="N290" i="3"/>
  <c r="M290" i="3"/>
  <c r="L290" i="3"/>
  <c r="M289" i="3"/>
  <c r="L289" i="3"/>
  <c r="K289" i="3"/>
  <c r="G289" i="3"/>
  <c r="N289" i="3" s="1"/>
  <c r="M288" i="3"/>
  <c r="L288" i="3"/>
  <c r="K288" i="3"/>
  <c r="H288" i="3"/>
  <c r="O288" i="3" s="1"/>
  <c r="G288" i="3"/>
  <c r="N288" i="3" s="1"/>
  <c r="M287" i="3"/>
  <c r="L287" i="3"/>
  <c r="K287" i="3"/>
  <c r="G287" i="3"/>
  <c r="N287" i="3" s="1"/>
  <c r="M286" i="3"/>
  <c r="L286" i="3"/>
  <c r="K286" i="3"/>
  <c r="G286" i="3"/>
  <c r="N286" i="3" s="1"/>
  <c r="M284" i="3"/>
  <c r="L284" i="3"/>
  <c r="K284" i="3"/>
  <c r="H284" i="3"/>
  <c r="O284" i="3" s="1"/>
  <c r="G284" i="3"/>
  <c r="N284" i="3" s="1"/>
  <c r="M283" i="3"/>
  <c r="L283" i="3"/>
  <c r="K283" i="3"/>
  <c r="G283" i="3"/>
  <c r="N282" i="3"/>
  <c r="M282" i="3"/>
  <c r="L282" i="3"/>
  <c r="K282" i="3"/>
  <c r="G282" i="3"/>
  <c r="H282" i="3" s="1"/>
  <c r="O282" i="3" s="1"/>
  <c r="M281" i="3"/>
  <c r="L281" i="3"/>
  <c r="K281" i="3"/>
  <c r="H281" i="3"/>
  <c r="O281" i="3" s="1"/>
  <c r="G281" i="3"/>
  <c r="N281" i="3" s="1"/>
  <c r="M280" i="3"/>
  <c r="L280" i="3"/>
  <c r="K280" i="3"/>
  <c r="G280" i="3"/>
  <c r="N280" i="3" s="1"/>
  <c r="G279" i="3"/>
  <c r="H279" i="3" s="1"/>
  <c r="O278" i="3"/>
  <c r="M278" i="3"/>
  <c r="L278" i="3"/>
  <c r="K278" i="3"/>
  <c r="G278" i="3"/>
  <c r="H278" i="3" s="1"/>
  <c r="N277" i="3"/>
  <c r="M277" i="3"/>
  <c r="L277" i="3"/>
  <c r="K277" i="3"/>
  <c r="H277" i="3"/>
  <c r="O277" i="3" s="1"/>
  <c r="G277" i="3"/>
  <c r="M275" i="3"/>
  <c r="L275" i="3"/>
  <c r="K275" i="3"/>
  <c r="H275" i="3"/>
  <c r="O275" i="3" s="1"/>
  <c r="G275" i="3"/>
  <c r="N275" i="3" s="1"/>
  <c r="M273" i="3"/>
  <c r="L273" i="3"/>
  <c r="K273" i="3"/>
  <c r="G273" i="3"/>
  <c r="N273" i="3" s="1"/>
  <c r="M272" i="3"/>
  <c r="L272" i="3"/>
  <c r="K272" i="3"/>
  <c r="H272" i="3"/>
  <c r="O272" i="3" s="1"/>
  <c r="G272" i="3"/>
  <c r="N272" i="3" s="1"/>
  <c r="M271" i="3"/>
  <c r="L271" i="3"/>
  <c r="K271" i="3"/>
  <c r="G271" i="3"/>
  <c r="N271" i="3" s="1"/>
  <c r="M270" i="3"/>
  <c r="L270" i="3"/>
  <c r="K270" i="3"/>
  <c r="G270" i="3"/>
  <c r="H270" i="3" s="1"/>
  <c r="O270" i="3" s="1"/>
  <c r="M269" i="3"/>
  <c r="L269" i="3"/>
  <c r="K269" i="3"/>
  <c r="G269" i="3"/>
  <c r="H269" i="3" s="1"/>
  <c r="O269" i="3" s="1"/>
  <c r="O268" i="3"/>
  <c r="M268" i="3"/>
  <c r="L268" i="3"/>
  <c r="K268" i="3"/>
  <c r="G268" i="3"/>
  <c r="H268" i="3" s="1"/>
  <c r="N267" i="3"/>
  <c r="M267" i="3"/>
  <c r="L267" i="3"/>
  <c r="K267" i="3"/>
  <c r="H267" i="3"/>
  <c r="O267" i="3" s="1"/>
  <c r="G267" i="3"/>
  <c r="M265" i="3"/>
  <c r="L265" i="3"/>
  <c r="K265" i="3"/>
  <c r="G265" i="3"/>
  <c r="N265" i="3" s="1"/>
  <c r="M264" i="3"/>
  <c r="L264" i="3"/>
  <c r="K264" i="3"/>
  <c r="G264" i="3"/>
  <c r="N264" i="3" s="1"/>
  <c r="M263" i="3"/>
  <c r="L263" i="3"/>
  <c r="K263" i="3"/>
  <c r="H263" i="3"/>
  <c r="O263" i="3" s="1"/>
  <c r="G263" i="3"/>
  <c r="N263" i="3" s="1"/>
  <c r="M262" i="3"/>
  <c r="L262" i="3"/>
  <c r="K262" i="3"/>
  <c r="G262" i="3"/>
  <c r="N262" i="3" s="1"/>
  <c r="O261" i="3"/>
  <c r="M261" i="3"/>
  <c r="L261" i="3"/>
  <c r="K261" i="3"/>
  <c r="G261" i="3"/>
  <c r="H261" i="3" s="1"/>
  <c r="M259" i="3"/>
  <c r="L259" i="3"/>
  <c r="K259" i="3"/>
  <c r="G259" i="3"/>
  <c r="H259" i="3" s="1"/>
  <c r="O259" i="3" s="1"/>
  <c r="O258" i="3"/>
  <c r="M258" i="3"/>
  <c r="L258" i="3"/>
  <c r="K258" i="3"/>
  <c r="G258" i="3"/>
  <c r="H258" i="3" s="1"/>
  <c r="N257" i="3"/>
  <c r="M257" i="3"/>
  <c r="L257" i="3"/>
  <c r="K257" i="3"/>
  <c r="H257" i="3"/>
  <c r="O257" i="3" s="1"/>
  <c r="G257" i="3"/>
  <c r="M256" i="3"/>
  <c r="L256" i="3"/>
  <c r="K256" i="3"/>
  <c r="H256" i="3"/>
  <c r="O256" i="3" s="1"/>
  <c r="G256" i="3"/>
  <c r="N256" i="3" s="1"/>
  <c r="M255" i="3"/>
  <c r="L255" i="3"/>
  <c r="K255" i="3"/>
  <c r="G255" i="3"/>
  <c r="N255" i="3" s="1"/>
  <c r="M254" i="3"/>
  <c r="L254" i="3"/>
  <c r="K254" i="3"/>
  <c r="G254" i="3"/>
  <c r="N254" i="3" s="1"/>
  <c r="M253" i="3"/>
  <c r="L253" i="3"/>
  <c r="K253" i="3"/>
  <c r="G253" i="3"/>
  <c r="N253" i="3" s="1"/>
  <c r="O252" i="3"/>
  <c r="M252" i="3"/>
  <c r="L252" i="3"/>
  <c r="K252" i="3"/>
  <c r="G252" i="3"/>
  <c r="H252" i="3" s="1"/>
  <c r="O251" i="3"/>
  <c r="N251" i="3"/>
  <c r="M251" i="3"/>
  <c r="L251" i="3"/>
  <c r="K251" i="3"/>
  <c r="G251" i="3"/>
  <c r="H251" i="3" s="1"/>
  <c r="M248" i="3"/>
  <c r="L248" i="3"/>
  <c r="K248" i="3"/>
  <c r="G248" i="3"/>
  <c r="H248" i="3" s="1"/>
  <c r="O248" i="3" s="1"/>
  <c r="M246" i="3"/>
  <c r="L246" i="3"/>
  <c r="K246" i="3"/>
  <c r="G246" i="3"/>
  <c r="N246" i="3" s="1"/>
  <c r="M245" i="3"/>
  <c r="L245" i="3"/>
  <c r="K245" i="3"/>
  <c r="G245" i="3"/>
  <c r="N245" i="3" s="1"/>
  <c r="M244" i="3"/>
  <c r="L244" i="3"/>
  <c r="K244" i="3"/>
  <c r="G244" i="3"/>
  <c r="N244" i="3" s="1"/>
  <c r="M243" i="3"/>
  <c r="L243" i="3"/>
  <c r="K243" i="3"/>
  <c r="G243" i="3"/>
  <c r="N243" i="3" s="1"/>
  <c r="M241" i="3"/>
  <c r="L241" i="3"/>
  <c r="K241" i="3"/>
  <c r="G241" i="3"/>
  <c r="H241" i="3" s="1"/>
  <c r="O241" i="3" s="1"/>
  <c r="O239" i="3"/>
  <c r="M239" i="3"/>
  <c r="L239" i="3"/>
  <c r="K239" i="3"/>
  <c r="G239" i="3"/>
  <c r="H239" i="3" s="1"/>
  <c r="O238" i="3"/>
  <c r="N238" i="3"/>
  <c r="M238" i="3"/>
  <c r="L238" i="3"/>
  <c r="K238" i="3"/>
  <c r="G238" i="3"/>
  <c r="H238" i="3" s="1"/>
  <c r="G237" i="3"/>
  <c r="H237" i="3" s="1"/>
  <c r="O236" i="3"/>
  <c r="N236" i="3"/>
  <c r="M236" i="3"/>
  <c r="L236" i="3"/>
  <c r="K236" i="3"/>
  <c r="G236" i="3"/>
  <c r="H236" i="3" s="1"/>
  <c r="M235" i="3"/>
  <c r="L235" i="3"/>
  <c r="K235" i="3"/>
  <c r="G235" i="3"/>
  <c r="H235" i="3" s="1"/>
  <c r="O235" i="3" s="1"/>
  <c r="H234" i="3"/>
  <c r="G234" i="3"/>
  <c r="M233" i="3"/>
  <c r="L233" i="3"/>
  <c r="K233" i="3"/>
  <c r="G233" i="3"/>
  <c r="H233" i="3" s="1"/>
  <c r="O233" i="3" s="1"/>
  <c r="O232" i="3"/>
  <c r="N232" i="3"/>
  <c r="M232" i="3"/>
  <c r="L232" i="3"/>
  <c r="K232" i="3"/>
  <c r="G232" i="3"/>
  <c r="H232" i="3" s="1"/>
  <c r="O231" i="3"/>
  <c r="N231" i="3"/>
  <c r="M231" i="3"/>
  <c r="L231" i="3"/>
  <c r="K231" i="3"/>
  <c r="G231" i="3"/>
  <c r="H231" i="3" s="1"/>
  <c r="N227" i="3"/>
  <c r="M227" i="3"/>
  <c r="L227" i="3"/>
  <c r="K227" i="3"/>
  <c r="H227" i="3"/>
  <c r="O227" i="3" s="1"/>
  <c r="N226" i="3"/>
  <c r="M226" i="3"/>
  <c r="L226" i="3"/>
  <c r="K226" i="3"/>
  <c r="H226" i="3"/>
  <c r="O226" i="3" s="1"/>
  <c r="M223" i="3"/>
  <c r="L223" i="3"/>
  <c r="K223" i="3"/>
  <c r="G223" i="3"/>
  <c r="H223" i="3" s="1"/>
  <c r="O223" i="3" s="1"/>
  <c r="M222" i="3"/>
  <c r="L222" i="3"/>
  <c r="K222" i="3"/>
  <c r="G222" i="3"/>
  <c r="H222" i="3" s="1"/>
  <c r="O222" i="3" s="1"/>
  <c r="N221" i="3"/>
  <c r="M221" i="3"/>
  <c r="L221" i="3"/>
  <c r="K221" i="3"/>
  <c r="G221" i="3"/>
  <c r="H221" i="3" s="1"/>
  <c r="O221" i="3" s="1"/>
  <c r="M220" i="3"/>
  <c r="L220" i="3"/>
  <c r="K220" i="3"/>
  <c r="G220" i="3"/>
  <c r="H220" i="3" s="1"/>
  <c r="O220" i="3" s="1"/>
  <c r="M219" i="3"/>
  <c r="L219" i="3"/>
  <c r="K219" i="3"/>
  <c r="G219" i="3"/>
  <c r="N219" i="3" s="1"/>
  <c r="M218" i="3"/>
  <c r="L218" i="3"/>
  <c r="K218" i="3"/>
  <c r="H218" i="3"/>
  <c r="O218" i="3" s="1"/>
  <c r="G218" i="3"/>
  <c r="N218" i="3" s="1"/>
  <c r="M217" i="3"/>
  <c r="L217" i="3"/>
  <c r="K217" i="3"/>
  <c r="G217" i="3"/>
  <c r="N217" i="3" s="1"/>
  <c r="M216" i="3"/>
  <c r="L216" i="3"/>
  <c r="K216" i="3"/>
  <c r="G216" i="3"/>
  <c r="N216" i="3" s="1"/>
  <c r="N215" i="3"/>
  <c r="M215" i="3"/>
  <c r="L215" i="3"/>
  <c r="K215" i="3"/>
  <c r="G215" i="3"/>
  <c r="H215" i="3" s="1"/>
  <c r="O215" i="3" s="1"/>
  <c r="M214" i="3"/>
  <c r="L214" i="3"/>
  <c r="K214" i="3"/>
  <c r="G214" i="3"/>
  <c r="H214" i="3" s="1"/>
  <c r="O214" i="3" s="1"/>
  <c r="M213" i="3"/>
  <c r="L213" i="3"/>
  <c r="K213" i="3"/>
  <c r="G213" i="3"/>
  <c r="H213" i="3" s="1"/>
  <c r="O213" i="3" s="1"/>
  <c r="O212" i="3"/>
  <c r="N212" i="3"/>
  <c r="M212" i="3"/>
  <c r="L212" i="3"/>
  <c r="K212" i="3"/>
  <c r="G212" i="3"/>
  <c r="H212" i="3" s="1"/>
  <c r="N211" i="3"/>
  <c r="M211" i="3"/>
  <c r="L211" i="3"/>
  <c r="K211" i="3"/>
  <c r="G211" i="3"/>
  <c r="H211" i="3" s="1"/>
  <c r="O211" i="3" s="1"/>
  <c r="M210" i="3"/>
  <c r="L210" i="3"/>
  <c r="K210" i="3"/>
  <c r="G210" i="3"/>
  <c r="H210" i="3" s="1"/>
  <c r="O210" i="3" s="1"/>
  <c r="M208" i="3"/>
  <c r="L208" i="3"/>
  <c r="K208" i="3"/>
  <c r="G208" i="3"/>
  <c r="N208" i="3" s="1"/>
  <c r="M207" i="3"/>
  <c r="L207" i="3"/>
  <c r="K207" i="3"/>
  <c r="G207" i="3"/>
  <c r="N207" i="3" s="1"/>
  <c r="M206" i="3"/>
  <c r="L206" i="3"/>
  <c r="K206" i="3"/>
  <c r="G206" i="3"/>
  <c r="N206" i="3" s="1"/>
  <c r="N205" i="3"/>
  <c r="M205" i="3"/>
  <c r="L205" i="3"/>
  <c r="K205" i="3"/>
  <c r="G205" i="3"/>
  <c r="H205" i="3" s="1"/>
  <c r="O205" i="3" s="1"/>
  <c r="O204" i="3"/>
  <c r="N204" i="3"/>
  <c r="M204" i="3"/>
  <c r="L204" i="3"/>
  <c r="K204" i="3"/>
  <c r="G204" i="3"/>
  <c r="H204" i="3" s="1"/>
  <c r="M203" i="3"/>
  <c r="L203" i="3"/>
  <c r="K203" i="3"/>
  <c r="G203" i="3"/>
  <c r="H203" i="3" s="1"/>
  <c r="O203" i="3" s="1"/>
  <c r="N202" i="3"/>
  <c r="M202" i="3"/>
  <c r="L202" i="3"/>
  <c r="K202" i="3"/>
  <c r="G202" i="3"/>
  <c r="H202" i="3" s="1"/>
  <c r="O202" i="3" s="1"/>
  <c r="N201" i="3"/>
  <c r="M201" i="3"/>
  <c r="L201" i="3"/>
  <c r="K201" i="3"/>
  <c r="H201" i="3"/>
  <c r="O201" i="3" s="1"/>
  <c r="G201" i="3"/>
  <c r="M200" i="3"/>
  <c r="L200" i="3"/>
  <c r="K200" i="3"/>
  <c r="H200" i="3"/>
  <c r="O200" i="3" s="1"/>
  <c r="G200" i="3"/>
  <c r="N200" i="3" s="1"/>
  <c r="M199" i="3"/>
  <c r="L199" i="3"/>
  <c r="K199" i="3"/>
  <c r="G199" i="3"/>
  <c r="N199" i="3" s="1"/>
  <c r="M198" i="3"/>
  <c r="L198" i="3"/>
  <c r="K198" i="3"/>
  <c r="G198" i="3"/>
  <c r="N198" i="3" s="1"/>
  <c r="M197" i="3"/>
  <c r="L197" i="3"/>
  <c r="K197" i="3"/>
  <c r="G197" i="3"/>
  <c r="H197" i="3" s="1"/>
  <c r="O197" i="3" s="1"/>
  <c r="O196" i="3"/>
  <c r="N196" i="3"/>
  <c r="M196" i="3"/>
  <c r="L196" i="3"/>
  <c r="K196" i="3"/>
  <c r="G196" i="3"/>
  <c r="H196" i="3" s="1"/>
  <c r="N195" i="3"/>
  <c r="M195" i="3"/>
  <c r="L195" i="3"/>
  <c r="K195" i="3"/>
  <c r="G195" i="3"/>
  <c r="H195" i="3" s="1"/>
  <c r="O195" i="3" s="1"/>
  <c r="M194" i="3"/>
  <c r="L194" i="3"/>
  <c r="K194" i="3"/>
  <c r="H194" i="3"/>
  <c r="O194" i="3" s="1"/>
  <c r="G194" i="3"/>
  <c r="N194" i="3" s="1"/>
  <c r="M193" i="3"/>
  <c r="L193" i="3"/>
  <c r="K193" i="3"/>
  <c r="G193" i="3"/>
  <c r="N193" i="3" s="1"/>
  <c r="M192" i="3"/>
  <c r="L192" i="3"/>
  <c r="K192" i="3"/>
  <c r="G192" i="3"/>
  <c r="N192" i="3" s="1"/>
  <c r="M191" i="3"/>
  <c r="L191" i="3"/>
  <c r="K191" i="3"/>
  <c r="G191" i="3"/>
  <c r="N191" i="3" s="1"/>
  <c r="N190" i="3"/>
  <c r="M190" i="3"/>
  <c r="L190" i="3"/>
  <c r="K190" i="3"/>
  <c r="G190" i="3"/>
  <c r="H190" i="3" s="1"/>
  <c r="O190" i="3" s="1"/>
  <c r="M189" i="3"/>
  <c r="L189" i="3"/>
  <c r="K189" i="3"/>
  <c r="G189" i="3"/>
  <c r="N189" i="3" s="1"/>
  <c r="M188" i="3"/>
  <c r="L188" i="3"/>
  <c r="K188" i="3"/>
  <c r="G188" i="3"/>
  <c r="H188" i="3" s="1"/>
  <c r="O188" i="3" s="1"/>
  <c r="O187" i="3"/>
  <c r="N187" i="3"/>
  <c r="M187" i="3"/>
  <c r="L187" i="3"/>
  <c r="K187" i="3"/>
  <c r="G187" i="3"/>
  <c r="H187" i="3" s="1"/>
  <c r="M186" i="3"/>
  <c r="L186" i="3"/>
  <c r="K186" i="3"/>
  <c r="H186" i="3"/>
  <c r="O186" i="3" s="1"/>
  <c r="G186" i="3"/>
  <c r="N186" i="3" s="1"/>
  <c r="M185" i="3"/>
  <c r="L185" i="3"/>
  <c r="K185" i="3"/>
  <c r="G185" i="3"/>
  <c r="N185" i="3" s="1"/>
  <c r="M184" i="3"/>
  <c r="L184" i="3"/>
  <c r="K184" i="3"/>
  <c r="G184" i="3"/>
  <c r="N184" i="3" s="1"/>
  <c r="M183" i="3"/>
  <c r="L183" i="3"/>
  <c r="K183" i="3"/>
  <c r="G183" i="3"/>
  <c r="N183" i="3" s="1"/>
  <c r="N182" i="3"/>
  <c r="M182" i="3"/>
  <c r="L182" i="3"/>
  <c r="K182" i="3"/>
  <c r="G182" i="3"/>
  <c r="H182" i="3" s="1"/>
  <c r="O182" i="3" s="1"/>
  <c r="M181" i="3"/>
  <c r="L181" i="3"/>
  <c r="K181" i="3"/>
  <c r="G181" i="3"/>
  <c r="H181" i="3" s="1"/>
  <c r="O181" i="3" s="1"/>
  <c r="M180" i="3"/>
  <c r="L180" i="3"/>
  <c r="K180" i="3"/>
  <c r="G180" i="3"/>
  <c r="H180" i="3" s="1"/>
  <c r="O180" i="3" s="1"/>
  <c r="N179" i="3"/>
  <c r="M179" i="3"/>
  <c r="L179" i="3"/>
  <c r="K179" i="3"/>
  <c r="G179" i="3"/>
  <c r="H179" i="3" s="1"/>
  <c r="O179" i="3" s="1"/>
  <c r="M176" i="3"/>
  <c r="L176" i="3"/>
  <c r="K176" i="3"/>
  <c r="H176" i="3"/>
  <c r="O176" i="3" s="1"/>
  <c r="G176" i="3"/>
  <c r="N176" i="3" s="1"/>
  <c r="M175" i="3"/>
  <c r="L175" i="3"/>
  <c r="K175" i="3"/>
  <c r="G175" i="3"/>
  <c r="H175" i="3" s="1"/>
  <c r="O175" i="3" s="1"/>
  <c r="M174" i="3"/>
  <c r="L174" i="3"/>
  <c r="K174" i="3"/>
  <c r="G174" i="3"/>
  <c r="N174" i="3" s="1"/>
  <c r="M173" i="3"/>
  <c r="L173" i="3"/>
  <c r="K173" i="3"/>
  <c r="G173" i="3"/>
  <c r="N173" i="3" s="1"/>
  <c r="N171" i="3"/>
  <c r="M171" i="3"/>
  <c r="L171" i="3"/>
  <c r="K171" i="3"/>
  <c r="G171" i="3"/>
  <c r="H171" i="3" s="1"/>
  <c r="O171" i="3" s="1"/>
  <c r="M170" i="3"/>
  <c r="L170" i="3"/>
  <c r="K170" i="3"/>
  <c r="G170" i="3"/>
  <c r="H170" i="3" s="1"/>
  <c r="O170" i="3" s="1"/>
  <c r="O169" i="3"/>
  <c r="M169" i="3"/>
  <c r="L169" i="3"/>
  <c r="K169" i="3"/>
  <c r="G169" i="3"/>
  <c r="H169" i="3" s="1"/>
  <c r="N168" i="3"/>
  <c r="M168" i="3"/>
  <c r="L168" i="3"/>
  <c r="K168" i="3"/>
  <c r="G168" i="3"/>
  <c r="H168" i="3" s="1"/>
  <c r="O168" i="3" s="1"/>
  <c r="M167" i="3"/>
  <c r="L167" i="3"/>
  <c r="K167" i="3"/>
  <c r="H167" i="3"/>
  <c r="O167" i="3" s="1"/>
  <c r="G167" i="3"/>
  <c r="N167" i="3" s="1"/>
  <c r="M166" i="3"/>
  <c r="L166" i="3"/>
  <c r="K166" i="3"/>
  <c r="G166" i="3"/>
  <c r="H166" i="3" s="1"/>
  <c r="O166" i="3" s="1"/>
  <c r="M165" i="3"/>
  <c r="L165" i="3"/>
  <c r="K165" i="3"/>
  <c r="G165" i="3"/>
  <c r="N165" i="3" s="1"/>
  <c r="M164" i="3"/>
  <c r="L164" i="3"/>
  <c r="K164" i="3"/>
  <c r="G164" i="3"/>
  <c r="N164" i="3" s="1"/>
  <c r="M163" i="3"/>
  <c r="L163" i="3"/>
  <c r="K163" i="3"/>
  <c r="G163" i="3"/>
  <c r="N163" i="3" s="1"/>
  <c r="M162" i="3"/>
  <c r="L162" i="3"/>
  <c r="K162" i="3"/>
  <c r="G162" i="3"/>
  <c r="N162" i="3" s="1"/>
  <c r="O161" i="3"/>
  <c r="N161" i="3"/>
  <c r="M161" i="3"/>
  <c r="L161" i="3"/>
  <c r="M160" i="3"/>
  <c r="L160" i="3"/>
  <c r="K160" i="3"/>
  <c r="G160" i="3"/>
  <c r="N160" i="3" s="1"/>
  <c r="M159" i="3"/>
  <c r="L159" i="3"/>
  <c r="K159" i="3"/>
  <c r="G159" i="3"/>
  <c r="N159" i="3" s="1"/>
  <c r="M156" i="3"/>
  <c r="L156" i="3"/>
  <c r="K156" i="3"/>
  <c r="G156" i="3"/>
  <c r="H156" i="3" s="1"/>
  <c r="O156" i="3" s="1"/>
  <c r="N155" i="3"/>
  <c r="M155" i="3"/>
  <c r="L155" i="3"/>
  <c r="K155" i="3"/>
  <c r="G155" i="3"/>
  <c r="H155" i="3" s="1"/>
  <c r="O155" i="3" s="1"/>
  <c r="O154" i="3"/>
  <c r="N154" i="3"/>
  <c r="M154" i="3"/>
  <c r="L154" i="3"/>
  <c r="K154" i="3"/>
  <c r="G154" i="3"/>
  <c r="H154" i="3" s="1"/>
  <c r="M153" i="3"/>
  <c r="L153" i="3"/>
  <c r="K153" i="3"/>
  <c r="G153" i="3"/>
  <c r="H153" i="3" s="1"/>
  <c r="O153" i="3" s="1"/>
  <c r="N152" i="3"/>
  <c r="M152" i="3"/>
  <c r="L152" i="3"/>
  <c r="K152" i="3"/>
  <c r="G152" i="3"/>
  <c r="H152" i="3" s="1"/>
  <c r="O152" i="3" s="1"/>
  <c r="N151" i="3"/>
  <c r="M151" i="3"/>
  <c r="L151" i="3"/>
  <c r="K151" i="3"/>
  <c r="G151" i="3"/>
  <c r="H151" i="3" s="1"/>
  <c r="O151" i="3" s="1"/>
  <c r="M150" i="3"/>
  <c r="L150" i="3"/>
  <c r="K150" i="3"/>
  <c r="G150" i="3"/>
  <c r="N150" i="3" s="1"/>
  <c r="M149" i="3"/>
  <c r="L149" i="3"/>
  <c r="K149" i="3"/>
  <c r="G149" i="3"/>
  <c r="N149" i="3" s="1"/>
  <c r="M148" i="3"/>
  <c r="L148" i="3"/>
  <c r="K148" i="3"/>
  <c r="G148" i="3"/>
  <c r="N148" i="3" s="1"/>
  <c r="N147" i="3"/>
  <c r="M147" i="3"/>
  <c r="L147" i="3"/>
  <c r="K147" i="3"/>
  <c r="G147" i="3"/>
  <c r="H147" i="3" s="1"/>
  <c r="O147" i="3" s="1"/>
  <c r="O146" i="3"/>
  <c r="N146" i="3"/>
  <c r="M146" i="3"/>
  <c r="L146" i="3"/>
  <c r="K146" i="3"/>
  <c r="G146" i="3"/>
  <c r="H146" i="3" s="1"/>
  <c r="M144" i="3"/>
  <c r="L144" i="3"/>
  <c r="K144" i="3"/>
  <c r="G144" i="3"/>
  <c r="H144" i="3" s="1"/>
  <c r="O144" i="3" s="1"/>
  <c r="M143" i="3"/>
  <c r="L143" i="3"/>
  <c r="K143" i="3"/>
  <c r="G143" i="3"/>
  <c r="N143" i="3" s="1"/>
  <c r="M142" i="3"/>
  <c r="L142" i="3"/>
  <c r="K142" i="3"/>
  <c r="G142" i="3"/>
  <c r="N142" i="3" s="1"/>
  <c r="M141" i="3"/>
  <c r="L141" i="3"/>
  <c r="K141" i="3"/>
  <c r="G141" i="3"/>
  <c r="N141" i="3" s="1"/>
  <c r="M140" i="3"/>
  <c r="L140" i="3"/>
  <c r="K140" i="3"/>
  <c r="H140" i="3"/>
  <c r="O140" i="3" s="1"/>
  <c r="G140" i="3"/>
  <c r="N140" i="3" s="1"/>
  <c r="M139" i="3"/>
  <c r="L139" i="3"/>
  <c r="K139" i="3"/>
  <c r="G139" i="3"/>
  <c r="N139" i="3" s="1"/>
  <c r="M138" i="3"/>
  <c r="L138" i="3"/>
  <c r="K138" i="3"/>
  <c r="G138" i="3"/>
  <c r="N138" i="3" s="1"/>
  <c r="M137" i="3"/>
  <c r="L137" i="3"/>
  <c r="K137" i="3"/>
  <c r="G137" i="3"/>
  <c r="H137" i="3" s="1"/>
  <c r="O137" i="3" s="1"/>
  <c r="M134" i="3"/>
  <c r="L134" i="3"/>
  <c r="K134" i="3"/>
  <c r="G134" i="3"/>
  <c r="H134" i="3" s="1"/>
  <c r="O134" i="3" s="1"/>
  <c r="N133" i="3"/>
  <c r="M133" i="3"/>
  <c r="L133" i="3"/>
  <c r="K133" i="3"/>
  <c r="G133" i="3"/>
  <c r="H133" i="3" s="1"/>
  <c r="O133" i="3" s="1"/>
  <c r="M131" i="3"/>
  <c r="L131" i="3"/>
  <c r="K131" i="3"/>
  <c r="G131" i="3"/>
  <c r="N131" i="3" s="1"/>
  <c r="M130" i="3"/>
  <c r="L130" i="3"/>
  <c r="K130" i="3"/>
  <c r="G130" i="3"/>
  <c r="N130" i="3" s="1"/>
  <c r="M129" i="3"/>
  <c r="L129" i="3"/>
  <c r="K129" i="3"/>
  <c r="G129" i="3"/>
  <c r="N129" i="3" s="1"/>
  <c r="M127" i="3"/>
  <c r="L127" i="3"/>
  <c r="K127" i="3"/>
  <c r="G127" i="3"/>
  <c r="H127" i="3" s="1"/>
  <c r="O127" i="3" s="1"/>
  <c r="N126" i="3"/>
  <c r="M126" i="3"/>
  <c r="L126" i="3"/>
  <c r="K126" i="3"/>
  <c r="G126" i="3"/>
  <c r="H126" i="3" s="1"/>
  <c r="O126" i="3" s="1"/>
  <c r="M125" i="3"/>
  <c r="L125" i="3"/>
  <c r="K125" i="3"/>
  <c r="G125" i="3"/>
  <c r="H125" i="3" s="1"/>
  <c r="O125" i="3" s="1"/>
  <c r="M123" i="3"/>
  <c r="L123" i="3"/>
  <c r="K123" i="3"/>
  <c r="G123" i="3"/>
  <c r="H123" i="3" s="1"/>
  <c r="O123" i="3" s="1"/>
  <c r="N121" i="3"/>
  <c r="M121" i="3"/>
  <c r="L121" i="3"/>
  <c r="K121" i="3"/>
  <c r="G121" i="3"/>
  <c r="H121" i="3" s="1"/>
  <c r="O121" i="3" s="1"/>
  <c r="N120" i="3"/>
  <c r="M120" i="3"/>
  <c r="L120" i="3"/>
  <c r="K120" i="3"/>
  <c r="G120" i="3"/>
  <c r="H120" i="3" s="1"/>
  <c r="O120" i="3" s="1"/>
  <c r="M119" i="3"/>
  <c r="L119" i="3"/>
  <c r="K119" i="3"/>
  <c r="G119" i="3"/>
  <c r="N119" i="3" s="1"/>
  <c r="M118" i="3"/>
  <c r="L118" i="3"/>
  <c r="K118" i="3"/>
  <c r="G118" i="3"/>
  <c r="N118" i="3" s="1"/>
  <c r="M117" i="3"/>
  <c r="L117" i="3"/>
  <c r="K117" i="3"/>
  <c r="G117" i="3"/>
  <c r="H117" i="3" s="1"/>
  <c r="O117" i="3" s="1"/>
  <c r="N116" i="3"/>
  <c r="M116" i="3"/>
  <c r="L116" i="3"/>
  <c r="K116" i="3"/>
  <c r="G116" i="3"/>
  <c r="H116" i="3" s="1"/>
  <c r="O116" i="3" s="1"/>
  <c r="O115" i="3"/>
  <c r="N115" i="3"/>
  <c r="M115" i="3"/>
  <c r="L115" i="3"/>
  <c r="K115" i="3"/>
  <c r="G115" i="3"/>
  <c r="H115" i="3" s="1"/>
  <c r="M114" i="3"/>
  <c r="L114" i="3"/>
  <c r="K114" i="3"/>
  <c r="G114" i="3"/>
  <c r="H114" i="3" s="1"/>
  <c r="O114" i="3" s="1"/>
  <c r="M113" i="3"/>
  <c r="L113" i="3"/>
  <c r="K113" i="3"/>
  <c r="G113" i="3"/>
  <c r="N113" i="3" s="1"/>
  <c r="N112" i="3"/>
  <c r="M112" i="3"/>
  <c r="L112" i="3"/>
  <c r="K112" i="3"/>
  <c r="G112" i="3"/>
  <c r="H112" i="3" s="1"/>
  <c r="O112" i="3" s="1"/>
  <c r="M111" i="3"/>
  <c r="L111" i="3"/>
  <c r="K111" i="3"/>
  <c r="H111" i="3"/>
  <c r="O111" i="3" s="1"/>
  <c r="G111" i="3"/>
  <c r="N111" i="3" s="1"/>
  <c r="M110" i="3"/>
  <c r="L110" i="3"/>
  <c r="K110" i="3"/>
  <c r="G110" i="3"/>
  <c r="N110" i="3" s="1"/>
  <c r="M108" i="3"/>
  <c r="L108" i="3"/>
  <c r="K108" i="3"/>
  <c r="G108" i="3"/>
  <c r="N108" i="3" s="1"/>
  <c r="M107" i="3"/>
  <c r="L107" i="3"/>
  <c r="K107" i="3"/>
  <c r="G107" i="3"/>
  <c r="H107" i="3" s="1"/>
  <c r="O107" i="3" s="1"/>
  <c r="O106" i="3"/>
  <c r="N106" i="3"/>
  <c r="M106" i="3"/>
  <c r="L106" i="3"/>
  <c r="K106" i="3"/>
  <c r="G106" i="3"/>
  <c r="H106" i="3" s="1"/>
  <c r="O105" i="3"/>
  <c r="N105" i="3"/>
  <c r="M105" i="3"/>
  <c r="L105" i="3"/>
  <c r="K105" i="3"/>
  <c r="G105" i="3"/>
  <c r="H105" i="3" s="1"/>
  <c r="M104" i="3"/>
  <c r="L104" i="3"/>
  <c r="K104" i="3"/>
  <c r="G104" i="3"/>
  <c r="N104" i="3" s="1"/>
  <c r="M103" i="3"/>
  <c r="L103" i="3"/>
  <c r="K103" i="3"/>
  <c r="G103" i="3"/>
  <c r="N103" i="3" s="1"/>
  <c r="M102" i="3"/>
  <c r="L102" i="3"/>
  <c r="K102" i="3"/>
  <c r="G102" i="3"/>
  <c r="N102" i="3" s="1"/>
  <c r="M101" i="3"/>
  <c r="L101" i="3"/>
  <c r="K101" i="3"/>
  <c r="G101" i="3"/>
  <c r="N101" i="3" s="1"/>
  <c r="M100" i="3"/>
  <c r="L100" i="3"/>
  <c r="K100" i="3"/>
  <c r="H100" i="3"/>
  <c r="O100" i="3" s="1"/>
  <c r="G100" i="3"/>
  <c r="N100" i="3" s="1"/>
  <c r="M99" i="3"/>
  <c r="L99" i="3"/>
  <c r="K99" i="3"/>
  <c r="G99" i="3"/>
  <c r="N99" i="3" s="1"/>
  <c r="O98" i="3"/>
  <c r="M98" i="3"/>
  <c r="L98" i="3"/>
  <c r="K98" i="3"/>
  <c r="G98" i="3"/>
  <c r="H98" i="3" s="1"/>
  <c r="M97" i="3"/>
  <c r="L97" i="3"/>
  <c r="K97" i="3"/>
  <c r="G97" i="3"/>
  <c r="H97" i="3" s="1"/>
  <c r="O97" i="3" s="1"/>
  <c r="G96" i="3"/>
  <c r="H96" i="3" s="1"/>
  <c r="M95" i="3"/>
  <c r="L95" i="3"/>
  <c r="K95" i="3"/>
  <c r="G95" i="3"/>
  <c r="H95" i="3" s="1"/>
  <c r="O95" i="3" s="1"/>
  <c r="N94" i="3"/>
  <c r="M94" i="3"/>
  <c r="L94" i="3"/>
  <c r="K94" i="3"/>
  <c r="G94" i="3"/>
  <c r="H94" i="3" s="1"/>
  <c r="O94" i="3" s="1"/>
  <c r="M93" i="3"/>
  <c r="L93" i="3"/>
  <c r="K93" i="3"/>
  <c r="G93" i="3"/>
  <c r="H93" i="3" s="1"/>
  <c r="O93" i="3" s="1"/>
  <c r="M91" i="3"/>
  <c r="L91" i="3"/>
  <c r="K91" i="3"/>
  <c r="G91" i="3"/>
  <c r="N91" i="3" s="1"/>
  <c r="M90" i="3"/>
  <c r="L90" i="3"/>
  <c r="K90" i="3"/>
  <c r="G90" i="3"/>
  <c r="N90" i="3" s="1"/>
  <c r="M89" i="3"/>
  <c r="L89" i="3"/>
  <c r="K89" i="3"/>
  <c r="G89" i="3"/>
  <c r="N89" i="3" s="1"/>
  <c r="M88" i="3"/>
  <c r="L88" i="3"/>
  <c r="K88" i="3"/>
  <c r="G88" i="3"/>
  <c r="N88" i="3" s="1"/>
  <c r="M87" i="3"/>
  <c r="L87" i="3"/>
  <c r="K87" i="3"/>
  <c r="G87" i="3"/>
  <c r="H87" i="3" s="1"/>
  <c r="O87" i="3" s="1"/>
  <c r="N86" i="3"/>
  <c r="M86" i="3"/>
  <c r="L86" i="3"/>
  <c r="K86" i="3"/>
  <c r="G86" i="3"/>
  <c r="H86" i="3" s="1"/>
  <c r="O86" i="3" s="1"/>
  <c r="N85" i="3"/>
  <c r="M85" i="3"/>
  <c r="L85" i="3"/>
  <c r="K85" i="3"/>
  <c r="G85" i="3"/>
  <c r="H85" i="3" s="1"/>
  <c r="O85" i="3" s="1"/>
  <c r="M84" i="3"/>
  <c r="L84" i="3"/>
  <c r="K84" i="3"/>
  <c r="G84" i="3"/>
  <c r="H84" i="3" s="1"/>
  <c r="O84" i="3" s="1"/>
  <c r="N83" i="3"/>
  <c r="M83" i="3"/>
  <c r="L83" i="3"/>
  <c r="K83" i="3"/>
  <c r="G83" i="3"/>
  <c r="H83" i="3" s="1"/>
  <c r="O83" i="3" s="1"/>
  <c r="M82" i="3"/>
  <c r="L82" i="3"/>
  <c r="K82" i="3"/>
  <c r="G82" i="3"/>
  <c r="N82" i="3" s="1"/>
  <c r="M80" i="3"/>
  <c r="L80" i="3"/>
  <c r="K80" i="3"/>
  <c r="G80" i="3"/>
  <c r="N80" i="3" s="1"/>
  <c r="M79" i="3"/>
  <c r="L79" i="3"/>
  <c r="K79" i="3"/>
  <c r="G79" i="3"/>
  <c r="N79" i="3" s="1"/>
  <c r="M78" i="3"/>
  <c r="L78" i="3"/>
  <c r="K78" i="3"/>
  <c r="G78" i="3"/>
  <c r="H78" i="3" s="1"/>
  <c r="O78" i="3" s="1"/>
  <c r="N77" i="3"/>
  <c r="M77" i="3"/>
  <c r="L77" i="3"/>
  <c r="K77" i="3"/>
  <c r="G77" i="3"/>
  <c r="H77" i="3" s="1"/>
  <c r="O77" i="3" s="1"/>
  <c r="M75" i="3"/>
  <c r="L75" i="3"/>
  <c r="K75" i="3"/>
  <c r="G75" i="3"/>
  <c r="H75" i="3" s="1"/>
  <c r="O75" i="3" s="1"/>
  <c r="N74" i="3"/>
  <c r="M74" i="3"/>
  <c r="L74" i="3"/>
  <c r="K74" i="3"/>
  <c r="G74" i="3"/>
  <c r="H74" i="3" s="1"/>
  <c r="O74" i="3" s="1"/>
  <c r="N73" i="3"/>
  <c r="M73" i="3"/>
  <c r="L73" i="3"/>
  <c r="K73" i="3"/>
  <c r="G73" i="3"/>
  <c r="H73" i="3" s="1"/>
  <c r="O73" i="3" s="1"/>
  <c r="M72" i="3"/>
  <c r="L72" i="3"/>
  <c r="K72" i="3"/>
  <c r="G72" i="3"/>
  <c r="H72" i="3" s="1"/>
  <c r="O72" i="3" s="1"/>
  <c r="M71" i="3"/>
  <c r="L71" i="3"/>
  <c r="K71" i="3"/>
  <c r="G71" i="3"/>
  <c r="N71" i="3" s="1"/>
  <c r="M70" i="3"/>
  <c r="L70" i="3"/>
  <c r="K70" i="3"/>
  <c r="G70" i="3"/>
  <c r="N70" i="3" s="1"/>
  <c r="N69" i="3"/>
  <c r="M69" i="3"/>
  <c r="L69" i="3"/>
  <c r="K69" i="3"/>
  <c r="G69" i="3"/>
  <c r="H69" i="3" s="1"/>
  <c r="O69" i="3" s="1"/>
  <c r="M68" i="3"/>
  <c r="L68" i="3"/>
  <c r="K68" i="3"/>
  <c r="G68" i="3"/>
  <c r="H68" i="3" s="1"/>
  <c r="O68" i="3" s="1"/>
  <c r="M67" i="3"/>
  <c r="L67" i="3"/>
  <c r="K67" i="3"/>
  <c r="G67" i="3"/>
  <c r="H67" i="3" s="1"/>
  <c r="O67" i="3" s="1"/>
  <c r="N66" i="3"/>
  <c r="M66" i="3"/>
  <c r="L66" i="3"/>
  <c r="K66" i="3"/>
  <c r="G66" i="3"/>
  <c r="H66" i="3" s="1"/>
  <c r="O66" i="3" s="1"/>
  <c r="M64" i="3"/>
  <c r="L64" i="3"/>
  <c r="K64" i="3"/>
  <c r="H64" i="3"/>
  <c r="O64" i="3" s="1"/>
  <c r="G64" i="3"/>
  <c r="N64" i="3" s="1"/>
  <c r="M63" i="3"/>
  <c r="L63" i="3"/>
  <c r="K63" i="3"/>
  <c r="G63" i="3"/>
  <c r="N63" i="3" s="1"/>
  <c r="M62" i="3"/>
  <c r="L62" i="3"/>
  <c r="K62" i="3"/>
  <c r="G62" i="3"/>
  <c r="N62" i="3" s="1"/>
  <c r="M61" i="3"/>
  <c r="L61" i="3"/>
  <c r="K61" i="3"/>
  <c r="G61" i="3"/>
  <c r="N61" i="3" s="1"/>
  <c r="N60" i="3"/>
  <c r="M60" i="3"/>
  <c r="L60" i="3"/>
  <c r="K60" i="3"/>
  <c r="G60" i="3"/>
  <c r="H60" i="3" s="1"/>
  <c r="O60" i="3" s="1"/>
  <c r="M59" i="3"/>
  <c r="L59" i="3"/>
  <c r="K59" i="3"/>
  <c r="G59" i="3"/>
  <c r="H59" i="3" s="1"/>
  <c r="O59" i="3" s="1"/>
  <c r="N58" i="3"/>
  <c r="M58" i="3"/>
  <c r="L58" i="3"/>
  <c r="K58" i="3"/>
  <c r="G58" i="3"/>
  <c r="H58" i="3" s="1"/>
  <c r="O58" i="3" s="1"/>
  <c r="M57" i="3"/>
  <c r="L57" i="3"/>
  <c r="K57" i="3"/>
  <c r="G57" i="3"/>
  <c r="H57" i="3" s="1"/>
  <c r="O57" i="3" s="1"/>
  <c r="M56" i="3"/>
  <c r="L56" i="3"/>
  <c r="K56" i="3"/>
  <c r="G56" i="3"/>
  <c r="N56" i="3" s="1"/>
  <c r="M54" i="3"/>
  <c r="L54" i="3"/>
  <c r="K54" i="3"/>
  <c r="G54" i="3"/>
  <c r="N54" i="3" s="1"/>
  <c r="M53" i="3"/>
  <c r="L53" i="3"/>
  <c r="K53" i="3"/>
  <c r="G53" i="3"/>
  <c r="N53" i="3" s="1"/>
  <c r="M52" i="3"/>
  <c r="L52" i="3"/>
  <c r="K52" i="3"/>
  <c r="G52" i="3"/>
  <c r="N52" i="3" s="1"/>
  <c r="M51" i="3"/>
  <c r="L51" i="3"/>
  <c r="K51" i="3"/>
  <c r="G51" i="3"/>
  <c r="H51" i="3" s="1"/>
  <c r="O51" i="3" s="1"/>
  <c r="N50" i="3"/>
  <c r="M50" i="3"/>
  <c r="L50" i="3"/>
  <c r="K50" i="3"/>
  <c r="G50" i="3"/>
  <c r="H50" i="3" s="1"/>
  <c r="O50" i="3" s="1"/>
  <c r="N49" i="3"/>
  <c r="M49" i="3"/>
  <c r="L49" i="3"/>
  <c r="K49" i="3"/>
  <c r="G49" i="3"/>
  <c r="H49" i="3" s="1"/>
  <c r="O49" i="3" s="1"/>
  <c r="M48" i="3"/>
  <c r="L48" i="3"/>
  <c r="K48" i="3"/>
  <c r="G48" i="3"/>
  <c r="H48" i="3" s="1"/>
  <c r="O48" i="3" s="1"/>
  <c r="N47" i="3"/>
  <c r="M47" i="3"/>
  <c r="L47" i="3"/>
  <c r="K47" i="3"/>
  <c r="G47" i="3"/>
  <c r="H47" i="3" s="1"/>
  <c r="O47" i="3" s="1"/>
  <c r="M46" i="3"/>
  <c r="L46" i="3"/>
  <c r="K46" i="3"/>
  <c r="G46" i="3"/>
  <c r="H46" i="3" s="1"/>
  <c r="O46" i="3" s="1"/>
  <c r="M45" i="3"/>
  <c r="L45" i="3"/>
  <c r="K45" i="3"/>
  <c r="G45" i="3"/>
  <c r="N45" i="3" s="1"/>
  <c r="M44" i="3"/>
  <c r="L44" i="3"/>
  <c r="K44" i="3"/>
  <c r="G44" i="3"/>
  <c r="N44" i="3" s="1"/>
  <c r="M43" i="3"/>
  <c r="L43" i="3"/>
  <c r="K43" i="3"/>
  <c r="G43" i="3"/>
  <c r="H43" i="3" s="1"/>
  <c r="O43" i="3" s="1"/>
  <c r="N42" i="3"/>
  <c r="M42" i="3"/>
  <c r="L42" i="3"/>
  <c r="K42" i="3"/>
  <c r="G42" i="3"/>
  <c r="H42" i="3" s="1"/>
  <c r="O42" i="3" s="1"/>
  <c r="M40" i="3"/>
  <c r="L40" i="3"/>
  <c r="K40" i="3"/>
  <c r="G40" i="3"/>
  <c r="H40" i="3" s="1"/>
  <c r="O40" i="3" s="1"/>
  <c r="N39" i="3"/>
  <c r="M39" i="3"/>
  <c r="L39" i="3"/>
  <c r="K39" i="3"/>
  <c r="G39" i="3"/>
  <c r="H39" i="3" s="1"/>
  <c r="O39" i="3" s="1"/>
  <c r="N38" i="3"/>
  <c r="M38" i="3"/>
  <c r="L38" i="3"/>
  <c r="K38" i="3"/>
  <c r="G38" i="3"/>
  <c r="H38" i="3" s="1"/>
  <c r="O38" i="3" s="1"/>
  <c r="M37" i="3"/>
  <c r="L37" i="3"/>
  <c r="K37" i="3"/>
  <c r="G37" i="3"/>
  <c r="N37" i="3" s="1"/>
  <c r="M36" i="3"/>
  <c r="L36" i="3"/>
  <c r="K36" i="3"/>
  <c r="G36" i="3"/>
  <c r="N36" i="3" s="1"/>
  <c r="M35" i="3"/>
  <c r="L35" i="3"/>
  <c r="K35" i="3"/>
  <c r="G35" i="3"/>
  <c r="N35" i="3" s="1"/>
  <c r="N34" i="3"/>
  <c r="M34" i="3"/>
  <c r="L34" i="3"/>
  <c r="K34" i="3"/>
  <c r="G34" i="3"/>
  <c r="H34" i="3" s="1"/>
  <c r="O34" i="3" s="1"/>
  <c r="M32" i="3"/>
  <c r="L32" i="3"/>
  <c r="K32" i="3"/>
  <c r="G32" i="3"/>
  <c r="H32" i="3" s="1"/>
  <c r="O32" i="3" s="1"/>
  <c r="M31" i="3"/>
  <c r="L31" i="3"/>
  <c r="K31" i="3"/>
  <c r="G31" i="3"/>
  <c r="H31" i="3" s="1"/>
  <c r="O31" i="3" s="1"/>
  <c r="N30" i="3"/>
  <c r="M30" i="3"/>
  <c r="L30" i="3"/>
  <c r="K30" i="3"/>
  <c r="G30" i="3"/>
  <c r="H30" i="3" s="1"/>
  <c r="O30" i="3" s="1"/>
  <c r="M29" i="3"/>
  <c r="L29" i="3"/>
  <c r="K29" i="3"/>
  <c r="H29" i="3"/>
  <c r="O29" i="3" s="1"/>
  <c r="G29" i="3"/>
  <c r="N29" i="3" s="1"/>
  <c r="M28" i="3"/>
  <c r="L28" i="3"/>
  <c r="K28" i="3"/>
  <c r="G28" i="3"/>
  <c r="N28" i="3" s="1"/>
  <c r="M27" i="3"/>
  <c r="L27" i="3"/>
  <c r="K27" i="3"/>
  <c r="G27" i="3"/>
  <c r="N27" i="3" s="1"/>
  <c r="M26" i="3"/>
  <c r="L26" i="3"/>
  <c r="K26" i="3"/>
  <c r="G26" i="3"/>
  <c r="N26" i="3" s="1"/>
  <c r="N25" i="3"/>
  <c r="M25" i="3"/>
  <c r="L25" i="3"/>
  <c r="K25" i="3"/>
  <c r="G25" i="3"/>
  <c r="H25" i="3" s="1"/>
  <c r="O25" i="3" s="1"/>
  <c r="M24" i="3"/>
  <c r="L24" i="3"/>
  <c r="K24" i="3"/>
  <c r="G24" i="3"/>
  <c r="H24" i="3" s="1"/>
  <c r="O24" i="3" s="1"/>
  <c r="N23" i="3"/>
  <c r="M23" i="3"/>
  <c r="L23" i="3"/>
  <c r="K23" i="3"/>
  <c r="G23" i="3"/>
  <c r="H23" i="3" s="1"/>
  <c r="O23" i="3" s="1"/>
  <c r="O329" i="2"/>
  <c r="O328" i="2"/>
  <c r="O322" i="2"/>
  <c r="O315" i="2"/>
  <c r="O311" i="2"/>
  <c r="O308" i="2"/>
  <c r="O299" i="2"/>
  <c r="O292" i="2"/>
  <c r="O280" i="2"/>
  <c r="O276" i="2"/>
  <c r="O279" i="2"/>
  <c r="O275" i="2"/>
  <c r="O269" i="2"/>
  <c r="O266" i="2"/>
  <c r="O262" i="2"/>
  <c r="O258" i="2"/>
  <c r="O247" i="2"/>
  <c r="O199" i="2"/>
  <c r="O192" i="2"/>
  <c r="H25" i="7" l="1"/>
  <c r="O25" i="7" s="1"/>
  <c r="H60" i="7"/>
  <c r="O60" i="7" s="1"/>
  <c r="H156" i="7"/>
  <c r="O156" i="7" s="1"/>
  <c r="H199" i="7"/>
  <c r="O199" i="7" s="1"/>
  <c r="H190" i="7"/>
  <c r="O190" i="7" s="1"/>
  <c r="N195" i="7"/>
  <c r="N93" i="7"/>
  <c r="H119" i="7"/>
  <c r="O119" i="7" s="1"/>
  <c r="N142" i="7"/>
  <c r="H100" i="7"/>
  <c r="O100" i="7" s="1"/>
  <c r="H217" i="7"/>
  <c r="O217" i="7" s="1"/>
  <c r="H24" i="7"/>
  <c r="O24" i="7" s="1"/>
  <c r="H51" i="7"/>
  <c r="O51" i="7" s="1"/>
  <c r="H59" i="7"/>
  <c r="O59" i="7" s="1"/>
  <c r="H86" i="7"/>
  <c r="O86" i="7" s="1"/>
  <c r="H102" i="7"/>
  <c r="O102" i="7" s="1"/>
  <c r="H198" i="7"/>
  <c r="O198" i="7" s="1"/>
  <c r="H139" i="7"/>
  <c r="O139" i="7" s="1"/>
  <c r="H182" i="7"/>
  <c r="O182" i="7" s="1"/>
  <c r="H219" i="7"/>
  <c r="O219" i="7" s="1"/>
  <c r="N54" i="7"/>
  <c r="N82" i="7"/>
  <c r="N112" i="7"/>
  <c r="N133" i="7"/>
  <c r="N166" i="7"/>
  <c r="H191" i="7"/>
  <c r="O191" i="7" s="1"/>
  <c r="H200" i="7"/>
  <c r="O200" i="7" s="1"/>
  <c r="N203" i="7"/>
  <c r="H148" i="7"/>
  <c r="O148" i="7" s="1"/>
  <c r="H184" i="7"/>
  <c r="O184" i="7" s="1"/>
  <c r="N187" i="7"/>
  <c r="N46" i="7"/>
  <c r="N104" i="7"/>
  <c r="H171" i="7"/>
  <c r="O171" i="7" s="1"/>
  <c r="H206" i="7"/>
  <c r="O206" i="7" s="1"/>
  <c r="N78" i="7"/>
  <c r="N369" i="7"/>
  <c r="H300" i="7"/>
  <c r="O300" i="7" s="1"/>
  <c r="H335" i="7"/>
  <c r="O335" i="7" s="1"/>
  <c r="N338" i="7"/>
  <c r="H309" i="7"/>
  <c r="O309" i="7" s="1"/>
  <c r="H343" i="7"/>
  <c r="O343" i="7" s="1"/>
  <c r="H284" i="7"/>
  <c r="O284" i="7" s="1"/>
  <c r="H326" i="7"/>
  <c r="O326" i="7" s="1"/>
  <c r="N258" i="7"/>
  <c r="N265" i="7"/>
  <c r="N293" i="7"/>
  <c r="N231" i="7"/>
  <c r="H243" i="7"/>
  <c r="O243" i="7" s="1"/>
  <c r="H254" i="7"/>
  <c r="O254" i="7" s="1"/>
  <c r="N330" i="7"/>
  <c r="N347" i="7"/>
  <c r="N312" i="7"/>
  <c r="N273" i="7"/>
  <c r="H289" i="7"/>
  <c r="O289" i="7" s="1"/>
  <c r="H299" i="7"/>
  <c r="O299" i="7" s="1"/>
  <c r="H361" i="7"/>
  <c r="O361" i="7" s="1"/>
  <c r="H248" i="7"/>
  <c r="O248" i="7" s="1"/>
  <c r="H272" i="7"/>
  <c r="O272" i="7" s="1"/>
  <c r="H334" i="7"/>
  <c r="O334" i="7" s="1"/>
  <c r="N268" i="7"/>
  <c r="N288" i="7"/>
  <c r="N311" i="7"/>
  <c r="N366" i="7"/>
  <c r="N303" i="7"/>
  <c r="N319" i="7"/>
  <c r="H263" i="7"/>
  <c r="O263" i="7" s="1"/>
  <c r="H286" i="7"/>
  <c r="O286" i="7" s="1"/>
  <c r="N287" i="7"/>
  <c r="N294" i="7"/>
  <c r="N322" i="7"/>
  <c r="H257" i="7"/>
  <c r="O257" i="7" s="1"/>
  <c r="H283" i="7"/>
  <c r="O283" i="7" s="1"/>
  <c r="H308" i="7"/>
  <c r="O308" i="7" s="1"/>
  <c r="H318" i="7"/>
  <c r="O318" i="7" s="1"/>
  <c r="H360" i="7"/>
  <c r="O360" i="7" s="1"/>
  <c r="H310" i="7"/>
  <c r="O310" i="7" s="1"/>
  <c r="N246" i="7"/>
  <c r="N277" i="7"/>
  <c r="H282" i="7"/>
  <c r="O282" i="7" s="1"/>
  <c r="H317" i="7"/>
  <c r="O317" i="7" s="1"/>
  <c r="N329" i="7"/>
  <c r="H345" i="7"/>
  <c r="O345" i="7" s="1"/>
  <c r="N346" i="7"/>
  <c r="H350" i="7"/>
  <c r="O350" i="7" s="1"/>
  <c r="H357" i="7"/>
  <c r="O357" i="7" s="1"/>
  <c r="H241" i="7"/>
  <c r="O241" i="7" s="1"/>
  <c r="H253" i="7"/>
  <c r="O253" i="7" s="1"/>
  <c r="H262" i="7"/>
  <c r="O262" i="7" s="1"/>
  <c r="N267" i="7"/>
  <c r="H271" i="7"/>
  <c r="O271" i="7" s="1"/>
  <c r="H291" i="7"/>
  <c r="O291" i="7" s="1"/>
  <c r="N292" i="7"/>
  <c r="H301" i="7"/>
  <c r="O301" i="7" s="1"/>
  <c r="N302" i="7"/>
  <c r="N313" i="7"/>
  <c r="H325" i="7"/>
  <c r="O325" i="7" s="1"/>
  <c r="H336" i="7"/>
  <c r="O336" i="7" s="1"/>
  <c r="N337" i="7"/>
  <c r="H341" i="7"/>
  <c r="O341" i="7" s="1"/>
  <c r="N280" i="7"/>
  <c r="N320" i="7"/>
  <c r="N348" i="7"/>
  <c r="N362" i="7"/>
  <c r="H244" i="7"/>
  <c r="O244" i="7" s="1"/>
  <c r="N245" i="7"/>
  <c r="H255" i="7"/>
  <c r="O255" i="7" s="1"/>
  <c r="N256" i="7"/>
  <c r="H264" i="7"/>
  <c r="O264" i="7" s="1"/>
  <c r="N275" i="7"/>
  <c r="N305" i="7"/>
  <c r="H316" i="7"/>
  <c r="O316" i="7" s="1"/>
  <c r="H327" i="7"/>
  <c r="O327" i="7" s="1"/>
  <c r="N328" i="7"/>
  <c r="N339" i="7"/>
  <c r="H344" i="7"/>
  <c r="O344" i="7" s="1"/>
  <c r="H353" i="7"/>
  <c r="O353" i="7" s="1"/>
  <c r="N26" i="7"/>
  <c r="N35" i="7"/>
  <c r="N44" i="7"/>
  <c r="N52" i="7"/>
  <c r="N61" i="7"/>
  <c r="N70" i="7"/>
  <c r="N79" i="7"/>
  <c r="N88" i="7"/>
  <c r="N113" i="7"/>
  <c r="N120" i="7"/>
  <c r="N143" i="7"/>
  <c r="N151" i="7"/>
  <c r="N185" i="7"/>
  <c r="N193" i="7"/>
  <c r="N201" i="7"/>
  <c r="N212" i="7"/>
  <c r="N220" i="7"/>
  <c r="H108" i="7"/>
  <c r="O108" i="7" s="1"/>
  <c r="H163" i="7"/>
  <c r="O163" i="7" s="1"/>
  <c r="H170" i="7"/>
  <c r="O170" i="7" s="1"/>
  <c r="H181" i="7"/>
  <c r="O181" i="7" s="1"/>
  <c r="H207" i="7"/>
  <c r="O207" i="7" s="1"/>
  <c r="H111" i="7"/>
  <c r="O111" i="7" s="1"/>
  <c r="H165" i="7"/>
  <c r="O165" i="7" s="1"/>
  <c r="H186" i="7"/>
  <c r="O186" i="7" s="1"/>
  <c r="H194" i="7"/>
  <c r="O194" i="7" s="1"/>
  <c r="H215" i="7"/>
  <c r="O215" i="7" s="1"/>
  <c r="H223" i="7"/>
  <c r="O223" i="7" s="1"/>
  <c r="H160" i="7"/>
  <c r="O160" i="7" s="1"/>
  <c r="N27" i="7"/>
  <c r="N36" i="7"/>
  <c r="N45" i="7"/>
  <c r="N53" i="7"/>
  <c r="N62" i="7"/>
  <c r="N71" i="7"/>
  <c r="N80" i="7"/>
  <c r="N91" i="7"/>
  <c r="N103" i="7"/>
  <c r="N121" i="7"/>
  <c r="H127" i="7"/>
  <c r="O127" i="7" s="1"/>
  <c r="N131" i="7"/>
  <c r="H134" i="7"/>
  <c r="O134" i="7" s="1"/>
  <c r="N152" i="7"/>
  <c r="N202" i="7"/>
  <c r="N210" i="7"/>
  <c r="N167" i="7"/>
  <c r="N175" i="7"/>
  <c r="H216" i="7"/>
  <c r="O216" i="7" s="1"/>
  <c r="N125" i="7"/>
  <c r="H125" i="7"/>
  <c r="O125" i="7" s="1"/>
  <c r="H49" i="7"/>
  <c r="O49" i="7" s="1"/>
  <c r="H85" i="7"/>
  <c r="O85" i="7" s="1"/>
  <c r="N98" i="7"/>
  <c r="H98" i="7"/>
  <c r="O98" i="7" s="1"/>
  <c r="N106" i="7"/>
  <c r="H106" i="7"/>
  <c r="O106" i="7" s="1"/>
  <c r="N115" i="7"/>
  <c r="H115" i="7"/>
  <c r="O115" i="7" s="1"/>
  <c r="H162" i="7"/>
  <c r="O162" i="7" s="1"/>
  <c r="H23" i="7"/>
  <c r="O23" i="7" s="1"/>
  <c r="K370" i="7"/>
  <c r="H30" i="7"/>
  <c r="O30" i="7" s="1"/>
  <c r="H39" i="7"/>
  <c r="O39" i="7" s="1"/>
  <c r="H48" i="7"/>
  <c r="O48" i="7" s="1"/>
  <c r="H57" i="7"/>
  <c r="O57" i="7" s="1"/>
  <c r="H66" i="7"/>
  <c r="O66" i="7" s="1"/>
  <c r="H74" i="7"/>
  <c r="O74" i="7" s="1"/>
  <c r="H84" i="7"/>
  <c r="O84" i="7" s="1"/>
  <c r="H147" i="7"/>
  <c r="O147" i="7" s="1"/>
  <c r="H155" i="7"/>
  <c r="O155" i="7" s="1"/>
  <c r="H189" i="7"/>
  <c r="O189" i="7" s="1"/>
  <c r="H58" i="7"/>
  <c r="O58" i="7" s="1"/>
  <c r="H75" i="7"/>
  <c r="O75" i="7" s="1"/>
  <c r="H29" i="7"/>
  <c r="O29" i="7" s="1"/>
  <c r="H38" i="7"/>
  <c r="O38" i="7" s="1"/>
  <c r="H47" i="7"/>
  <c r="O47" i="7" s="1"/>
  <c r="H56" i="7"/>
  <c r="O56" i="7" s="1"/>
  <c r="H64" i="7"/>
  <c r="O64" i="7" s="1"/>
  <c r="H73" i="7"/>
  <c r="O73" i="7" s="1"/>
  <c r="H83" i="7"/>
  <c r="O83" i="7" s="1"/>
  <c r="N169" i="7"/>
  <c r="H169" i="7"/>
  <c r="O169" i="7" s="1"/>
  <c r="N180" i="7"/>
  <c r="H180" i="7"/>
  <c r="O180" i="7" s="1"/>
  <c r="H31" i="7"/>
  <c r="O31" i="7" s="1"/>
  <c r="H67" i="7"/>
  <c r="O67" i="7" s="1"/>
  <c r="M370" i="7"/>
  <c r="H138" i="7"/>
  <c r="O138" i="7" s="1"/>
  <c r="N40" i="7"/>
  <c r="H89" i="7"/>
  <c r="O89" i="7" s="1"/>
  <c r="N146" i="7"/>
  <c r="H146" i="7"/>
  <c r="O146" i="7" s="1"/>
  <c r="N154" i="7"/>
  <c r="H154" i="7"/>
  <c r="O154" i="7" s="1"/>
  <c r="N188" i="7"/>
  <c r="H188" i="7"/>
  <c r="O188" i="7" s="1"/>
  <c r="N95" i="7"/>
  <c r="H95" i="7"/>
  <c r="O95" i="7" s="1"/>
  <c r="H99" i="7"/>
  <c r="O99" i="7" s="1"/>
  <c r="H107" i="7"/>
  <c r="O107" i="7" s="1"/>
  <c r="H116" i="7"/>
  <c r="O116" i="7" s="1"/>
  <c r="N137" i="7"/>
  <c r="H137" i="7"/>
  <c r="O137" i="7" s="1"/>
  <c r="H197" i="7"/>
  <c r="O197" i="7" s="1"/>
  <c r="H205" i="7"/>
  <c r="O205" i="7" s="1"/>
  <c r="H214" i="7"/>
  <c r="O214" i="7" s="1"/>
  <c r="H222" i="7"/>
  <c r="O222" i="7" s="1"/>
  <c r="H233" i="7"/>
  <c r="O233" i="7" s="1"/>
  <c r="H236" i="7"/>
  <c r="O236" i="7" s="1"/>
  <c r="H239" i="7"/>
  <c r="O239" i="7" s="1"/>
  <c r="H252" i="7"/>
  <c r="O252" i="7" s="1"/>
  <c r="H261" i="7"/>
  <c r="O261" i="7" s="1"/>
  <c r="H298" i="7"/>
  <c r="O298" i="7" s="1"/>
  <c r="H307" i="7"/>
  <c r="O307" i="7" s="1"/>
  <c r="H315" i="7"/>
  <c r="O315" i="7" s="1"/>
  <c r="H324" i="7"/>
  <c r="O324" i="7" s="1"/>
  <c r="H332" i="7"/>
  <c r="O332" i="7" s="1"/>
  <c r="N90" i="7"/>
  <c r="N130" i="7"/>
  <c r="N141" i="7"/>
  <c r="N192" i="7"/>
  <c r="H196" i="7"/>
  <c r="O196" i="7" s="1"/>
  <c r="H204" i="7"/>
  <c r="O204" i="7" s="1"/>
  <c r="H213" i="7"/>
  <c r="O213" i="7" s="1"/>
  <c r="H221" i="7"/>
  <c r="O221" i="7" s="1"/>
  <c r="H232" i="7"/>
  <c r="O232" i="7" s="1"/>
  <c r="H235" i="7"/>
  <c r="O235" i="7" s="1"/>
  <c r="H238" i="7"/>
  <c r="O238" i="7" s="1"/>
  <c r="H251" i="7"/>
  <c r="O251" i="7" s="1"/>
  <c r="H259" i="7"/>
  <c r="O259" i="7" s="1"/>
  <c r="H269" i="7"/>
  <c r="O269" i="7" s="1"/>
  <c r="H278" i="7"/>
  <c r="O278" i="7" s="1"/>
  <c r="H281" i="7"/>
  <c r="O281" i="7" s="1"/>
  <c r="H297" i="7"/>
  <c r="O297" i="7" s="1"/>
  <c r="H306" i="7"/>
  <c r="O306" i="7" s="1"/>
  <c r="H314" i="7"/>
  <c r="O314" i="7" s="1"/>
  <c r="H323" i="7"/>
  <c r="O323" i="7" s="1"/>
  <c r="H331" i="7"/>
  <c r="O331" i="7" s="1"/>
  <c r="H340" i="7"/>
  <c r="O340" i="7" s="1"/>
  <c r="H349" i="7"/>
  <c r="O349" i="7" s="1"/>
  <c r="H352" i="7"/>
  <c r="O352" i="7" s="1"/>
  <c r="H94" i="7"/>
  <c r="O94" i="7" s="1"/>
  <c r="H97" i="7"/>
  <c r="O97" i="7" s="1"/>
  <c r="N101" i="7"/>
  <c r="H105" i="7"/>
  <c r="O105" i="7" s="1"/>
  <c r="N110" i="7"/>
  <c r="H114" i="7"/>
  <c r="O114" i="7" s="1"/>
  <c r="N118" i="7"/>
  <c r="H123" i="7"/>
  <c r="O123" i="7" s="1"/>
  <c r="N129" i="7"/>
  <c r="N140" i="7"/>
  <c r="H144" i="7"/>
  <c r="O144" i="7" s="1"/>
  <c r="N149" i="7"/>
  <c r="H153" i="7"/>
  <c r="O153" i="7" s="1"/>
  <c r="N159" i="7"/>
  <c r="N164" i="7"/>
  <c r="H168" i="7"/>
  <c r="O168" i="7" s="1"/>
  <c r="N173" i="7"/>
  <c r="M370" i="6"/>
  <c r="H28" i="6"/>
  <c r="O28" i="6" s="1"/>
  <c r="H37" i="6"/>
  <c r="O37" i="6" s="1"/>
  <c r="H46" i="6"/>
  <c r="O46" i="6" s="1"/>
  <c r="H54" i="6"/>
  <c r="O54" i="6" s="1"/>
  <c r="H63" i="6"/>
  <c r="O63" i="6" s="1"/>
  <c r="H72" i="6"/>
  <c r="O72" i="6" s="1"/>
  <c r="H82" i="6"/>
  <c r="O82" i="6" s="1"/>
  <c r="H90" i="6"/>
  <c r="O90" i="6" s="1"/>
  <c r="H108" i="6"/>
  <c r="O108" i="6" s="1"/>
  <c r="H115" i="6"/>
  <c r="O115" i="6" s="1"/>
  <c r="H126" i="6"/>
  <c r="O126" i="6" s="1"/>
  <c r="H26" i="6"/>
  <c r="O26" i="6" s="1"/>
  <c r="O370" i="6" s="1"/>
  <c r="L376" i="6" s="1"/>
  <c r="H35" i="6"/>
  <c r="O35" i="6" s="1"/>
  <c r="H44" i="6"/>
  <c r="O44" i="6" s="1"/>
  <c r="H52" i="6"/>
  <c r="O52" i="6" s="1"/>
  <c r="H61" i="6"/>
  <c r="O61" i="6" s="1"/>
  <c r="H70" i="6"/>
  <c r="O70" i="6" s="1"/>
  <c r="H79" i="6"/>
  <c r="O79" i="6" s="1"/>
  <c r="H88" i="6"/>
  <c r="O88" i="6" s="1"/>
  <c r="H113" i="6"/>
  <c r="O113" i="6" s="1"/>
  <c r="H125" i="6"/>
  <c r="O125" i="6" s="1"/>
  <c r="H98" i="6"/>
  <c r="O98" i="6" s="1"/>
  <c r="H107" i="6"/>
  <c r="O107" i="6" s="1"/>
  <c r="H134" i="6"/>
  <c r="O134" i="6" s="1"/>
  <c r="N152" i="6"/>
  <c r="H95" i="6"/>
  <c r="O95" i="6" s="1"/>
  <c r="N103" i="6"/>
  <c r="N370" i="6" s="1"/>
  <c r="H147" i="6"/>
  <c r="O147" i="6" s="1"/>
  <c r="H154" i="6"/>
  <c r="O154" i="6" s="1"/>
  <c r="H106" i="6"/>
  <c r="O106" i="6" s="1"/>
  <c r="K370" i="6"/>
  <c r="L373" i="6" s="1"/>
  <c r="H116" i="6"/>
  <c r="O116" i="6" s="1"/>
  <c r="N143" i="6"/>
  <c r="H153" i="6"/>
  <c r="O153" i="6" s="1"/>
  <c r="N167" i="6"/>
  <c r="N176" i="6"/>
  <c r="N186" i="6"/>
  <c r="N194" i="6"/>
  <c r="N202" i="6"/>
  <c r="N211" i="6"/>
  <c r="N219" i="6"/>
  <c r="N246" i="6"/>
  <c r="N257" i="6"/>
  <c r="N267" i="6"/>
  <c r="N275" i="6"/>
  <c r="N288" i="6"/>
  <c r="N293" i="6"/>
  <c r="N303" i="6"/>
  <c r="N312" i="6"/>
  <c r="N320" i="6"/>
  <c r="N329" i="6"/>
  <c r="N366" i="6"/>
  <c r="H298" i="6"/>
  <c r="O298" i="6" s="1"/>
  <c r="H307" i="6"/>
  <c r="O307" i="6" s="1"/>
  <c r="H315" i="6"/>
  <c r="O315" i="6" s="1"/>
  <c r="H324" i="6"/>
  <c r="O324" i="6" s="1"/>
  <c r="H332" i="6"/>
  <c r="O332" i="6" s="1"/>
  <c r="H341" i="6"/>
  <c r="O341" i="6" s="1"/>
  <c r="H350" i="6"/>
  <c r="O350" i="6" s="1"/>
  <c r="H353" i="6"/>
  <c r="O353" i="6" s="1"/>
  <c r="H169" i="6"/>
  <c r="O169" i="6" s="1"/>
  <c r="H180" i="6"/>
  <c r="O180" i="6" s="1"/>
  <c r="H188" i="6"/>
  <c r="O188" i="6" s="1"/>
  <c r="H196" i="6"/>
  <c r="O196" i="6" s="1"/>
  <c r="H204" i="6"/>
  <c r="O204" i="6" s="1"/>
  <c r="H213" i="6"/>
  <c r="O213" i="6" s="1"/>
  <c r="H221" i="6"/>
  <c r="O221" i="6" s="1"/>
  <c r="H232" i="6"/>
  <c r="O232" i="6" s="1"/>
  <c r="H235" i="6"/>
  <c r="O235" i="6" s="1"/>
  <c r="H238" i="6"/>
  <c r="O238" i="6" s="1"/>
  <c r="H251" i="6"/>
  <c r="O251" i="6" s="1"/>
  <c r="H259" i="6"/>
  <c r="O259" i="6" s="1"/>
  <c r="H269" i="6"/>
  <c r="O269" i="6" s="1"/>
  <c r="H278" i="6"/>
  <c r="O278" i="6" s="1"/>
  <c r="H281" i="6"/>
  <c r="O281" i="6" s="1"/>
  <c r="H330" i="6"/>
  <c r="O330" i="6" s="1"/>
  <c r="H339" i="6"/>
  <c r="O339" i="6" s="1"/>
  <c r="H348" i="6"/>
  <c r="O348" i="6" s="1"/>
  <c r="H369" i="6"/>
  <c r="O369" i="6" s="1"/>
  <c r="N93" i="5"/>
  <c r="N31" i="5"/>
  <c r="N65" i="5"/>
  <c r="N77" i="5"/>
  <c r="N110" i="5"/>
  <c r="N126" i="5"/>
  <c r="H158" i="5"/>
  <c r="O158" i="5" s="1"/>
  <c r="N27" i="5"/>
  <c r="H53" i="5"/>
  <c r="O53" i="5" s="1"/>
  <c r="N149" i="5"/>
  <c r="H96" i="5"/>
  <c r="O96" i="5" s="1"/>
  <c r="N78" i="5"/>
  <c r="H47" i="5"/>
  <c r="O47" i="5" s="1"/>
  <c r="H55" i="5"/>
  <c r="O55" i="5" s="1"/>
  <c r="H88" i="5"/>
  <c r="O88" i="5" s="1"/>
  <c r="H120" i="5"/>
  <c r="O120" i="5" s="1"/>
  <c r="H128" i="5"/>
  <c r="O128" i="5" s="1"/>
  <c r="H137" i="5"/>
  <c r="O137" i="5" s="1"/>
  <c r="H146" i="5"/>
  <c r="O146" i="5" s="1"/>
  <c r="H156" i="5"/>
  <c r="O156" i="5" s="1"/>
  <c r="H90" i="5"/>
  <c r="O90" i="5" s="1"/>
  <c r="H67" i="5"/>
  <c r="O67" i="5" s="1"/>
  <c r="H74" i="5"/>
  <c r="O74" i="5" s="1"/>
  <c r="H83" i="5"/>
  <c r="O83" i="5" s="1"/>
  <c r="H103" i="5"/>
  <c r="O103" i="5" s="1"/>
  <c r="H37" i="5"/>
  <c r="O37" i="5" s="1"/>
  <c r="H49" i="5"/>
  <c r="O49" i="5" s="1"/>
  <c r="H58" i="5"/>
  <c r="O58" i="5" s="1"/>
  <c r="H69" i="5"/>
  <c r="O69" i="5" s="1"/>
  <c r="H113" i="5"/>
  <c r="O113" i="5" s="1"/>
  <c r="H122" i="5"/>
  <c r="O122" i="5" s="1"/>
  <c r="N148" i="5"/>
  <c r="H40" i="5"/>
  <c r="O40" i="5" s="1"/>
  <c r="H51" i="5"/>
  <c r="O51" i="5" s="1"/>
  <c r="H60" i="5"/>
  <c r="O60" i="5" s="1"/>
  <c r="H115" i="5"/>
  <c r="O115" i="5" s="1"/>
  <c r="H124" i="5"/>
  <c r="O124" i="5" s="1"/>
  <c r="H133" i="5"/>
  <c r="O133" i="5" s="1"/>
  <c r="H142" i="5"/>
  <c r="O142" i="5" s="1"/>
  <c r="N34" i="5"/>
  <c r="N64" i="5"/>
  <c r="N76" i="5"/>
  <c r="N111" i="5"/>
  <c r="N44" i="5"/>
  <c r="N54" i="5"/>
  <c r="N85" i="5"/>
  <c r="H98" i="5"/>
  <c r="O98" i="5" s="1"/>
  <c r="H107" i="5"/>
  <c r="O107" i="5" s="1"/>
  <c r="N119" i="5"/>
  <c r="N127" i="5"/>
  <c r="N136" i="5"/>
  <c r="N145" i="5"/>
  <c r="N97" i="5"/>
  <c r="H97" i="5"/>
  <c r="O97" i="5" s="1"/>
  <c r="N114" i="5"/>
  <c r="H114" i="5"/>
  <c r="O114" i="5" s="1"/>
  <c r="N39" i="5"/>
  <c r="H39" i="5"/>
  <c r="O39" i="5" s="1"/>
  <c r="N87" i="5"/>
  <c r="H87" i="5"/>
  <c r="O87" i="5" s="1"/>
  <c r="N106" i="5"/>
  <c r="H106" i="5"/>
  <c r="O106" i="5" s="1"/>
  <c r="N123" i="5"/>
  <c r="H123" i="5"/>
  <c r="O123" i="5" s="1"/>
  <c r="N157" i="5"/>
  <c r="H157" i="5"/>
  <c r="O157" i="5" s="1"/>
  <c r="N50" i="5"/>
  <c r="H50" i="5"/>
  <c r="O50" i="5" s="1"/>
  <c r="N132" i="5"/>
  <c r="H132" i="5"/>
  <c r="O132" i="5" s="1"/>
  <c r="M159" i="5"/>
  <c r="N59" i="5"/>
  <c r="H59" i="5"/>
  <c r="O59" i="5" s="1"/>
  <c r="N68" i="5"/>
  <c r="H68" i="5"/>
  <c r="O68" i="5" s="1"/>
  <c r="N82" i="5"/>
  <c r="H82" i="5"/>
  <c r="O82" i="5" s="1"/>
  <c r="N141" i="5"/>
  <c r="H141" i="5"/>
  <c r="O141" i="5" s="1"/>
  <c r="H29" i="5"/>
  <c r="O29" i="5" s="1"/>
  <c r="H32" i="5"/>
  <c r="O32" i="5" s="1"/>
  <c r="H35" i="5"/>
  <c r="O35" i="5" s="1"/>
  <c r="N41" i="5"/>
  <c r="H48" i="5"/>
  <c r="O48" i="5" s="1"/>
  <c r="N52" i="5"/>
  <c r="H57" i="5"/>
  <c r="O57" i="5" s="1"/>
  <c r="N61" i="5"/>
  <c r="H66" i="5"/>
  <c r="O66" i="5" s="1"/>
  <c r="O159" i="5" s="1"/>
  <c r="N71" i="5"/>
  <c r="H79" i="5"/>
  <c r="O79" i="5" s="1"/>
  <c r="N84" i="5"/>
  <c r="N89" i="5"/>
  <c r="H95" i="5"/>
  <c r="O95" i="5" s="1"/>
  <c r="N99" i="5"/>
  <c r="H104" i="5"/>
  <c r="O104" i="5" s="1"/>
  <c r="N108" i="5"/>
  <c r="H112" i="5"/>
  <c r="O112" i="5" s="1"/>
  <c r="N116" i="5"/>
  <c r="H121" i="5"/>
  <c r="O121" i="5" s="1"/>
  <c r="N125" i="5"/>
  <c r="H130" i="5"/>
  <c r="O130" i="5" s="1"/>
  <c r="N134" i="5"/>
  <c r="H139" i="5"/>
  <c r="O139" i="5" s="1"/>
  <c r="N143" i="5"/>
  <c r="H153" i="5"/>
  <c r="O153" i="5" s="1"/>
  <c r="N231" i="4"/>
  <c r="N349" i="4"/>
  <c r="N353" i="4"/>
  <c r="H253" i="4"/>
  <c r="O253" i="4" s="1"/>
  <c r="H264" i="4"/>
  <c r="O264" i="4" s="1"/>
  <c r="H277" i="4"/>
  <c r="O277" i="4" s="1"/>
  <c r="H305" i="4"/>
  <c r="O305" i="4" s="1"/>
  <c r="N322" i="4"/>
  <c r="H326" i="4"/>
  <c r="O326" i="4" s="1"/>
  <c r="H339" i="4"/>
  <c r="O339" i="4" s="1"/>
  <c r="H241" i="4"/>
  <c r="O241" i="4" s="1"/>
  <c r="H255" i="4"/>
  <c r="O255" i="4" s="1"/>
  <c r="N259" i="4"/>
  <c r="N278" i="4"/>
  <c r="H284" i="4"/>
  <c r="O284" i="4" s="1"/>
  <c r="H292" i="4"/>
  <c r="O292" i="4" s="1"/>
  <c r="N306" i="4"/>
  <c r="H328" i="4"/>
  <c r="O328" i="4" s="1"/>
  <c r="N340" i="4"/>
  <c r="N251" i="4"/>
  <c r="N268" i="4"/>
  <c r="N324" i="4"/>
  <c r="N352" i="4"/>
  <c r="N282" i="4"/>
  <c r="N297" i="4"/>
  <c r="N248" i="4"/>
  <c r="H309" i="4"/>
  <c r="O309" i="4" s="1"/>
  <c r="N315" i="4"/>
  <c r="H344" i="4"/>
  <c r="O344" i="4" s="1"/>
  <c r="N350" i="4"/>
  <c r="N181" i="4"/>
  <c r="H181" i="4"/>
  <c r="O181" i="4" s="1"/>
  <c r="H30" i="4"/>
  <c r="O30" i="4" s="1"/>
  <c r="H39" i="4"/>
  <c r="O39" i="4" s="1"/>
  <c r="H48" i="4"/>
  <c r="O48" i="4" s="1"/>
  <c r="H57" i="4"/>
  <c r="O57" i="4" s="1"/>
  <c r="H66" i="4"/>
  <c r="O66" i="4" s="1"/>
  <c r="H74" i="4"/>
  <c r="O74" i="4" s="1"/>
  <c r="H84" i="4"/>
  <c r="O84" i="4" s="1"/>
  <c r="H93" i="4"/>
  <c r="O93" i="4" s="1"/>
  <c r="H112" i="4"/>
  <c r="O112" i="4" s="1"/>
  <c r="N112" i="4"/>
  <c r="N118" i="4"/>
  <c r="H118" i="4"/>
  <c r="O118" i="4" s="1"/>
  <c r="H151" i="4"/>
  <c r="O151" i="4" s="1"/>
  <c r="N151" i="4"/>
  <c r="N159" i="4"/>
  <c r="H159" i="4"/>
  <c r="O159" i="4" s="1"/>
  <c r="N164" i="4"/>
  <c r="H164" i="4"/>
  <c r="O164" i="4" s="1"/>
  <c r="N189" i="4"/>
  <c r="H189" i="4"/>
  <c r="O189" i="4" s="1"/>
  <c r="N197" i="4"/>
  <c r="H197" i="4"/>
  <c r="O197" i="4" s="1"/>
  <c r="N205" i="4"/>
  <c r="H205" i="4"/>
  <c r="O205" i="4" s="1"/>
  <c r="N214" i="4"/>
  <c r="H214" i="4"/>
  <c r="O214" i="4" s="1"/>
  <c r="N222" i="4"/>
  <c r="H222" i="4"/>
  <c r="O222" i="4" s="1"/>
  <c r="N336" i="4"/>
  <c r="H336" i="4"/>
  <c r="O336" i="4" s="1"/>
  <c r="N239" i="4"/>
  <c r="H239" i="4"/>
  <c r="O239" i="4" s="1"/>
  <c r="N270" i="4"/>
  <c r="H270" i="4"/>
  <c r="O270" i="4" s="1"/>
  <c r="N345" i="4"/>
  <c r="H345" i="4"/>
  <c r="O345" i="4" s="1"/>
  <c r="N138" i="4"/>
  <c r="H138" i="4"/>
  <c r="O138" i="4" s="1"/>
  <c r="N173" i="4"/>
  <c r="H173" i="4"/>
  <c r="O173" i="4" s="1"/>
  <c r="N243" i="4"/>
  <c r="H243" i="4"/>
  <c r="O243" i="4" s="1"/>
  <c r="N254" i="4"/>
  <c r="H254" i="4"/>
  <c r="O254" i="4" s="1"/>
  <c r="N263" i="4"/>
  <c r="H263" i="4"/>
  <c r="O263" i="4" s="1"/>
  <c r="N272" i="4"/>
  <c r="H272" i="4"/>
  <c r="O272" i="4" s="1"/>
  <c r="N327" i="4"/>
  <c r="H327" i="4"/>
  <c r="O327" i="4" s="1"/>
  <c r="N361" i="4"/>
  <c r="H361" i="4"/>
  <c r="O361" i="4" s="1"/>
  <c r="N233" i="4"/>
  <c r="H233" i="4"/>
  <c r="O233" i="4" s="1"/>
  <c r="N261" i="4"/>
  <c r="H261" i="4"/>
  <c r="O261" i="4" s="1"/>
  <c r="N95" i="4"/>
  <c r="N99" i="4"/>
  <c r="H99" i="4"/>
  <c r="O99" i="4" s="1"/>
  <c r="H120" i="4"/>
  <c r="O120" i="4" s="1"/>
  <c r="N120" i="4"/>
  <c r="N129" i="4"/>
  <c r="H129" i="4"/>
  <c r="O129" i="4" s="1"/>
  <c r="N183" i="4"/>
  <c r="H183" i="4"/>
  <c r="O183" i="4" s="1"/>
  <c r="N191" i="4"/>
  <c r="H191" i="4"/>
  <c r="O191" i="4" s="1"/>
  <c r="N199" i="4"/>
  <c r="H199" i="4"/>
  <c r="O199" i="4" s="1"/>
  <c r="N207" i="4"/>
  <c r="H207" i="4"/>
  <c r="O207" i="4" s="1"/>
  <c r="N216" i="4"/>
  <c r="H216" i="4"/>
  <c r="O216" i="4" s="1"/>
  <c r="N318" i="4"/>
  <c r="H318" i="4"/>
  <c r="O318" i="4" s="1"/>
  <c r="N24" i="4"/>
  <c r="N107" i="4"/>
  <c r="H107" i="4"/>
  <c r="O107" i="4" s="1"/>
  <c r="N147" i="4"/>
  <c r="H147" i="4"/>
  <c r="O147" i="4" s="1"/>
  <c r="N236" i="4"/>
  <c r="H236" i="4"/>
  <c r="O236" i="4" s="1"/>
  <c r="N310" i="4"/>
  <c r="H310" i="4"/>
  <c r="O310" i="4" s="1"/>
  <c r="N252" i="4"/>
  <c r="H252" i="4"/>
  <c r="O252" i="4" s="1"/>
  <c r="M370" i="4"/>
  <c r="H131" i="4"/>
  <c r="O131" i="4" s="1"/>
  <c r="N131" i="4"/>
  <c r="N140" i="4"/>
  <c r="H140" i="4"/>
  <c r="O140" i="4" s="1"/>
  <c r="N283" i="4"/>
  <c r="H283" i="4"/>
  <c r="O283" i="4" s="1"/>
  <c r="N301" i="4"/>
  <c r="H301" i="4"/>
  <c r="O301" i="4" s="1"/>
  <c r="N126" i="4"/>
  <c r="H126" i="4"/>
  <c r="O126" i="4" s="1"/>
  <c r="N101" i="4"/>
  <c r="H101" i="4"/>
  <c r="O101" i="4" s="1"/>
  <c r="N155" i="4"/>
  <c r="H155" i="4"/>
  <c r="O155" i="4" s="1"/>
  <c r="N162" i="4"/>
  <c r="H162" i="4"/>
  <c r="O162" i="4" s="1"/>
  <c r="N291" i="4"/>
  <c r="H291" i="4"/>
  <c r="O291" i="4" s="1"/>
  <c r="H103" i="4"/>
  <c r="O103" i="4" s="1"/>
  <c r="N103" i="4"/>
  <c r="N116" i="4"/>
  <c r="H116" i="4"/>
  <c r="O116" i="4" s="1"/>
  <c r="N110" i="4"/>
  <c r="H110" i="4"/>
  <c r="O110" i="4" s="1"/>
  <c r="H142" i="4"/>
  <c r="O142" i="4" s="1"/>
  <c r="N142" i="4"/>
  <c r="N149" i="4"/>
  <c r="H149" i="4"/>
  <c r="O149" i="4" s="1"/>
  <c r="N170" i="4"/>
  <c r="H170" i="4"/>
  <c r="O170" i="4" s="1"/>
  <c r="N286" i="4"/>
  <c r="H286" i="4"/>
  <c r="O286" i="4" s="1"/>
  <c r="N105" i="4"/>
  <c r="N166" i="4"/>
  <c r="N175" i="4"/>
  <c r="N185" i="4"/>
  <c r="N193" i="4"/>
  <c r="N201" i="4"/>
  <c r="N210" i="4"/>
  <c r="N218" i="4"/>
  <c r="N245" i="4"/>
  <c r="N256" i="4"/>
  <c r="N265" i="4"/>
  <c r="N275" i="4"/>
  <c r="N288" i="4"/>
  <c r="N293" i="4"/>
  <c r="H299" i="4"/>
  <c r="O299" i="4" s="1"/>
  <c r="N303" i="4"/>
  <c r="H308" i="4"/>
  <c r="O308" i="4" s="1"/>
  <c r="N312" i="4"/>
  <c r="H316" i="4"/>
  <c r="O316" i="4" s="1"/>
  <c r="N320" i="4"/>
  <c r="H325" i="4"/>
  <c r="O325" i="4" s="1"/>
  <c r="N329" i="4"/>
  <c r="H334" i="4"/>
  <c r="O334" i="4" s="1"/>
  <c r="N338" i="4"/>
  <c r="H343" i="4"/>
  <c r="O343" i="4" s="1"/>
  <c r="N347" i="4"/>
  <c r="H357" i="4"/>
  <c r="O357" i="4" s="1"/>
  <c r="N366" i="4"/>
  <c r="H150" i="3"/>
  <c r="O150" i="3" s="1"/>
  <c r="H347" i="3"/>
  <c r="O347" i="3" s="1"/>
  <c r="H189" i="3"/>
  <c r="O189" i="3" s="1"/>
  <c r="H56" i="3"/>
  <c r="O56" i="3" s="1"/>
  <c r="H91" i="3"/>
  <c r="O91" i="3" s="1"/>
  <c r="H113" i="3"/>
  <c r="O113" i="3" s="1"/>
  <c r="H143" i="3"/>
  <c r="O143" i="3" s="1"/>
  <c r="H185" i="3"/>
  <c r="O185" i="3" s="1"/>
  <c r="H206" i="3"/>
  <c r="O206" i="3" s="1"/>
  <c r="H219" i="3"/>
  <c r="O219" i="3" s="1"/>
  <c r="H246" i="3"/>
  <c r="O246" i="3" s="1"/>
  <c r="H280" i="3"/>
  <c r="O280" i="3" s="1"/>
  <c r="H289" i="3"/>
  <c r="O289" i="3" s="1"/>
  <c r="H317" i="3"/>
  <c r="O317" i="3" s="1"/>
  <c r="H330" i="3"/>
  <c r="O330" i="3" s="1"/>
  <c r="H312" i="3"/>
  <c r="O312" i="3" s="1"/>
  <c r="N57" i="3"/>
  <c r="N68" i="3"/>
  <c r="N93" i="3"/>
  <c r="N97" i="3"/>
  <c r="N144" i="3"/>
  <c r="N181" i="3"/>
  <c r="N214" i="3"/>
  <c r="H216" i="3"/>
  <c r="O216" i="3" s="1"/>
  <c r="N220" i="3"/>
  <c r="N223" i="3"/>
  <c r="N248" i="3"/>
  <c r="H255" i="3"/>
  <c r="O255" i="3" s="1"/>
  <c r="H303" i="3"/>
  <c r="O303" i="3" s="1"/>
  <c r="N331" i="3"/>
  <c r="H338" i="3"/>
  <c r="O338" i="3" s="1"/>
  <c r="H253" i="3"/>
  <c r="O253" i="3" s="1"/>
  <c r="N40" i="3"/>
  <c r="N51" i="3"/>
  <c r="N75" i="3"/>
  <c r="N87" i="3"/>
  <c r="H101" i="3"/>
  <c r="O101" i="3" s="1"/>
  <c r="N114" i="3"/>
  <c r="N117" i="3"/>
  <c r="N170" i="3"/>
  <c r="N210" i="3"/>
  <c r="N235" i="3"/>
  <c r="N241" i="3"/>
  <c r="N259" i="3"/>
  <c r="N269" i="3"/>
  <c r="H293" i="3"/>
  <c r="O293" i="3" s="1"/>
  <c r="H309" i="3"/>
  <c r="O309" i="3" s="1"/>
  <c r="N315" i="3"/>
  <c r="H344" i="3"/>
  <c r="O344" i="3" s="1"/>
  <c r="N350" i="3"/>
  <c r="H104" i="3"/>
  <c r="O104" i="3" s="1"/>
  <c r="N32" i="3"/>
  <c r="N24" i="3"/>
  <c r="N48" i="3"/>
  <c r="N59" i="3"/>
  <c r="N84" i="3"/>
  <c r="N95" i="3"/>
  <c r="N123" i="3"/>
  <c r="N127" i="3"/>
  <c r="N134" i="3"/>
  <c r="N153" i="3"/>
  <c r="N156" i="3"/>
  <c r="N203" i="3"/>
  <c r="N222" i="3"/>
  <c r="N294" i="3"/>
  <c r="N323" i="3"/>
  <c r="N31" i="3"/>
  <c r="N43" i="3"/>
  <c r="N67" i="3"/>
  <c r="N78" i="3"/>
  <c r="N107" i="3"/>
  <c r="N166" i="3"/>
  <c r="N169" i="3"/>
  <c r="N175" i="3"/>
  <c r="N197" i="3"/>
  <c r="N213" i="3"/>
  <c r="N239" i="3"/>
  <c r="N252" i="3"/>
  <c r="N258" i="3"/>
  <c r="N268" i="3"/>
  <c r="N278" i="3"/>
  <c r="H302" i="3"/>
  <c r="O302" i="3" s="1"/>
  <c r="N307" i="3"/>
  <c r="H335" i="3"/>
  <c r="O335" i="3" s="1"/>
  <c r="N341" i="3"/>
  <c r="M370" i="3"/>
  <c r="H37" i="3"/>
  <c r="O37" i="3" s="1"/>
  <c r="H63" i="3"/>
  <c r="O63" i="3" s="1"/>
  <c r="H82" i="3"/>
  <c r="O82" i="3" s="1"/>
  <c r="H90" i="3"/>
  <c r="O90" i="3" s="1"/>
  <c r="H131" i="3"/>
  <c r="O131" i="3" s="1"/>
  <c r="H139" i="3"/>
  <c r="O139" i="3" s="1"/>
  <c r="H164" i="3"/>
  <c r="O164" i="3" s="1"/>
  <c r="H174" i="3"/>
  <c r="O174" i="3" s="1"/>
  <c r="H244" i="3"/>
  <c r="O244" i="3" s="1"/>
  <c r="H271" i="3"/>
  <c r="O271" i="3" s="1"/>
  <c r="H28" i="3"/>
  <c r="O28" i="3" s="1"/>
  <c r="H36" i="3"/>
  <c r="O36" i="3" s="1"/>
  <c r="H45" i="3"/>
  <c r="O45" i="3" s="1"/>
  <c r="H62" i="3"/>
  <c r="O62" i="3" s="1"/>
  <c r="H99" i="3"/>
  <c r="O99" i="3" s="1"/>
  <c r="H119" i="3"/>
  <c r="O119" i="3" s="1"/>
  <c r="H149" i="3"/>
  <c r="O149" i="3" s="1"/>
  <c r="H160" i="3"/>
  <c r="O160" i="3" s="1"/>
  <c r="H163" i="3"/>
  <c r="O163" i="3" s="1"/>
  <c r="H193" i="3"/>
  <c r="O193" i="3" s="1"/>
  <c r="H199" i="3"/>
  <c r="O199" i="3" s="1"/>
  <c r="H208" i="3"/>
  <c r="O208" i="3" s="1"/>
  <c r="H254" i="3"/>
  <c r="O254" i="3" s="1"/>
  <c r="H262" i="3"/>
  <c r="O262" i="3" s="1"/>
  <c r="H54" i="3"/>
  <c r="O54" i="3" s="1"/>
  <c r="H53" i="3"/>
  <c r="O53" i="3" s="1"/>
  <c r="H88" i="3"/>
  <c r="O88" i="3" s="1"/>
  <c r="H148" i="3"/>
  <c r="O148" i="3" s="1"/>
  <c r="H198" i="3"/>
  <c r="O198" i="3" s="1"/>
  <c r="H27" i="3"/>
  <c r="O27" i="3" s="1"/>
  <c r="H44" i="3"/>
  <c r="O44" i="3" s="1"/>
  <c r="H61" i="3"/>
  <c r="O61" i="3" s="1"/>
  <c r="H103" i="3"/>
  <c r="O103" i="3" s="1"/>
  <c r="H162" i="3"/>
  <c r="O162" i="3" s="1"/>
  <c r="H217" i="3"/>
  <c r="O217" i="3" s="1"/>
  <c r="H243" i="3"/>
  <c r="O243" i="3" s="1"/>
  <c r="H118" i="3"/>
  <c r="O118" i="3" s="1"/>
  <c r="H130" i="3"/>
  <c r="O130" i="3" s="1"/>
  <c r="H159" i="3"/>
  <c r="O159" i="3" s="1"/>
  <c r="N180" i="3"/>
  <c r="H207" i="3"/>
  <c r="O207" i="3" s="1"/>
  <c r="H265" i="3"/>
  <c r="O265" i="3" s="1"/>
  <c r="H71" i="3"/>
  <c r="O71" i="3" s="1"/>
  <c r="H80" i="3"/>
  <c r="O80" i="3" s="1"/>
  <c r="H110" i="3"/>
  <c r="O110" i="3" s="1"/>
  <c r="H26" i="3"/>
  <c r="O26" i="3" s="1"/>
  <c r="H108" i="3"/>
  <c r="O108" i="3" s="1"/>
  <c r="H173" i="3"/>
  <c r="O173" i="3" s="1"/>
  <c r="N46" i="3"/>
  <c r="N72" i="3"/>
  <c r="N125" i="3"/>
  <c r="H183" i="3"/>
  <c r="O183" i="3" s="1"/>
  <c r="H192" i="3"/>
  <c r="O192" i="3" s="1"/>
  <c r="N233" i="3"/>
  <c r="H89" i="3"/>
  <c r="O89" i="3" s="1"/>
  <c r="H138" i="3"/>
  <c r="O138" i="3" s="1"/>
  <c r="H52" i="3"/>
  <c r="O52" i="3" s="1"/>
  <c r="H79" i="3"/>
  <c r="O79" i="3" s="1"/>
  <c r="H102" i="3"/>
  <c r="O102" i="3" s="1"/>
  <c r="H129" i="3"/>
  <c r="O129" i="3" s="1"/>
  <c r="H141" i="3"/>
  <c r="O141" i="3" s="1"/>
  <c r="N188" i="3"/>
  <c r="H245" i="3"/>
  <c r="O245" i="3" s="1"/>
  <c r="N270" i="3"/>
  <c r="H273" i="3"/>
  <c r="O273" i="3" s="1"/>
  <c r="H283" i="3"/>
  <c r="O283" i="3" s="1"/>
  <c r="N283" i="3"/>
  <c r="H35" i="3"/>
  <c r="O35" i="3" s="1"/>
  <c r="H70" i="3"/>
  <c r="O70" i="3" s="1"/>
  <c r="H142" i="3"/>
  <c r="O142" i="3" s="1"/>
  <c r="H184" i="3"/>
  <c r="O184" i="3" s="1"/>
  <c r="L373" i="3"/>
  <c r="N98" i="3"/>
  <c r="N137" i="3"/>
  <c r="H165" i="3"/>
  <c r="O165" i="3" s="1"/>
  <c r="H191" i="3"/>
  <c r="O191" i="3" s="1"/>
  <c r="N261" i="3"/>
  <c r="H264" i="3"/>
  <c r="O264" i="3" s="1"/>
  <c r="N299" i="3"/>
  <c r="N308" i="3"/>
  <c r="N316" i="3"/>
  <c r="N325" i="3"/>
  <c r="N334" i="3"/>
  <c r="N343" i="3"/>
  <c r="N357" i="3"/>
  <c r="H287" i="3"/>
  <c r="O287" i="3" s="1"/>
  <c r="H292" i="3"/>
  <c r="O292" i="3" s="1"/>
  <c r="H311" i="3"/>
  <c r="O311" i="3" s="1"/>
  <c r="H319" i="3"/>
  <c r="O319" i="3" s="1"/>
  <c r="H328" i="3"/>
  <c r="O328" i="3" s="1"/>
  <c r="H337" i="3"/>
  <c r="O337" i="3" s="1"/>
  <c r="H346" i="3"/>
  <c r="O346" i="3" s="1"/>
  <c r="H362" i="3"/>
  <c r="O362" i="3" s="1"/>
  <c r="H286" i="3"/>
  <c r="O286" i="3" s="1"/>
  <c r="H291" i="3"/>
  <c r="O291" i="3" s="1"/>
  <c r="H301" i="3"/>
  <c r="O301" i="3" s="1"/>
  <c r="H310" i="3"/>
  <c r="O310" i="3" s="1"/>
  <c r="H318" i="3"/>
  <c r="O318" i="3" s="1"/>
  <c r="H327" i="3"/>
  <c r="O327" i="3" s="1"/>
  <c r="H336" i="3"/>
  <c r="O336" i="3" s="1"/>
  <c r="H345" i="3"/>
  <c r="O345" i="3" s="1"/>
  <c r="H361" i="3"/>
  <c r="O361" i="3" s="1"/>
  <c r="A428" i="2"/>
  <c r="M419" i="2"/>
  <c r="L419" i="2"/>
  <c r="K419" i="2"/>
  <c r="G419" i="2"/>
  <c r="N419" i="2" s="1"/>
  <c r="M416" i="2"/>
  <c r="L416" i="2"/>
  <c r="K416" i="2"/>
  <c r="H416" i="2"/>
  <c r="O416" i="2" s="1"/>
  <c r="G416" i="2"/>
  <c r="N416" i="2" s="1"/>
  <c r="M411" i="2"/>
  <c r="L411" i="2"/>
  <c r="K411" i="2"/>
  <c r="G411" i="2"/>
  <c r="N411" i="2" s="1"/>
  <c r="M410" i="2"/>
  <c r="L410" i="2"/>
  <c r="K410" i="2"/>
  <c r="G410" i="2"/>
  <c r="N410" i="2" s="1"/>
  <c r="M409" i="2"/>
  <c r="L409" i="2"/>
  <c r="K409" i="2"/>
  <c r="G409" i="2"/>
  <c r="H409" i="2" s="1"/>
  <c r="O409" i="2" s="1"/>
  <c r="M406" i="2"/>
  <c r="L406" i="2"/>
  <c r="K406" i="2"/>
  <c r="G406" i="2"/>
  <c r="H406" i="2" s="1"/>
  <c r="O406" i="2" s="1"/>
  <c r="M400" i="2"/>
  <c r="L400" i="2"/>
  <c r="K400" i="2"/>
  <c r="G400" i="2"/>
  <c r="H400" i="2" s="1"/>
  <c r="O400" i="2" s="1"/>
  <c r="M399" i="2"/>
  <c r="L399" i="2"/>
  <c r="K399" i="2"/>
  <c r="G399" i="2"/>
  <c r="H399" i="2" s="1"/>
  <c r="O399" i="2" s="1"/>
  <c r="G398" i="2"/>
  <c r="H398" i="2" s="1"/>
  <c r="M396" i="2"/>
  <c r="L396" i="2"/>
  <c r="K396" i="2"/>
  <c r="G396" i="2"/>
  <c r="H396" i="2" s="1"/>
  <c r="O396" i="2" s="1"/>
  <c r="M395" i="2"/>
  <c r="L395" i="2"/>
  <c r="K395" i="2"/>
  <c r="G395" i="2"/>
  <c r="H395" i="2" s="1"/>
  <c r="O395" i="2" s="1"/>
  <c r="M394" i="2"/>
  <c r="L394" i="2"/>
  <c r="K394" i="2"/>
  <c r="G394" i="2"/>
  <c r="H394" i="2" s="1"/>
  <c r="O394" i="2" s="1"/>
  <c r="M393" i="2"/>
  <c r="L393" i="2"/>
  <c r="K393" i="2"/>
  <c r="G393" i="2"/>
  <c r="N393" i="2" s="1"/>
  <c r="M392" i="2"/>
  <c r="L392" i="2"/>
  <c r="K392" i="2"/>
  <c r="G392" i="2"/>
  <c r="N392" i="2" s="1"/>
  <c r="M391" i="2"/>
  <c r="L391" i="2"/>
  <c r="K391" i="2"/>
  <c r="H391" i="2"/>
  <c r="O391" i="2" s="1"/>
  <c r="G391" i="2"/>
  <c r="N391" i="2" s="1"/>
  <c r="M390" i="2"/>
  <c r="L390" i="2"/>
  <c r="K390" i="2"/>
  <c r="G390" i="2"/>
  <c r="H390" i="2" s="1"/>
  <c r="O390" i="2" s="1"/>
  <c r="N389" i="2"/>
  <c r="M389" i="2"/>
  <c r="L389" i="2"/>
  <c r="K389" i="2"/>
  <c r="G389" i="2"/>
  <c r="H389" i="2" s="1"/>
  <c r="O389" i="2" s="1"/>
  <c r="M386" i="2"/>
  <c r="L386" i="2"/>
  <c r="K386" i="2"/>
  <c r="G386" i="2"/>
  <c r="H386" i="2" s="1"/>
  <c r="O386" i="2" s="1"/>
  <c r="N385" i="2"/>
  <c r="M385" i="2"/>
  <c r="L385" i="2"/>
  <c r="K385" i="2"/>
  <c r="G385" i="2"/>
  <c r="H385" i="2" s="1"/>
  <c r="O385" i="2" s="1"/>
  <c r="M384" i="2"/>
  <c r="L384" i="2"/>
  <c r="K384" i="2"/>
  <c r="G384" i="2"/>
  <c r="H384" i="2" s="1"/>
  <c r="O384" i="2" s="1"/>
  <c r="M383" i="2"/>
  <c r="L383" i="2"/>
  <c r="K383" i="2"/>
  <c r="G383" i="2"/>
  <c r="N383" i="2" s="1"/>
  <c r="M382" i="2"/>
  <c r="L382" i="2"/>
  <c r="K382" i="2"/>
  <c r="G382" i="2"/>
  <c r="N382" i="2" s="1"/>
  <c r="M381" i="2"/>
  <c r="L381" i="2"/>
  <c r="K381" i="2"/>
  <c r="G381" i="2"/>
  <c r="N381" i="2" s="1"/>
  <c r="M380" i="2"/>
  <c r="L380" i="2"/>
  <c r="K380" i="2"/>
  <c r="G380" i="2"/>
  <c r="H380" i="2" s="1"/>
  <c r="O380" i="2" s="1"/>
  <c r="N379" i="2"/>
  <c r="M379" i="2"/>
  <c r="L379" i="2"/>
  <c r="K379" i="2"/>
  <c r="G379" i="2"/>
  <c r="H379" i="2" s="1"/>
  <c r="O379" i="2" s="1"/>
  <c r="M376" i="2"/>
  <c r="L376" i="2"/>
  <c r="K376" i="2"/>
  <c r="G376" i="2"/>
  <c r="H376" i="2" s="1"/>
  <c r="O376" i="2" s="1"/>
  <c r="M375" i="2"/>
  <c r="L375" i="2"/>
  <c r="K375" i="2"/>
  <c r="G375" i="2"/>
  <c r="H375" i="2" s="1"/>
  <c r="O375" i="2" s="1"/>
  <c r="M374" i="2"/>
  <c r="L374" i="2"/>
  <c r="K374" i="2"/>
  <c r="G374" i="2"/>
  <c r="H374" i="2" s="1"/>
  <c r="O374" i="2" s="1"/>
  <c r="M373" i="2"/>
  <c r="L373" i="2"/>
  <c r="K373" i="2"/>
  <c r="G373" i="2"/>
  <c r="N373" i="2" s="1"/>
  <c r="M372" i="2"/>
  <c r="L372" i="2"/>
  <c r="K372" i="2"/>
  <c r="G372" i="2"/>
  <c r="N372" i="2" s="1"/>
  <c r="M371" i="2"/>
  <c r="L371" i="2"/>
  <c r="K371" i="2"/>
  <c r="H371" i="2"/>
  <c r="O371" i="2" s="1"/>
  <c r="G371" i="2"/>
  <c r="N371" i="2" s="1"/>
  <c r="M370" i="2"/>
  <c r="L370" i="2"/>
  <c r="K370" i="2"/>
  <c r="G370" i="2"/>
  <c r="H370" i="2" s="1"/>
  <c r="O370" i="2" s="1"/>
  <c r="M369" i="2"/>
  <c r="L369" i="2"/>
  <c r="K369" i="2"/>
  <c r="G369" i="2"/>
  <c r="H369" i="2" s="1"/>
  <c r="O369" i="2" s="1"/>
  <c r="M368" i="2"/>
  <c r="L368" i="2"/>
  <c r="K368" i="2"/>
  <c r="G368" i="2"/>
  <c r="H368" i="2" s="1"/>
  <c r="O368" i="2" s="1"/>
  <c r="M367" i="2"/>
  <c r="L367" i="2"/>
  <c r="K367" i="2"/>
  <c r="G367" i="2"/>
  <c r="H367" i="2" s="1"/>
  <c r="O367" i="2" s="1"/>
  <c r="M366" i="2"/>
  <c r="L366" i="2"/>
  <c r="K366" i="2"/>
  <c r="G366" i="2"/>
  <c r="H366" i="2" s="1"/>
  <c r="O366" i="2" s="1"/>
  <c r="M363" i="2"/>
  <c r="L363" i="2"/>
  <c r="K363" i="2"/>
  <c r="G363" i="2"/>
  <c r="N363" i="2" s="1"/>
  <c r="M362" i="2"/>
  <c r="L362" i="2"/>
  <c r="K362" i="2"/>
  <c r="G362" i="2"/>
  <c r="N362" i="2" s="1"/>
  <c r="M361" i="2"/>
  <c r="L361" i="2"/>
  <c r="K361" i="2"/>
  <c r="H361" i="2"/>
  <c r="O361" i="2" s="1"/>
  <c r="G361" i="2"/>
  <c r="N361" i="2" s="1"/>
  <c r="M360" i="2"/>
  <c r="L360" i="2"/>
  <c r="K360" i="2"/>
  <c r="G360" i="2"/>
  <c r="H360" i="2" s="1"/>
  <c r="O360" i="2" s="1"/>
  <c r="N359" i="2"/>
  <c r="M359" i="2"/>
  <c r="L359" i="2"/>
  <c r="K359" i="2"/>
  <c r="G359" i="2"/>
  <c r="H359" i="2" s="1"/>
  <c r="O359" i="2" s="1"/>
  <c r="M358" i="2"/>
  <c r="L358" i="2"/>
  <c r="K358" i="2"/>
  <c r="G358" i="2"/>
  <c r="H358" i="2" s="1"/>
  <c r="O358" i="2" s="1"/>
  <c r="N357" i="2"/>
  <c r="M357" i="2"/>
  <c r="L357" i="2"/>
  <c r="K357" i="2"/>
  <c r="G357" i="2"/>
  <c r="H357" i="2" s="1"/>
  <c r="O357" i="2" s="1"/>
  <c r="M356" i="2"/>
  <c r="L356" i="2"/>
  <c r="K356" i="2"/>
  <c r="G356" i="2"/>
  <c r="H356" i="2" s="1"/>
  <c r="O356" i="2" s="1"/>
  <c r="M355" i="2"/>
  <c r="L355" i="2"/>
  <c r="K355" i="2"/>
  <c r="G355" i="2"/>
  <c r="N355" i="2" s="1"/>
  <c r="M354" i="2"/>
  <c r="L354" i="2"/>
  <c r="K354" i="2"/>
  <c r="G354" i="2"/>
  <c r="N354" i="2" s="1"/>
  <c r="M353" i="2"/>
  <c r="L353" i="2"/>
  <c r="K353" i="2"/>
  <c r="G353" i="2"/>
  <c r="N353" i="2" s="1"/>
  <c r="M352" i="2"/>
  <c r="L352" i="2"/>
  <c r="K352" i="2"/>
  <c r="G352" i="2"/>
  <c r="H352" i="2" s="1"/>
  <c r="O352" i="2" s="1"/>
  <c r="M351" i="2"/>
  <c r="L351" i="2"/>
  <c r="K351" i="2"/>
  <c r="G351" i="2"/>
  <c r="H351" i="2" s="1"/>
  <c r="O351" i="2" s="1"/>
  <c r="M350" i="2"/>
  <c r="L350" i="2"/>
  <c r="K350" i="2"/>
  <c r="G350" i="2"/>
  <c r="H350" i="2" s="1"/>
  <c r="O350" i="2" s="1"/>
  <c r="M349" i="2"/>
  <c r="L349" i="2"/>
  <c r="K349" i="2"/>
  <c r="G349" i="2"/>
  <c r="N349" i="2" s="1"/>
  <c r="N348" i="2"/>
  <c r="M348" i="2"/>
  <c r="L348" i="2"/>
  <c r="K348" i="2"/>
  <c r="G348" i="2"/>
  <c r="H348" i="2" s="1"/>
  <c r="O348" i="2" s="1"/>
  <c r="M345" i="2"/>
  <c r="L345" i="2"/>
  <c r="K345" i="2"/>
  <c r="G345" i="2"/>
  <c r="N345" i="2" s="1"/>
  <c r="M344" i="2"/>
  <c r="L344" i="2"/>
  <c r="K344" i="2"/>
  <c r="G344" i="2"/>
  <c r="N344" i="2" s="1"/>
  <c r="M343" i="2"/>
  <c r="L343" i="2"/>
  <c r="K343" i="2"/>
  <c r="H343" i="2"/>
  <c r="O343" i="2" s="1"/>
  <c r="G343" i="2"/>
  <c r="N343" i="2" s="1"/>
  <c r="M342" i="2"/>
  <c r="L342" i="2"/>
  <c r="K342" i="2"/>
  <c r="G342" i="2"/>
  <c r="H342" i="2" s="1"/>
  <c r="O342" i="2" s="1"/>
  <c r="N341" i="2"/>
  <c r="M341" i="2"/>
  <c r="L341" i="2"/>
  <c r="K341" i="2"/>
  <c r="G341" i="2"/>
  <c r="H341" i="2" s="1"/>
  <c r="O341" i="2" s="1"/>
  <c r="M340" i="2"/>
  <c r="L340" i="2"/>
  <c r="K340" i="2"/>
  <c r="G340" i="2"/>
  <c r="H340" i="2" s="1"/>
  <c r="O340" i="2" s="1"/>
  <c r="M339" i="2"/>
  <c r="L339" i="2"/>
  <c r="K339" i="2"/>
  <c r="G339" i="2"/>
  <c r="H339" i="2" s="1"/>
  <c r="O339" i="2" s="1"/>
  <c r="M334" i="2"/>
  <c r="L334" i="2"/>
  <c r="K334" i="2"/>
  <c r="G334" i="2"/>
  <c r="H334" i="2" s="1"/>
  <c r="O334" i="2" s="1"/>
  <c r="M333" i="2"/>
  <c r="L333" i="2"/>
  <c r="K333" i="2"/>
  <c r="G333" i="2"/>
  <c r="N333" i="2" s="1"/>
  <c r="M332" i="2"/>
  <c r="L332" i="2"/>
  <c r="K332" i="2"/>
  <c r="G332" i="2"/>
  <c r="N332" i="2" s="1"/>
  <c r="M331" i="2"/>
  <c r="L331" i="2"/>
  <c r="K331" i="2"/>
  <c r="G331" i="2"/>
  <c r="N331" i="2" s="1"/>
  <c r="O330" i="2"/>
  <c r="N330" i="2"/>
  <c r="M330" i="2"/>
  <c r="L330" i="2"/>
  <c r="M327" i="2"/>
  <c r="L327" i="2"/>
  <c r="K327" i="2"/>
  <c r="G327" i="2"/>
  <c r="N327" i="2" s="1"/>
  <c r="M326" i="2"/>
  <c r="L326" i="2"/>
  <c r="K326" i="2"/>
  <c r="G326" i="2"/>
  <c r="N326" i="2" s="1"/>
  <c r="M325" i="2"/>
  <c r="L325" i="2"/>
  <c r="K325" i="2"/>
  <c r="G325" i="2"/>
  <c r="N325" i="2" s="1"/>
  <c r="M324" i="2"/>
  <c r="L324" i="2"/>
  <c r="K324" i="2"/>
  <c r="G324" i="2"/>
  <c r="N324" i="2" s="1"/>
  <c r="M321" i="2"/>
  <c r="L321" i="2"/>
  <c r="K321" i="2"/>
  <c r="G321" i="2"/>
  <c r="H321" i="2" s="1"/>
  <c r="O321" i="2" s="1"/>
  <c r="M320" i="2"/>
  <c r="L320" i="2"/>
  <c r="K320" i="2"/>
  <c r="G320" i="2"/>
  <c r="H320" i="2" s="1"/>
  <c r="O320" i="2" s="1"/>
  <c r="M319" i="2"/>
  <c r="L319" i="2"/>
  <c r="K319" i="2"/>
  <c r="G319" i="2"/>
  <c r="H319" i="2" s="1"/>
  <c r="O319" i="2" s="1"/>
  <c r="M318" i="2"/>
  <c r="L318" i="2"/>
  <c r="K318" i="2"/>
  <c r="G318" i="2"/>
  <c r="H318" i="2" s="1"/>
  <c r="O318" i="2" s="1"/>
  <c r="N317" i="2"/>
  <c r="M317" i="2"/>
  <c r="L317" i="2"/>
  <c r="K317" i="2"/>
  <c r="H317" i="2"/>
  <c r="O317" i="2" s="1"/>
  <c r="G317" i="2"/>
  <c r="G316" i="2"/>
  <c r="H316" i="2" s="1"/>
  <c r="M314" i="2"/>
  <c r="L314" i="2"/>
  <c r="K314" i="2"/>
  <c r="G314" i="2"/>
  <c r="H314" i="2" s="1"/>
  <c r="O314" i="2" s="1"/>
  <c r="M313" i="2"/>
  <c r="L313" i="2"/>
  <c r="K313" i="2"/>
  <c r="H313" i="2"/>
  <c r="O313" i="2" s="1"/>
  <c r="G313" i="2"/>
  <c r="N313" i="2" s="1"/>
  <c r="M310" i="2"/>
  <c r="L310" i="2"/>
  <c r="K310" i="2"/>
  <c r="G310" i="2"/>
  <c r="N310" i="2" s="1"/>
  <c r="M307" i="2"/>
  <c r="L307" i="2"/>
  <c r="K307" i="2"/>
  <c r="G307" i="2"/>
  <c r="N307" i="2" s="1"/>
  <c r="M306" i="2"/>
  <c r="L306" i="2"/>
  <c r="K306" i="2"/>
  <c r="G306" i="2"/>
  <c r="N306" i="2" s="1"/>
  <c r="M305" i="2"/>
  <c r="L305" i="2"/>
  <c r="K305" i="2"/>
  <c r="G305" i="2"/>
  <c r="H305" i="2" s="1"/>
  <c r="O305" i="2" s="1"/>
  <c r="N304" i="2"/>
  <c r="M304" i="2"/>
  <c r="L304" i="2"/>
  <c r="K304" i="2"/>
  <c r="H304" i="2"/>
  <c r="O304" i="2" s="1"/>
  <c r="M303" i="2"/>
  <c r="L303" i="2"/>
  <c r="K303" i="2"/>
  <c r="G303" i="2"/>
  <c r="H303" i="2" s="1"/>
  <c r="O303" i="2" s="1"/>
  <c r="M302" i="2"/>
  <c r="L302" i="2"/>
  <c r="K302" i="2"/>
  <c r="G302" i="2"/>
  <c r="H302" i="2" s="1"/>
  <c r="O302" i="2" s="1"/>
  <c r="N301" i="2"/>
  <c r="M301" i="2"/>
  <c r="L301" i="2"/>
  <c r="K301" i="2"/>
  <c r="G301" i="2"/>
  <c r="H301" i="2" s="1"/>
  <c r="O301" i="2" s="1"/>
  <c r="M298" i="2"/>
  <c r="L298" i="2"/>
  <c r="K298" i="2"/>
  <c r="G298" i="2"/>
  <c r="N298" i="2" s="1"/>
  <c r="M297" i="2"/>
  <c r="L297" i="2"/>
  <c r="K297" i="2"/>
  <c r="G297" i="2"/>
  <c r="N297" i="2" s="1"/>
  <c r="M296" i="2"/>
  <c r="L296" i="2"/>
  <c r="K296" i="2"/>
  <c r="G296" i="2"/>
  <c r="N296" i="2" s="1"/>
  <c r="M295" i="2"/>
  <c r="L295" i="2"/>
  <c r="K295" i="2"/>
  <c r="G295" i="2"/>
  <c r="H295" i="2" s="1"/>
  <c r="O295" i="2" s="1"/>
  <c r="M294" i="2"/>
  <c r="L294" i="2"/>
  <c r="K294" i="2"/>
  <c r="G294" i="2"/>
  <c r="H294" i="2" s="1"/>
  <c r="O294" i="2" s="1"/>
  <c r="M291" i="2"/>
  <c r="L291" i="2"/>
  <c r="K291" i="2"/>
  <c r="G291" i="2"/>
  <c r="H291" i="2" s="1"/>
  <c r="O291" i="2" s="1"/>
  <c r="N290" i="2"/>
  <c r="M290" i="2"/>
  <c r="L290" i="2"/>
  <c r="K290" i="2"/>
  <c r="G290" i="2"/>
  <c r="H290" i="2" s="1"/>
  <c r="O290" i="2" s="1"/>
  <c r="M289" i="2"/>
  <c r="L289" i="2"/>
  <c r="K289" i="2"/>
  <c r="G289" i="2"/>
  <c r="N289" i="2" s="1"/>
  <c r="M288" i="2"/>
  <c r="L288" i="2"/>
  <c r="K288" i="2"/>
  <c r="G288" i="2"/>
  <c r="N288" i="2" s="1"/>
  <c r="M287" i="2"/>
  <c r="L287" i="2"/>
  <c r="K287" i="2"/>
  <c r="G287" i="2"/>
  <c r="N287" i="2" s="1"/>
  <c r="M286" i="2"/>
  <c r="L286" i="2"/>
  <c r="K286" i="2"/>
  <c r="G286" i="2"/>
  <c r="N286" i="2" s="1"/>
  <c r="M285" i="2"/>
  <c r="L285" i="2"/>
  <c r="K285" i="2"/>
  <c r="G285" i="2"/>
  <c r="H285" i="2" s="1"/>
  <c r="O285" i="2" s="1"/>
  <c r="M284" i="2"/>
  <c r="L284" i="2"/>
  <c r="K284" i="2"/>
  <c r="G284" i="2"/>
  <c r="H284" i="2" s="1"/>
  <c r="O284" i="2" s="1"/>
  <c r="M283" i="2"/>
  <c r="L283" i="2"/>
  <c r="K283" i="2"/>
  <c r="G283" i="2"/>
  <c r="H283" i="2" s="1"/>
  <c r="O283" i="2" s="1"/>
  <c r="M278" i="2"/>
  <c r="L278" i="2"/>
  <c r="K278" i="2"/>
  <c r="G278" i="2"/>
  <c r="H278" i="2" s="1"/>
  <c r="O278" i="2" s="1"/>
  <c r="M274" i="2"/>
  <c r="L274" i="2"/>
  <c r="K274" i="2"/>
  <c r="H274" i="2"/>
  <c r="O274" i="2" s="1"/>
  <c r="G274" i="2"/>
  <c r="N274" i="2" s="1"/>
  <c r="M273" i="2"/>
  <c r="L273" i="2"/>
  <c r="K273" i="2"/>
  <c r="G273" i="2"/>
  <c r="N273" i="2" s="1"/>
  <c r="M272" i="2"/>
  <c r="L272" i="2"/>
  <c r="K272" i="2"/>
  <c r="G272" i="2"/>
  <c r="N272" i="2" s="1"/>
  <c r="M271" i="2"/>
  <c r="L271" i="2"/>
  <c r="K271" i="2"/>
  <c r="G271" i="2"/>
  <c r="N271" i="2" s="1"/>
  <c r="M268" i="2"/>
  <c r="L268" i="2"/>
  <c r="K268" i="2"/>
  <c r="G268" i="2"/>
  <c r="M265" i="2"/>
  <c r="L265" i="2"/>
  <c r="K265" i="2"/>
  <c r="G265" i="2"/>
  <c r="H265" i="2" s="1"/>
  <c r="O265" i="2" s="1"/>
  <c r="N264" i="2"/>
  <c r="M264" i="2"/>
  <c r="L264" i="2"/>
  <c r="K264" i="2"/>
  <c r="G264" i="2"/>
  <c r="H264" i="2" s="1"/>
  <c r="O264" i="2" s="1"/>
  <c r="G263" i="2"/>
  <c r="H263" i="2" s="1"/>
  <c r="N261" i="2"/>
  <c r="M261" i="2"/>
  <c r="L261" i="2"/>
  <c r="K261" i="2"/>
  <c r="G261" i="2"/>
  <c r="H261" i="2" s="1"/>
  <c r="O261" i="2" s="1"/>
  <c r="M260" i="2"/>
  <c r="L260" i="2"/>
  <c r="K260" i="2"/>
  <c r="G260" i="2"/>
  <c r="H260" i="2" s="1"/>
  <c r="O260" i="2" s="1"/>
  <c r="G259" i="2"/>
  <c r="H259" i="2" s="1"/>
  <c r="M257" i="2"/>
  <c r="L257" i="2"/>
  <c r="K257" i="2"/>
  <c r="G257" i="2"/>
  <c r="H257" i="2" s="1"/>
  <c r="O257" i="2" s="1"/>
  <c r="M256" i="2"/>
  <c r="L256" i="2"/>
  <c r="K256" i="2"/>
  <c r="G256" i="2"/>
  <c r="H256" i="2" s="1"/>
  <c r="O256" i="2" s="1"/>
  <c r="M255" i="2"/>
  <c r="L255" i="2"/>
  <c r="K255" i="2"/>
  <c r="G255" i="2"/>
  <c r="H255" i="2" s="1"/>
  <c r="O255" i="2" s="1"/>
  <c r="N251" i="2"/>
  <c r="M251" i="2"/>
  <c r="L251" i="2"/>
  <c r="K251" i="2"/>
  <c r="H251" i="2"/>
  <c r="O251" i="2" s="1"/>
  <c r="N250" i="2"/>
  <c r="M250" i="2"/>
  <c r="L250" i="2"/>
  <c r="K250" i="2"/>
  <c r="H250" i="2"/>
  <c r="O250" i="2" s="1"/>
  <c r="M246" i="2"/>
  <c r="L246" i="2"/>
  <c r="K246" i="2"/>
  <c r="G246" i="2"/>
  <c r="M245" i="2"/>
  <c r="L245" i="2"/>
  <c r="K245" i="2"/>
  <c r="G245" i="2"/>
  <c r="H245" i="2" s="1"/>
  <c r="O245" i="2" s="1"/>
  <c r="M244" i="2"/>
  <c r="L244" i="2"/>
  <c r="K244" i="2"/>
  <c r="G244" i="2"/>
  <c r="H244" i="2" s="1"/>
  <c r="O244" i="2" s="1"/>
  <c r="M243" i="2"/>
  <c r="L243" i="2"/>
  <c r="K243" i="2"/>
  <c r="G243" i="2"/>
  <c r="H243" i="2" s="1"/>
  <c r="O243" i="2" s="1"/>
  <c r="N242" i="2"/>
  <c r="M242" i="2"/>
  <c r="L242" i="2"/>
  <c r="K242" i="2"/>
  <c r="G242" i="2"/>
  <c r="H242" i="2" s="1"/>
  <c r="O242" i="2" s="1"/>
  <c r="M241" i="2"/>
  <c r="L241" i="2"/>
  <c r="K241" i="2"/>
  <c r="H241" i="2"/>
  <c r="O241" i="2" s="1"/>
  <c r="G241" i="2"/>
  <c r="N241" i="2" s="1"/>
  <c r="M240" i="2"/>
  <c r="L240" i="2"/>
  <c r="K240" i="2"/>
  <c r="G240" i="2"/>
  <c r="N240" i="2" s="1"/>
  <c r="M239" i="2"/>
  <c r="L239" i="2"/>
  <c r="K239" i="2"/>
  <c r="G239" i="2"/>
  <c r="N239" i="2" s="1"/>
  <c r="M238" i="2"/>
  <c r="L238" i="2"/>
  <c r="K238" i="2"/>
  <c r="G238" i="2"/>
  <c r="N237" i="2"/>
  <c r="M237" i="2"/>
  <c r="L237" i="2"/>
  <c r="K237" i="2"/>
  <c r="G237" i="2"/>
  <c r="H237" i="2" s="1"/>
  <c r="O237" i="2" s="1"/>
  <c r="M236" i="2"/>
  <c r="L236" i="2"/>
  <c r="K236" i="2"/>
  <c r="G236" i="2"/>
  <c r="H236" i="2" s="1"/>
  <c r="O236" i="2" s="1"/>
  <c r="M235" i="2"/>
  <c r="L235" i="2"/>
  <c r="K235" i="2"/>
  <c r="G235" i="2"/>
  <c r="H235" i="2" s="1"/>
  <c r="O235" i="2" s="1"/>
  <c r="M234" i="2"/>
  <c r="L234" i="2"/>
  <c r="K234" i="2"/>
  <c r="G234" i="2"/>
  <c r="H234" i="2" s="1"/>
  <c r="O234" i="2" s="1"/>
  <c r="M233" i="2"/>
  <c r="L233" i="2"/>
  <c r="K233" i="2"/>
  <c r="H233" i="2"/>
  <c r="O233" i="2" s="1"/>
  <c r="G233" i="2"/>
  <c r="N233" i="2" s="1"/>
  <c r="M231" i="2"/>
  <c r="L231" i="2"/>
  <c r="K231" i="2"/>
  <c r="G231" i="2"/>
  <c r="N231" i="2" s="1"/>
  <c r="M230" i="2"/>
  <c r="L230" i="2"/>
  <c r="K230" i="2"/>
  <c r="G230" i="2"/>
  <c r="N230" i="2" s="1"/>
  <c r="M229" i="2"/>
  <c r="L229" i="2"/>
  <c r="K229" i="2"/>
  <c r="G229" i="2"/>
  <c r="M228" i="2"/>
  <c r="L228" i="2"/>
  <c r="K228" i="2"/>
  <c r="G228" i="2"/>
  <c r="H228" i="2" s="1"/>
  <c r="O228" i="2" s="1"/>
  <c r="M227" i="2"/>
  <c r="L227" i="2"/>
  <c r="K227" i="2"/>
  <c r="G227" i="2"/>
  <c r="H227" i="2" s="1"/>
  <c r="O227" i="2" s="1"/>
  <c r="M226" i="2"/>
  <c r="L226" i="2"/>
  <c r="K226" i="2"/>
  <c r="G226" i="2"/>
  <c r="H226" i="2" s="1"/>
  <c r="O226" i="2" s="1"/>
  <c r="N225" i="2"/>
  <c r="M225" i="2"/>
  <c r="L225" i="2"/>
  <c r="K225" i="2"/>
  <c r="H225" i="2"/>
  <c r="O225" i="2" s="1"/>
  <c r="G225" i="2"/>
  <c r="M224" i="2"/>
  <c r="L224" i="2"/>
  <c r="K224" i="2"/>
  <c r="G224" i="2"/>
  <c r="N224" i="2" s="1"/>
  <c r="M223" i="2"/>
  <c r="L223" i="2"/>
  <c r="K223" i="2"/>
  <c r="G223" i="2"/>
  <c r="N223" i="2" s="1"/>
  <c r="M222" i="2"/>
  <c r="L222" i="2"/>
  <c r="K222" i="2"/>
  <c r="G222" i="2"/>
  <c r="N222" i="2" s="1"/>
  <c r="M221" i="2"/>
  <c r="L221" i="2"/>
  <c r="K221" i="2"/>
  <c r="G221" i="2"/>
  <c r="N220" i="2"/>
  <c r="M220" i="2"/>
  <c r="L220" i="2"/>
  <c r="K220" i="2"/>
  <c r="G220" i="2"/>
  <c r="H220" i="2" s="1"/>
  <c r="O220" i="2" s="1"/>
  <c r="M219" i="2"/>
  <c r="L219" i="2"/>
  <c r="K219" i="2"/>
  <c r="G219" i="2"/>
  <c r="H219" i="2" s="1"/>
  <c r="O219" i="2" s="1"/>
  <c r="M218" i="2"/>
  <c r="L218" i="2"/>
  <c r="K218" i="2"/>
  <c r="G218" i="2"/>
  <c r="N218" i="2" s="1"/>
  <c r="N217" i="2"/>
  <c r="M217" i="2"/>
  <c r="L217" i="2"/>
  <c r="K217" i="2"/>
  <c r="G217" i="2"/>
  <c r="H217" i="2" s="1"/>
  <c r="O217" i="2" s="1"/>
  <c r="M216" i="2"/>
  <c r="L216" i="2"/>
  <c r="K216" i="2"/>
  <c r="H216" i="2"/>
  <c r="O216" i="2" s="1"/>
  <c r="G216" i="2"/>
  <c r="N216" i="2" s="1"/>
  <c r="M215" i="2"/>
  <c r="L215" i="2"/>
  <c r="K215" i="2"/>
  <c r="G215" i="2"/>
  <c r="N215" i="2" s="1"/>
  <c r="M214" i="2"/>
  <c r="L214" i="2"/>
  <c r="K214" i="2"/>
  <c r="G214" i="2"/>
  <c r="N214" i="2" s="1"/>
  <c r="M213" i="2"/>
  <c r="L213" i="2"/>
  <c r="K213" i="2"/>
  <c r="G213" i="2"/>
  <c r="M212" i="2"/>
  <c r="L212" i="2"/>
  <c r="K212" i="2"/>
  <c r="G212" i="2"/>
  <c r="H212" i="2" s="1"/>
  <c r="O212" i="2" s="1"/>
  <c r="M211" i="2"/>
  <c r="L211" i="2"/>
  <c r="K211" i="2"/>
  <c r="G211" i="2"/>
  <c r="H211" i="2" s="1"/>
  <c r="O211" i="2" s="1"/>
  <c r="M210" i="2"/>
  <c r="L210" i="2"/>
  <c r="K210" i="2"/>
  <c r="G210" i="2"/>
  <c r="H210" i="2" s="1"/>
  <c r="O210" i="2" s="1"/>
  <c r="N209" i="2"/>
  <c r="M209" i="2"/>
  <c r="L209" i="2"/>
  <c r="K209" i="2"/>
  <c r="G209" i="2"/>
  <c r="H209" i="2" s="1"/>
  <c r="O209" i="2" s="1"/>
  <c r="M208" i="2"/>
  <c r="L208" i="2"/>
  <c r="K208" i="2"/>
  <c r="H208" i="2"/>
  <c r="O208" i="2" s="1"/>
  <c r="G208" i="2"/>
  <c r="N208" i="2" s="1"/>
  <c r="M207" i="2"/>
  <c r="L207" i="2"/>
  <c r="K207" i="2"/>
  <c r="G207" i="2"/>
  <c r="N207" i="2" s="1"/>
  <c r="M206" i="2"/>
  <c r="L206" i="2"/>
  <c r="K206" i="2"/>
  <c r="G206" i="2"/>
  <c r="N206" i="2" s="1"/>
  <c r="M205" i="2"/>
  <c r="L205" i="2"/>
  <c r="K205" i="2"/>
  <c r="G205" i="2"/>
  <c r="N205" i="2" s="1"/>
  <c r="N204" i="2"/>
  <c r="M204" i="2"/>
  <c r="L204" i="2"/>
  <c r="K204" i="2"/>
  <c r="G204" i="2"/>
  <c r="H204" i="2" s="1"/>
  <c r="O204" i="2" s="1"/>
  <c r="M203" i="2"/>
  <c r="L203" i="2"/>
  <c r="K203" i="2"/>
  <c r="G203" i="2"/>
  <c r="H203" i="2" s="1"/>
  <c r="O203" i="2" s="1"/>
  <c r="M202" i="2"/>
  <c r="L202" i="2"/>
  <c r="K202" i="2"/>
  <c r="G202" i="2"/>
  <c r="H202" i="2" s="1"/>
  <c r="O202" i="2" s="1"/>
  <c r="N197" i="2"/>
  <c r="M197" i="2"/>
  <c r="L197" i="2"/>
  <c r="K197" i="2"/>
  <c r="G197" i="2"/>
  <c r="H197" i="2" s="1"/>
  <c r="O197" i="2" s="1"/>
  <c r="M196" i="2"/>
  <c r="L196" i="2"/>
  <c r="K196" i="2"/>
  <c r="G196" i="2"/>
  <c r="N196" i="2" s="1"/>
  <c r="M195" i="2"/>
  <c r="L195" i="2"/>
  <c r="K195" i="2"/>
  <c r="G195" i="2"/>
  <c r="N195" i="2" s="1"/>
  <c r="M194" i="2"/>
  <c r="L194" i="2"/>
  <c r="K194" i="2"/>
  <c r="G194" i="2"/>
  <c r="N194" i="2" s="1"/>
  <c r="M190" i="2"/>
  <c r="L190" i="2"/>
  <c r="K190" i="2"/>
  <c r="G190" i="2"/>
  <c r="H190" i="2" s="1"/>
  <c r="O190" i="2" s="1"/>
  <c r="M189" i="2"/>
  <c r="L189" i="2"/>
  <c r="K189" i="2"/>
  <c r="G189" i="2"/>
  <c r="H189" i="2" s="1"/>
  <c r="O189" i="2" s="1"/>
  <c r="N188" i="2"/>
  <c r="M188" i="2"/>
  <c r="L188" i="2"/>
  <c r="K188" i="2"/>
  <c r="G188" i="2"/>
  <c r="H188" i="2" s="1"/>
  <c r="O188" i="2" s="1"/>
  <c r="M187" i="2"/>
  <c r="L187" i="2"/>
  <c r="K187" i="2"/>
  <c r="G187" i="2"/>
  <c r="H187" i="2" s="1"/>
  <c r="O187" i="2" s="1"/>
  <c r="M186" i="2"/>
  <c r="L186" i="2"/>
  <c r="K186" i="2"/>
  <c r="G186" i="2"/>
  <c r="H186" i="2" s="1"/>
  <c r="O186" i="2" s="1"/>
  <c r="M185" i="2"/>
  <c r="L185" i="2"/>
  <c r="K185" i="2"/>
  <c r="G185" i="2"/>
  <c r="N185" i="2" s="1"/>
  <c r="M184" i="2"/>
  <c r="L184" i="2"/>
  <c r="K184" i="2"/>
  <c r="G184" i="2"/>
  <c r="N184" i="2" s="1"/>
  <c r="M183" i="2"/>
  <c r="L183" i="2"/>
  <c r="K183" i="2"/>
  <c r="G183" i="2"/>
  <c r="N183" i="2" s="1"/>
  <c r="M182" i="2"/>
  <c r="L182" i="2"/>
  <c r="K182" i="2"/>
  <c r="G182" i="2"/>
  <c r="N182" i="2" s="1"/>
  <c r="M181" i="2"/>
  <c r="L181" i="2"/>
  <c r="K181" i="2"/>
  <c r="G181" i="2"/>
  <c r="H181" i="2" s="1"/>
  <c r="O181" i="2" s="1"/>
  <c r="O180" i="2"/>
  <c r="N180" i="2"/>
  <c r="M180" i="2"/>
  <c r="L180" i="2"/>
  <c r="M178" i="2"/>
  <c r="L178" i="2"/>
  <c r="K178" i="2"/>
  <c r="G178" i="2"/>
  <c r="N178" i="2" s="1"/>
  <c r="M177" i="2"/>
  <c r="L177" i="2"/>
  <c r="K177" i="2"/>
  <c r="G177" i="2"/>
  <c r="N177" i="2" s="1"/>
  <c r="M172" i="2"/>
  <c r="L172" i="2"/>
  <c r="K172" i="2"/>
  <c r="G172" i="2"/>
  <c r="N172" i="2" s="1"/>
  <c r="M171" i="2"/>
  <c r="L171" i="2"/>
  <c r="K171" i="2"/>
  <c r="G171" i="2"/>
  <c r="H171" i="2" s="1"/>
  <c r="O171" i="2" s="1"/>
  <c r="O170" i="2"/>
  <c r="N170" i="2"/>
  <c r="M170" i="2"/>
  <c r="L170" i="2"/>
  <c r="K170" i="2"/>
  <c r="G170" i="2"/>
  <c r="H170" i="2" s="1"/>
  <c r="M169" i="2"/>
  <c r="L169" i="2"/>
  <c r="K169" i="2"/>
  <c r="G169" i="2"/>
  <c r="H169" i="2" s="1"/>
  <c r="O169" i="2" s="1"/>
  <c r="M168" i="2"/>
  <c r="L168" i="2"/>
  <c r="K168" i="2"/>
  <c r="G168" i="2"/>
  <c r="N168" i="2" s="1"/>
  <c r="M167" i="2"/>
  <c r="L167" i="2"/>
  <c r="K167" i="2"/>
  <c r="G167" i="2"/>
  <c r="N167" i="2" s="1"/>
  <c r="M166" i="2"/>
  <c r="L166" i="2"/>
  <c r="K166" i="2"/>
  <c r="G166" i="2"/>
  <c r="N166" i="2" s="1"/>
  <c r="M165" i="2"/>
  <c r="L165" i="2"/>
  <c r="K165" i="2"/>
  <c r="G165" i="2"/>
  <c r="N165" i="2" s="1"/>
  <c r="M164" i="2"/>
  <c r="L164" i="2"/>
  <c r="K164" i="2"/>
  <c r="G164" i="2"/>
  <c r="N164" i="2" s="1"/>
  <c r="M163" i="2"/>
  <c r="L163" i="2"/>
  <c r="K163" i="2"/>
  <c r="G163" i="2"/>
  <c r="H163" i="2" s="1"/>
  <c r="O163" i="2" s="1"/>
  <c r="M162" i="2"/>
  <c r="L162" i="2"/>
  <c r="K162" i="2"/>
  <c r="G162" i="2"/>
  <c r="H162" i="2" s="1"/>
  <c r="O162" i="2" s="1"/>
  <c r="M159" i="2"/>
  <c r="L159" i="2"/>
  <c r="K159" i="2"/>
  <c r="G159" i="2"/>
  <c r="H159" i="2" s="1"/>
  <c r="O159" i="2" s="1"/>
  <c r="M158" i="2"/>
  <c r="L158" i="2"/>
  <c r="K158" i="2"/>
  <c r="G158" i="2"/>
  <c r="N158" i="2" s="1"/>
  <c r="M157" i="2"/>
  <c r="L157" i="2"/>
  <c r="K157" i="2"/>
  <c r="G157" i="2"/>
  <c r="N157" i="2" s="1"/>
  <c r="M156" i="2"/>
  <c r="L156" i="2"/>
  <c r="K156" i="2"/>
  <c r="G156" i="2"/>
  <c r="N156" i="2" s="1"/>
  <c r="M155" i="2"/>
  <c r="L155" i="2"/>
  <c r="K155" i="2"/>
  <c r="G155" i="2"/>
  <c r="N155" i="2" s="1"/>
  <c r="M154" i="2"/>
  <c r="L154" i="2"/>
  <c r="K154" i="2"/>
  <c r="G154" i="2"/>
  <c r="N154" i="2" s="1"/>
  <c r="M153" i="2"/>
  <c r="L153" i="2"/>
  <c r="K153" i="2"/>
  <c r="G153" i="2"/>
  <c r="H153" i="2" s="1"/>
  <c r="O153" i="2" s="1"/>
  <c r="M152" i="2"/>
  <c r="L152" i="2"/>
  <c r="K152" i="2"/>
  <c r="G152" i="2"/>
  <c r="H152" i="2" s="1"/>
  <c r="O152" i="2" s="1"/>
  <c r="M147" i="2"/>
  <c r="L147" i="2"/>
  <c r="K147" i="2"/>
  <c r="G147" i="2"/>
  <c r="H147" i="2" s="1"/>
  <c r="O147" i="2" s="1"/>
  <c r="M146" i="2"/>
  <c r="L146" i="2"/>
  <c r="K146" i="2"/>
  <c r="G146" i="2"/>
  <c r="N146" i="2" s="1"/>
  <c r="M143" i="2"/>
  <c r="L143" i="2"/>
  <c r="K143" i="2"/>
  <c r="G143" i="2"/>
  <c r="N143" i="2" s="1"/>
  <c r="M142" i="2"/>
  <c r="L142" i="2"/>
  <c r="K142" i="2"/>
  <c r="G142" i="2"/>
  <c r="N142" i="2" s="1"/>
  <c r="M141" i="2"/>
  <c r="L141" i="2"/>
  <c r="K141" i="2"/>
  <c r="G141" i="2"/>
  <c r="N141" i="2" s="1"/>
  <c r="M138" i="2"/>
  <c r="L138" i="2"/>
  <c r="K138" i="2"/>
  <c r="G138" i="2"/>
  <c r="H138" i="2" s="1"/>
  <c r="O138" i="2" s="1"/>
  <c r="M137" i="2"/>
  <c r="L137" i="2"/>
  <c r="K137" i="2"/>
  <c r="G137" i="2"/>
  <c r="H137" i="2" s="1"/>
  <c r="O137" i="2" s="1"/>
  <c r="O136" i="2"/>
  <c r="O139" i="2" s="1"/>
  <c r="N136" i="2"/>
  <c r="M136" i="2"/>
  <c r="L136" i="2"/>
  <c r="K136" i="2"/>
  <c r="G136" i="2"/>
  <c r="H136" i="2" s="1"/>
  <c r="N133" i="2"/>
  <c r="M133" i="2"/>
  <c r="L133" i="2"/>
  <c r="K133" i="2"/>
  <c r="G133" i="2"/>
  <c r="H133" i="2" s="1"/>
  <c r="O133" i="2" s="1"/>
  <c r="M130" i="2"/>
  <c r="L130" i="2"/>
  <c r="K130" i="2"/>
  <c r="H130" i="2"/>
  <c r="O130" i="2" s="1"/>
  <c r="G130" i="2"/>
  <c r="N130" i="2" s="1"/>
  <c r="M129" i="2"/>
  <c r="L129" i="2"/>
  <c r="K129" i="2"/>
  <c r="G129" i="2"/>
  <c r="N129" i="2" s="1"/>
  <c r="M128" i="2"/>
  <c r="L128" i="2"/>
  <c r="K128" i="2"/>
  <c r="G128" i="2"/>
  <c r="N128" i="2" s="1"/>
  <c r="M127" i="2"/>
  <c r="L127" i="2"/>
  <c r="K127" i="2"/>
  <c r="G127" i="2"/>
  <c r="N127" i="2" s="1"/>
  <c r="N126" i="2"/>
  <c r="M126" i="2"/>
  <c r="L126" i="2"/>
  <c r="K126" i="2"/>
  <c r="H126" i="2"/>
  <c r="O126" i="2" s="1"/>
  <c r="G126" i="2"/>
  <c r="M125" i="2"/>
  <c r="L125" i="2"/>
  <c r="K125" i="2"/>
  <c r="G125" i="2"/>
  <c r="H125" i="2" s="1"/>
  <c r="O125" i="2" s="1"/>
  <c r="M124" i="2"/>
  <c r="L124" i="2"/>
  <c r="K124" i="2"/>
  <c r="G124" i="2"/>
  <c r="H124" i="2" s="1"/>
  <c r="O124" i="2" s="1"/>
  <c r="M123" i="2"/>
  <c r="L123" i="2"/>
  <c r="K123" i="2"/>
  <c r="G123" i="2"/>
  <c r="H123" i="2" s="1"/>
  <c r="O123" i="2" s="1"/>
  <c r="M122" i="2"/>
  <c r="L122" i="2"/>
  <c r="K122" i="2"/>
  <c r="G122" i="2"/>
  <c r="N122" i="2" s="1"/>
  <c r="M121" i="2"/>
  <c r="L121" i="2"/>
  <c r="K121" i="2"/>
  <c r="G121" i="2"/>
  <c r="N121" i="2" s="1"/>
  <c r="M120" i="2"/>
  <c r="L120" i="2"/>
  <c r="K120" i="2"/>
  <c r="G120" i="2"/>
  <c r="N120" i="2" s="1"/>
  <c r="M119" i="2"/>
  <c r="L119" i="2"/>
  <c r="K119" i="2"/>
  <c r="G119" i="2"/>
  <c r="N119" i="2" s="1"/>
  <c r="N116" i="2"/>
  <c r="M116" i="2"/>
  <c r="L116" i="2"/>
  <c r="K116" i="2"/>
  <c r="G116" i="2"/>
  <c r="H116" i="2" s="1"/>
  <c r="O116" i="2" s="1"/>
  <c r="O115" i="2"/>
  <c r="N115" i="2"/>
  <c r="M115" i="2"/>
  <c r="L115" i="2"/>
  <c r="K115" i="2"/>
  <c r="G115" i="2"/>
  <c r="H115" i="2" s="1"/>
  <c r="M114" i="2"/>
  <c r="L114" i="2"/>
  <c r="K114" i="2"/>
  <c r="G114" i="2"/>
  <c r="H114" i="2" s="1"/>
  <c r="O114" i="2" s="1"/>
  <c r="O113" i="2"/>
  <c r="M113" i="2"/>
  <c r="L113" i="2"/>
  <c r="K113" i="2"/>
  <c r="G113" i="2"/>
  <c r="H113" i="2" s="1"/>
  <c r="N112" i="2"/>
  <c r="M112" i="2"/>
  <c r="L112" i="2"/>
  <c r="K112" i="2"/>
  <c r="H112" i="2"/>
  <c r="O112" i="2" s="1"/>
  <c r="G112" i="2"/>
  <c r="M111" i="2"/>
  <c r="L111" i="2"/>
  <c r="K111" i="2"/>
  <c r="G111" i="2"/>
  <c r="N111" i="2" s="1"/>
  <c r="M110" i="2"/>
  <c r="L110" i="2"/>
  <c r="K110" i="2"/>
  <c r="G110" i="2"/>
  <c r="N110" i="2" s="1"/>
  <c r="M109" i="2"/>
  <c r="L109" i="2"/>
  <c r="K109" i="2"/>
  <c r="G109" i="2"/>
  <c r="N109" i="2" s="1"/>
  <c r="M108" i="2"/>
  <c r="L108" i="2"/>
  <c r="K108" i="2"/>
  <c r="G108" i="2"/>
  <c r="H108" i="2" s="1"/>
  <c r="O108" i="2" s="1"/>
  <c r="M107" i="2"/>
  <c r="L107" i="2"/>
  <c r="K107" i="2"/>
  <c r="G107" i="2"/>
  <c r="H107" i="2" s="1"/>
  <c r="O107" i="2" s="1"/>
  <c r="M106" i="2"/>
  <c r="L106" i="2"/>
  <c r="K106" i="2"/>
  <c r="G106" i="2"/>
  <c r="H106" i="2" s="1"/>
  <c r="O106" i="2" s="1"/>
  <c r="M105" i="2"/>
  <c r="L105" i="2"/>
  <c r="K105" i="2"/>
  <c r="G105" i="2"/>
  <c r="H105" i="2" s="1"/>
  <c r="O105" i="2" s="1"/>
  <c r="G104" i="2"/>
  <c r="H104" i="2" s="1"/>
  <c r="M102" i="2"/>
  <c r="L102" i="2"/>
  <c r="K102" i="2"/>
  <c r="G102" i="2"/>
  <c r="H102" i="2" s="1"/>
  <c r="O102" i="2" s="1"/>
  <c r="M101" i="2"/>
  <c r="L101" i="2"/>
  <c r="K101" i="2"/>
  <c r="G101" i="2"/>
  <c r="H101" i="2" s="1"/>
  <c r="O101" i="2" s="1"/>
  <c r="M100" i="2"/>
  <c r="L100" i="2"/>
  <c r="K100" i="2"/>
  <c r="G100" i="2"/>
  <c r="H100" i="2" s="1"/>
  <c r="O100" i="2" s="1"/>
  <c r="O103" i="2" s="1"/>
  <c r="M97" i="2"/>
  <c r="L97" i="2"/>
  <c r="K97" i="2"/>
  <c r="G97" i="2"/>
  <c r="H97" i="2" s="1"/>
  <c r="O97" i="2" s="1"/>
  <c r="M96" i="2"/>
  <c r="L96" i="2"/>
  <c r="K96" i="2"/>
  <c r="G96" i="2"/>
  <c r="N96" i="2" s="1"/>
  <c r="M95" i="2"/>
  <c r="L95" i="2"/>
  <c r="K95" i="2"/>
  <c r="G95" i="2"/>
  <c r="N95" i="2" s="1"/>
  <c r="M94" i="2"/>
  <c r="L94" i="2"/>
  <c r="K94" i="2"/>
  <c r="G94" i="2"/>
  <c r="N94" i="2" s="1"/>
  <c r="M93" i="2"/>
  <c r="L93" i="2"/>
  <c r="K93" i="2"/>
  <c r="G93" i="2"/>
  <c r="N93" i="2" s="1"/>
  <c r="M92" i="2"/>
  <c r="L92" i="2"/>
  <c r="K92" i="2"/>
  <c r="G92" i="2"/>
  <c r="H92" i="2" s="1"/>
  <c r="O92" i="2" s="1"/>
  <c r="N91" i="2"/>
  <c r="M91" i="2"/>
  <c r="L91" i="2"/>
  <c r="K91" i="2"/>
  <c r="G91" i="2"/>
  <c r="H91" i="2" s="1"/>
  <c r="O91" i="2" s="1"/>
  <c r="M90" i="2"/>
  <c r="L90" i="2"/>
  <c r="K90" i="2"/>
  <c r="G90" i="2"/>
  <c r="H90" i="2" s="1"/>
  <c r="O90" i="2" s="1"/>
  <c r="M89" i="2"/>
  <c r="L89" i="2"/>
  <c r="K89" i="2"/>
  <c r="G89" i="2"/>
  <c r="H89" i="2" s="1"/>
  <c r="O89" i="2" s="1"/>
  <c r="N88" i="2"/>
  <c r="M88" i="2"/>
  <c r="L88" i="2"/>
  <c r="K88" i="2"/>
  <c r="G88" i="2"/>
  <c r="H88" i="2" s="1"/>
  <c r="O88" i="2" s="1"/>
  <c r="M85" i="2"/>
  <c r="L85" i="2"/>
  <c r="K85" i="2"/>
  <c r="H85" i="2"/>
  <c r="O85" i="2" s="1"/>
  <c r="G85" i="2"/>
  <c r="N85" i="2" s="1"/>
  <c r="M84" i="2"/>
  <c r="L84" i="2"/>
  <c r="K84" i="2"/>
  <c r="G84" i="2"/>
  <c r="H84" i="2" s="1"/>
  <c r="O84" i="2" s="1"/>
  <c r="M83" i="2"/>
  <c r="L83" i="2"/>
  <c r="K83" i="2"/>
  <c r="G83" i="2"/>
  <c r="N83" i="2" s="1"/>
  <c r="M82" i="2"/>
  <c r="L82" i="2"/>
  <c r="K82" i="2"/>
  <c r="G82" i="2"/>
  <c r="H82" i="2" s="1"/>
  <c r="O82" i="2" s="1"/>
  <c r="M79" i="2"/>
  <c r="L79" i="2"/>
  <c r="K79" i="2"/>
  <c r="G79" i="2"/>
  <c r="H79" i="2" s="1"/>
  <c r="O79" i="2" s="1"/>
  <c r="M78" i="2"/>
  <c r="L78" i="2"/>
  <c r="K78" i="2"/>
  <c r="G78" i="2"/>
  <c r="H78" i="2" s="1"/>
  <c r="O78" i="2" s="1"/>
  <c r="M77" i="2"/>
  <c r="L77" i="2"/>
  <c r="K77" i="2"/>
  <c r="G77" i="2"/>
  <c r="H77" i="2" s="1"/>
  <c r="O77" i="2" s="1"/>
  <c r="N76" i="2"/>
  <c r="M76" i="2"/>
  <c r="L76" i="2"/>
  <c r="K76" i="2"/>
  <c r="G76" i="2"/>
  <c r="H76" i="2" s="1"/>
  <c r="O76" i="2" s="1"/>
  <c r="M75" i="2"/>
  <c r="L75" i="2"/>
  <c r="K75" i="2"/>
  <c r="G75" i="2"/>
  <c r="N75" i="2" s="1"/>
  <c r="M74" i="2"/>
  <c r="L74" i="2"/>
  <c r="K74" i="2"/>
  <c r="G74" i="2"/>
  <c r="N74" i="2" s="1"/>
  <c r="M73" i="2"/>
  <c r="L73" i="2"/>
  <c r="K73" i="2"/>
  <c r="G73" i="2"/>
  <c r="N73" i="2" s="1"/>
  <c r="M72" i="2"/>
  <c r="L72" i="2"/>
  <c r="K72" i="2"/>
  <c r="G72" i="2"/>
  <c r="H72" i="2" s="1"/>
  <c r="O72" i="2" s="1"/>
  <c r="N71" i="2"/>
  <c r="M71" i="2"/>
  <c r="L71" i="2"/>
  <c r="K71" i="2"/>
  <c r="G71" i="2"/>
  <c r="H71" i="2" s="1"/>
  <c r="O71" i="2" s="1"/>
  <c r="M70" i="2"/>
  <c r="L70" i="2"/>
  <c r="K70" i="2"/>
  <c r="G70" i="2"/>
  <c r="H70" i="2" s="1"/>
  <c r="O70" i="2" s="1"/>
  <c r="N67" i="2"/>
  <c r="M67" i="2"/>
  <c r="L67" i="2"/>
  <c r="K67" i="2"/>
  <c r="G67" i="2"/>
  <c r="H67" i="2" s="1"/>
  <c r="O67" i="2" s="1"/>
  <c r="N66" i="2"/>
  <c r="M66" i="2"/>
  <c r="L66" i="2"/>
  <c r="K66" i="2"/>
  <c r="G66" i="2"/>
  <c r="H66" i="2" s="1"/>
  <c r="O66" i="2" s="1"/>
  <c r="M65" i="2"/>
  <c r="L65" i="2"/>
  <c r="K65" i="2"/>
  <c r="G65" i="2"/>
  <c r="N65" i="2" s="1"/>
  <c r="M64" i="2"/>
  <c r="L64" i="2"/>
  <c r="K64" i="2"/>
  <c r="G64" i="2"/>
  <c r="N64" i="2" s="1"/>
  <c r="M63" i="2"/>
  <c r="L63" i="2"/>
  <c r="K63" i="2"/>
  <c r="G63" i="2"/>
  <c r="N63" i="2" s="1"/>
  <c r="N62" i="2"/>
  <c r="M62" i="2"/>
  <c r="L62" i="2"/>
  <c r="K62" i="2"/>
  <c r="G62" i="2"/>
  <c r="H62" i="2" s="1"/>
  <c r="O62" i="2" s="1"/>
  <c r="M61" i="2"/>
  <c r="L61" i="2"/>
  <c r="K61" i="2"/>
  <c r="G61" i="2"/>
  <c r="H61" i="2" s="1"/>
  <c r="O61" i="2" s="1"/>
  <c r="N60" i="2"/>
  <c r="M60" i="2"/>
  <c r="L60" i="2"/>
  <c r="K60" i="2"/>
  <c r="G60" i="2"/>
  <c r="H60" i="2" s="1"/>
  <c r="O60" i="2" s="1"/>
  <c r="N59" i="2"/>
  <c r="M59" i="2"/>
  <c r="L59" i="2"/>
  <c r="K59" i="2"/>
  <c r="G59" i="2"/>
  <c r="H59" i="2" s="1"/>
  <c r="O59" i="2" s="1"/>
  <c r="M56" i="2"/>
  <c r="L56" i="2"/>
  <c r="K56" i="2"/>
  <c r="H56" i="2"/>
  <c r="O56" i="2" s="1"/>
  <c r="G56" i="2"/>
  <c r="N56" i="2" s="1"/>
  <c r="M55" i="2"/>
  <c r="L55" i="2"/>
  <c r="K55" i="2"/>
  <c r="G55" i="2"/>
  <c r="N55" i="2" s="1"/>
  <c r="M54" i="2"/>
  <c r="L54" i="2"/>
  <c r="K54" i="2"/>
  <c r="G54" i="2"/>
  <c r="N54" i="2" s="1"/>
  <c r="M53" i="2"/>
  <c r="L53" i="2"/>
  <c r="K53" i="2"/>
  <c r="G53" i="2"/>
  <c r="N53" i="2" s="1"/>
  <c r="M52" i="2"/>
  <c r="L52" i="2"/>
  <c r="K52" i="2"/>
  <c r="G52" i="2"/>
  <c r="H52" i="2" s="1"/>
  <c r="O52" i="2" s="1"/>
  <c r="M51" i="2"/>
  <c r="L51" i="2"/>
  <c r="K51" i="2"/>
  <c r="G51" i="2"/>
  <c r="H51" i="2" s="1"/>
  <c r="O51" i="2" s="1"/>
  <c r="M50" i="2"/>
  <c r="L50" i="2"/>
  <c r="K50" i="2"/>
  <c r="G50" i="2"/>
  <c r="H50" i="2" s="1"/>
  <c r="O50" i="2" s="1"/>
  <c r="M49" i="2"/>
  <c r="L49" i="2"/>
  <c r="K49" i="2"/>
  <c r="G49" i="2"/>
  <c r="H49" i="2" s="1"/>
  <c r="O49" i="2" s="1"/>
  <c r="M48" i="2"/>
  <c r="L48" i="2"/>
  <c r="K48" i="2"/>
  <c r="G48" i="2"/>
  <c r="H48" i="2" s="1"/>
  <c r="O48" i="2" s="1"/>
  <c r="M47" i="2"/>
  <c r="L47" i="2"/>
  <c r="K47" i="2"/>
  <c r="G47" i="2"/>
  <c r="N47" i="2" s="1"/>
  <c r="M46" i="2"/>
  <c r="L46" i="2"/>
  <c r="K46" i="2"/>
  <c r="G46" i="2"/>
  <c r="N46" i="2" s="1"/>
  <c r="M45" i="2"/>
  <c r="L45" i="2"/>
  <c r="K45" i="2"/>
  <c r="G45" i="2"/>
  <c r="N45" i="2" s="1"/>
  <c r="M44" i="2"/>
  <c r="L44" i="2"/>
  <c r="K44" i="2"/>
  <c r="G44" i="2"/>
  <c r="H44" i="2" s="1"/>
  <c r="O44" i="2" s="1"/>
  <c r="M41" i="2"/>
  <c r="L41" i="2"/>
  <c r="K41" i="2"/>
  <c r="G41" i="2"/>
  <c r="H41" i="2" s="1"/>
  <c r="O41" i="2" s="1"/>
  <c r="M40" i="2"/>
  <c r="L40" i="2"/>
  <c r="K40" i="2"/>
  <c r="G40" i="2"/>
  <c r="H40" i="2" s="1"/>
  <c r="O40" i="2" s="1"/>
  <c r="M39" i="2"/>
  <c r="L39" i="2"/>
  <c r="K39" i="2"/>
  <c r="G39" i="2"/>
  <c r="H39" i="2" s="1"/>
  <c r="O39" i="2" s="1"/>
  <c r="N38" i="2"/>
  <c r="M38" i="2"/>
  <c r="L38" i="2"/>
  <c r="K38" i="2"/>
  <c r="G38" i="2"/>
  <c r="H38" i="2" s="1"/>
  <c r="O38" i="2" s="1"/>
  <c r="M37" i="2"/>
  <c r="L37" i="2"/>
  <c r="K37" i="2"/>
  <c r="G37" i="2"/>
  <c r="N37" i="2" s="1"/>
  <c r="M36" i="2"/>
  <c r="L36" i="2"/>
  <c r="K36" i="2"/>
  <c r="G36" i="2"/>
  <c r="N36" i="2" s="1"/>
  <c r="M35" i="2"/>
  <c r="L35" i="2"/>
  <c r="K35" i="2"/>
  <c r="G35" i="2"/>
  <c r="N35" i="2" s="1"/>
  <c r="M32" i="2"/>
  <c r="L32" i="2"/>
  <c r="K32" i="2"/>
  <c r="G32" i="2"/>
  <c r="H32" i="2" s="1"/>
  <c r="O32" i="2" s="1"/>
  <c r="M31" i="2"/>
  <c r="L31" i="2"/>
  <c r="K31" i="2"/>
  <c r="G31" i="2"/>
  <c r="H31" i="2" s="1"/>
  <c r="O31" i="2" s="1"/>
  <c r="M30" i="2"/>
  <c r="L30" i="2"/>
  <c r="K30" i="2"/>
  <c r="G30" i="2"/>
  <c r="H30" i="2" s="1"/>
  <c r="O30" i="2" s="1"/>
  <c r="N29" i="2"/>
  <c r="M29" i="2"/>
  <c r="L29" i="2"/>
  <c r="K29" i="2"/>
  <c r="G29" i="2"/>
  <c r="H29" i="2" s="1"/>
  <c r="O29" i="2" s="1"/>
  <c r="M28" i="2"/>
  <c r="L28" i="2"/>
  <c r="K28" i="2"/>
  <c r="G28" i="2"/>
  <c r="N28" i="2" s="1"/>
  <c r="M27" i="2"/>
  <c r="L27" i="2"/>
  <c r="K27" i="2"/>
  <c r="G27" i="2"/>
  <c r="N27" i="2" s="1"/>
  <c r="M26" i="2"/>
  <c r="L26" i="2"/>
  <c r="K26" i="2"/>
  <c r="G26" i="2"/>
  <c r="N26" i="2" s="1"/>
  <c r="M25" i="2"/>
  <c r="L25" i="2"/>
  <c r="K25" i="2"/>
  <c r="G25" i="2"/>
  <c r="N25" i="2" s="1"/>
  <c r="M24" i="2"/>
  <c r="L24" i="2"/>
  <c r="K24" i="2"/>
  <c r="G24" i="2"/>
  <c r="H24" i="2" s="1"/>
  <c r="O24" i="2" s="1"/>
  <c r="M23" i="2"/>
  <c r="L23" i="2"/>
  <c r="K23" i="2"/>
  <c r="G23" i="2"/>
  <c r="H23" i="2" s="1"/>
  <c r="O23" i="2" s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N370" i="7" l="1"/>
  <c r="O370" i="7"/>
  <c r="L377" i="6"/>
  <c r="L378" i="6" s="1"/>
  <c r="L162" i="5"/>
  <c r="L165" i="5"/>
  <c r="L376" i="4"/>
  <c r="L373" i="4"/>
  <c r="L377" i="4" s="1"/>
  <c r="L378" i="4" s="1"/>
  <c r="L380" i="4" s="1"/>
  <c r="O68" i="2"/>
  <c r="H287" i="2"/>
  <c r="O287" i="2" s="1"/>
  <c r="H28" i="2"/>
  <c r="O28" i="2" s="1"/>
  <c r="H119" i="2"/>
  <c r="O119" i="2" s="1"/>
  <c r="H271" i="2"/>
  <c r="O271" i="2" s="1"/>
  <c r="H289" i="2"/>
  <c r="O289" i="2" s="1"/>
  <c r="H307" i="2"/>
  <c r="O307" i="2" s="1"/>
  <c r="H327" i="2"/>
  <c r="O327" i="2" s="1"/>
  <c r="H345" i="2"/>
  <c r="O345" i="2" s="1"/>
  <c r="H411" i="2"/>
  <c r="O411" i="2" s="1"/>
  <c r="N48" i="2"/>
  <c r="N152" i="2"/>
  <c r="N203" i="2"/>
  <c r="N234" i="2"/>
  <c r="N256" i="2"/>
  <c r="N314" i="2"/>
  <c r="N319" i="2"/>
  <c r="H331" i="2"/>
  <c r="O331" i="2" s="1"/>
  <c r="N367" i="2"/>
  <c r="N400" i="2"/>
  <c r="N50" i="2"/>
  <c r="N212" i="2"/>
  <c r="H218" i="2"/>
  <c r="O218" i="2" s="1"/>
  <c r="N226" i="2"/>
  <c r="N245" i="2"/>
  <c r="H297" i="2"/>
  <c r="O297" i="2" s="1"/>
  <c r="H333" i="2"/>
  <c r="O333" i="2" s="1"/>
  <c r="N334" i="2"/>
  <c r="H353" i="2"/>
  <c r="O353" i="2" s="1"/>
  <c r="N369" i="2"/>
  <c r="N395" i="2"/>
  <c r="N90" i="2"/>
  <c r="N79" i="2"/>
  <c r="N189" i="2"/>
  <c r="N39" i="2"/>
  <c r="N72" i="2"/>
  <c r="N100" i="2"/>
  <c r="N123" i="2"/>
  <c r="N162" i="2"/>
  <c r="N228" i="2"/>
  <c r="N340" i="2"/>
  <c r="H381" i="2"/>
  <c r="O381" i="2" s="1"/>
  <c r="N24" i="2"/>
  <c r="N105" i="2"/>
  <c r="N32" i="2"/>
  <c r="N41" i="2"/>
  <c r="N102" i="2"/>
  <c r="H146" i="2"/>
  <c r="O146" i="2" s="1"/>
  <c r="N147" i="2"/>
  <c r="N186" i="2"/>
  <c r="N278" i="2"/>
  <c r="N302" i="2"/>
  <c r="N351" i="2"/>
  <c r="N375" i="2"/>
  <c r="N399" i="2"/>
  <c r="H111" i="2"/>
  <c r="O111" i="2" s="1"/>
  <c r="H122" i="2"/>
  <c r="O122" i="2" s="1"/>
  <c r="H156" i="2"/>
  <c r="O156" i="2" s="1"/>
  <c r="H172" i="2"/>
  <c r="O172" i="2" s="1"/>
  <c r="H182" i="2"/>
  <c r="O182" i="2" s="1"/>
  <c r="O191" i="2" s="1"/>
  <c r="H224" i="2"/>
  <c r="O224" i="2" s="1"/>
  <c r="H286" i="2"/>
  <c r="O286" i="2" s="1"/>
  <c r="H296" i="2"/>
  <c r="O296" i="2" s="1"/>
  <c r="H306" i="2"/>
  <c r="O306" i="2" s="1"/>
  <c r="H325" i="2"/>
  <c r="O325" i="2" s="1"/>
  <c r="H355" i="2"/>
  <c r="O355" i="2" s="1"/>
  <c r="H363" i="2"/>
  <c r="O363" i="2" s="1"/>
  <c r="H373" i="2"/>
  <c r="O373" i="2" s="1"/>
  <c r="H383" i="2"/>
  <c r="O383" i="2" s="1"/>
  <c r="H393" i="2"/>
  <c r="O393" i="2" s="1"/>
  <c r="H419" i="2"/>
  <c r="O419" i="2" s="1"/>
  <c r="N31" i="2"/>
  <c r="H96" i="2"/>
  <c r="O96" i="2" s="1"/>
  <c r="H158" i="2"/>
  <c r="O158" i="2" s="1"/>
  <c r="H168" i="2"/>
  <c r="O168" i="2" s="1"/>
  <c r="H207" i="2"/>
  <c r="O207" i="2" s="1"/>
  <c r="N211" i="2"/>
  <c r="N236" i="2"/>
  <c r="N244" i="2"/>
  <c r="N255" i="2"/>
  <c r="N260" i="2"/>
  <c r="H273" i="2"/>
  <c r="O273" i="2" s="1"/>
  <c r="N284" i="2"/>
  <c r="H288" i="2"/>
  <c r="O288" i="2" s="1"/>
  <c r="N294" i="2"/>
  <c r="H298" i="2"/>
  <c r="O298" i="2" s="1"/>
  <c r="H310" i="2"/>
  <c r="O310" i="2" s="1"/>
  <c r="H332" i="2"/>
  <c r="O332" i="2" s="1"/>
  <c r="H344" i="2"/>
  <c r="O344" i="2" s="1"/>
  <c r="H349" i="2"/>
  <c r="O349" i="2" s="1"/>
  <c r="N356" i="2"/>
  <c r="N366" i="2"/>
  <c r="N374" i="2"/>
  <c r="N384" i="2"/>
  <c r="N394" i="2"/>
  <c r="H410" i="2"/>
  <c r="O410" i="2" s="1"/>
  <c r="M421" i="2"/>
  <c r="N40" i="2"/>
  <c r="N52" i="2"/>
  <c r="N78" i="2"/>
  <c r="N97" i="2"/>
  <c r="H121" i="2"/>
  <c r="O121" i="2" s="1"/>
  <c r="N125" i="2"/>
  <c r="N138" i="2"/>
  <c r="N159" i="2"/>
  <c r="N169" i="2"/>
  <c r="N219" i="2"/>
  <c r="H223" i="2"/>
  <c r="O223" i="2" s="1"/>
  <c r="N227" i="2"/>
  <c r="N265" i="2"/>
  <c r="N23" i="2"/>
  <c r="N49" i="2"/>
  <c r="N61" i="2"/>
  <c r="N92" i="2"/>
  <c r="N114" i="2"/>
  <c r="N187" i="2"/>
  <c r="N202" i="2"/>
  <c r="N257" i="2"/>
  <c r="N318" i="2"/>
  <c r="H324" i="2"/>
  <c r="O324" i="2" s="1"/>
  <c r="N350" i="2"/>
  <c r="H354" i="2"/>
  <c r="O354" i="2" s="1"/>
  <c r="N358" i="2"/>
  <c r="H362" i="2"/>
  <c r="O362" i="2" s="1"/>
  <c r="N368" i="2"/>
  <c r="H372" i="2"/>
  <c r="O372" i="2" s="1"/>
  <c r="N376" i="2"/>
  <c r="H382" i="2"/>
  <c r="O382" i="2" s="1"/>
  <c r="N386" i="2"/>
  <c r="H392" i="2"/>
  <c r="O392" i="2" s="1"/>
  <c r="N396" i="2"/>
  <c r="N406" i="2"/>
  <c r="N30" i="2"/>
  <c r="N44" i="2"/>
  <c r="N70" i="2"/>
  <c r="N82" i="2"/>
  <c r="N89" i="2"/>
  <c r="N101" i="2"/>
  <c r="N137" i="2"/>
  <c r="N153" i="2"/>
  <c r="H157" i="2"/>
  <c r="O157" i="2" s="1"/>
  <c r="H165" i="2"/>
  <c r="O165" i="2" s="1"/>
  <c r="H177" i="2"/>
  <c r="O177" i="2" s="1"/>
  <c r="O179" i="2" s="1"/>
  <c r="N181" i="2"/>
  <c r="N190" i="2"/>
  <c r="N210" i="2"/>
  <c r="N235" i="2"/>
  <c r="N243" i="2"/>
  <c r="N283" i="2"/>
  <c r="N291" i="2"/>
  <c r="N303" i="2"/>
  <c r="N339" i="2"/>
  <c r="N51" i="2"/>
  <c r="N77" i="2"/>
  <c r="N108" i="2"/>
  <c r="N113" i="2"/>
  <c r="N124" i="2"/>
  <c r="N320" i="2"/>
  <c r="H326" i="2"/>
  <c r="O326" i="2" s="1"/>
  <c r="H213" i="2"/>
  <c r="O213" i="2" s="1"/>
  <c r="N213" i="2"/>
  <c r="H229" i="2"/>
  <c r="O229" i="2" s="1"/>
  <c r="N229" i="2"/>
  <c r="H65" i="2"/>
  <c r="O65" i="2" s="1"/>
  <c r="H95" i="2"/>
  <c r="O95" i="2" s="1"/>
  <c r="H142" i="2"/>
  <c r="O142" i="2" s="1"/>
  <c r="H195" i="2"/>
  <c r="O195" i="2" s="1"/>
  <c r="H239" i="2"/>
  <c r="O239" i="2" s="1"/>
  <c r="H37" i="2"/>
  <c r="O37" i="2" s="1"/>
  <c r="H26" i="2"/>
  <c r="O26" i="2" s="1"/>
  <c r="H94" i="2"/>
  <c r="O94" i="2" s="1"/>
  <c r="H128" i="2"/>
  <c r="O128" i="2" s="1"/>
  <c r="H155" i="2"/>
  <c r="O155" i="2" s="1"/>
  <c r="H164" i="2"/>
  <c r="O164" i="2" s="1"/>
  <c r="O173" i="2" s="1"/>
  <c r="H184" i="2"/>
  <c r="O184" i="2" s="1"/>
  <c r="H206" i="2"/>
  <c r="O206" i="2" s="1"/>
  <c r="H55" i="2"/>
  <c r="O55" i="2" s="1"/>
  <c r="H35" i="2"/>
  <c r="O35" i="2" s="1"/>
  <c r="H45" i="2"/>
  <c r="O45" i="2" s="1"/>
  <c r="O57" i="2" s="1"/>
  <c r="H83" i="2"/>
  <c r="O83" i="2" s="1"/>
  <c r="O86" i="2" s="1"/>
  <c r="H93" i="2"/>
  <c r="O93" i="2" s="1"/>
  <c r="O98" i="2" s="1"/>
  <c r="H120" i="2"/>
  <c r="O120" i="2" s="1"/>
  <c r="H194" i="2"/>
  <c r="O194" i="2" s="1"/>
  <c r="O198" i="2" s="1"/>
  <c r="H205" i="2"/>
  <c r="O205" i="2" s="1"/>
  <c r="H215" i="2"/>
  <c r="O215" i="2" s="1"/>
  <c r="H222" i="2"/>
  <c r="O222" i="2" s="1"/>
  <c r="H231" i="2"/>
  <c r="O231" i="2" s="1"/>
  <c r="H238" i="2"/>
  <c r="O238" i="2" s="1"/>
  <c r="N238" i="2"/>
  <c r="H27" i="2"/>
  <c r="O27" i="2" s="1"/>
  <c r="O33" i="2" s="1"/>
  <c r="H36" i="2"/>
  <c r="O36" i="2" s="1"/>
  <c r="H54" i="2"/>
  <c r="O54" i="2" s="1"/>
  <c r="H73" i="2"/>
  <c r="O73" i="2" s="1"/>
  <c r="O80" i="2" s="1"/>
  <c r="N107" i="2"/>
  <c r="H110" i="2"/>
  <c r="O110" i="2" s="1"/>
  <c r="H127" i="2"/>
  <c r="O127" i="2" s="1"/>
  <c r="H167" i="2"/>
  <c r="O167" i="2" s="1"/>
  <c r="H183" i="2"/>
  <c r="O183" i="2" s="1"/>
  <c r="H47" i="2"/>
  <c r="O47" i="2" s="1"/>
  <c r="H75" i="2"/>
  <c r="O75" i="2" s="1"/>
  <c r="H64" i="2"/>
  <c r="O64" i="2" s="1"/>
  <c r="H154" i="2"/>
  <c r="O154" i="2" s="1"/>
  <c r="O160" i="2" s="1"/>
  <c r="O174" i="2" s="1"/>
  <c r="H221" i="2"/>
  <c r="O221" i="2" s="1"/>
  <c r="N221" i="2"/>
  <c r="H268" i="2"/>
  <c r="O268" i="2" s="1"/>
  <c r="N268" i="2"/>
  <c r="H46" i="2"/>
  <c r="O46" i="2" s="1"/>
  <c r="H74" i="2"/>
  <c r="O74" i="2" s="1"/>
  <c r="H53" i="2"/>
  <c r="O53" i="2" s="1"/>
  <c r="H63" i="2"/>
  <c r="O63" i="2" s="1"/>
  <c r="H141" i="2"/>
  <c r="O141" i="2" s="1"/>
  <c r="K421" i="2"/>
  <c r="L424" i="2" s="1"/>
  <c r="N84" i="2"/>
  <c r="N106" i="2"/>
  <c r="H109" i="2"/>
  <c r="O109" i="2" s="1"/>
  <c r="O117" i="2" s="1"/>
  <c r="H143" i="2"/>
  <c r="O143" i="2" s="1"/>
  <c r="N171" i="2"/>
  <c r="H178" i="2"/>
  <c r="O178" i="2" s="1"/>
  <c r="H196" i="2"/>
  <c r="O196" i="2" s="1"/>
  <c r="H214" i="2"/>
  <c r="O214" i="2" s="1"/>
  <c r="H230" i="2"/>
  <c r="O230" i="2" s="1"/>
  <c r="H240" i="2"/>
  <c r="O240" i="2" s="1"/>
  <c r="H246" i="2"/>
  <c r="O246" i="2" s="1"/>
  <c r="N246" i="2"/>
  <c r="H25" i="2"/>
  <c r="O25" i="2" s="1"/>
  <c r="H129" i="2"/>
  <c r="O129" i="2" s="1"/>
  <c r="N163" i="2"/>
  <c r="H166" i="2"/>
  <c r="O166" i="2" s="1"/>
  <c r="H185" i="2"/>
  <c r="O185" i="2" s="1"/>
  <c r="N285" i="2"/>
  <c r="N295" i="2"/>
  <c r="N305" i="2"/>
  <c r="N321" i="2"/>
  <c r="N342" i="2"/>
  <c r="N352" i="2"/>
  <c r="N360" i="2"/>
  <c r="N370" i="2"/>
  <c r="N380" i="2"/>
  <c r="N390" i="2"/>
  <c r="N409" i="2"/>
  <c r="H272" i="2"/>
  <c r="O272" i="2" s="1"/>
  <c r="G369" i="1"/>
  <c r="H369" i="1" s="1"/>
  <c r="O369" i="1" s="1"/>
  <c r="G366" i="1"/>
  <c r="H366" i="1" s="1"/>
  <c r="O366" i="1" s="1"/>
  <c r="M369" i="1"/>
  <c r="L369" i="1"/>
  <c r="M366" i="1"/>
  <c r="L366" i="1"/>
  <c r="M362" i="1"/>
  <c r="L362" i="1"/>
  <c r="M361" i="1"/>
  <c r="L361" i="1"/>
  <c r="M360" i="1"/>
  <c r="L360" i="1"/>
  <c r="M357" i="1"/>
  <c r="L357" i="1"/>
  <c r="M353" i="1"/>
  <c r="L353" i="1"/>
  <c r="M352" i="1"/>
  <c r="L352" i="1"/>
  <c r="M350" i="1"/>
  <c r="L350" i="1"/>
  <c r="M349" i="1"/>
  <c r="L349" i="1"/>
  <c r="M348" i="1"/>
  <c r="L348" i="1"/>
  <c r="M347" i="1"/>
  <c r="L347" i="1"/>
  <c r="M346" i="1"/>
  <c r="L346" i="1"/>
  <c r="M345" i="1"/>
  <c r="L345" i="1"/>
  <c r="M344" i="1"/>
  <c r="L344" i="1"/>
  <c r="M343" i="1"/>
  <c r="L343" i="1"/>
  <c r="M341" i="1"/>
  <c r="L341" i="1"/>
  <c r="M340" i="1"/>
  <c r="L340" i="1"/>
  <c r="M339" i="1"/>
  <c r="L339" i="1"/>
  <c r="M338" i="1"/>
  <c r="L338" i="1"/>
  <c r="M337" i="1"/>
  <c r="L337" i="1"/>
  <c r="M336" i="1"/>
  <c r="L336" i="1"/>
  <c r="M335" i="1"/>
  <c r="L335" i="1"/>
  <c r="M334" i="1"/>
  <c r="L334" i="1"/>
  <c r="M332" i="1"/>
  <c r="L332" i="1"/>
  <c r="M331" i="1"/>
  <c r="L331" i="1"/>
  <c r="M330" i="1"/>
  <c r="L330" i="1"/>
  <c r="M329" i="1"/>
  <c r="L329" i="1"/>
  <c r="M328" i="1"/>
  <c r="L328" i="1"/>
  <c r="M327" i="1"/>
  <c r="L327" i="1"/>
  <c r="M326" i="1"/>
  <c r="L326" i="1"/>
  <c r="M325" i="1"/>
  <c r="L325" i="1"/>
  <c r="M324" i="1"/>
  <c r="L324" i="1"/>
  <c r="M323" i="1"/>
  <c r="L323" i="1"/>
  <c r="M322" i="1"/>
  <c r="L322" i="1"/>
  <c r="M320" i="1"/>
  <c r="L320" i="1"/>
  <c r="M319" i="1"/>
  <c r="L319" i="1"/>
  <c r="M318" i="1"/>
  <c r="L318" i="1"/>
  <c r="M317" i="1"/>
  <c r="L317" i="1"/>
  <c r="M316" i="1"/>
  <c r="L316" i="1"/>
  <c r="M315" i="1"/>
  <c r="L315" i="1"/>
  <c r="M314" i="1"/>
  <c r="L314" i="1"/>
  <c r="M313" i="1"/>
  <c r="L313" i="1"/>
  <c r="M312" i="1"/>
  <c r="L312" i="1"/>
  <c r="M311" i="1"/>
  <c r="L311" i="1"/>
  <c r="M310" i="1"/>
  <c r="L310" i="1"/>
  <c r="M309" i="1"/>
  <c r="L309" i="1"/>
  <c r="M308" i="1"/>
  <c r="L308" i="1"/>
  <c r="M307" i="1"/>
  <c r="L307" i="1"/>
  <c r="M306" i="1"/>
  <c r="L306" i="1"/>
  <c r="M305" i="1"/>
  <c r="L305" i="1"/>
  <c r="M303" i="1"/>
  <c r="L303" i="1"/>
  <c r="M302" i="1"/>
  <c r="L302" i="1"/>
  <c r="M301" i="1"/>
  <c r="L301" i="1"/>
  <c r="M300" i="1"/>
  <c r="L300" i="1"/>
  <c r="M299" i="1"/>
  <c r="L299" i="1"/>
  <c r="M298" i="1"/>
  <c r="L298" i="1"/>
  <c r="M297" i="1"/>
  <c r="L297" i="1"/>
  <c r="M294" i="1"/>
  <c r="L294" i="1"/>
  <c r="M293" i="1"/>
  <c r="L293" i="1"/>
  <c r="M292" i="1"/>
  <c r="L292" i="1"/>
  <c r="M291" i="1"/>
  <c r="L291" i="1"/>
  <c r="O290" i="1"/>
  <c r="N290" i="1"/>
  <c r="M290" i="1"/>
  <c r="L290" i="1"/>
  <c r="M289" i="1"/>
  <c r="L289" i="1"/>
  <c r="M288" i="1"/>
  <c r="L288" i="1"/>
  <c r="M287" i="1"/>
  <c r="L287" i="1"/>
  <c r="M286" i="1"/>
  <c r="L286" i="1"/>
  <c r="M284" i="1"/>
  <c r="L284" i="1"/>
  <c r="M283" i="1"/>
  <c r="L283" i="1"/>
  <c r="M282" i="1"/>
  <c r="L282" i="1"/>
  <c r="M281" i="1"/>
  <c r="L281" i="1"/>
  <c r="M280" i="1"/>
  <c r="L280" i="1"/>
  <c r="M278" i="1"/>
  <c r="L278" i="1"/>
  <c r="M277" i="1"/>
  <c r="L277" i="1"/>
  <c r="M275" i="1"/>
  <c r="L275" i="1"/>
  <c r="M273" i="1"/>
  <c r="L273" i="1"/>
  <c r="M272" i="1"/>
  <c r="L272" i="1"/>
  <c r="M271" i="1"/>
  <c r="L271" i="1"/>
  <c r="M270" i="1"/>
  <c r="L270" i="1"/>
  <c r="M269" i="1"/>
  <c r="L269" i="1"/>
  <c r="M268" i="1"/>
  <c r="L268" i="1"/>
  <c r="M267" i="1"/>
  <c r="L267" i="1"/>
  <c r="M265" i="1"/>
  <c r="L265" i="1"/>
  <c r="M264" i="1"/>
  <c r="L264" i="1"/>
  <c r="M263" i="1"/>
  <c r="L263" i="1"/>
  <c r="M262" i="1"/>
  <c r="L262" i="1"/>
  <c r="M261" i="1"/>
  <c r="L261" i="1"/>
  <c r="M259" i="1"/>
  <c r="L259" i="1"/>
  <c r="M258" i="1"/>
  <c r="L258" i="1"/>
  <c r="M257" i="1"/>
  <c r="L257" i="1"/>
  <c r="M256" i="1"/>
  <c r="L256" i="1"/>
  <c r="M255" i="1"/>
  <c r="L255" i="1"/>
  <c r="M254" i="1"/>
  <c r="L254" i="1"/>
  <c r="M253" i="1"/>
  <c r="L253" i="1"/>
  <c r="M252" i="1"/>
  <c r="L252" i="1"/>
  <c r="M251" i="1"/>
  <c r="L251" i="1"/>
  <c r="M248" i="1"/>
  <c r="L248" i="1"/>
  <c r="M246" i="1"/>
  <c r="L246" i="1"/>
  <c r="M245" i="1"/>
  <c r="L245" i="1"/>
  <c r="M244" i="1"/>
  <c r="L244" i="1"/>
  <c r="M243" i="1"/>
  <c r="L243" i="1"/>
  <c r="M241" i="1"/>
  <c r="L241" i="1"/>
  <c r="M239" i="1"/>
  <c r="L239" i="1"/>
  <c r="M238" i="1"/>
  <c r="L238" i="1"/>
  <c r="M236" i="1"/>
  <c r="L236" i="1"/>
  <c r="M235" i="1"/>
  <c r="L235" i="1"/>
  <c r="M233" i="1"/>
  <c r="L233" i="1"/>
  <c r="M232" i="1"/>
  <c r="L232" i="1"/>
  <c r="M231" i="1"/>
  <c r="L231" i="1"/>
  <c r="N227" i="1"/>
  <c r="M227" i="1"/>
  <c r="L227" i="1"/>
  <c r="N226" i="1"/>
  <c r="M226" i="1"/>
  <c r="L226" i="1"/>
  <c r="N223" i="1"/>
  <c r="M223" i="1"/>
  <c r="L223" i="1"/>
  <c r="N222" i="1"/>
  <c r="M222" i="1"/>
  <c r="L222" i="1"/>
  <c r="N221" i="1"/>
  <c r="M221" i="1"/>
  <c r="L221" i="1"/>
  <c r="N220" i="1"/>
  <c r="M220" i="1"/>
  <c r="L220" i="1"/>
  <c r="N219" i="1"/>
  <c r="M219" i="1"/>
  <c r="L219" i="1"/>
  <c r="N218" i="1"/>
  <c r="M218" i="1"/>
  <c r="L218" i="1"/>
  <c r="N217" i="1"/>
  <c r="M217" i="1"/>
  <c r="L217" i="1"/>
  <c r="N216" i="1"/>
  <c r="M216" i="1"/>
  <c r="L216" i="1"/>
  <c r="N215" i="1"/>
  <c r="M215" i="1"/>
  <c r="L215" i="1"/>
  <c r="N214" i="1"/>
  <c r="M214" i="1"/>
  <c r="L214" i="1"/>
  <c r="N213" i="1"/>
  <c r="M213" i="1"/>
  <c r="L213" i="1"/>
  <c r="N212" i="1"/>
  <c r="M212" i="1"/>
  <c r="L212" i="1"/>
  <c r="N211" i="1"/>
  <c r="M211" i="1"/>
  <c r="L211" i="1"/>
  <c r="N210" i="1"/>
  <c r="M210" i="1"/>
  <c r="L210" i="1"/>
  <c r="N208" i="1"/>
  <c r="M208" i="1"/>
  <c r="L208" i="1"/>
  <c r="N207" i="1"/>
  <c r="M207" i="1"/>
  <c r="L207" i="1"/>
  <c r="N206" i="1"/>
  <c r="M206" i="1"/>
  <c r="L206" i="1"/>
  <c r="N205" i="1"/>
  <c r="M205" i="1"/>
  <c r="L205" i="1"/>
  <c r="N204" i="1"/>
  <c r="M204" i="1"/>
  <c r="L204" i="1"/>
  <c r="N203" i="1"/>
  <c r="M203" i="1"/>
  <c r="L203" i="1"/>
  <c r="N202" i="1"/>
  <c r="M202" i="1"/>
  <c r="L202" i="1"/>
  <c r="N201" i="1"/>
  <c r="M201" i="1"/>
  <c r="L201" i="1"/>
  <c r="N200" i="1"/>
  <c r="M200" i="1"/>
  <c r="L200" i="1"/>
  <c r="N199" i="1"/>
  <c r="M199" i="1"/>
  <c r="L199" i="1"/>
  <c r="N198" i="1"/>
  <c r="M198" i="1"/>
  <c r="L198" i="1"/>
  <c r="N197" i="1"/>
  <c r="M197" i="1"/>
  <c r="L197" i="1"/>
  <c r="N196" i="1"/>
  <c r="M196" i="1"/>
  <c r="L196" i="1"/>
  <c r="N195" i="1"/>
  <c r="M195" i="1"/>
  <c r="L195" i="1"/>
  <c r="N194" i="1"/>
  <c r="M194" i="1"/>
  <c r="L194" i="1"/>
  <c r="N193" i="1"/>
  <c r="M193" i="1"/>
  <c r="L193" i="1"/>
  <c r="M192" i="1"/>
  <c r="L192" i="1"/>
  <c r="N191" i="1"/>
  <c r="M191" i="1"/>
  <c r="L191" i="1"/>
  <c r="N190" i="1"/>
  <c r="M190" i="1"/>
  <c r="L190" i="1"/>
  <c r="N189" i="1"/>
  <c r="M189" i="1"/>
  <c r="L189" i="1"/>
  <c r="N188" i="1"/>
  <c r="M188" i="1"/>
  <c r="L188" i="1"/>
  <c r="N187" i="1"/>
  <c r="M187" i="1"/>
  <c r="L187" i="1"/>
  <c r="N186" i="1"/>
  <c r="M186" i="1"/>
  <c r="L186" i="1"/>
  <c r="N185" i="1"/>
  <c r="M185" i="1"/>
  <c r="L185" i="1"/>
  <c r="N184" i="1"/>
  <c r="M184" i="1"/>
  <c r="L184" i="1"/>
  <c r="N183" i="1"/>
  <c r="M183" i="1"/>
  <c r="L183" i="1"/>
  <c r="N182" i="1"/>
  <c r="M182" i="1"/>
  <c r="L182" i="1"/>
  <c r="N181" i="1"/>
  <c r="M181" i="1"/>
  <c r="L181" i="1"/>
  <c r="N180" i="1"/>
  <c r="M180" i="1"/>
  <c r="L180" i="1"/>
  <c r="N179" i="1"/>
  <c r="M179" i="1"/>
  <c r="L179" i="1"/>
  <c r="M176" i="1"/>
  <c r="L176" i="1"/>
  <c r="M175" i="1"/>
  <c r="L175" i="1"/>
  <c r="M174" i="1"/>
  <c r="L174" i="1"/>
  <c r="M173" i="1"/>
  <c r="L173" i="1"/>
  <c r="M171" i="1"/>
  <c r="L171" i="1"/>
  <c r="M170" i="1"/>
  <c r="L170" i="1"/>
  <c r="M169" i="1"/>
  <c r="L169" i="1"/>
  <c r="M168" i="1"/>
  <c r="L168" i="1"/>
  <c r="M167" i="1"/>
  <c r="L167" i="1"/>
  <c r="M166" i="1"/>
  <c r="L166" i="1"/>
  <c r="M165" i="1"/>
  <c r="L165" i="1"/>
  <c r="M164" i="1"/>
  <c r="L164" i="1"/>
  <c r="M163" i="1"/>
  <c r="L163" i="1"/>
  <c r="M162" i="1"/>
  <c r="L162" i="1"/>
  <c r="O161" i="1"/>
  <c r="N161" i="1"/>
  <c r="M161" i="1"/>
  <c r="L161" i="1"/>
  <c r="M160" i="1"/>
  <c r="L160" i="1"/>
  <c r="M159" i="1"/>
  <c r="L159" i="1"/>
  <c r="M156" i="1"/>
  <c r="L156" i="1"/>
  <c r="M155" i="1"/>
  <c r="L155" i="1"/>
  <c r="M154" i="1"/>
  <c r="L154" i="1"/>
  <c r="M153" i="1"/>
  <c r="L153" i="1"/>
  <c r="M152" i="1"/>
  <c r="L152" i="1"/>
  <c r="M151" i="1"/>
  <c r="L151" i="1"/>
  <c r="M150" i="1"/>
  <c r="L150" i="1"/>
  <c r="M149" i="1"/>
  <c r="L149" i="1"/>
  <c r="M148" i="1"/>
  <c r="L148" i="1"/>
  <c r="M147" i="1"/>
  <c r="L147" i="1"/>
  <c r="M146" i="1"/>
  <c r="L146" i="1"/>
  <c r="M144" i="1"/>
  <c r="L144" i="1"/>
  <c r="M143" i="1"/>
  <c r="L143" i="1"/>
  <c r="M142" i="1"/>
  <c r="L142" i="1"/>
  <c r="M141" i="1"/>
  <c r="L141" i="1"/>
  <c r="M140" i="1"/>
  <c r="L140" i="1"/>
  <c r="M139" i="1"/>
  <c r="L139" i="1"/>
  <c r="M138" i="1"/>
  <c r="L138" i="1"/>
  <c r="M137" i="1"/>
  <c r="L137" i="1"/>
  <c r="M134" i="1"/>
  <c r="L134" i="1"/>
  <c r="M133" i="1"/>
  <c r="L133" i="1"/>
  <c r="M131" i="1"/>
  <c r="L131" i="1"/>
  <c r="M130" i="1"/>
  <c r="L130" i="1"/>
  <c r="M129" i="1"/>
  <c r="L129" i="1"/>
  <c r="M127" i="1"/>
  <c r="L127" i="1"/>
  <c r="M126" i="1"/>
  <c r="L126" i="1"/>
  <c r="M125" i="1"/>
  <c r="L125" i="1"/>
  <c r="M123" i="1"/>
  <c r="L123" i="1"/>
  <c r="M121" i="1"/>
  <c r="L121" i="1"/>
  <c r="M120" i="1"/>
  <c r="L120" i="1"/>
  <c r="M119" i="1"/>
  <c r="L119" i="1"/>
  <c r="M118" i="1"/>
  <c r="L118" i="1"/>
  <c r="M117" i="1"/>
  <c r="L117" i="1"/>
  <c r="M116" i="1"/>
  <c r="L116" i="1"/>
  <c r="M115" i="1"/>
  <c r="L115" i="1"/>
  <c r="M114" i="1"/>
  <c r="L114" i="1"/>
  <c r="M113" i="1"/>
  <c r="L113" i="1"/>
  <c r="M112" i="1"/>
  <c r="L112" i="1"/>
  <c r="M111" i="1"/>
  <c r="L111" i="1"/>
  <c r="M110" i="1"/>
  <c r="L110" i="1"/>
  <c r="M108" i="1"/>
  <c r="L108" i="1"/>
  <c r="M107" i="1"/>
  <c r="L107" i="1"/>
  <c r="M106" i="1"/>
  <c r="L106" i="1"/>
  <c r="M105" i="1"/>
  <c r="L105" i="1"/>
  <c r="M104" i="1"/>
  <c r="L104" i="1"/>
  <c r="M103" i="1"/>
  <c r="L103" i="1"/>
  <c r="M102" i="1"/>
  <c r="L102" i="1"/>
  <c r="M101" i="1"/>
  <c r="L101" i="1"/>
  <c r="M100" i="1"/>
  <c r="L100" i="1"/>
  <c r="M99" i="1"/>
  <c r="L99" i="1"/>
  <c r="M98" i="1"/>
  <c r="L98" i="1"/>
  <c r="M97" i="1"/>
  <c r="L97" i="1"/>
  <c r="M95" i="1"/>
  <c r="L95" i="1"/>
  <c r="M94" i="1"/>
  <c r="L94" i="1"/>
  <c r="M93" i="1"/>
  <c r="L93" i="1"/>
  <c r="M91" i="1"/>
  <c r="L91" i="1"/>
  <c r="M90" i="1"/>
  <c r="L90" i="1"/>
  <c r="M89" i="1"/>
  <c r="L89" i="1"/>
  <c r="M88" i="1"/>
  <c r="L88" i="1"/>
  <c r="M87" i="1"/>
  <c r="L87" i="1"/>
  <c r="M86" i="1"/>
  <c r="L86" i="1"/>
  <c r="M85" i="1"/>
  <c r="L85" i="1"/>
  <c r="M84" i="1"/>
  <c r="L84" i="1"/>
  <c r="M83" i="1"/>
  <c r="L83" i="1"/>
  <c r="M82" i="1"/>
  <c r="L82" i="1"/>
  <c r="M80" i="1"/>
  <c r="L80" i="1"/>
  <c r="M79" i="1"/>
  <c r="L79" i="1"/>
  <c r="M78" i="1"/>
  <c r="L78" i="1"/>
  <c r="M77" i="1"/>
  <c r="L77" i="1"/>
  <c r="M75" i="1"/>
  <c r="L75" i="1"/>
  <c r="M74" i="1"/>
  <c r="L74" i="1"/>
  <c r="M73" i="1"/>
  <c r="L73" i="1"/>
  <c r="M72" i="1"/>
  <c r="L72" i="1"/>
  <c r="M71" i="1"/>
  <c r="L71" i="1"/>
  <c r="M70" i="1"/>
  <c r="L70" i="1"/>
  <c r="M69" i="1"/>
  <c r="L69" i="1"/>
  <c r="M68" i="1"/>
  <c r="L68" i="1"/>
  <c r="M67" i="1"/>
  <c r="L67" i="1"/>
  <c r="M66" i="1"/>
  <c r="L66" i="1"/>
  <c r="M64" i="1"/>
  <c r="L64" i="1"/>
  <c r="M63" i="1"/>
  <c r="L63" i="1"/>
  <c r="M62" i="1"/>
  <c r="L62" i="1"/>
  <c r="M61" i="1"/>
  <c r="L61" i="1"/>
  <c r="M60" i="1"/>
  <c r="L60" i="1"/>
  <c r="M59" i="1"/>
  <c r="L59" i="1"/>
  <c r="M58" i="1"/>
  <c r="L58" i="1"/>
  <c r="M57" i="1"/>
  <c r="L57" i="1"/>
  <c r="M56" i="1"/>
  <c r="L56" i="1"/>
  <c r="M54" i="1"/>
  <c r="L54" i="1"/>
  <c r="M53" i="1"/>
  <c r="L53" i="1"/>
  <c r="M52" i="1"/>
  <c r="L52" i="1"/>
  <c r="M51" i="1"/>
  <c r="L51" i="1"/>
  <c r="M50" i="1"/>
  <c r="L50" i="1"/>
  <c r="M49" i="1"/>
  <c r="L49" i="1"/>
  <c r="M48" i="1"/>
  <c r="L48" i="1"/>
  <c r="M47" i="1"/>
  <c r="L47" i="1"/>
  <c r="M46" i="1"/>
  <c r="L46" i="1"/>
  <c r="M45" i="1"/>
  <c r="L45" i="1"/>
  <c r="M44" i="1"/>
  <c r="L44" i="1"/>
  <c r="M43" i="1"/>
  <c r="L43" i="1"/>
  <c r="M42" i="1"/>
  <c r="L42" i="1"/>
  <c r="M40" i="1"/>
  <c r="L40" i="1"/>
  <c r="M39" i="1"/>
  <c r="L39" i="1"/>
  <c r="M38" i="1"/>
  <c r="L38" i="1"/>
  <c r="M37" i="1"/>
  <c r="L37" i="1"/>
  <c r="M36" i="1"/>
  <c r="L36" i="1"/>
  <c r="M35" i="1"/>
  <c r="L35" i="1"/>
  <c r="M34" i="1"/>
  <c r="L34" i="1"/>
  <c r="M32" i="1"/>
  <c r="L32" i="1"/>
  <c r="M31" i="1"/>
  <c r="L31" i="1"/>
  <c r="M30" i="1"/>
  <c r="L30" i="1"/>
  <c r="M29" i="1"/>
  <c r="L29" i="1"/>
  <c r="M28" i="1"/>
  <c r="L28" i="1"/>
  <c r="M27" i="1"/>
  <c r="L27" i="1"/>
  <c r="M26" i="1"/>
  <c r="L26" i="1"/>
  <c r="M25" i="1"/>
  <c r="L25" i="1"/>
  <c r="M24" i="1"/>
  <c r="L24" i="1"/>
  <c r="M23" i="1"/>
  <c r="L23" i="1"/>
  <c r="G362" i="1"/>
  <c r="H362" i="1" s="1"/>
  <c r="O362" i="1" s="1"/>
  <c r="G361" i="1"/>
  <c r="G360" i="1"/>
  <c r="G357" i="1"/>
  <c r="G353" i="1"/>
  <c r="H353" i="1" s="1"/>
  <c r="O353" i="1" s="1"/>
  <c r="G352" i="1"/>
  <c r="G351" i="1"/>
  <c r="H351" i="1" s="1"/>
  <c r="G350" i="1"/>
  <c r="G349" i="1"/>
  <c r="G348" i="1"/>
  <c r="G347" i="1"/>
  <c r="G346" i="1"/>
  <c r="G345" i="1"/>
  <c r="G344" i="1"/>
  <c r="G343" i="1"/>
  <c r="G341" i="1"/>
  <c r="G340" i="1"/>
  <c r="G339" i="1"/>
  <c r="H339" i="1" s="1"/>
  <c r="O339" i="1" s="1"/>
  <c r="G338" i="1"/>
  <c r="G337" i="1"/>
  <c r="G336" i="1"/>
  <c r="G335" i="1"/>
  <c r="H335" i="1" s="1"/>
  <c r="O335" i="1" s="1"/>
  <c r="G334" i="1"/>
  <c r="G332" i="1"/>
  <c r="G331" i="1"/>
  <c r="G330" i="1"/>
  <c r="G329" i="1"/>
  <c r="G328" i="1"/>
  <c r="G327" i="1"/>
  <c r="G326" i="1"/>
  <c r="G325" i="1"/>
  <c r="G324" i="1"/>
  <c r="G323" i="1"/>
  <c r="G322" i="1"/>
  <c r="H322" i="1" s="1"/>
  <c r="O322" i="1" s="1"/>
  <c r="G320" i="1"/>
  <c r="G319" i="1"/>
  <c r="G318" i="1"/>
  <c r="G317" i="1"/>
  <c r="H317" i="1" s="1"/>
  <c r="O317" i="1" s="1"/>
  <c r="G316" i="1"/>
  <c r="G315" i="1"/>
  <c r="G314" i="1"/>
  <c r="G313" i="1"/>
  <c r="G312" i="1"/>
  <c r="G311" i="1"/>
  <c r="G310" i="1"/>
  <c r="G309" i="1"/>
  <c r="G308" i="1"/>
  <c r="G307" i="1"/>
  <c r="G306" i="1"/>
  <c r="G305" i="1"/>
  <c r="H305" i="1" s="1"/>
  <c r="O305" i="1" s="1"/>
  <c r="G303" i="1"/>
  <c r="N303" i="1" s="1"/>
  <c r="G302" i="1"/>
  <c r="G301" i="1"/>
  <c r="N301" i="1" s="1"/>
  <c r="G300" i="1"/>
  <c r="H300" i="1" s="1"/>
  <c r="O300" i="1" s="1"/>
  <c r="G299" i="1"/>
  <c r="N299" i="1" s="1"/>
  <c r="G298" i="1"/>
  <c r="G297" i="1"/>
  <c r="N297" i="1" s="1"/>
  <c r="G294" i="1"/>
  <c r="G293" i="1"/>
  <c r="G292" i="1"/>
  <c r="G291" i="1"/>
  <c r="G289" i="1"/>
  <c r="G288" i="1"/>
  <c r="G287" i="1"/>
  <c r="G286" i="1"/>
  <c r="G284" i="1"/>
  <c r="H284" i="1" s="1"/>
  <c r="O284" i="1" s="1"/>
  <c r="G283" i="1"/>
  <c r="G282" i="1"/>
  <c r="G281" i="1"/>
  <c r="G280" i="1"/>
  <c r="H280" i="1" s="1"/>
  <c r="O280" i="1" s="1"/>
  <c r="G279" i="1"/>
  <c r="H279" i="1" s="1"/>
  <c r="G278" i="1"/>
  <c r="G277" i="1"/>
  <c r="G275" i="1"/>
  <c r="G273" i="1"/>
  <c r="G272" i="1"/>
  <c r="G271" i="1"/>
  <c r="G269" i="1"/>
  <c r="G268" i="1"/>
  <c r="G267" i="1"/>
  <c r="G265" i="1"/>
  <c r="N265" i="1" s="1"/>
  <c r="G264" i="1"/>
  <c r="N264" i="1" s="1"/>
  <c r="G263" i="1"/>
  <c r="G262" i="1"/>
  <c r="N262" i="1" s="1"/>
  <c r="G261" i="1"/>
  <c r="N261" i="1" s="1"/>
  <c r="G259" i="1"/>
  <c r="N259" i="1" s="1"/>
  <c r="G258" i="1"/>
  <c r="G257" i="1"/>
  <c r="N257" i="1" s="1"/>
  <c r="G256" i="1"/>
  <c r="G255" i="1"/>
  <c r="N255" i="1" s="1"/>
  <c r="G254" i="1"/>
  <c r="G253" i="1"/>
  <c r="N253" i="1" s="1"/>
  <c r="G252" i="1"/>
  <c r="G251" i="1"/>
  <c r="N251" i="1" s="1"/>
  <c r="G248" i="1"/>
  <c r="G246" i="1"/>
  <c r="G245" i="1"/>
  <c r="G244" i="1"/>
  <c r="G243" i="1"/>
  <c r="G241" i="1"/>
  <c r="G239" i="1"/>
  <c r="G238" i="1"/>
  <c r="G237" i="1"/>
  <c r="H237" i="1" s="1"/>
  <c r="G236" i="1"/>
  <c r="G235" i="1"/>
  <c r="G234" i="1"/>
  <c r="H234" i="1" s="1"/>
  <c r="G233" i="1"/>
  <c r="G232" i="1"/>
  <c r="G231" i="1"/>
  <c r="H227" i="1"/>
  <c r="O227" i="1" s="1"/>
  <c r="H226" i="1"/>
  <c r="O226" i="1" s="1"/>
  <c r="H223" i="1"/>
  <c r="O223" i="1" s="1"/>
  <c r="H222" i="1"/>
  <c r="O222" i="1" s="1"/>
  <c r="H221" i="1"/>
  <c r="O221" i="1" s="1"/>
  <c r="H220" i="1"/>
  <c r="O220" i="1" s="1"/>
  <c r="H219" i="1"/>
  <c r="O219" i="1" s="1"/>
  <c r="H218" i="1"/>
  <c r="O218" i="1" s="1"/>
  <c r="H217" i="1"/>
  <c r="O217" i="1" s="1"/>
  <c r="H216" i="1"/>
  <c r="O216" i="1" s="1"/>
  <c r="H215" i="1"/>
  <c r="O215" i="1" s="1"/>
  <c r="H214" i="1"/>
  <c r="O214" i="1" s="1"/>
  <c r="H213" i="1"/>
  <c r="O213" i="1" s="1"/>
  <c r="H212" i="1"/>
  <c r="O212" i="1" s="1"/>
  <c r="H211" i="1"/>
  <c r="O211" i="1" s="1"/>
  <c r="H210" i="1"/>
  <c r="O210" i="1" s="1"/>
  <c r="H208" i="1"/>
  <c r="O208" i="1" s="1"/>
  <c r="H207" i="1"/>
  <c r="O207" i="1" s="1"/>
  <c r="H206" i="1"/>
  <c r="O206" i="1" s="1"/>
  <c r="H205" i="1"/>
  <c r="O205" i="1" s="1"/>
  <c r="H204" i="1"/>
  <c r="O204" i="1" s="1"/>
  <c r="H203" i="1"/>
  <c r="O203" i="1" s="1"/>
  <c r="H202" i="1"/>
  <c r="O202" i="1" s="1"/>
  <c r="H201" i="1"/>
  <c r="O201" i="1" s="1"/>
  <c r="H200" i="1"/>
  <c r="O200" i="1" s="1"/>
  <c r="H199" i="1"/>
  <c r="O199" i="1" s="1"/>
  <c r="H198" i="1"/>
  <c r="O198" i="1" s="1"/>
  <c r="H197" i="1"/>
  <c r="O197" i="1" s="1"/>
  <c r="H196" i="1"/>
  <c r="O196" i="1" s="1"/>
  <c r="H195" i="1"/>
  <c r="O195" i="1" s="1"/>
  <c r="H194" i="1"/>
  <c r="O194" i="1" s="1"/>
  <c r="H193" i="1"/>
  <c r="O193" i="1" s="1"/>
  <c r="G192" i="1"/>
  <c r="H191" i="1"/>
  <c r="O191" i="1" s="1"/>
  <c r="H190" i="1"/>
  <c r="O190" i="1" s="1"/>
  <c r="H189" i="1"/>
  <c r="O189" i="1" s="1"/>
  <c r="H188" i="1"/>
  <c r="O188" i="1" s="1"/>
  <c r="H187" i="1"/>
  <c r="O187" i="1" s="1"/>
  <c r="H186" i="1"/>
  <c r="O186" i="1" s="1"/>
  <c r="H185" i="1"/>
  <c r="O185" i="1" s="1"/>
  <c r="H184" i="1"/>
  <c r="O184" i="1" s="1"/>
  <c r="H183" i="1"/>
  <c r="O183" i="1" s="1"/>
  <c r="H182" i="1"/>
  <c r="O182" i="1" s="1"/>
  <c r="H181" i="1"/>
  <c r="O181" i="1" s="1"/>
  <c r="H180" i="1"/>
  <c r="O180" i="1" s="1"/>
  <c r="H179" i="1"/>
  <c r="O179" i="1" s="1"/>
  <c r="G176" i="1"/>
  <c r="G175" i="1"/>
  <c r="N175" i="1" s="1"/>
  <c r="G174" i="1"/>
  <c r="N174" i="1" s="1"/>
  <c r="G173" i="1"/>
  <c r="G171" i="1"/>
  <c r="G170" i="1"/>
  <c r="G169" i="1"/>
  <c r="N169" i="1" s="1"/>
  <c r="G168" i="1"/>
  <c r="G167" i="1"/>
  <c r="G166" i="1"/>
  <c r="G165" i="1"/>
  <c r="N165" i="1" s="1"/>
  <c r="G164" i="1"/>
  <c r="G163" i="1"/>
  <c r="G162" i="1"/>
  <c r="G160" i="1"/>
  <c r="N160" i="1" s="1"/>
  <c r="G159" i="1"/>
  <c r="G156" i="1"/>
  <c r="G155" i="1"/>
  <c r="G154" i="1"/>
  <c r="G153" i="1"/>
  <c r="G152" i="1"/>
  <c r="G151" i="1"/>
  <c r="G150" i="1"/>
  <c r="G149" i="1"/>
  <c r="G148" i="1"/>
  <c r="G147" i="1"/>
  <c r="G146" i="1"/>
  <c r="G144" i="1"/>
  <c r="G143" i="1"/>
  <c r="N143" i="1" s="1"/>
  <c r="G142" i="1"/>
  <c r="G141" i="1"/>
  <c r="N141" i="1" s="1"/>
  <c r="G140" i="1"/>
  <c r="G139" i="1"/>
  <c r="N139" i="1" s="1"/>
  <c r="G138" i="1"/>
  <c r="G137" i="1"/>
  <c r="N137" i="1" s="1"/>
  <c r="G134" i="1"/>
  <c r="G133" i="1"/>
  <c r="G131" i="1"/>
  <c r="G130" i="1"/>
  <c r="G129" i="1"/>
  <c r="G127" i="1"/>
  <c r="N127" i="1" s="1"/>
  <c r="G126" i="1"/>
  <c r="H126" i="1" s="1"/>
  <c r="O126" i="1" s="1"/>
  <c r="G125" i="1"/>
  <c r="N125" i="1" s="1"/>
  <c r="G123" i="1"/>
  <c r="H123" i="1" s="1"/>
  <c r="O123" i="1" s="1"/>
  <c r="G121" i="1"/>
  <c r="H121" i="1" s="1"/>
  <c r="O121" i="1" s="1"/>
  <c r="G120" i="1"/>
  <c r="H120" i="1" s="1"/>
  <c r="O120" i="1" s="1"/>
  <c r="G119" i="1"/>
  <c r="H119" i="1" s="1"/>
  <c r="O119" i="1" s="1"/>
  <c r="G118" i="1"/>
  <c r="H118" i="1" s="1"/>
  <c r="O118" i="1" s="1"/>
  <c r="G117" i="1"/>
  <c r="H117" i="1" s="1"/>
  <c r="O117" i="1" s="1"/>
  <c r="G116" i="1"/>
  <c r="H116" i="1" s="1"/>
  <c r="O116" i="1" s="1"/>
  <c r="G115" i="1"/>
  <c r="H115" i="1" s="1"/>
  <c r="O115" i="1" s="1"/>
  <c r="G114" i="1"/>
  <c r="H114" i="1" s="1"/>
  <c r="O114" i="1" s="1"/>
  <c r="G113" i="1"/>
  <c r="H113" i="1" s="1"/>
  <c r="O113" i="1" s="1"/>
  <c r="G112" i="1"/>
  <c r="H112" i="1" s="1"/>
  <c r="O112" i="1" s="1"/>
  <c r="G111" i="1"/>
  <c r="H111" i="1" s="1"/>
  <c r="O111" i="1" s="1"/>
  <c r="G110" i="1"/>
  <c r="H110" i="1" s="1"/>
  <c r="O110" i="1" s="1"/>
  <c r="G108" i="1"/>
  <c r="H108" i="1" s="1"/>
  <c r="O108" i="1" s="1"/>
  <c r="G107" i="1"/>
  <c r="H107" i="1" s="1"/>
  <c r="O107" i="1" s="1"/>
  <c r="G106" i="1"/>
  <c r="H106" i="1" s="1"/>
  <c r="O106" i="1" s="1"/>
  <c r="G105" i="1"/>
  <c r="H105" i="1" s="1"/>
  <c r="O105" i="1" s="1"/>
  <c r="G104" i="1"/>
  <c r="H104" i="1" s="1"/>
  <c r="O104" i="1" s="1"/>
  <c r="G103" i="1"/>
  <c r="H103" i="1" s="1"/>
  <c r="O103" i="1" s="1"/>
  <c r="G102" i="1"/>
  <c r="H102" i="1" s="1"/>
  <c r="O102" i="1" s="1"/>
  <c r="G101" i="1"/>
  <c r="H101" i="1" s="1"/>
  <c r="O101" i="1" s="1"/>
  <c r="G100" i="1"/>
  <c r="H100" i="1" s="1"/>
  <c r="O100" i="1" s="1"/>
  <c r="G99" i="1"/>
  <c r="H99" i="1" s="1"/>
  <c r="O99" i="1" s="1"/>
  <c r="G98" i="1"/>
  <c r="H98" i="1" s="1"/>
  <c r="O98" i="1" s="1"/>
  <c r="G97" i="1"/>
  <c r="H97" i="1" s="1"/>
  <c r="O97" i="1" s="1"/>
  <c r="G96" i="1"/>
  <c r="H96" i="1" s="1"/>
  <c r="G95" i="1"/>
  <c r="H95" i="1" s="1"/>
  <c r="O95" i="1" s="1"/>
  <c r="G94" i="1"/>
  <c r="H94" i="1" s="1"/>
  <c r="O94" i="1" s="1"/>
  <c r="G93" i="1"/>
  <c r="H93" i="1" s="1"/>
  <c r="O93" i="1" s="1"/>
  <c r="G91" i="1"/>
  <c r="H91" i="1" s="1"/>
  <c r="O91" i="1" s="1"/>
  <c r="G90" i="1"/>
  <c r="H90" i="1" s="1"/>
  <c r="O90" i="1" s="1"/>
  <c r="G89" i="1"/>
  <c r="H89" i="1" s="1"/>
  <c r="O89" i="1" s="1"/>
  <c r="G88" i="1"/>
  <c r="H88" i="1" s="1"/>
  <c r="O88" i="1" s="1"/>
  <c r="G87" i="1"/>
  <c r="H87" i="1" s="1"/>
  <c r="O87" i="1" s="1"/>
  <c r="G86" i="1"/>
  <c r="H86" i="1" s="1"/>
  <c r="O86" i="1" s="1"/>
  <c r="G85" i="1"/>
  <c r="H85" i="1" s="1"/>
  <c r="O85" i="1" s="1"/>
  <c r="G84" i="1"/>
  <c r="H84" i="1" s="1"/>
  <c r="O84" i="1" s="1"/>
  <c r="G83" i="1"/>
  <c r="H83" i="1" s="1"/>
  <c r="O83" i="1" s="1"/>
  <c r="G82" i="1"/>
  <c r="H82" i="1" s="1"/>
  <c r="O82" i="1" s="1"/>
  <c r="G80" i="1"/>
  <c r="N80" i="1" s="1"/>
  <c r="G79" i="1"/>
  <c r="H79" i="1" s="1"/>
  <c r="O79" i="1" s="1"/>
  <c r="G78" i="1"/>
  <c r="N78" i="1" s="1"/>
  <c r="G77" i="1"/>
  <c r="H77" i="1" s="1"/>
  <c r="O77" i="1" s="1"/>
  <c r="G75" i="1"/>
  <c r="H75" i="1" s="1"/>
  <c r="O75" i="1" s="1"/>
  <c r="G74" i="1"/>
  <c r="H74" i="1" s="1"/>
  <c r="O74" i="1" s="1"/>
  <c r="G73" i="1"/>
  <c r="H73" i="1" s="1"/>
  <c r="O73" i="1" s="1"/>
  <c r="G72" i="1"/>
  <c r="H72" i="1" s="1"/>
  <c r="O72" i="1" s="1"/>
  <c r="G71" i="1"/>
  <c r="H71" i="1" s="1"/>
  <c r="O71" i="1" s="1"/>
  <c r="G70" i="1"/>
  <c r="H70" i="1" s="1"/>
  <c r="O70" i="1" s="1"/>
  <c r="G69" i="1"/>
  <c r="H69" i="1" s="1"/>
  <c r="O69" i="1" s="1"/>
  <c r="G68" i="1"/>
  <c r="H68" i="1" s="1"/>
  <c r="O68" i="1" s="1"/>
  <c r="G67" i="1"/>
  <c r="H67" i="1" s="1"/>
  <c r="O67" i="1" s="1"/>
  <c r="G66" i="1"/>
  <c r="H66" i="1" s="1"/>
  <c r="O66" i="1" s="1"/>
  <c r="G64" i="1"/>
  <c r="H64" i="1" s="1"/>
  <c r="O64" i="1" s="1"/>
  <c r="G63" i="1"/>
  <c r="H63" i="1" s="1"/>
  <c r="O63" i="1" s="1"/>
  <c r="G62" i="1"/>
  <c r="N62" i="1" s="1"/>
  <c r="G61" i="1"/>
  <c r="H61" i="1" s="1"/>
  <c r="O61" i="1" s="1"/>
  <c r="G60" i="1"/>
  <c r="H60" i="1" s="1"/>
  <c r="O60" i="1" s="1"/>
  <c r="G59" i="1"/>
  <c r="H59" i="1" s="1"/>
  <c r="O59" i="1" s="1"/>
  <c r="G58" i="1"/>
  <c r="N58" i="1" s="1"/>
  <c r="G57" i="1"/>
  <c r="H57" i="1" s="1"/>
  <c r="O57" i="1" s="1"/>
  <c r="G56" i="1"/>
  <c r="N56" i="1" s="1"/>
  <c r="G54" i="1"/>
  <c r="H54" i="1" s="1"/>
  <c r="O54" i="1" s="1"/>
  <c r="G53" i="1"/>
  <c r="H53" i="1" s="1"/>
  <c r="O53" i="1" s="1"/>
  <c r="G52" i="1"/>
  <c r="H52" i="1" s="1"/>
  <c r="O52" i="1" s="1"/>
  <c r="G51" i="1"/>
  <c r="H51" i="1" s="1"/>
  <c r="O51" i="1" s="1"/>
  <c r="G50" i="1"/>
  <c r="N50" i="1" s="1"/>
  <c r="G49" i="1"/>
  <c r="H49" i="1" s="1"/>
  <c r="O49" i="1" s="1"/>
  <c r="G48" i="1"/>
  <c r="H48" i="1" s="1"/>
  <c r="O48" i="1" s="1"/>
  <c r="G47" i="1"/>
  <c r="H47" i="1" s="1"/>
  <c r="O47" i="1" s="1"/>
  <c r="G46" i="1"/>
  <c r="N46" i="1" s="1"/>
  <c r="G45" i="1"/>
  <c r="H45" i="1" s="1"/>
  <c r="O45" i="1" s="1"/>
  <c r="G44" i="1"/>
  <c r="H44" i="1" s="1"/>
  <c r="O44" i="1" s="1"/>
  <c r="G43" i="1"/>
  <c r="H43" i="1" s="1"/>
  <c r="O43" i="1" s="1"/>
  <c r="G42" i="1"/>
  <c r="H42" i="1" s="1"/>
  <c r="O42" i="1" s="1"/>
  <c r="G40" i="1"/>
  <c r="H40" i="1" s="1"/>
  <c r="O40" i="1" s="1"/>
  <c r="G39" i="1"/>
  <c r="H39" i="1" s="1"/>
  <c r="O39" i="1" s="1"/>
  <c r="G38" i="1"/>
  <c r="H38" i="1" s="1"/>
  <c r="O38" i="1" s="1"/>
  <c r="G37" i="1"/>
  <c r="H37" i="1" s="1"/>
  <c r="O37" i="1" s="1"/>
  <c r="G36" i="1"/>
  <c r="H36" i="1" s="1"/>
  <c r="O36" i="1" s="1"/>
  <c r="G35" i="1"/>
  <c r="H35" i="1" s="1"/>
  <c r="O35" i="1" s="1"/>
  <c r="G34" i="1"/>
  <c r="H34" i="1" s="1"/>
  <c r="O34" i="1" s="1"/>
  <c r="G32" i="1"/>
  <c r="H32" i="1" s="1"/>
  <c r="O32" i="1" s="1"/>
  <c r="G31" i="1"/>
  <c r="H31" i="1" s="1"/>
  <c r="O31" i="1" s="1"/>
  <c r="G30" i="1"/>
  <c r="H30" i="1" s="1"/>
  <c r="O30" i="1" s="1"/>
  <c r="G29" i="1"/>
  <c r="H29" i="1" s="1"/>
  <c r="O29" i="1" s="1"/>
  <c r="G28" i="1"/>
  <c r="H28" i="1" s="1"/>
  <c r="O28" i="1" s="1"/>
  <c r="G27" i="1"/>
  <c r="H27" i="1" s="1"/>
  <c r="O27" i="1" s="1"/>
  <c r="G26" i="1"/>
  <c r="H26" i="1" s="1"/>
  <c r="O26" i="1" s="1"/>
  <c r="G25" i="1"/>
  <c r="H25" i="1" s="1"/>
  <c r="O25" i="1" s="1"/>
  <c r="G24" i="1"/>
  <c r="H24" i="1" s="1"/>
  <c r="O24" i="1" s="1"/>
  <c r="G23" i="1"/>
  <c r="H23" i="1" s="1"/>
  <c r="O23" i="1" s="1"/>
  <c r="C402" i="6" l="1"/>
  <c r="L380" i="6"/>
  <c r="L166" i="5"/>
  <c r="L167" i="5" s="1"/>
  <c r="L380" i="3"/>
  <c r="C399" i="3"/>
  <c r="H251" i="1"/>
  <c r="O251" i="1" s="1"/>
  <c r="H50" i="1"/>
  <c r="O50" i="1" s="1"/>
  <c r="O144" i="2"/>
  <c r="O42" i="2"/>
  <c r="L427" i="2" s="1"/>
  <c r="L428" i="2" s="1"/>
  <c r="L429" i="2" s="1"/>
  <c r="L431" i="2" s="1"/>
  <c r="O131" i="2"/>
  <c r="N83" i="1"/>
  <c r="N105" i="1"/>
  <c r="H80" i="1"/>
  <c r="O80" i="1" s="1"/>
  <c r="N118" i="1"/>
  <c r="H127" i="1"/>
  <c r="O127" i="1" s="1"/>
  <c r="H175" i="1"/>
  <c r="O175" i="1" s="1"/>
  <c r="H301" i="1"/>
  <c r="O301" i="1" s="1"/>
  <c r="N87" i="1"/>
  <c r="N123" i="1"/>
  <c r="N35" i="1"/>
  <c r="N64" i="1"/>
  <c r="N32" i="1"/>
  <c r="N43" i="1"/>
  <c r="N101" i="1"/>
  <c r="N36" i="1"/>
  <c r="H62" i="1"/>
  <c r="O62" i="1" s="1"/>
  <c r="H78" i="1"/>
  <c r="O78" i="1" s="1"/>
  <c r="H165" i="1"/>
  <c r="O165" i="1" s="1"/>
  <c r="H265" i="1"/>
  <c r="O265" i="1" s="1"/>
  <c r="N28" i="1"/>
  <c r="N31" i="1"/>
  <c r="N39" i="1"/>
  <c r="N353" i="1"/>
  <c r="H56" i="1"/>
  <c r="O56" i="1" s="1"/>
  <c r="H143" i="1"/>
  <c r="O143" i="1" s="1"/>
  <c r="H169" i="1"/>
  <c r="O169" i="1" s="1"/>
  <c r="H259" i="1"/>
  <c r="O259" i="1" s="1"/>
  <c r="H303" i="1"/>
  <c r="O303" i="1" s="1"/>
  <c r="N24" i="1"/>
  <c r="N27" i="1"/>
  <c r="N30" i="1"/>
  <c r="N38" i="1"/>
  <c r="N42" i="1"/>
  <c r="N51" i="1"/>
  <c r="N73" i="1"/>
  <c r="N91" i="1"/>
  <c r="N110" i="1"/>
  <c r="H125" i="1"/>
  <c r="O125" i="1" s="1"/>
  <c r="H262" i="1"/>
  <c r="O262" i="1" s="1"/>
  <c r="N69" i="1"/>
  <c r="H46" i="1"/>
  <c r="O46" i="1" s="1"/>
  <c r="H141" i="1"/>
  <c r="O141" i="1" s="1"/>
  <c r="H257" i="1"/>
  <c r="O257" i="1" s="1"/>
  <c r="N23" i="1"/>
  <c r="N26" i="1"/>
  <c r="N37" i="1"/>
  <c r="N97" i="1"/>
  <c r="N114" i="1"/>
  <c r="H129" i="1"/>
  <c r="O129" i="1" s="1"/>
  <c r="N129" i="1"/>
  <c r="H134" i="1"/>
  <c r="O134" i="1" s="1"/>
  <c r="N134" i="1"/>
  <c r="H144" i="1"/>
  <c r="O144" i="1" s="1"/>
  <c r="N144" i="1"/>
  <c r="H153" i="1"/>
  <c r="O153" i="1" s="1"/>
  <c r="N153" i="1"/>
  <c r="H163" i="1"/>
  <c r="O163" i="1" s="1"/>
  <c r="N163" i="1"/>
  <c r="H166" i="1"/>
  <c r="O166" i="1" s="1"/>
  <c r="N166" i="1"/>
  <c r="H241" i="1"/>
  <c r="O241" i="1" s="1"/>
  <c r="N241" i="1"/>
  <c r="H263" i="1"/>
  <c r="O263" i="1" s="1"/>
  <c r="N263" i="1"/>
  <c r="H270" i="1"/>
  <c r="O270" i="1" s="1"/>
  <c r="N270" i="1"/>
  <c r="H275" i="1"/>
  <c r="O275" i="1" s="1"/>
  <c r="N275" i="1"/>
  <c r="H348" i="1"/>
  <c r="O348" i="1" s="1"/>
  <c r="N348" i="1"/>
  <c r="H352" i="1"/>
  <c r="O352" i="1" s="1"/>
  <c r="N352" i="1"/>
  <c r="N34" i="1"/>
  <c r="N40" i="1"/>
  <c r="N47" i="1"/>
  <c r="H243" i="1"/>
  <c r="O243" i="1" s="1"/>
  <c r="N243" i="1"/>
  <c r="H248" i="1"/>
  <c r="O248" i="1" s="1"/>
  <c r="N248" i="1"/>
  <c r="H255" i="1"/>
  <c r="O255" i="1" s="1"/>
  <c r="H258" i="1"/>
  <c r="O258" i="1" s="1"/>
  <c r="N258" i="1"/>
  <c r="H261" i="1"/>
  <c r="O261" i="1" s="1"/>
  <c r="H267" i="1"/>
  <c r="O267" i="1" s="1"/>
  <c r="N267" i="1"/>
  <c r="H271" i="1"/>
  <c r="O271" i="1" s="1"/>
  <c r="N271" i="1"/>
  <c r="H277" i="1"/>
  <c r="O277" i="1" s="1"/>
  <c r="N277" i="1"/>
  <c r="H281" i="1"/>
  <c r="O281" i="1" s="1"/>
  <c r="N281" i="1"/>
  <c r="H286" i="1"/>
  <c r="O286" i="1" s="1"/>
  <c r="N286" i="1"/>
  <c r="H291" i="1"/>
  <c r="O291" i="1" s="1"/>
  <c r="N291" i="1"/>
  <c r="H299" i="1"/>
  <c r="O299" i="1" s="1"/>
  <c r="H302" i="1"/>
  <c r="O302" i="1" s="1"/>
  <c r="N302" i="1"/>
  <c r="H306" i="1"/>
  <c r="O306" i="1" s="1"/>
  <c r="N306" i="1"/>
  <c r="H310" i="1"/>
  <c r="O310" i="1" s="1"/>
  <c r="N310" i="1"/>
  <c r="H314" i="1"/>
  <c r="O314" i="1" s="1"/>
  <c r="N314" i="1"/>
  <c r="H318" i="1"/>
  <c r="O318" i="1" s="1"/>
  <c r="N318" i="1"/>
  <c r="H323" i="1"/>
  <c r="O323" i="1" s="1"/>
  <c r="N323" i="1"/>
  <c r="H327" i="1"/>
  <c r="O327" i="1" s="1"/>
  <c r="N327" i="1"/>
  <c r="H331" i="1"/>
  <c r="O331" i="1" s="1"/>
  <c r="N331" i="1"/>
  <c r="H336" i="1"/>
  <c r="O336" i="1" s="1"/>
  <c r="N336" i="1"/>
  <c r="H340" i="1"/>
  <c r="O340" i="1" s="1"/>
  <c r="N340" i="1"/>
  <c r="H345" i="1"/>
  <c r="O345" i="1" s="1"/>
  <c r="N345" i="1"/>
  <c r="H349" i="1"/>
  <c r="O349" i="1" s="1"/>
  <c r="N349" i="1"/>
  <c r="N54" i="1"/>
  <c r="N59" i="1"/>
  <c r="N63" i="1"/>
  <c r="N68" i="1"/>
  <c r="N72" i="1"/>
  <c r="N77" i="1"/>
  <c r="N82" i="1"/>
  <c r="N86" i="1"/>
  <c r="N90" i="1"/>
  <c r="N95" i="1"/>
  <c r="N100" i="1"/>
  <c r="N104" i="1"/>
  <c r="N108" i="1"/>
  <c r="N113" i="1"/>
  <c r="N117" i="1"/>
  <c r="N121" i="1"/>
  <c r="N284" i="1"/>
  <c r="N322" i="1"/>
  <c r="N362" i="1"/>
  <c r="H159" i="1"/>
  <c r="O159" i="1" s="1"/>
  <c r="N159" i="1"/>
  <c r="H236" i="1"/>
  <c r="O236" i="1" s="1"/>
  <c r="N236" i="1"/>
  <c r="H246" i="1"/>
  <c r="O246" i="1" s="1"/>
  <c r="N246" i="1"/>
  <c r="H252" i="1"/>
  <c r="O252" i="1" s="1"/>
  <c r="N252" i="1"/>
  <c r="H289" i="1"/>
  <c r="O289" i="1" s="1"/>
  <c r="N289" i="1"/>
  <c r="H326" i="1"/>
  <c r="O326" i="1" s="1"/>
  <c r="N326" i="1"/>
  <c r="H330" i="1"/>
  <c r="O330" i="1" s="1"/>
  <c r="N330" i="1"/>
  <c r="H344" i="1"/>
  <c r="O344" i="1" s="1"/>
  <c r="N344" i="1"/>
  <c r="N29" i="1"/>
  <c r="N60" i="1"/>
  <c r="N280" i="1"/>
  <c r="N317" i="1"/>
  <c r="H233" i="1"/>
  <c r="O233" i="1" s="1"/>
  <c r="N233" i="1"/>
  <c r="H58" i="1"/>
  <c r="O58" i="1" s="1"/>
  <c r="H131" i="1"/>
  <c r="O131" i="1" s="1"/>
  <c r="N131" i="1"/>
  <c r="H137" i="1"/>
  <c r="O137" i="1" s="1"/>
  <c r="H140" i="1"/>
  <c r="O140" i="1" s="1"/>
  <c r="N140" i="1"/>
  <c r="H147" i="1"/>
  <c r="O147" i="1" s="1"/>
  <c r="N147" i="1"/>
  <c r="H151" i="1"/>
  <c r="O151" i="1" s="1"/>
  <c r="N151" i="1"/>
  <c r="H155" i="1"/>
  <c r="O155" i="1" s="1"/>
  <c r="N155" i="1"/>
  <c r="H160" i="1"/>
  <c r="O160" i="1" s="1"/>
  <c r="H168" i="1"/>
  <c r="O168" i="1" s="1"/>
  <c r="N168" i="1"/>
  <c r="H171" i="1"/>
  <c r="O171" i="1" s="1"/>
  <c r="N171" i="1"/>
  <c r="H192" i="1"/>
  <c r="O192" i="1" s="1"/>
  <c r="N192" i="1"/>
  <c r="H238" i="1"/>
  <c r="O238" i="1" s="1"/>
  <c r="N238" i="1"/>
  <c r="H244" i="1"/>
  <c r="O244" i="1" s="1"/>
  <c r="N244" i="1"/>
  <c r="H253" i="1"/>
  <c r="O253" i="1" s="1"/>
  <c r="H256" i="1"/>
  <c r="O256" i="1" s="1"/>
  <c r="N256" i="1"/>
  <c r="H264" i="1"/>
  <c r="O264" i="1" s="1"/>
  <c r="H268" i="1"/>
  <c r="O268" i="1" s="1"/>
  <c r="N268" i="1"/>
  <c r="H272" i="1"/>
  <c r="O272" i="1" s="1"/>
  <c r="N272" i="1"/>
  <c r="H278" i="1"/>
  <c r="O278" i="1" s="1"/>
  <c r="N278" i="1"/>
  <c r="H282" i="1"/>
  <c r="O282" i="1" s="1"/>
  <c r="N282" i="1"/>
  <c r="H287" i="1"/>
  <c r="O287" i="1" s="1"/>
  <c r="N287" i="1"/>
  <c r="H292" i="1"/>
  <c r="O292" i="1" s="1"/>
  <c r="N292" i="1"/>
  <c r="H297" i="1"/>
  <c r="O297" i="1" s="1"/>
  <c r="H307" i="1"/>
  <c r="O307" i="1" s="1"/>
  <c r="N307" i="1"/>
  <c r="H311" i="1"/>
  <c r="O311" i="1" s="1"/>
  <c r="N311" i="1"/>
  <c r="H315" i="1"/>
  <c r="O315" i="1" s="1"/>
  <c r="N315" i="1"/>
  <c r="H319" i="1"/>
  <c r="O319" i="1" s="1"/>
  <c r="N319" i="1"/>
  <c r="H324" i="1"/>
  <c r="O324" i="1" s="1"/>
  <c r="N324" i="1"/>
  <c r="H328" i="1"/>
  <c r="O328" i="1" s="1"/>
  <c r="N328" i="1"/>
  <c r="H332" i="1"/>
  <c r="O332" i="1" s="1"/>
  <c r="N332" i="1"/>
  <c r="H337" i="1"/>
  <c r="O337" i="1" s="1"/>
  <c r="N337" i="1"/>
  <c r="H341" i="1"/>
  <c r="O341" i="1" s="1"/>
  <c r="N341" i="1"/>
  <c r="H346" i="1"/>
  <c r="O346" i="1" s="1"/>
  <c r="N346" i="1"/>
  <c r="H350" i="1"/>
  <c r="O350" i="1" s="1"/>
  <c r="N350" i="1"/>
  <c r="H357" i="1"/>
  <c r="O357" i="1" s="1"/>
  <c r="N357" i="1"/>
  <c r="N45" i="1"/>
  <c r="N49" i="1"/>
  <c r="N53" i="1"/>
  <c r="N67" i="1"/>
  <c r="N71" i="1"/>
  <c r="N75" i="1"/>
  <c r="N85" i="1"/>
  <c r="N89" i="1"/>
  <c r="N94" i="1"/>
  <c r="N99" i="1"/>
  <c r="N103" i="1"/>
  <c r="N107" i="1"/>
  <c r="N112" i="1"/>
  <c r="N116" i="1"/>
  <c r="N120" i="1"/>
  <c r="N126" i="1"/>
  <c r="N300" i="1"/>
  <c r="N335" i="1"/>
  <c r="H149" i="1"/>
  <c r="O149" i="1" s="1"/>
  <c r="N149" i="1"/>
  <c r="H176" i="1"/>
  <c r="O176" i="1" s="1"/>
  <c r="N176" i="1"/>
  <c r="H232" i="1"/>
  <c r="O232" i="1" s="1"/>
  <c r="N232" i="1"/>
  <c r="H294" i="1"/>
  <c r="O294" i="1" s="1"/>
  <c r="N294" i="1"/>
  <c r="H309" i="1"/>
  <c r="O309" i="1" s="1"/>
  <c r="N309" i="1"/>
  <c r="H313" i="1"/>
  <c r="O313" i="1" s="1"/>
  <c r="N313" i="1"/>
  <c r="H361" i="1"/>
  <c r="O361" i="1" s="1"/>
  <c r="N361" i="1"/>
  <c r="N25" i="1"/>
  <c r="H130" i="1"/>
  <c r="O130" i="1" s="1"/>
  <c r="N130" i="1"/>
  <c r="H139" i="1"/>
  <c r="O139" i="1" s="1"/>
  <c r="H142" i="1"/>
  <c r="O142" i="1" s="1"/>
  <c r="N142" i="1"/>
  <c r="H146" i="1"/>
  <c r="O146" i="1" s="1"/>
  <c r="N146" i="1"/>
  <c r="H150" i="1"/>
  <c r="O150" i="1" s="1"/>
  <c r="N150" i="1"/>
  <c r="H154" i="1"/>
  <c r="O154" i="1" s="1"/>
  <c r="N154" i="1"/>
  <c r="H164" i="1"/>
  <c r="O164" i="1" s="1"/>
  <c r="N164" i="1"/>
  <c r="H167" i="1"/>
  <c r="O167" i="1" s="1"/>
  <c r="N167" i="1"/>
  <c r="H170" i="1"/>
  <c r="O170" i="1" s="1"/>
  <c r="N170" i="1"/>
  <c r="H174" i="1"/>
  <c r="O174" i="1" s="1"/>
  <c r="H133" i="1"/>
  <c r="O133" i="1" s="1"/>
  <c r="N133" i="1"/>
  <c r="H138" i="1"/>
  <c r="O138" i="1" s="1"/>
  <c r="N138" i="1"/>
  <c r="H148" i="1"/>
  <c r="O148" i="1" s="1"/>
  <c r="N148" i="1"/>
  <c r="H152" i="1"/>
  <c r="O152" i="1" s="1"/>
  <c r="N152" i="1"/>
  <c r="H156" i="1"/>
  <c r="O156" i="1" s="1"/>
  <c r="N156" i="1"/>
  <c r="H162" i="1"/>
  <c r="O162" i="1" s="1"/>
  <c r="N162" i="1"/>
  <c r="H173" i="1"/>
  <c r="O173" i="1" s="1"/>
  <c r="N173" i="1"/>
  <c r="H231" i="1"/>
  <c r="O231" i="1" s="1"/>
  <c r="N231" i="1"/>
  <c r="H235" i="1"/>
  <c r="O235" i="1" s="1"/>
  <c r="N235" i="1"/>
  <c r="H239" i="1"/>
  <c r="O239" i="1" s="1"/>
  <c r="N239" i="1"/>
  <c r="H245" i="1"/>
  <c r="O245" i="1" s="1"/>
  <c r="N245" i="1"/>
  <c r="H254" i="1"/>
  <c r="O254" i="1" s="1"/>
  <c r="N254" i="1"/>
  <c r="H269" i="1"/>
  <c r="O269" i="1" s="1"/>
  <c r="N269" i="1"/>
  <c r="H273" i="1"/>
  <c r="O273" i="1" s="1"/>
  <c r="N273" i="1"/>
  <c r="H283" i="1"/>
  <c r="O283" i="1" s="1"/>
  <c r="N283" i="1"/>
  <c r="H288" i="1"/>
  <c r="O288" i="1" s="1"/>
  <c r="N288" i="1"/>
  <c r="H293" i="1"/>
  <c r="O293" i="1" s="1"/>
  <c r="N293" i="1"/>
  <c r="H298" i="1"/>
  <c r="O298" i="1" s="1"/>
  <c r="N298" i="1"/>
  <c r="H308" i="1"/>
  <c r="O308" i="1" s="1"/>
  <c r="N308" i="1"/>
  <c r="H312" i="1"/>
  <c r="O312" i="1" s="1"/>
  <c r="N312" i="1"/>
  <c r="H316" i="1"/>
  <c r="O316" i="1" s="1"/>
  <c r="N316" i="1"/>
  <c r="H320" i="1"/>
  <c r="O320" i="1" s="1"/>
  <c r="N320" i="1"/>
  <c r="H325" i="1"/>
  <c r="O325" i="1" s="1"/>
  <c r="N325" i="1"/>
  <c r="H329" i="1"/>
  <c r="O329" i="1" s="1"/>
  <c r="N329" i="1"/>
  <c r="H334" i="1"/>
  <c r="O334" i="1" s="1"/>
  <c r="N334" i="1"/>
  <c r="H338" i="1"/>
  <c r="O338" i="1" s="1"/>
  <c r="N338" i="1"/>
  <c r="H343" i="1"/>
  <c r="O343" i="1" s="1"/>
  <c r="N343" i="1"/>
  <c r="H347" i="1"/>
  <c r="O347" i="1" s="1"/>
  <c r="N347" i="1"/>
  <c r="H360" i="1"/>
  <c r="O360" i="1" s="1"/>
  <c r="N360" i="1"/>
  <c r="M370" i="1"/>
  <c r="N44" i="1"/>
  <c r="N48" i="1"/>
  <c r="N52" i="1"/>
  <c r="N57" i="1"/>
  <c r="N61" i="1"/>
  <c r="N66" i="1"/>
  <c r="N70" i="1"/>
  <c r="N74" i="1"/>
  <c r="N79" i="1"/>
  <c r="N84" i="1"/>
  <c r="N88" i="1"/>
  <c r="N93" i="1"/>
  <c r="N98" i="1"/>
  <c r="N102" i="1"/>
  <c r="N106" i="1"/>
  <c r="N111" i="1"/>
  <c r="N115" i="1"/>
  <c r="N119" i="1"/>
  <c r="N305" i="1"/>
  <c r="N339" i="1"/>
  <c r="N366" i="1"/>
  <c r="N369" i="1"/>
  <c r="K226" i="1"/>
  <c r="K227" i="1"/>
  <c r="K23" i="1"/>
  <c r="K24" i="1"/>
  <c r="K25" i="1"/>
  <c r="K26" i="1"/>
  <c r="K27" i="1"/>
  <c r="K28" i="1"/>
  <c r="K29" i="1"/>
  <c r="K30" i="1"/>
  <c r="K31" i="1"/>
  <c r="K32" i="1"/>
  <c r="K34" i="1"/>
  <c r="K35" i="1"/>
  <c r="K36" i="1"/>
  <c r="K37" i="1"/>
  <c r="K38" i="1"/>
  <c r="K39" i="1"/>
  <c r="K40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6" i="1"/>
  <c r="K57" i="1"/>
  <c r="K58" i="1"/>
  <c r="K59" i="1"/>
  <c r="K60" i="1"/>
  <c r="K61" i="1"/>
  <c r="K62" i="1"/>
  <c r="K63" i="1"/>
  <c r="K64" i="1"/>
  <c r="K66" i="1"/>
  <c r="K67" i="1"/>
  <c r="K68" i="1"/>
  <c r="K69" i="1"/>
  <c r="K70" i="1"/>
  <c r="K71" i="1"/>
  <c r="K72" i="1"/>
  <c r="K73" i="1"/>
  <c r="K74" i="1"/>
  <c r="K75" i="1"/>
  <c r="K77" i="1"/>
  <c r="K78" i="1"/>
  <c r="K79" i="1"/>
  <c r="K80" i="1"/>
  <c r="K82" i="1"/>
  <c r="K83" i="1"/>
  <c r="K84" i="1"/>
  <c r="K85" i="1"/>
  <c r="K86" i="1"/>
  <c r="K87" i="1"/>
  <c r="K88" i="1"/>
  <c r="K89" i="1"/>
  <c r="K90" i="1"/>
  <c r="K91" i="1"/>
  <c r="K93" i="1"/>
  <c r="K94" i="1"/>
  <c r="K95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3" i="1"/>
  <c r="K125" i="1"/>
  <c r="K126" i="1"/>
  <c r="K127" i="1"/>
  <c r="K129" i="1"/>
  <c r="K130" i="1"/>
  <c r="K131" i="1"/>
  <c r="K133" i="1"/>
  <c r="K134" i="1"/>
  <c r="K137" i="1"/>
  <c r="K138" i="1"/>
  <c r="K139" i="1"/>
  <c r="K140" i="1"/>
  <c r="K141" i="1"/>
  <c r="K142" i="1"/>
  <c r="K143" i="1"/>
  <c r="K144" i="1"/>
  <c r="K146" i="1"/>
  <c r="K147" i="1"/>
  <c r="K148" i="1"/>
  <c r="K149" i="1"/>
  <c r="K150" i="1"/>
  <c r="K151" i="1"/>
  <c r="K152" i="1"/>
  <c r="K153" i="1"/>
  <c r="K154" i="1"/>
  <c r="K155" i="1"/>
  <c r="K156" i="1"/>
  <c r="K159" i="1"/>
  <c r="K160" i="1"/>
  <c r="K162" i="1"/>
  <c r="K163" i="1"/>
  <c r="K164" i="1"/>
  <c r="K165" i="1"/>
  <c r="K166" i="1"/>
  <c r="K167" i="1"/>
  <c r="K168" i="1"/>
  <c r="K169" i="1"/>
  <c r="K170" i="1"/>
  <c r="K171" i="1"/>
  <c r="K173" i="1"/>
  <c r="K174" i="1"/>
  <c r="K175" i="1"/>
  <c r="K176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31" i="1"/>
  <c r="K232" i="1"/>
  <c r="K233" i="1"/>
  <c r="K235" i="1"/>
  <c r="K236" i="1"/>
  <c r="K238" i="1"/>
  <c r="K239" i="1"/>
  <c r="K241" i="1"/>
  <c r="K243" i="1"/>
  <c r="K244" i="1"/>
  <c r="K245" i="1"/>
  <c r="K246" i="1"/>
  <c r="K248" i="1"/>
  <c r="K251" i="1"/>
  <c r="K252" i="1"/>
  <c r="K253" i="1"/>
  <c r="K254" i="1"/>
  <c r="K255" i="1"/>
  <c r="K256" i="1"/>
  <c r="K257" i="1"/>
  <c r="K258" i="1"/>
  <c r="K259" i="1"/>
  <c r="K261" i="1"/>
  <c r="K262" i="1"/>
  <c r="K263" i="1"/>
  <c r="K264" i="1"/>
  <c r="K265" i="1"/>
  <c r="K267" i="1"/>
  <c r="K268" i="1"/>
  <c r="K269" i="1"/>
  <c r="K270" i="1"/>
  <c r="K271" i="1"/>
  <c r="K272" i="1"/>
  <c r="K273" i="1"/>
  <c r="K275" i="1"/>
  <c r="K277" i="1"/>
  <c r="K278" i="1"/>
  <c r="K280" i="1"/>
  <c r="K281" i="1"/>
  <c r="K282" i="1"/>
  <c r="K283" i="1"/>
  <c r="K284" i="1"/>
  <c r="K286" i="1"/>
  <c r="K287" i="1"/>
  <c r="K288" i="1"/>
  <c r="K289" i="1"/>
  <c r="K291" i="1"/>
  <c r="K292" i="1"/>
  <c r="K293" i="1"/>
  <c r="K294" i="1"/>
  <c r="K297" i="1"/>
  <c r="K298" i="1"/>
  <c r="K299" i="1"/>
  <c r="K300" i="1"/>
  <c r="K301" i="1"/>
  <c r="K302" i="1"/>
  <c r="K303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2" i="1"/>
  <c r="K323" i="1"/>
  <c r="K324" i="1"/>
  <c r="K325" i="1"/>
  <c r="K326" i="1"/>
  <c r="K327" i="1"/>
  <c r="K328" i="1"/>
  <c r="K329" i="1"/>
  <c r="K330" i="1"/>
  <c r="K331" i="1"/>
  <c r="K332" i="1"/>
  <c r="K334" i="1"/>
  <c r="K335" i="1"/>
  <c r="K336" i="1"/>
  <c r="K337" i="1"/>
  <c r="K338" i="1"/>
  <c r="K339" i="1"/>
  <c r="K340" i="1"/>
  <c r="K341" i="1"/>
  <c r="K343" i="1"/>
  <c r="K344" i="1"/>
  <c r="K345" i="1"/>
  <c r="K346" i="1"/>
  <c r="K347" i="1"/>
  <c r="K348" i="1"/>
  <c r="K349" i="1"/>
  <c r="K350" i="1"/>
  <c r="K352" i="1"/>
  <c r="K353" i="1"/>
  <c r="K357" i="1"/>
  <c r="K360" i="1"/>
  <c r="K361" i="1"/>
  <c r="K362" i="1"/>
  <c r="K366" i="1"/>
  <c r="K369" i="1"/>
  <c r="L169" i="5" l="1"/>
  <c r="C194" i="5"/>
  <c r="O370" i="1"/>
  <c r="K370" i="1"/>
  <c r="A377" i="1"/>
  <c r="L373" i="1" l="1"/>
  <c r="N370" i="1"/>
  <c r="L376" i="1" l="1"/>
  <c r="L377" i="1" l="1"/>
  <c r="L378" i="1" s="1"/>
  <c r="L380" i="1" s="1"/>
</calcChain>
</file>

<file path=xl/comments1.xml><?xml version="1.0" encoding="utf-8"?>
<comments xmlns="http://schemas.openxmlformats.org/spreadsheetml/2006/main">
  <authors>
    <author>Dung Phan</author>
    <author>Vantruong</author>
    <author>tc={40E0D677-BA1A-4BC1-908C-05D9049BDD76}</author>
  </authors>
  <commentList>
    <comment ref="A18" authorId="0" shapeId="0">
      <text>
        <r>
          <rPr>
            <b/>
            <sz val="9"/>
            <color indexed="81"/>
            <rFont val="Tahoma"/>
            <family val="2"/>
          </rPr>
          <t>BAT_DAU_GD1</t>
        </r>
      </text>
    </comment>
    <comment ref="A370" authorId="1" shapeId="0">
      <text>
        <r>
          <rPr>
            <b/>
            <sz val="9"/>
            <color indexed="81"/>
            <rFont val="Tahoma"/>
            <family val="2"/>
          </rPr>
          <t>END1</t>
        </r>
      </text>
    </comment>
    <comment ref="A378" authorId="2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Bằng 80% khối lượng hoàn thành kỳ này</t>
        </r>
      </text>
    </comment>
  </commentList>
</comments>
</file>

<file path=xl/comments2.xml><?xml version="1.0" encoding="utf-8"?>
<comments xmlns="http://schemas.openxmlformats.org/spreadsheetml/2006/main">
  <authors>
    <author>Dung Phan</author>
    <author>Vantruong</author>
    <author>tc={3A62D2F5-163F-A041-8E24-A304C8214C6A}</author>
  </authors>
  <commentList>
    <comment ref="A18" authorId="0" shapeId="0">
      <text>
        <r>
          <rPr>
            <b/>
            <sz val="9"/>
            <color indexed="81"/>
            <rFont val="Tahoma"/>
            <family val="2"/>
          </rPr>
          <t>BAT_DAU_GD1</t>
        </r>
      </text>
    </comment>
    <comment ref="A370" authorId="1" shapeId="0">
      <text>
        <r>
          <rPr>
            <b/>
            <sz val="9"/>
            <color indexed="81"/>
            <rFont val="Tahoma"/>
            <family val="2"/>
          </rPr>
          <t>END1</t>
        </r>
      </text>
    </comment>
    <comment ref="A378" authorId="2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Bằng 80% khối lượng hoàn thành kỳ này</t>
        </r>
      </text>
    </comment>
  </commentList>
</comments>
</file>

<file path=xl/comments3.xml><?xml version="1.0" encoding="utf-8"?>
<comments xmlns="http://schemas.openxmlformats.org/spreadsheetml/2006/main">
  <authors>
    <author>Dung Phan</author>
    <author>Vantruong</author>
    <author>tc={2CDE20FE-E61F-C349-A2E9-4F6D32DA7BEC}</author>
  </authors>
  <commentList>
    <comment ref="A18" authorId="0" shapeId="0">
      <text>
        <r>
          <rPr>
            <b/>
            <sz val="9"/>
            <color indexed="81"/>
            <rFont val="Tahoma"/>
            <family val="2"/>
          </rPr>
          <t>BAT_DAU_GD1</t>
        </r>
      </text>
    </comment>
    <comment ref="A370" authorId="1" shapeId="0">
      <text>
        <r>
          <rPr>
            <b/>
            <sz val="9"/>
            <color indexed="81"/>
            <rFont val="Tahoma"/>
            <family val="2"/>
          </rPr>
          <t>END1</t>
        </r>
      </text>
    </comment>
    <comment ref="A378" authorId="2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Bằng 80% khối lượng hoàn thành kỳ này</t>
        </r>
      </text>
    </comment>
  </commentList>
</comments>
</file>

<file path=xl/comments4.xml><?xml version="1.0" encoding="utf-8"?>
<comments xmlns="http://schemas.openxmlformats.org/spreadsheetml/2006/main">
  <authors>
    <author>Dung Phan</author>
    <author>Vantruong</author>
    <author>tc={99A3296D-9D25-5544-A302-52EF24BFD901}</author>
  </authors>
  <commentList>
    <comment ref="A18" authorId="0" shapeId="0">
      <text>
        <r>
          <rPr>
            <b/>
            <sz val="9"/>
            <color indexed="81"/>
            <rFont val="Tahoma"/>
            <family val="2"/>
          </rPr>
          <t>BAT_DAU_GD1</t>
        </r>
      </text>
    </comment>
    <comment ref="A159" authorId="1" shapeId="0">
      <text>
        <r>
          <rPr>
            <b/>
            <sz val="9"/>
            <color indexed="81"/>
            <rFont val="Tahoma"/>
            <family val="2"/>
          </rPr>
          <t>END1</t>
        </r>
      </text>
    </comment>
    <comment ref="A167" authorId="2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Bằng 80% khối lượng hoàn thành kỳ này</t>
        </r>
      </text>
    </comment>
  </commentList>
</comments>
</file>

<file path=xl/comments5.xml><?xml version="1.0" encoding="utf-8"?>
<comments xmlns="http://schemas.openxmlformats.org/spreadsheetml/2006/main">
  <authors>
    <author>Dung Phan</author>
    <author>Vantruong</author>
  </authors>
  <commentList>
    <comment ref="A18" authorId="0" shapeId="0">
      <text>
        <r>
          <rPr>
            <b/>
            <sz val="9"/>
            <color indexed="81"/>
            <rFont val="Tahoma"/>
            <family val="2"/>
          </rPr>
          <t>BAT_DAU_GD1</t>
        </r>
      </text>
    </comment>
    <comment ref="A370" authorId="1" shapeId="0">
      <text>
        <r>
          <rPr>
            <b/>
            <sz val="9"/>
            <color indexed="81"/>
            <rFont val="Tahoma"/>
            <family val="2"/>
          </rPr>
          <t>END1</t>
        </r>
      </text>
    </comment>
  </commentList>
</comments>
</file>

<file path=xl/comments6.xml><?xml version="1.0" encoding="utf-8"?>
<comments xmlns="http://schemas.openxmlformats.org/spreadsheetml/2006/main">
  <authors>
    <author>Dung Phan</author>
    <author>Vantruong</author>
    <author>tc={9252D42B-35BD-6045-B129-C09B69C8CF26}</author>
  </authors>
  <commentList>
    <comment ref="A18" authorId="0" shapeId="0">
      <text>
        <r>
          <rPr>
            <b/>
            <sz val="9"/>
            <color indexed="81"/>
            <rFont val="Tahoma"/>
            <family val="2"/>
          </rPr>
          <t>BAT_DAU_GD1</t>
        </r>
      </text>
    </comment>
    <comment ref="A370" authorId="1" shapeId="0">
      <text>
        <r>
          <rPr>
            <b/>
            <sz val="9"/>
            <color indexed="81"/>
            <rFont val="Tahoma"/>
            <family val="2"/>
          </rPr>
          <t>END1</t>
        </r>
      </text>
    </comment>
    <comment ref="A378" authorId="2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Bằng 80% khối lượng hoàn thành kỳ này</t>
        </r>
      </text>
    </comment>
  </commentList>
</comments>
</file>

<file path=xl/comments7.xml><?xml version="1.0" encoding="utf-8"?>
<comments xmlns="http://schemas.openxmlformats.org/spreadsheetml/2006/main">
  <authors>
    <author>Dung Phan</author>
    <author>Vantruong</author>
    <author>tc={E1D02F59-F9EB-DB44-9B59-5B5BE11BAB6F}</author>
  </authors>
  <commentList>
    <comment ref="A18" authorId="0" shapeId="0">
      <text>
        <r>
          <rPr>
            <b/>
            <sz val="9"/>
            <color indexed="81"/>
            <rFont val="Tahoma"/>
            <family val="2"/>
          </rPr>
          <t>BAT_DAU_GD1</t>
        </r>
      </text>
    </comment>
    <comment ref="A421" authorId="1" shapeId="0">
      <text>
        <r>
          <rPr>
            <b/>
            <sz val="9"/>
            <color indexed="81"/>
            <rFont val="Tahoma"/>
            <family val="2"/>
          </rPr>
          <t>END1</t>
        </r>
      </text>
    </comment>
    <comment ref="A429" authorId="2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Bằng 80% khối lượng hoàn thành kỳ này</t>
        </r>
      </text>
    </comment>
  </commentList>
</comments>
</file>

<file path=xl/sharedStrings.xml><?xml version="1.0" encoding="utf-8"?>
<sst xmlns="http://schemas.openxmlformats.org/spreadsheetml/2006/main" count="5167" uniqueCount="477">
  <si>
    <t xml:space="preserve">Mã dự án: </t>
  </si>
  <si>
    <t>Căn cứ xác định:</t>
  </si>
  <si>
    <t xml:space="preserve"> </t>
  </si>
  <si>
    <t>STT</t>
  </si>
  <si>
    <t>Tên công việc</t>
  </si>
  <si>
    <t>Đơn vị tính</t>
  </si>
  <si>
    <t>Khối lượng</t>
  </si>
  <si>
    <t>Đơn giá thanh toán</t>
  </si>
  <si>
    <t>Thành tiền</t>
  </si>
  <si>
    <t>Ghi chú</t>
  </si>
  <si>
    <t>Tổng cộng</t>
  </si>
  <si>
    <t>Thực hiện</t>
  </si>
  <si>
    <t>Theo hợp đồng</t>
  </si>
  <si>
    <t>Khối lượng phát sinh so với hợp đồng ban đầu</t>
  </si>
  <si>
    <t>Lũy kế đến hết kỳ trước</t>
  </si>
  <si>
    <t>Thực hiện kỳ này</t>
  </si>
  <si>
    <t>Lũy kế đến hết kỳ này</t>
  </si>
  <si>
    <t>Đơn giá bổ sung (nếu có)</t>
  </si>
  <si>
    <t>Phát sinh
so với hợp đồng ban đầu</t>
  </si>
  <si>
    <t>[1]</t>
  </si>
  <si>
    <t>[2]</t>
  </si>
  <si>
    <t>[3]</t>
  </si>
  <si>
    <t>[4]</t>
  </si>
  <si>
    <t>[5]</t>
  </si>
  <si>
    <t>[6]</t>
  </si>
  <si>
    <t>[7]</t>
  </si>
  <si>
    <t>[8]</t>
  </si>
  <si>
    <t>[9]</t>
  </si>
  <si>
    <t>[10]</t>
  </si>
  <si>
    <t>[11]</t>
  </si>
  <si>
    <t>[12]</t>
  </si>
  <si>
    <t>[13]</t>
  </si>
  <si>
    <t>[14]</t>
  </si>
  <si>
    <t>[15]</t>
  </si>
  <si>
    <t>[16]</t>
  </si>
  <si>
    <t>0</t>
  </si>
  <si>
    <t>Tổng cộng :</t>
  </si>
  <si>
    <t>1. Giá trị hợp đồng ban đầu/Tổng giá trị khối lượng phát sinh so với hợp đồng ban đầu:</t>
  </si>
  <si>
    <t>đ</t>
  </si>
  <si>
    <t>2. Giá trị tạm ứng theo hợp đồng còn lại chưa thu hồi đến cuối kỳ trước:</t>
  </si>
  <si>
    <t>3. Số tiền đã thanh toán khối lượng hoàn thành đến cuối kỳ trước:</t>
  </si>
  <si>
    <t>4. Lũy kế giá trị khối lượng thực hiện đến cuối kỳ này:</t>
  </si>
  <si>
    <t>6. Giá trị đề nghị thanh toán kỳ này:</t>
  </si>
  <si>
    <t>7. Lũy kế giá trị thanh toán:</t>
  </si>
  <si>
    <t>Ngày       tháng       năm 2020</t>
  </si>
  <si>
    <t>Đại diện nhà thầu</t>
  </si>
  <si>
    <t>Đại điện chủ đầu tư</t>
  </si>
  <si>
    <t>(ký, ghi rõ họ tên, chức vụ và đóng dấu)</t>
  </si>
  <si>
    <t>Mẫu số 08b
Mã hiệu: ………..
Số: ………</t>
  </si>
  <si>
    <t>BẢNG XÁC ĐỊNH GIÁ TRỊ KHỐI LƯỢNG CÔNG VIỆC HOÀN THÀNH THEO HỢP ĐỒNG ĐỀ NGHỊ THANH TOÁN</t>
  </si>
  <si>
    <t>A</t>
  </si>
  <si>
    <t>I</t>
  </si>
  <si>
    <t xml:space="preserve">Hệ thống chuyển mạch </t>
  </si>
  <si>
    <t>Core Switch</t>
  </si>
  <si>
    <t>Bộ</t>
  </si>
  <si>
    <t>Distribution Switch</t>
  </si>
  <si>
    <t>Access Switch</t>
  </si>
  <si>
    <t>II</t>
  </si>
  <si>
    <t>Hệ thống bảo mật</t>
  </si>
  <si>
    <t>Thiết bị tưởng lửa cho toàn mạng</t>
  </si>
  <si>
    <t>Thiết bị tưởng lửa vùng DMZ có chức năng cân bằng tải</t>
  </si>
  <si>
    <t>III</t>
  </si>
  <si>
    <t>Hệ thống mạng không dây</t>
  </si>
  <si>
    <t>Bộ thu phát sóng - Wifi</t>
  </si>
  <si>
    <t>Hệ thống quản lý mạng không dây</t>
  </si>
  <si>
    <t>License</t>
  </si>
  <si>
    <t>IV</t>
  </si>
  <si>
    <t>Hệ thống làm mát</t>
  </si>
  <si>
    <t>Hệ thống điều hòa chính xác</t>
  </si>
  <si>
    <t>V</t>
  </si>
  <si>
    <t>Hệ điều hành cho máy chủ và quản lý</t>
  </si>
  <si>
    <t>Hệ điều hành</t>
  </si>
  <si>
    <t>VMware vCenter ( Quản lý ảo hóa )</t>
  </si>
  <si>
    <t>Phần mềm giám sát hệ thống mạng và máy chủ</t>
  </si>
  <si>
    <t>Phần mềm phòng chống Virus cho máy chủ</t>
  </si>
  <si>
    <t>B</t>
  </si>
  <si>
    <t>Hệ thống cáp đường trục kết nối các tòa nhà</t>
  </si>
  <si>
    <t>Optical Cable</t>
  </si>
  <si>
    <t>Mét</t>
  </si>
  <si>
    <t>ODF 24FO</t>
  </si>
  <si>
    <t>ODF12FO</t>
  </si>
  <si>
    <t>Patcord LC-SC 3m</t>
  </si>
  <si>
    <t>Sợi</t>
  </si>
  <si>
    <t>Patcord LC-SC 10m</t>
  </si>
  <si>
    <t>Patcord LC-SC 20m</t>
  </si>
  <si>
    <t>Ống nhựa 70/90</t>
  </si>
  <si>
    <t>Ống nhựa 25/32</t>
  </si>
  <si>
    <t xml:space="preserve">Cáp mạng Cat6 </t>
  </si>
  <si>
    <t>Thùng</t>
  </si>
  <si>
    <t>Đầu bấm dây mạng Cat6</t>
  </si>
  <si>
    <t>Hộp</t>
  </si>
  <si>
    <t>Nâng cấp hệ thống cáp mạng kết nối wifi</t>
  </si>
  <si>
    <t>Cáp mạng Cat6 Wifi</t>
  </si>
  <si>
    <t>Gen nhựa 39x18</t>
  </si>
  <si>
    <t>Ghen nhựa 24x14</t>
  </si>
  <si>
    <t>Đầu bấm dây  mạng Cat6 wifi</t>
  </si>
  <si>
    <t>Ổ cắm nguồn</t>
  </si>
  <si>
    <t>Chiếc</t>
  </si>
  <si>
    <t>Dây điện nguồn cho AP</t>
  </si>
  <si>
    <t>Hộp chứa thiết bị</t>
  </si>
  <si>
    <t>Cải tạo hạ tầng phòng máy chủ</t>
  </si>
  <si>
    <t>Khung sắt bảo vệ cửa nhôm kính mặt ngoài tòa nhà</t>
  </si>
  <si>
    <t>m2</t>
  </si>
  <si>
    <t>Trần nhôm CARO cho phòng máy chủ</t>
  </si>
  <si>
    <t>Khung vách thạnh cao bằng sắt hộp theo thiết kế</t>
  </si>
  <si>
    <t>Vách kinh ngăn phòng kho (Vách K1)</t>
  </si>
  <si>
    <t>Vách kinh ngăn giữa phòng NOC với phòng máy chủ (Vách k2)</t>
  </si>
  <si>
    <t>Cửa chống cháy kèm phụ kiện</t>
  </si>
  <si>
    <t>Bàn họp</t>
  </si>
  <si>
    <t xml:space="preserve">Chiếc </t>
  </si>
  <si>
    <t>Ghế phòng họp</t>
  </si>
  <si>
    <t>Backdrop cho phòng NOC</t>
  </si>
  <si>
    <t>Bộ chữ và Logo nhà trường dán vào vách backdrop tại phòng NOC</t>
  </si>
  <si>
    <t>Sàn gỗ nhựa ( bao gồm đầy đủ phụ kiện lắp đặt )</t>
  </si>
  <si>
    <t>Bộ chữ và Logo nhà trường dán  vào tường ngoài phòng máy chủ</t>
  </si>
  <si>
    <t>Hệ thống sàn nâng phòng máy chủ</t>
  </si>
  <si>
    <t>Foam cách nhiệt</t>
  </si>
  <si>
    <t>Sàn nâng thép mặt phủ HPL</t>
  </si>
  <si>
    <t>Tấm</t>
  </si>
  <si>
    <t>Tiếp địa sàn nâng</t>
  </si>
  <si>
    <t>Sàn nâng thép mặt phủ HPL thông hơi</t>
  </si>
  <si>
    <t>Bảng đồng tiếp địa</t>
  </si>
  <si>
    <t>Cái</t>
  </si>
  <si>
    <t>Ram dốc trượt di động</t>
  </si>
  <si>
    <t>Bậc lên xuống</t>
  </si>
  <si>
    <t>Dụng cụ mở sàn</t>
  </si>
  <si>
    <t xml:space="preserve">Chân đế sàn nâng </t>
  </si>
  <si>
    <t>Thang máng cáp cho hệ thống điện</t>
  </si>
  <si>
    <t>Thang máng cáp từ tủ tổng tầng hầm đến cống ngầm</t>
  </si>
  <si>
    <t>Máng cáp từ cống ngầm lên</t>
  </si>
  <si>
    <t>T thu</t>
  </si>
  <si>
    <t>Góc L</t>
  </si>
  <si>
    <t>L thu</t>
  </si>
  <si>
    <t>Thang máng cáp trong phòng máy chủ</t>
  </si>
  <si>
    <t>Góc T</t>
  </si>
  <si>
    <t>Nối máng</t>
  </si>
  <si>
    <t>Vật tư phụ</t>
  </si>
  <si>
    <t>Gói</t>
  </si>
  <si>
    <t>VI</t>
  </si>
  <si>
    <t>Thang máng cáp cho hệ thống cáp quang</t>
  </si>
  <si>
    <t>VII</t>
  </si>
  <si>
    <t>Cáp điện cho phòng máy chủ và MCCB cho tủ tổng</t>
  </si>
  <si>
    <t>Cáp điện tổng cấp nguồn vào cho phòng máy chủ</t>
  </si>
  <si>
    <t>MCCB lắp tại tủ tổng tầng hầm</t>
  </si>
  <si>
    <t>Cáp điện UPS và Bypass</t>
  </si>
  <si>
    <t>Cáp tiếp địa chu UPS</t>
  </si>
  <si>
    <t>Cáp điện điều hòa</t>
  </si>
  <si>
    <t>Cáp điện tủ RACK</t>
  </si>
  <si>
    <t>Cáp tiếp địa tủ Rack</t>
  </si>
  <si>
    <t>Cáp nguồn kết nối ác quy và UPS</t>
  </si>
  <si>
    <t>Ổ cắm điện cho tủ Rack</t>
  </si>
  <si>
    <t>Thanh PDU</t>
  </si>
  <si>
    <t>VIII</t>
  </si>
  <si>
    <t>Hệ thống tủ Rack lắp đặt thiết bị và thanh đấu cáp</t>
  </si>
  <si>
    <t>Tủ Rack cho phòng máy chủ</t>
  </si>
  <si>
    <t>Thanh đấu cáp</t>
  </si>
  <si>
    <t>Tủ rack cho các tòa nhà</t>
  </si>
  <si>
    <t>IX</t>
  </si>
  <si>
    <t xml:space="preserve">Hạng mục chống sét cho PMC </t>
  </si>
  <si>
    <t>Cáp dẫn và thoát sét</t>
  </si>
  <si>
    <t>Cọc đồng tiếp địa</t>
  </si>
  <si>
    <t>Cây</t>
  </si>
  <si>
    <t>Hộp tiếp địa</t>
  </si>
  <si>
    <t>Mối hàn</t>
  </si>
  <si>
    <t>Mối</t>
  </si>
  <si>
    <t>Hoá chất giảm điện trở đất</t>
  </si>
  <si>
    <t>Ống nhựa</t>
  </si>
  <si>
    <t>Giếng tiếp địa</t>
  </si>
  <si>
    <t>Hố</t>
  </si>
  <si>
    <t>Cắt sét sơ cấp 3 pha</t>
  </si>
  <si>
    <t>Cáp dẫn và thoát sét 35mm</t>
  </si>
  <si>
    <t>Cắt sét sơ cấp 1 pha</t>
  </si>
  <si>
    <t>Cáp dẫn và thoát sét 4mm</t>
  </si>
  <si>
    <t>X</t>
  </si>
  <si>
    <t>Hạng mục hệ thống báo cháy, chữa cháy khí FM200</t>
  </si>
  <si>
    <t>Tủ trung tâm báo cháy và chữa cháy tự động</t>
  </si>
  <si>
    <t>Đầu báo khói quang</t>
  </si>
  <si>
    <t>Đầu báo nhiệt cố định</t>
  </si>
  <si>
    <t>Nút ấn xả khí và tạm dừng xả khí</t>
  </si>
  <si>
    <t xml:space="preserve">Chuông báo động </t>
  </si>
  <si>
    <t>Còi đèn báo cháy</t>
  </si>
  <si>
    <t>Bình chữa cháy khí 32Kg</t>
  </si>
  <si>
    <t>Bình</t>
  </si>
  <si>
    <t>Bình chữa cháy khí 78Kg</t>
  </si>
  <si>
    <t>Đầu phun xả khí DN 50</t>
  </si>
  <si>
    <t>Đầu phun xả khí DN 20</t>
  </si>
  <si>
    <t>Đầu phun xả khí DN 15</t>
  </si>
  <si>
    <t>Ống thép mạ kẽm</t>
  </si>
  <si>
    <t>Hệ thống</t>
  </si>
  <si>
    <t>XI</t>
  </si>
  <si>
    <t>Hệ thống giám sát môi trường</t>
  </si>
  <si>
    <t>hệ thống</t>
  </si>
  <si>
    <t>XII</t>
  </si>
  <si>
    <t>Hạng mục kiểm soát vào ra</t>
  </si>
  <si>
    <t>Bộ điều khiển tích hợp đầu đọc thẻ</t>
  </si>
  <si>
    <t>Mạch nguồn</t>
  </si>
  <si>
    <t>Bộ phụ kiện</t>
  </si>
  <si>
    <t>XIII</t>
  </si>
  <si>
    <t>Bộ chuyển đổi nguồn</t>
  </si>
  <si>
    <t>Hệ thống nguồn DC lưu điện 30 phút với tải 27KW</t>
  </si>
  <si>
    <t xml:space="preserve">Phụ Kiện đi kèm </t>
  </si>
  <si>
    <t>Camera giám sát</t>
  </si>
  <si>
    <t>Đầu ghi hình</t>
  </si>
  <si>
    <t>Phần 3</t>
  </si>
  <si>
    <t>Máy chủ cài đặt phần mềm ứng dụng</t>
  </si>
  <si>
    <t>Phần 4</t>
  </si>
  <si>
    <t>NÂNG CẤP CSVC VÀ CNTT CHO TRUNG TÂM NC&amp;PT HỌC LIỆU</t>
  </si>
  <si>
    <t>Máy quay phim và phụ kiện</t>
  </si>
  <si>
    <t>Máy quay phim 4K/HD</t>
  </si>
  <si>
    <t>Pin dùng cho máy quay phim 4K/HD</t>
  </si>
  <si>
    <t>Cục</t>
  </si>
  <si>
    <t>Thẻ nhớ 64GB SDXC 95/90MB/s</t>
  </si>
  <si>
    <t xml:space="preserve">Chuân máy quay </t>
  </si>
  <si>
    <t>Đèn chuyên dụng cho máy quay</t>
  </si>
  <si>
    <t>Micro cài áo không dây</t>
  </si>
  <si>
    <t>Bộ điều khiển cho máy quay</t>
  </si>
  <si>
    <t>Màn hình hiển thị gắn trên Camera</t>
  </si>
  <si>
    <t>Bộ  trộn  hình  máy  quay HD/4K</t>
  </si>
  <si>
    <t>Bộ chuyển mạch tín hiệu máy quay</t>
  </si>
  <si>
    <t>Bộ điều khiển</t>
  </si>
  <si>
    <t>Bộ Smart Videohub</t>
  </si>
  <si>
    <t>GPI &amp; Tally Interface for ATEM Production Switchers</t>
  </si>
  <si>
    <t>Hệ thống liên lạc nội bộ -  Intercom System</t>
  </si>
  <si>
    <t>Hệ thống màn hình hiển thị và máy tính dựng hình</t>
  </si>
  <si>
    <t>Màn hình hiển thị trong phòng kỹ thuật ghi hình</t>
  </si>
  <si>
    <t>Màn hình hiển thị trong phòng ghi hình</t>
  </si>
  <si>
    <t>Giá treo Tivi di động có bánh xe</t>
  </si>
  <si>
    <t>Hệ thống máy tính dựng hình</t>
  </si>
  <si>
    <t>Máy tính xách tay</t>
  </si>
  <si>
    <t>Máy tính chậy hệ điều hành Mac OS</t>
  </si>
  <si>
    <t>Máy ảnh số</t>
  </si>
  <si>
    <t>Hệ thống trường quay ảo 3D</t>
  </si>
  <si>
    <t>Hệ thống trường quay ảo 3D hỗ trợ 2 Camera</t>
  </si>
  <si>
    <t>Hệ thống nhắc lời trong phòng ghi hình</t>
  </si>
  <si>
    <t>Bộ chạy chữ nhắc lời</t>
  </si>
  <si>
    <t>Chân máy chuyên dụng</t>
  </si>
  <si>
    <t>Thiết bị âm thanh cho Studio và phòng thu</t>
  </si>
  <si>
    <t>Bàn trộn âm thanh</t>
  </si>
  <si>
    <t>Micro rùa Shure  để bàn dùng cho tọa đàm</t>
  </si>
  <si>
    <t xml:space="preserve">Micro truyền tin giữa phòng Kỹ thuật và phòng  Studio </t>
  </si>
  <si>
    <t>Loa kiểm âm kiểm tra âm thanh</t>
  </si>
  <si>
    <t>Cặp</t>
  </si>
  <si>
    <t>Tai nghe kiểm tra âm thanh</t>
  </si>
  <si>
    <t>Bàn ghế cho phòng Studio, phòng kỹ thuật</t>
  </si>
  <si>
    <t>Bàn cho phát thanh viên, tọa đàm chuyên dụng</t>
  </si>
  <si>
    <t>Ghế ngồi cho phát thanh viên và khách mời</t>
  </si>
  <si>
    <t>Bàn chuyên dụng cho phòng kỹ thuật, phòng thu âm</t>
  </si>
  <si>
    <t>Block</t>
  </si>
  <si>
    <t xml:space="preserve">Ghế ngồi cho kỹ thuật </t>
  </si>
  <si>
    <t>Hệ thống đèn Studio + Phông Chromakey</t>
  </si>
  <si>
    <t>Đèn lạnh chiếu phông 2X55W</t>
  </si>
  <si>
    <t>Đèn LED fresnel light chiếu ven 100W</t>
  </si>
  <si>
    <t>Đèn chủ Keylight Led 200W</t>
  </si>
  <si>
    <t>Bàn điều khiển đèn</t>
  </si>
  <si>
    <t>Bộ chuyển đổi tín hiệu từ Digital sang Analog</t>
  </si>
  <si>
    <t>Bộ phụ kiện lắp đặt hệ thống đèn</t>
  </si>
  <si>
    <t xml:space="preserve">Phông  chuyên  dùng  để Chromakey </t>
  </si>
  <si>
    <t>Phụ kiện tích hợp, lắp đặt</t>
  </si>
  <si>
    <t>Bộ lưu điện cho hệ thống ghi hình</t>
  </si>
  <si>
    <t>Dây cáp, jack tín hiệu</t>
  </si>
  <si>
    <t>Cáp Video</t>
  </si>
  <si>
    <t>Giắc đấu nối</t>
  </si>
  <si>
    <t>Cáp Audio</t>
  </si>
  <si>
    <t>Giắc 6 ly</t>
  </si>
  <si>
    <t>Giắc Canon</t>
  </si>
  <si>
    <t>Cáp mạng Cat6</t>
  </si>
  <si>
    <t>Cáp HDMI 20m</t>
  </si>
  <si>
    <t>Cáp HDMI 3m</t>
  </si>
  <si>
    <t>Phụ kiện lắp đặt</t>
  </si>
  <si>
    <t>Phần mềm điều khiểu đa điểm</t>
  </si>
  <si>
    <t>Phần mềm ghi hình và phát trực tuyến</t>
  </si>
  <si>
    <t>Máy chủ quản lý người dùng Internet</t>
  </si>
  <si>
    <t>Hệ thống tủ điện</t>
  </si>
  <si>
    <t>Tủ điện phân phối đầu vào , ra cho điều hòa chiếu sáng…</t>
  </si>
  <si>
    <t>Tủ điện phân phối đầu vào UDB - UPS và Tủ Rack Server</t>
  </si>
  <si>
    <t>Hạng mục hệ thống đèn chiếu sáng cho DC</t>
  </si>
  <si>
    <t>Đèn thoát hiểm</t>
  </si>
  <si>
    <t>Đèn xạc khẩn cấp</t>
  </si>
  <si>
    <t>Đèn chiếu sáng NOC</t>
  </si>
  <si>
    <t>Đèn chiếu sáng DC</t>
  </si>
  <si>
    <t>Công tắc</t>
  </si>
  <si>
    <t>Ổ cắm</t>
  </si>
  <si>
    <t>Đây diện ổ cắm</t>
  </si>
  <si>
    <t xml:space="preserve">Dây tiếp địa </t>
  </si>
  <si>
    <t>Dây điện chiếu sáng</t>
  </si>
  <si>
    <t>Ống ghen SP25</t>
  </si>
  <si>
    <t>Phần 6</t>
  </si>
  <si>
    <t xml:space="preserve">Phòng họp 1 ĐH SPHN </t>
  </si>
  <si>
    <t>Bộ mã hóa và giải mã tín hiệu bao gồm License cập nhật lên chuẩn Full HD</t>
  </si>
  <si>
    <t>Cáp kéo dài cho Camera thứ 1</t>
  </si>
  <si>
    <t>Camera thứ 2</t>
  </si>
  <si>
    <t>Cáp kéo dài cho Camera thứ 2</t>
  </si>
  <si>
    <t>Bộ trộn âm</t>
  </si>
  <si>
    <t>Bộ điều khiển trung tâm có tính năng triệt phản hồi âm</t>
  </si>
  <si>
    <t>Máy tính</t>
  </si>
  <si>
    <t>Bộ thiết bị đầu cuối hội nghị truyền hình lắp lưu động số 1</t>
  </si>
  <si>
    <t>Bộ khuếch đại âm thanh</t>
  </si>
  <si>
    <t>Loa treo tường</t>
  </si>
  <si>
    <t>Míc không dây cầm tay</t>
  </si>
  <si>
    <t>Míc không dây cài áo</t>
  </si>
  <si>
    <t>Màn hình hiển thị</t>
  </si>
  <si>
    <t>Giá treo màn hình di động</t>
  </si>
  <si>
    <t xml:space="preserve">Cáp HDMI </t>
  </si>
  <si>
    <t>Dây loa</t>
  </si>
  <si>
    <t>Tủ lắp thiết bị di động</t>
  </si>
  <si>
    <t>Bộ thiết bị đầu cuối hội nghị truyền hình lắp lưu động số 2</t>
  </si>
  <si>
    <t>Camera chuyên dụng cho hội nghị truyền hình</t>
  </si>
  <si>
    <t>Máy tính điều khiển hệ thống</t>
  </si>
  <si>
    <t xml:space="preserve">Phòng họp trực tuyến cho chuyên gia </t>
  </si>
  <si>
    <t>Thiết bị hội nghị truyền hình cho chuyên gia</t>
  </si>
  <si>
    <t>Giá treo màn hình</t>
  </si>
  <si>
    <t>Backdrop cho phòng họp</t>
  </si>
  <si>
    <t>Bộ chữ dán và Logo nhà trường vào vách backdrop tại phòng họp chuyên gia "TRƯỜNG ĐẠI HỌC SƯ PHẠM HÀ NỘI"</t>
  </si>
  <si>
    <t>Hệ thống máy chủ và thiết bị cài đặt ứng dụng hệ thống thông tin phục vụ quản lý và đào tạo.</t>
  </si>
  <si>
    <t>Máy chủ backup dữ liệu</t>
  </si>
  <si>
    <t>Máy tính quản trị hệ thống</t>
  </si>
  <si>
    <t>San Switch cho máy chủ</t>
  </si>
  <si>
    <t>Switch cho máy chủ</t>
  </si>
  <si>
    <t>Màn hình tivi giám sát hệ thống</t>
  </si>
  <si>
    <t>Máy tính hiển dùng cho hiển thị trạng thái hệ thống</t>
  </si>
  <si>
    <t>Hệ điều hành ảo hóa cho máy chủ và phần mềm</t>
  </si>
  <si>
    <t>VMware vSphere</t>
  </si>
  <si>
    <t>Phần mềm hội nghị truyền hình trên máy tính</t>
  </si>
  <si>
    <t>C</t>
  </si>
  <si>
    <t>Đèn chiếu sáng lắp bổ xung cho các phòng</t>
  </si>
  <si>
    <t>Kênh truy nhập Internet FTTH dung lượng 200Mbps trong vòng 12 tháng </t>
  </si>
  <si>
    <t>Kênh</t>
  </si>
  <si>
    <t>Nâng cấp đường Leased Line của nhà trường từ 100Mbps lên 200 Mbps 12 tháng </t>
  </si>
  <si>
    <t>Hạng mục: Nâng cấp CSVC và hạ tầng thiết bị CNTT phục vụ đào tạo, bồi dưỡng trực tuyến, nghiên cứu khoa học</t>
  </si>
  <si>
    <t>Phá dỡ kết cấu mặt đường bê tông apphan</t>
  </si>
  <si>
    <t>m3</t>
  </si>
  <si>
    <t>Phá dỡ mặt hè (nền gạch BTXM - tính tương đương nền gạch lá nem)</t>
  </si>
  <si>
    <t>Đào kênh mương, rãnh thoát nước, đường ống, đường cáp bằng thủ công, rộng ≤1m, sâu ≤1m-đất cấp III</t>
  </si>
  <si>
    <t>Lắp đặt ống nhựa HDPE trong cống bể, trong ống bảo vệ. Đường kính ống &lt;= 63 mm</t>
  </si>
  <si>
    <t>100m</t>
  </si>
  <si>
    <t>Lắp đặt ống nhựa HDPE trong cống bể, trong ống bảo vệ. Đường kính ống &lt;= 40 mm</t>
  </si>
  <si>
    <t>Xây lắp ganivô nắp bê tông loại 400x400 (dưới đường)</t>
  </si>
  <si>
    <t>cái</t>
  </si>
  <si>
    <t>Ra, kéo cáp quang trong cống bể có sẵn, loại cáp &lt;= 12 sợi</t>
  </si>
  <si>
    <t>km cáp</t>
  </si>
  <si>
    <t>Đổ vữa bê tông đổ bằng thủ công hoàn trả mặt đường, Bê tông mặt đường đá Chiều dày mặt đường &lt;=25cm, Vữa mác 200, Đá 1x2</t>
  </si>
  <si>
    <t>Lát gạch hoàn trả vỉa hè (nền gạch BTXM - tính tương đương nền gạch lá nem)</t>
  </si>
  <si>
    <t>Hàn nối ODF cáp sợi quang, loại cáp quang &lt;=12 FO</t>
  </si>
  <si>
    <t>bộ ODF</t>
  </si>
  <si>
    <t>Hàn nối ODF cáp sợi quang, loại cáp quang &lt;=24 FO</t>
  </si>
  <si>
    <t>Lắp đặt dây cáp đồng UTP, UTP CAT 6 cho hệ thống wifi</t>
  </si>
  <si>
    <t>10m</t>
  </si>
  <si>
    <t>Lắp đặt gen nổi và đi cáp, gen tròn &lt; 40mm</t>
  </si>
  <si>
    <t>Đấu đầu connecter cat6</t>
  </si>
  <si>
    <t>Chôn điện cực tiếp đất bằng phương pháp khoan thủ công, độ sâu khoan &lt;= 20 m</t>
  </si>
  <si>
    <t>m</t>
  </si>
  <si>
    <t>Lắp đặt thiết bị cắt sét và lọc sét 3 pha, thiết bị cắt và lọc sét 3 pha &lt;= 200A</t>
  </si>
  <si>
    <t>1 thiết bị</t>
  </si>
  <si>
    <t>Lắp đặt thiết bị cắt sét và lọc sét 1 pha, thiết bị cắt và lọc sét 1 pha &lt;= 63A</t>
  </si>
  <si>
    <t>Lắp đặt thiết bị chống sét trên đường dây viễn thông, loại thiết bị chống sét truyền số liệu</t>
  </si>
  <si>
    <t>Lắp đặt cáp nguồn, dây đất trong máng nối trên cầu cáp, ( Kéo 02 tuyến cáp riêng biệt, một tuyến cáp cho phòng DC, một đường cho điều hòa, chiếu sáng, …. Mỗi đường đi 5 sợi cáp 1 x 500mm2, 4 sợi cho nguồn 3 pha, 1 sợi cho tiếp địa )</t>
  </si>
  <si>
    <t>Lắp đặt cáp nguồn, dây đất trong máng nối trên cầu cáp, ( Cáp điện Cu/PVC 1x35mm2 cho 2 bộ UPS và bypass (kéo 3 tuyến cáp, mỗi tuyến cáp 5 sợi 4 sợi cho nguồn 3 pha, 1 sợi cho tiếp mát )</t>
  </si>
  <si>
    <t>Lắp đặt cáp nguồn, dây đất trong máng nối trên cầu cáp, ( Cáp tiếp địa 1x25mm2 cho UPS )</t>
  </si>
  <si>
    <t>Lắp đặt cáp nguồn, dây đất trong máng nối trên cầu cáp, ( Cáp điện CU/PVC 1x25mm2 cấp nguồn cho 2 điều hòa chính xác mới (Kéo 2 tuyến cáp, mỗi tuyến cáp 5 sợi, 4 cho nguồn 3 pha, 1 cho tiếp địa))</t>
  </si>
  <si>
    <t>Lắp đặt cáp nguồn, dây đất trong máng nối trên cầu cáp, (Cáp tiếp địa 1x25mm2 cho UPS và tủ Rack)</t>
  </si>
  <si>
    <t>Lắp đặt cáp nguồn, dây đất trong máng nối trên cầu cáp, tiết diện dây dẫn S &lt;=6mm2</t>
  </si>
  <si>
    <t>Lắp đặt Thanh phân phối nguồn điện PDU 18 chấu đa năng chuẩn UK có aptomat 32A bảo vệ</t>
  </si>
  <si>
    <t>1 PDU</t>
  </si>
  <si>
    <t>Lắp đặt ổ cắm nổi (Ổ căm chuẩn IP44 (2P+E) 32A)</t>
  </si>
  <si>
    <t>1 ổ cắm</t>
  </si>
  <si>
    <t>Lắp đặt tủ Rack, Tủ Rack chuyên dụng cho lưu trữ, &lt; 33U</t>
  </si>
  <si>
    <t>1 tủ</t>
  </si>
  <si>
    <t>Lắp đặt trung tâm xử lý tín hiệu báo cháy</t>
  </si>
  <si>
    <t>1 trung tâm</t>
  </si>
  <si>
    <t>Lắp đặt đế đầu báo và đầu báo cháy</t>
  </si>
  <si>
    <t>10 đầu</t>
  </si>
  <si>
    <t>Lắp đặt nút ấn báo cháy khẩn cấp</t>
  </si>
  <si>
    <t>5 nút</t>
  </si>
  <si>
    <t>Hạng mục: Nâng cấp CSVC và CNTT cho Trung tâm NC&amp;PT NVSP</t>
  </si>
  <si>
    <t>Lắp đặt vỏ tủ nguồn, loại tủ nguồn &gt;200A ( Vỏ Tủ điện phân phối đầu vào , ra cho điều hòa chiếu sáng…)</t>
  </si>
  <si>
    <t>Lắp đặt automat loại 3 pha, cường độ dòng điện &lt;= 200A (MCCB 3P 200A 25kA)</t>
  </si>
  <si>
    <t>1 cái</t>
  </si>
  <si>
    <t>Lắp đặt automat loại 1 pha, cường độ dòng điện &lt;= 100A (MCB 1P 25A 6kA (cho ổ cắm, đèn chiếu sáng PMC, đèn exit - sự cố, đèn chiếu sáng phòng NOC, FM 200)</t>
  </si>
  <si>
    <t>Lắp đặt automat loại 3 pha, cường độ dòng điện &lt;= 100A (MCB 3P 63A, 6&gt;10kA (Cắt lọc sét lan truyền, 2 điều hòa chính xác mới)</t>
  </si>
  <si>
    <t>Lắp đặt automat loại 3 pha, cường độ dòng điện &lt;= 100A (Cắt sét lan truyền 3P+N 45kA)</t>
  </si>
  <si>
    <t>Lắp đặt vỏ tủ nguồn, loại tủ nguồn &gt;200A (Tủ điện phân phối đầu vào UDB - UPS và Tủ Rack Server)</t>
  </si>
  <si>
    <t>Lắp đặt automat loại 3 pha, cường độ dòng điện &lt;= 200A (MCCB 3P 200A 25kA (Đóng ngắt nguồn tổng và bypass)</t>
  </si>
  <si>
    <t>Lắp đặt automat loại 3 pha, cường độ dòng điện &lt;= 100A ( MCCB 3P 100A 25kA (Cắt lọc sét, đầu ra và đầu vào UPS)</t>
  </si>
  <si>
    <t>Lắp đặt automat loại 1 pha, cường độ dòng điện &lt;= 100A ( MCB 1P 32A 6kA cho Rack)</t>
  </si>
  <si>
    <t>Lắp đặt đèn thoát hiểm</t>
  </si>
  <si>
    <t>Lắp đặt đèn sát trần có chao chụp ( Đèn chiếu sáng phòng máy chủ, phòng NOC, Phòng kho)</t>
  </si>
  <si>
    <t>bộ</t>
  </si>
  <si>
    <t>Lắp đặt công tắc 2 hạt</t>
  </si>
  <si>
    <t>Lắp đặt ổ cắm ba</t>
  </si>
  <si>
    <t>Lắp đặt cáp nguồn,dây đất trong ống chìm. Tiết diện dây dẫn &lt;= 6 mm2</t>
  </si>
  <si>
    <t>10 m</t>
  </si>
  <si>
    <t xml:space="preserve"> - Biên bản nghiệm thu tổng thể ngày      tháng      năm 2020</t>
  </si>
  <si>
    <t>Phần hàng hoá thuộc phân công trong thoả thuận liên danh củaThành viên đứng đầu liên danh – Công ty TNHH Máy tính Nét</t>
  </si>
  <si>
    <t>Phần hàng hoá thuộc phân công trong thoả thuận liên danh của Thành viên liên danh thứ 2 – Công ty Cổ phần Công nghệ Tinh Vân</t>
  </si>
  <si>
    <r>
      <t>NÂNG CẤP CSVC VÀ CNTT VỀ THƯ VIÊN ĐIỆN TỬ</t>
    </r>
    <r>
      <rPr>
        <sz val="12"/>
        <color theme="1"/>
        <rFont val="Times New Roman"/>
        <family val="1"/>
      </rPr>
      <t> </t>
    </r>
  </si>
  <si>
    <t>Phần mềm thư viện điện tử</t>
  </si>
  <si>
    <t>Hệ thống lưu trữ và máy chủ</t>
  </si>
  <si>
    <t>NÂNG CẤP THƯ VIÊN ĐIỆN TỬ </t>
  </si>
  <si>
    <t>Máy chủ cơ sở dữ liệu</t>
  </si>
  <si>
    <t>Thiết bị lưu trữ</t>
  </si>
  <si>
    <t>Hệ quản trị cơ sở dữ liệu</t>
  </si>
  <si>
    <t>Phần hàng hoá Phần hàng hoá thuộc phân công trong thoả thuận liên danh của Thành viên liên danh thứ 3 – Công ty Cổ phần Công nghệ Viking</t>
  </si>
  <si>
    <t>Phần 1</t>
  </si>
  <si>
    <t>NÂNG CẤP WEBSITE, ĐƯỜNG TRUYỀN PHỤC VỤ PHỤC VỤ BỒI DƯỠNG QUA MẠNG</t>
  </si>
  <si>
    <t>Nâng cấp website</t>
  </si>
  <si>
    <t>Nâng cấp phần mềm hệ thống thông tin phục vụ quản lý và đào tạo.</t>
  </si>
  <si>
    <t>NÂNG CẤP PHẦN MỀM HTTT PHỤC VỤ QUẢN LÝ VÀ ĐÀO TẠO</t>
  </si>
  <si>
    <t>CHI PHÍ XÂY LẮP</t>
  </si>
  <si>
    <t>Nâng cấp CSVC và hạ tầng thiết bị CNTT phục vụ đào tạo, bồi dưỡng trực tuyến, nghiên cứu khoa học</t>
  </si>
  <si>
    <t>Vách kinh ngăn phòng máy chủ và phòng nguồn (Vách K3)</t>
  </si>
  <si>
    <t>Hạng mục bộ lưu điện (UPS)</t>
  </si>
  <si>
    <t>XIV</t>
  </si>
  <si>
    <t>Nâng cấp CSVC và CNTT cho Trung tâm NC&amp;PT Học liệu</t>
  </si>
  <si>
    <t xml:space="preserve">Đèn lạnh FillLight (4X55W) </t>
  </si>
  <si>
    <t>2.1</t>
  </si>
  <si>
    <t>2.2</t>
  </si>
  <si>
    <t>2.3</t>
  </si>
  <si>
    <t>2.4</t>
  </si>
  <si>
    <t>2.5</t>
  </si>
  <si>
    <t>2.6</t>
  </si>
  <si>
    <t>2.7</t>
  </si>
  <si>
    <t>2.8</t>
  </si>
  <si>
    <t>Nâng cấp CSVC và CNTT cho Trung tâm NC&amp;PT NVSP</t>
  </si>
  <si>
    <t>D</t>
  </si>
  <si>
    <t>Nâng cấp các phòng học từ xa và hệ thống thông tin phục vụ quản lý và đào tạo</t>
  </si>
  <si>
    <t>Phần các dịch vụ thi công xây lắp</t>
  </si>
  <si>
    <t>1 đầu</t>
  </si>
  <si>
    <t>5 đèn</t>
  </si>
  <si>
    <t>Nâng cấp CSVC và CNTT về Thư viện điện tử</t>
  </si>
  <si>
    <t xml:space="preserve">Micro phỏng vấn </t>
  </si>
  <si>
    <t>E</t>
  </si>
  <si>
    <t>F</t>
  </si>
  <si>
    <t>Nâng cấp các phòng học từ xa phục vụ quản lý và đào tạo</t>
  </si>
  <si>
    <t>Phần thiết bị</t>
  </si>
  <si>
    <t>Phần cung cấp Kênh truy nhập Internet FTTH và Nâng cấp đường Leased Line</t>
  </si>
  <si>
    <t>Nâng cấp đường truyền phục vụ phục vụ bồi dưỡng qua mạng</t>
  </si>
  <si>
    <r>
      <rPr>
        <b/>
        <sz val="12"/>
        <rFont val="Times New Roman"/>
        <family val="1"/>
      </rPr>
      <t>Tên dự án:</t>
    </r>
    <r>
      <rPr>
        <sz val="12"/>
        <rFont val="Times New Roman"/>
        <family val="1"/>
      </rPr>
      <t xml:space="preserve"> Mua sắm trang thiết bị, phần mềm và sửa chữa nhỏ công trình</t>
    </r>
  </si>
  <si>
    <r>
      <rPr>
        <b/>
        <sz val="12"/>
        <rFont val="Times New Roman"/>
        <family val="1"/>
      </rPr>
      <t>Tên gói thầu:</t>
    </r>
    <r>
      <rPr>
        <sz val="12"/>
        <rFont val="Times New Roman"/>
        <family val="1"/>
      </rPr>
      <t xml:space="preserve"> Nâng cao năng lực về cơ sở vật chất và hạ tầng công nghệ thông tin trong khuôn khổ chương trình ETEP tại Trường Đại học Sư phạm Hà Nội</t>
    </r>
  </si>
  <si>
    <r>
      <rPr>
        <b/>
        <sz val="12"/>
        <rFont val="Times New Roman"/>
        <family val="1"/>
      </rPr>
      <t>Hợp đồng số</t>
    </r>
    <r>
      <rPr>
        <sz val="12"/>
        <rFont val="Times New Roman"/>
        <family val="1"/>
      </rPr>
      <t xml:space="preserve">: 466/HĐ-ĐHSPHN ngày 28/09/2020, phụ lục bổ sung hợp đồng số:                                       ngày       tháng       năm        </t>
    </r>
  </si>
  <si>
    <r>
      <rPr>
        <b/>
        <sz val="12"/>
        <rFont val="Times New Roman"/>
        <family val="1"/>
      </rPr>
      <t>Chủ đầu tư:</t>
    </r>
    <r>
      <rPr>
        <sz val="12"/>
        <rFont val="Times New Roman"/>
        <family val="1"/>
      </rPr>
      <t xml:space="preserve"> Trường Đại học Sư phạm Hà Nội</t>
    </r>
  </si>
  <si>
    <r>
      <rPr>
        <b/>
        <sz val="12"/>
        <rFont val="Times New Roman"/>
        <family val="1"/>
      </rPr>
      <t>Nhà thầu:</t>
    </r>
    <r>
      <rPr>
        <sz val="12"/>
        <rFont val="Times New Roman"/>
        <family val="1"/>
      </rPr>
      <t xml:space="preserve"> Liên danh Netcom-Tinh vân-Viking</t>
    </r>
  </si>
  <si>
    <r>
      <rPr>
        <b/>
        <sz val="12"/>
        <rFont val="Times New Roman"/>
        <family val="1"/>
      </rPr>
      <t>Thanh toán lần thứ:</t>
    </r>
    <r>
      <rPr>
        <sz val="12"/>
        <rFont val="Times New Roman"/>
        <family val="1"/>
      </rPr>
      <t xml:space="preserve"> lần thứ 1</t>
    </r>
  </si>
  <si>
    <t>CÔNG TY TNHH MÁY TÍNH NÉT</t>
  </si>
  <si>
    <t>CÔNG TY CỔ PHẦN CÔNG NGHỆ TINH VÂN</t>
  </si>
  <si>
    <t>CÔNG TY CỔ PHẦN CÔNG NGHỆ VIKING</t>
  </si>
  <si>
    <t>(Áp dụng đối với các khoản thanh toán vốn đầu tư thuộc nguồn vốn ngân sách nhà nước, vốn ngoài nước)</t>
  </si>
  <si>
    <t>THEO HỢP ĐỒNG BAN ĐẦU □       NGOÀI HỢP ĐỒNG BAN ĐẦU □</t>
  </si>
  <si>
    <t>Ba mươi mốt tỷ một trăm sáu mươi mốt triệu bốn trăm ba mươi hai nghìn một trăm bảy mươi bảy đồng</t>
  </si>
  <si>
    <r>
      <rPr>
        <b/>
        <sz val="12"/>
        <rFont val="Times New Roman"/>
        <family val="1"/>
      </rPr>
      <t>Hợp đồng số</t>
    </r>
    <r>
      <rPr>
        <sz val="12"/>
        <rFont val="Times New Roman"/>
        <family val="1"/>
      </rPr>
      <t>: 466/HĐ-ĐHSPHN ngày 28/09/2020, phụ lục bổ sung hợp đồng số: 01-466466/HĐ-ĐHSPHN ngày 25 tháng 12 năm 2020</t>
    </r>
  </si>
  <si>
    <t>Tổng cộng mục A</t>
  </si>
  <si>
    <t>Tổng cộng mục B</t>
  </si>
  <si>
    <t>Tổng cộng mục C</t>
  </si>
  <si>
    <t>Tổng cộng mục D</t>
  </si>
  <si>
    <t>Tổng cộng: Phần các dịch vụ thi công xây lắp</t>
  </si>
  <si>
    <t>Chi tiết Theo mục và tiểu mục</t>
  </si>
  <si>
    <t>Phần tạm ứng (đã ứng)</t>
  </si>
  <si>
    <t>Nội dung</t>
  </si>
  <si>
    <t>Tổng Số</t>
  </si>
  <si>
    <t>Theo mục</t>
  </si>
  <si>
    <t>Mục 9350, tiểu mục 9356</t>
  </si>
  <si>
    <t>Phần mềm</t>
  </si>
  <si>
    <t>Mục 9300, tiểu mục 9301</t>
  </si>
  <si>
    <t>Mục 9350, tiểu mục 9351</t>
  </si>
  <si>
    <t>Xây lắp</t>
  </si>
  <si>
    <t>Thiết bị</t>
  </si>
  <si>
    <t xml:space="preserve">B </t>
  </si>
  <si>
    <t>Phần Đề nghị thanh toán</t>
  </si>
  <si>
    <t>Ba tỷ bốn trăm tám mươi mốt triệu bốn trăm sáu mươi tư nghìn tám trăm bảy mươi lăm đồng./.</t>
  </si>
  <si>
    <t>Bốn tỷ không trăm bốn mươi sáu triệu chín trăm ba mươi nghìn hai trăm mười bảy đồng</t>
  </si>
  <si>
    <t>Hai mươi ba tỷ ba trăm tam mươi sáu triệu tám trăm bốn mươi mốt ngàn không trăm tám mươi lăm đồng./.</t>
  </si>
  <si>
    <t>Ba mươi tỷ, chín trăm mười lăm triệu, hai trăm ba mươi sáu nghìn, một trăm bảy mươi bảy đồng</t>
  </si>
  <si>
    <t>BAN QUAN LÝ CÁC DỰ ÁN BỘ GIÁO DỤC VÀ ĐÀO TẠO</t>
  </si>
  <si>
    <t>TRƯỜNG ĐẠI HỌC SƯ PHẠM HÀ NỘI</t>
  </si>
  <si>
    <t>Tổng cộng mục E</t>
  </si>
  <si>
    <t xml:space="preserve">Tổng cộng </t>
  </si>
  <si>
    <t>Phần mềm nội bộ</t>
  </si>
  <si>
    <t>Phần mềm thương mai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</si>
</sst>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3" formatCode="_(* #,##0.00_);_(* \(#,##0.00\);_(* &quot;-&quot;??_);_(@_)"/>
    <numFmt numFmtId="164" formatCode="_-* #,##0_-;\-* #,##0_-;_-* &quot;-&quot;_-;_-@_-"/>
    <numFmt numFmtId="165" formatCode="_(* #,##0.0_);_(* \(#,##0.0\);_(* &quot;-&quot;??_);_(@_)"/>
    <numFmt numFmtId="166" formatCode="#,##0.0"/>
    <numFmt numFmtId="167" formatCode="0.000%"/>
    <numFmt numFmtId="168" formatCode="#,##0_ ;\-#,##0\ "/>
    <numFmt numFmtId="169" formatCode="0.0000000%"/>
    <numFmt numFmtId="170" formatCode="_-* #,##0.0\ _₫_-;\-* #,##0.0\ _₫_-;_-* &quot;-&quot;?\ _₫_-;_-@_-"/>
    <numFmt numFmtId="173" formatCode="_(* #,##0_);_(* \(#,##0\);_(* &quot;-&quot;??_);_(@_)"/>
  </numFmts>
  <fonts count="4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Times New Roman"/>
      <family val="1"/>
    </font>
    <font>
      <b/>
      <sz val="12"/>
      <color indexed="12"/>
      <name val="Times New Roman"/>
      <family val="1"/>
    </font>
    <font>
      <sz val="12"/>
      <color indexed="12"/>
      <name val="Times New Roman"/>
      <family val="1"/>
    </font>
    <font>
      <sz val="12"/>
      <name val="Times New Roman"/>
      <family val="1"/>
    </font>
    <font>
      <sz val="11"/>
      <name val="Times New Roman"/>
      <family val="1"/>
    </font>
    <font>
      <b/>
      <sz val="14"/>
      <color indexed="12"/>
      <name val="Times New Roman"/>
      <family val="1"/>
    </font>
    <font>
      <sz val="10"/>
      <name val="Times New Roman"/>
      <family val="1"/>
    </font>
    <font>
      <b/>
      <sz val="11"/>
      <color indexed="16"/>
      <name val="Times New Roman"/>
      <family val="1"/>
    </font>
    <font>
      <b/>
      <sz val="11"/>
      <color rgb="FF800000"/>
      <name val="Times New Roman"/>
      <family val="1"/>
    </font>
    <font>
      <b/>
      <sz val="12"/>
      <name val="Times New Roman"/>
      <family val="1"/>
    </font>
    <font>
      <sz val="12"/>
      <color theme="1"/>
      <name val="Times New Roman"/>
      <family val="1"/>
    </font>
    <font>
      <b/>
      <u/>
      <sz val="11"/>
      <name val="Times New Roman"/>
      <family val="1"/>
    </font>
    <font>
      <i/>
      <sz val="12"/>
      <name val="Times New Roman"/>
      <family val="1"/>
    </font>
    <font>
      <b/>
      <sz val="14"/>
      <name val="Times New Roman"/>
      <family val="1"/>
    </font>
    <font>
      <b/>
      <sz val="9"/>
      <color indexed="81"/>
      <name val="Tahoma"/>
      <family val="2"/>
    </font>
    <font>
      <b/>
      <sz val="16"/>
      <color indexed="60"/>
      <name val="Times New Roman"/>
      <family val="1"/>
    </font>
    <font>
      <u/>
      <sz val="10.8"/>
      <color indexed="12"/>
      <name val=".VnTime"/>
      <family val="2"/>
    </font>
    <font>
      <u/>
      <sz val="10.8"/>
      <color indexed="12"/>
      <name val="Times New Roman"/>
      <family val="1"/>
    </font>
    <font>
      <b/>
      <sz val="14"/>
      <color rgb="FFC00000"/>
      <name val="Times New Roman"/>
      <family val="1"/>
    </font>
    <font>
      <sz val="14"/>
      <name val="Times New Roman"/>
      <family val="1"/>
    </font>
    <font>
      <b/>
      <sz val="12"/>
      <color theme="1"/>
      <name val="Times New Roman"/>
      <family val="1"/>
    </font>
    <font>
      <sz val="12"/>
      <color rgb="FF000000"/>
      <name val="Times New Roman"/>
      <family val="1"/>
    </font>
    <font>
      <b/>
      <sz val="12"/>
      <color rgb="FF000000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b/>
      <sz val="18"/>
      <name val="Times New Roman"/>
      <family val="1"/>
    </font>
    <font>
      <b/>
      <sz val="11"/>
      <color theme="1"/>
      <name val="Times New Roman"/>
      <family val="1"/>
    </font>
    <font>
      <sz val="13"/>
      <name val="Times New Roman"/>
      <family val="1"/>
    </font>
    <font>
      <b/>
      <i/>
      <sz val="12"/>
      <color theme="1"/>
      <name val="Times New Roman"/>
      <family val="1"/>
    </font>
    <font>
      <b/>
      <i/>
      <sz val="12"/>
      <name val="Times New Roman"/>
      <family val="1"/>
    </font>
    <font>
      <i/>
      <sz val="12"/>
      <color theme="1"/>
      <name val="Times New Roman"/>
      <family val="1"/>
    </font>
    <font>
      <b/>
      <sz val="13"/>
      <name val="Times New Roman"/>
      <family val="1"/>
    </font>
    <font>
      <b/>
      <i/>
      <sz val="11"/>
      <name val="Times New Roman"/>
      <family val="1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theme="1"/>
      <name val="Times New Roman"/>
      <family val="1"/>
    </font>
    <font>
      <b/>
      <sz val="10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18" fillId="0" borderId="0" applyNumberFormat="0" applyFill="0" applyBorder="0" applyAlignment="0" applyProtection="0">
      <alignment vertical="top"/>
      <protection locked="0"/>
    </xf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1">
    <xf numFmtId="0" fontId="0" fillId="0" borderId="0" xfId="0"/>
    <xf numFmtId="0" fontId="2" fillId="0" borderId="5" xfId="0" applyFont="1" applyBorder="1" applyAlignment="1">
      <alignment vertical="top"/>
    </xf>
    <xf numFmtId="0" fontId="11" fillId="0" borderId="4" xfId="0" applyFont="1" applyBorder="1" applyAlignment="1">
      <alignment vertical="top"/>
    </xf>
    <xf numFmtId="0" fontId="15" fillId="0" borderId="5" xfId="0" applyFont="1" applyBorder="1" applyAlignment="1">
      <alignment vertical="top"/>
    </xf>
    <xf numFmtId="0" fontId="22" fillId="0" borderId="5" xfId="0" applyFont="1" applyBorder="1" applyAlignment="1">
      <alignment vertical="top"/>
    </xf>
    <xf numFmtId="0" fontId="19" fillId="0" borderId="0" xfId="2" applyFont="1" applyAlignment="1" applyProtection="1">
      <alignment horizontal="centerContinuous" vertical="top"/>
    </xf>
    <xf numFmtId="0" fontId="17" fillId="0" borderId="0" xfId="0" applyFont="1" applyAlignment="1">
      <alignment horizontal="centerContinuous" vertical="top"/>
    </xf>
    <xf numFmtId="43" fontId="17" fillId="0" borderId="0" xfId="1" applyNumberFormat="1" applyFont="1" applyAlignment="1">
      <alignment horizontal="centerContinuous" vertical="top"/>
    </xf>
    <xf numFmtId="0" fontId="17" fillId="0" borderId="0" xfId="0" applyFont="1" applyAlignment="1">
      <alignment horizontal="right" vertical="top"/>
    </xf>
    <xf numFmtId="4" fontId="17" fillId="0" borderId="0" xfId="0" applyNumberFormat="1" applyFont="1" applyAlignment="1">
      <alignment horizontal="right" vertical="top"/>
    </xf>
    <xf numFmtId="0" fontId="20" fillId="0" borderId="0" xfId="0" applyFont="1" applyAlignment="1">
      <alignment horizontal="left" vertical="top"/>
    </xf>
    <xf numFmtId="0" fontId="5" fillId="0" borderId="0" xfId="0" applyFont="1" applyAlignment="1">
      <alignment horizontal="left" vertical="top"/>
    </xf>
    <xf numFmtId="0" fontId="7" fillId="0" borderId="0" xfId="0" applyFont="1" applyAlignment="1">
      <alignment horizontal="centerContinuous" vertical="top"/>
    </xf>
    <xf numFmtId="0" fontId="21" fillId="0" borderId="0" xfId="0" applyFont="1" applyAlignment="1">
      <alignment horizontal="centerContinuous" vertical="top"/>
    </xf>
    <xf numFmtId="0" fontId="3" fillId="0" borderId="0" xfId="0" applyFont="1" applyAlignment="1">
      <alignment horizontal="centerContinuous" vertical="top"/>
    </xf>
    <xf numFmtId="43" fontId="3" fillId="0" borderId="0" xfId="1" applyNumberFormat="1" applyFont="1" applyAlignment="1">
      <alignment horizontal="centerContinuous" vertical="top"/>
    </xf>
    <xf numFmtId="0" fontId="3" fillId="0" borderId="0" xfId="0" applyFont="1" applyAlignment="1">
      <alignment horizontal="right" vertical="top"/>
    </xf>
    <xf numFmtId="4" fontId="3" fillId="0" borderId="0" xfId="0" applyNumberFormat="1" applyFont="1" applyAlignment="1">
      <alignment horizontal="right" vertical="top"/>
    </xf>
    <xf numFmtId="0" fontId="3" fillId="0" borderId="0" xfId="0" applyFont="1" applyAlignment="1">
      <alignment vertical="top"/>
    </xf>
    <xf numFmtId="0" fontId="3" fillId="0" borderId="0" xfId="0" applyFont="1" applyBorder="1" applyAlignment="1">
      <alignment horizontal="centerContinuous" vertical="top"/>
    </xf>
    <xf numFmtId="0" fontId="5" fillId="0" borderId="0" xfId="0" applyFont="1" applyAlignment="1">
      <alignment horizontal="centerContinuous" vertical="top"/>
    </xf>
    <xf numFmtId="0" fontId="11" fillId="0" borderId="0" xfId="0" applyFont="1" applyAlignment="1">
      <alignment horizontal="left" vertical="top"/>
    </xf>
    <xf numFmtId="0" fontId="6" fillId="0" borderId="0" xfId="0" applyFont="1" applyAlignment="1">
      <alignment vertical="top"/>
    </xf>
    <xf numFmtId="43" fontId="6" fillId="0" borderId="0" xfId="1" applyNumberFormat="1" applyFont="1" applyAlignment="1">
      <alignment vertical="top"/>
    </xf>
    <xf numFmtId="43" fontId="7" fillId="0" borderId="0" xfId="1" applyNumberFormat="1" applyFont="1" applyAlignment="1">
      <alignment vertical="top"/>
    </xf>
    <xf numFmtId="0" fontId="7" fillId="0" borderId="0" xfId="0" applyFont="1" applyAlignment="1">
      <alignment horizontal="right" vertical="top"/>
    </xf>
    <xf numFmtId="0" fontId="7" fillId="0" borderId="0" xfId="0" applyFont="1" applyAlignment="1">
      <alignment vertical="top"/>
    </xf>
    <xf numFmtId="4" fontId="7" fillId="0" borderId="0" xfId="0" applyNumberFormat="1" applyFont="1" applyAlignment="1">
      <alignment horizontal="right" vertical="top"/>
    </xf>
    <xf numFmtId="0" fontId="7" fillId="0" borderId="0" xfId="0" applyFont="1" applyBorder="1" applyAlignment="1">
      <alignment vertical="top"/>
    </xf>
    <xf numFmtId="0" fontId="5" fillId="0" borderId="0" xfId="0" applyFont="1" applyAlignment="1">
      <alignment horizontal="right" vertical="top"/>
    </xf>
    <xf numFmtId="14" fontId="5" fillId="0" borderId="0" xfId="0" applyNumberFormat="1" applyFont="1" applyAlignment="1">
      <alignment horizontal="right" vertical="top"/>
    </xf>
    <xf numFmtId="14" fontId="5" fillId="0" borderId="0" xfId="0" applyNumberFormat="1" applyFont="1" applyAlignment="1">
      <alignment vertical="top"/>
    </xf>
    <xf numFmtId="0" fontId="5" fillId="0" borderId="0" xfId="0" applyFont="1" applyAlignment="1">
      <alignment vertical="top"/>
    </xf>
    <xf numFmtId="43" fontId="4" fillId="2" borderId="0" xfId="1" applyNumberFormat="1" applyFont="1" applyFill="1" applyAlignment="1">
      <alignment vertical="top"/>
    </xf>
    <xf numFmtId="0" fontId="11" fillId="0" borderId="0" xfId="0" applyFont="1" applyAlignment="1">
      <alignment vertical="top"/>
    </xf>
    <xf numFmtId="43" fontId="6" fillId="0" borderId="0" xfId="1" applyNumberFormat="1" applyFont="1" applyAlignment="1">
      <alignment horizontal="left" vertical="top"/>
    </xf>
    <xf numFmtId="0" fontId="6" fillId="0" borderId="0" xfId="0" applyFont="1" applyAlignment="1">
      <alignment horizontal="left" vertical="top"/>
    </xf>
    <xf numFmtId="43" fontId="5" fillId="0" borderId="0" xfId="1" applyNumberFormat="1" applyFont="1" applyAlignment="1">
      <alignment vertical="top"/>
    </xf>
    <xf numFmtId="43" fontId="5" fillId="0" borderId="0" xfId="1" applyNumberFormat="1" applyFont="1" applyAlignment="1">
      <alignment horizontal="center" vertical="top"/>
    </xf>
    <xf numFmtId="4" fontId="8" fillId="0" borderId="0" xfId="0" applyNumberFormat="1" applyFont="1" applyAlignment="1">
      <alignment vertical="top"/>
    </xf>
    <xf numFmtId="4" fontId="8" fillId="0" borderId="0" xfId="0" applyNumberFormat="1" applyFont="1" applyAlignment="1">
      <alignment horizontal="right" vertical="top"/>
    </xf>
    <xf numFmtId="3" fontId="8" fillId="0" borderId="0" xfId="0" applyNumberFormat="1" applyFont="1" applyAlignment="1">
      <alignment horizontal="right" vertical="top"/>
    </xf>
    <xf numFmtId="3" fontId="8" fillId="0" borderId="0" xfId="0" applyNumberFormat="1" applyFont="1" applyAlignment="1">
      <alignment vertical="top"/>
    </xf>
    <xf numFmtId="3" fontId="8" fillId="0" borderId="0" xfId="0" applyNumberFormat="1" applyFont="1" applyBorder="1" applyAlignment="1">
      <alignment vertical="top"/>
    </xf>
    <xf numFmtId="43" fontId="9" fillId="3" borderId="2" xfId="1" applyNumberFormat="1" applyFont="1" applyFill="1" applyBorder="1" applyAlignment="1">
      <alignment horizontal="centerContinuous" vertical="top" wrapText="1"/>
    </xf>
    <xf numFmtId="43" fontId="10" fillId="3" borderId="5" xfId="1" applyNumberFormat="1" applyFont="1" applyFill="1" applyBorder="1" applyAlignment="1">
      <alignment horizontal="center" vertical="top" wrapText="1"/>
    </xf>
    <xf numFmtId="43" fontId="9" fillId="3" borderId="5" xfId="1" applyNumberFormat="1" applyFont="1" applyFill="1" applyBorder="1" applyAlignment="1">
      <alignment horizontal="center" vertical="top" wrapText="1"/>
    </xf>
    <xf numFmtId="0" fontId="9" fillId="3" borderId="5" xfId="0" applyFont="1" applyFill="1" applyBorder="1" applyAlignment="1">
      <alignment horizontal="right" vertical="top" wrapText="1"/>
    </xf>
    <xf numFmtId="0" fontId="9" fillId="3" borderId="5" xfId="0" applyFont="1" applyFill="1" applyBorder="1" applyAlignment="1">
      <alignment horizontal="center" vertical="top" wrapText="1"/>
    </xf>
    <xf numFmtId="0" fontId="9" fillId="3" borderId="5" xfId="0" applyFont="1" applyFill="1" applyBorder="1" applyAlignment="1">
      <alignment vertical="top" wrapText="1"/>
    </xf>
    <xf numFmtId="0" fontId="6" fillId="0" borderId="0" xfId="0" applyFont="1" applyAlignment="1">
      <alignment horizontal="center" vertical="top"/>
    </xf>
    <xf numFmtId="0" fontId="6" fillId="0" borderId="4" xfId="0" applyFont="1" applyBorder="1" applyAlignment="1">
      <alignment horizontal="center" vertical="top"/>
    </xf>
    <xf numFmtId="0" fontId="6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vertical="top"/>
    </xf>
    <xf numFmtId="43" fontId="6" fillId="0" borderId="5" xfId="1" applyNumberFormat="1" applyFont="1" applyBorder="1" applyAlignment="1">
      <alignment horizontal="center" vertical="top"/>
    </xf>
    <xf numFmtId="3" fontId="6" fillId="0" borderId="5" xfId="0" applyNumberFormat="1" applyFont="1" applyBorder="1" applyAlignment="1">
      <alignment horizontal="right" vertical="top"/>
    </xf>
    <xf numFmtId="3" fontId="6" fillId="0" borderId="5" xfId="0" applyNumberFormat="1" applyFont="1" applyBorder="1" applyAlignment="1">
      <alignment horizontal="center" vertical="top"/>
    </xf>
    <xf numFmtId="3" fontId="6" fillId="0" borderId="5" xfId="0" applyNumberFormat="1" applyFont="1" applyBorder="1" applyAlignment="1">
      <alignment vertical="top"/>
    </xf>
    <xf numFmtId="3" fontId="6" fillId="0" borderId="6" xfId="0" applyNumberFormat="1" applyFont="1" applyBorder="1" applyAlignment="1">
      <alignment horizontal="center" vertical="top"/>
    </xf>
    <xf numFmtId="0" fontId="2" fillId="0" borderId="5" xfId="0" applyFont="1" applyBorder="1" applyAlignment="1">
      <alignment horizontal="right" vertical="top"/>
    </xf>
    <xf numFmtId="0" fontId="2" fillId="0" borderId="6" xfId="0" applyFont="1" applyBorder="1" applyAlignment="1">
      <alignment vertical="top"/>
    </xf>
    <xf numFmtId="0" fontId="11" fillId="0" borderId="4" xfId="0" applyFont="1" applyBorder="1" applyAlignment="1">
      <alignment horizontal="center" vertical="top"/>
    </xf>
    <xf numFmtId="0" fontId="11" fillId="0" borderId="5" xfId="0" applyFont="1" applyBorder="1" applyAlignment="1">
      <alignment vertical="top" wrapText="1"/>
    </xf>
    <xf numFmtId="0" fontId="11" fillId="0" borderId="5" xfId="0" applyFont="1" applyBorder="1" applyAlignment="1">
      <alignment horizontal="right" vertical="top" wrapText="1"/>
    </xf>
    <xf numFmtId="0" fontId="11" fillId="0" borderId="6" xfId="0" applyFont="1" applyBorder="1" applyAlignment="1">
      <alignment vertical="top" wrapText="1"/>
    </xf>
    <xf numFmtId="0" fontId="26" fillId="0" borderId="4" xfId="0" applyFont="1" applyBorder="1" applyAlignment="1">
      <alignment horizontal="center" vertical="top" wrapText="1"/>
    </xf>
    <xf numFmtId="0" fontId="26" fillId="0" borderId="5" xfId="0" applyFont="1" applyBorder="1" applyAlignment="1">
      <alignment vertical="top" wrapText="1"/>
    </xf>
    <xf numFmtId="43" fontId="11" fillId="0" borderId="5" xfId="1" applyNumberFormat="1" applyFont="1" applyBorder="1" applyAlignment="1">
      <alignment horizontal="center" vertical="top" wrapText="1"/>
    </xf>
    <xf numFmtId="0" fontId="11" fillId="0" borderId="5" xfId="0" applyFont="1" applyBorder="1" applyAlignment="1">
      <alignment horizontal="center" vertical="top" wrapText="1"/>
    </xf>
    <xf numFmtId="0" fontId="11" fillId="0" borderId="6" xfId="0" applyFont="1" applyBorder="1" applyAlignment="1">
      <alignment horizontal="center" vertical="top" wrapText="1"/>
    </xf>
    <xf numFmtId="0" fontId="25" fillId="0" borderId="4" xfId="0" applyFont="1" applyBorder="1" applyAlignment="1">
      <alignment horizontal="center" vertical="top" wrapText="1"/>
    </xf>
    <xf numFmtId="0" fontId="25" fillId="0" borderId="5" xfId="0" applyFont="1" applyBorder="1" applyAlignment="1">
      <alignment vertical="top" wrapText="1"/>
    </xf>
    <xf numFmtId="0" fontId="25" fillId="0" borderId="5" xfId="0" applyFont="1" applyBorder="1" applyAlignment="1">
      <alignment horizontal="center" vertical="top" wrapText="1"/>
    </xf>
    <xf numFmtId="43" fontId="25" fillId="0" borderId="5" xfId="1" applyNumberFormat="1" applyFont="1" applyBorder="1" applyAlignment="1">
      <alignment horizontal="center" vertical="top" wrapText="1"/>
    </xf>
    <xf numFmtId="43" fontId="12" fillId="0" borderId="5" xfId="1" quotePrefix="1" applyNumberFormat="1" applyFont="1" applyBorder="1" applyAlignment="1">
      <alignment horizontal="center" vertical="top" wrapText="1"/>
    </xf>
    <xf numFmtId="43" fontId="12" fillId="0" borderId="5" xfId="1" quotePrefix="1" applyFont="1" applyBorder="1" applyAlignment="1">
      <alignment horizontal="center" vertical="top" wrapText="1"/>
    </xf>
    <xf numFmtId="165" fontId="5" fillId="0" borderId="5" xfId="1" applyNumberFormat="1" applyFont="1" applyBorder="1" applyAlignment="1">
      <alignment horizontal="right" vertical="top"/>
    </xf>
    <xf numFmtId="165" fontId="12" fillId="0" borderId="5" xfId="1" quotePrefix="1" applyNumberFormat="1" applyFont="1" applyBorder="1" applyAlignment="1">
      <alignment horizontal="center" vertical="top" wrapText="1"/>
    </xf>
    <xf numFmtId="3" fontId="5" fillId="0" borderId="6" xfId="0" applyNumberFormat="1" applyFont="1" applyBorder="1" applyAlignment="1">
      <alignment horizontal="center" vertical="top"/>
    </xf>
    <xf numFmtId="43" fontId="12" fillId="0" borderId="5" xfId="1" applyNumberFormat="1" applyFont="1" applyBorder="1" applyAlignment="1">
      <alignment horizontal="center" vertical="top" wrapText="1"/>
    </xf>
    <xf numFmtId="0" fontId="12" fillId="0" borderId="5" xfId="0" quotePrefix="1" applyFont="1" applyBorder="1" applyAlignment="1">
      <alignment horizontal="center" vertical="top" wrapText="1"/>
    </xf>
    <xf numFmtId="3" fontId="5" fillId="0" borderId="5" xfId="0" applyNumberFormat="1" applyFont="1" applyBorder="1" applyAlignment="1">
      <alignment horizontal="right" vertical="top"/>
    </xf>
    <xf numFmtId="3" fontId="5" fillId="0" borderId="5" xfId="0" applyNumberFormat="1" applyFont="1" applyBorder="1" applyAlignment="1">
      <alignment vertical="top"/>
    </xf>
    <xf numFmtId="0" fontId="22" fillId="0" borderId="6" xfId="0" applyFont="1" applyBorder="1" applyAlignment="1">
      <alignment vertical="top" wrapText="1"/>
    </xf>
    <xf numFmtId="0" fontId="25" fillId="0" borderId="5" xfId="0" applyFont="1" applyBorder="1" applyAlignment="1">
      <alignment horizontal="justify" vertical="top" wrapText="1"/>
    </xf>
    <xf numFmtId="43" fontId="25" fillId="0" borderId="5" xfId="1" applyNumberFormat="1" applyFont="1" applyBorder="1" applyAlignment="1">
      <alignment vertical="top" wrapText="1"/>
    </xf>
    <xf numFmtId="0" fontId="28" fillId="0" borderId="4" xfId="0" applyFont="1" applyBorder="1" applyAlignment="1">
      <alignment horizontal="center" vertical="top" wrapText="1"/>
    </xf>
    <xf numFmtId="0" fontId="28" fillId="0" borderId="5" xfId="0" applyFont="1" applyBorder="1" applyAlignment="1">
      <alignment vertical="top" wrapText="1"/>
    </xf>
    <xf numFmtId="0" fontId="28" fillId="0" borderId="5" xfId="0" applyFont="1" applyBorder="1" applyAlignment="1">
      <alignment horizontal="center" vertical="top" wrapText="1"/>
    </xf>
    <xf numFmtId="43" fontId="28" fillId="0" borderId="5" xfId="1" applyNumberFormat="1" applyFont="1" applyBorder="1" applyAlignment="1">
      <alignment horizontal="center" vertical="top" wrapText="1"/>
    </xf>
    <xf numFmtId="0" fontId="26" fillId="0" borderId="4" xfId="0" applyFont="1" applyBorder="1" applyAlignment="1">
      <alignment horizontal="center" vertical="top"/>
    </xf>
    <xf numFmtId="43" fontId="22" fillId="0" borderId="5" xfId="1" applyNumberFormat="1" applyFont="1" applyBorder="1" applyAlignment="1">
      <alignment vertical="top" wrapText="1"/>
    </xf>
    <xf numFmtId="0" fontId="25" fillId="0" borderId="5" xfId="0" applyFont="1" applyBorder="1" applyAlignment="1">
      <alignment horizontal="center" vertical="top"/>
    </xf>
    <xf numFmtId="43" fontId="25" fillId="0" borderId="5" xfId="1" applyNumberFormat="1" applyFont="1" applyBorder="1" applyAlignment="1">
      <alignment horizontal="center" vertical="top"/>
    </xf>
    <xf numFmtId="0" fontId="22" fillId="0" borderId="4" xfId="0" applyFont="1" applyBorder="1" applyAlignment="1">
      <alignment horizontal="center" vertical="top"/>
    </xf>
    <xf numFmtId="0" fontId="22" fillId="0" borderId="4" xfId="0" applyFont="1" applyBorder="1" applyAlignment="1">
      <alignment horizontal="center" vertical="top" wrapText="1"/>
    </xf>
    <xf numFmtId="0" fontId="12" fillId="0" borderId="4" xfId="0" applyFont="1" applyBorder="1" applyAlignment="1">
      <alignment horizontal="center" vertical="top" wrapText="1"/>
    </xf>
    <xf numFmtId="0" fontId="12" fillId="0" borderId="5" xfId="0" applyFont="1" applyBorder="1" applyAlignment="1">
      <alignment vertical="top" wrapText="1"/>
    </xf>
    <xf numFmtId="0" fontId="12" fillId="0" borderId="5" xfId="0" applyFont="1" applyBorder="1" applyAlignment="1">
      <alignment horizontal="center" vertical="top" wrapText="1"/>
    </xf>
    <xf numFmtId="0" fontId="12" fillId="0" borderId="5" xfId="0" applyFont="1" applyBorder="1" applyAlignment="1">
      <alignment horizontal="justify" vertical="top" wrapText="1"/>
    </xf>
    <xf numFmtId="0" fontId="22" fillId="0" borderId="5" xfId="0" applyFont="1" applyBorder="1" applyAlignment="1">
      <alignment vertical="top" wrapText="1"/>
    </xf>
    <xf numFmtId="43" fontId="23" fillId="0" borderId="5" xfId="1" applyNumberFormat="1" applyFont="1" applyBorder="1" applyAlignment="1">
      <alignment horizontal="center" vertical="top"/>
    </xf>
    <xf numFmtId="0" fontId="5" fillId="3" borderId="7" xfId="0" applyFont="1" applyFill="1" applyBorder="1" applyAlignment="1">
      <alignment horizontal="center" vertical="top"/>
    </xf>
    <xf numFmtId="0" fontId="11" fillId="3" borderId="8" xfId="0" applyFont="1" applyFill="1" applyBorder="1" applyAlignment="1">
      <alignment horizontal="center" vertical="top"/>
    </xf>
    <xf numFmtId="4" fontId="5" fillId="3" borderId="8" xfId="0" applyNumberFormat="1" applyFont="1" applyFill="1" applyBorder="1" applyAlignment="1">
      <alignment vertical="top"/>
    </xf>
    <xf numFmtId="43" fontId="5" fillId="3" borderId="8" xfId="1" applyNumberFormat="1" applyFont="1" applyFill="1" applyBorder="1" applyAlignment="1">
      <alignment vertical="top"/>
    </xf>
    <xf numFmtId="38" fontId="5" fillId="3" borderId="8" xfId="0" applyNumberFormat="1" applyFont="1" applyFill="1" applyBorder="1" applyAlignment="1">
      <alignment horizontal="right" vertical="top"/>
    </xf>
    <xf numFmtId="165" fontId="11" fillId="3" borderId="8" xfId="1" applyNumberFormat="1" applyFont="1" applyFill="1" applyBorder="1" applyAlignment="1">
      <alignment horizontal="right" vertical="top"/>
    </xf>
    <xf numFmtId="38" fontId="5" fillId="3" borderId="8" xfId="0" applyNumberFormat="1" applyFont="1" applyFill="1" applyBorder="1" applyAlignment="1">
      <alignment horizontal="center" vertical="top"/>
    </xf>
    <xf numFmtId="3" fontId="11" fillId="3" borderId="8" xfId="0" applyNumberFormat="1" applyFont="1" applyFill="1" applyBorder="1" applyAlignment="1">
      <alignment horizontal="right" vertical="top"/>
    </xf>
    <xf numFmtId="166" fontId="11" fillId="3" borderId="8" xfId="0" applyNumberFormat="1" applyFont="1" applyFill="1" applyBorder="1" applyAlignment="1">
      <alignment horizontal="right" vertical="top"/>
    </xf>
    <xf numFmtId="166" fontId="11" fillId="3" borderId="8" xfId="0" applyNumberFormat="1" applyFont="1" applyFill="1" applyBorder="1" applyAlignment="1">
      <alignment vertical="top"/>
    </xf>
    <xf numFmtId="3" fontId="11" fillId="3" borderId="9" xfId="0" applyNumberFormat="1" applyFont="1" applyFill="1" applyBorder="1" applyAlignment="1">
      <alignment vertical="top"/>
    </xf>
    <xf numFmtId="0" fontId="13" fillId="0" borderId="0" xfId="0" applyFont="1" applyAlignment="1">
      <alignment vertical="top"/>
    </xf>
    <xf numFmtId="0" fontId="6" fillId="0" borderId="0" xfId="0" applyFont="1" applyAlignment="1">
      <alignment horizontal="right" vertical="top"/>
    </xf>
    <xf numFmtId="4" fontId="6" fillId="0" borderId="0" xfId="0" applyNumberFormat="1" applyFont="1" applyAlignment="1">
      <alignment horizontal="right" vertical="top"/>
    </xf>
    <xf numFmtId="0" fontId="6" fillId="0" borderId="0" xfId="0" applyFont="1" applyBorder="1" applyAlignment="1">
      <alignment vertical="top"/>
    </xf>
    <xf numFmtId="0" fontId="6" fillId="0" borderId="0" xfId="0" applyFont="1" applyAlignment="1">
      <alignment vertical="top" wrapText="1"/>
    </xf>
    <xf numFmtId="4" fontId="6" fillId="0" borderId="0" xfId="0" applyNumberFormat="1" applyFont="1" applyAlignment="1">
      <alignment horizontal="right" vertical="top" wrapText="1"/>
    </xf>
    <xf numFmtId="3" fontId="5" fillId="0" borderId="0" xfId="0" applyNumberFormat="1" applyFont="1" applyAlignment="1">
      <alignment vertical="top" wrapText="1"/>
    </xf>
    <xf numFmtId="3" fontId="5" fillId="0" borderId="0" xfId="0" applyNumberFormat="1" applyFont="1" applyAlignment="1">
      <alignment horizontal="right" vertical="top"/>
    </xf>
    <xf numFmtId="3" fontId="5" fillId="0" borderId="0" xfId="0" applyNumberFormat="1" applyFont="1" applyAlignment="1">
      <alignment vertical="top"/>
    </xf>
    <xf numFmtId="0" fontId="5" fillId="0" borderId="0" xfId="1" applyNumberFormat="1" applyFont="1" applyAlignment="1">
      <alignment horizontal="left" vertical="top"/>
    </xf>
    <xf numFmtId="43" fontId="11" fillId="0" borderId="0" xfId="1" applyNumberFormat="1" applyFont="1" applyAlignment="1">
      <alignment vertical="top"/>
    </xf>
    <xf numFmtId="4" fontId="5" fillId="0" borderId="0" xfId="0" applyNumberFormat="1" applyFont="1" applyAlignment="1">
      <alignment horizontal="right" vertical="top"/>
    </xf>
    <xf numFmtId="0" fontId="5" fillId="0" borderId="0" xfId="1" applyNumberFormat="1" applyFont="1" applyAlignment="1">
      <alignment vertical="top"/>
    </xf>
    <xf numFmtId="0" fontId="14" fillId="0" borderId="0" xfId="0" applyFont="1" applyAlignment="1">
      <alignment vertical="top"/>
    </xf>
    <xf numFmtId="0" fontId="5" fillId="0" borderId="0" xfId="0" applyFont="1" applyBorder="1" applyAlignment="1">
      <alignment vertical="top"/>
    </xf>
    <xf numFmtId="4" fontId="2" fillId="0" borderId="0" xfId="0" applyNumberFormat="1" applyFont="1" applyAlignment="1">
      <alignment horizontal="right" vertical="top"/>
    </xf>
    <xf numFmtId="0" fontId="15" fillId="0" borderId="0" xfId="0" applyFont="1" applyAlignment="1">
      <alignment vertical="top" wrapText="1"/>
    </xf>
    <xf numFmtId="0" fontId="15" fillId="0" borderId="0" xfId="0" applyFont="1" applyBorder="1" applyAlignment="1">
      <alignment vertical="top" wrapText="1"/>
    </xf>
    <xf numFmtId="0" fontId="0" fillId="0" borderId="0" xfId="0" applyAlignment="1">
      <alignment vertical="top"/>
    </xf>
    <xf numFmtId="43" fontId="0" fillId="0" borderId="0" xfId="1" applyNumberFormat="1" applyFont="1" applyAlignment="1">
      <alignment vertical="top"/>
    </xf>
    <xf numFmtId="0" fontId="0" fillId="0" borderId="0" xfId="0" applyAlignment="1">
      <alignment horizontal="right" vertical="top"/>
    </xf>
    <xf numFmtId="0" fontId="0" fillId="0" borderId="0" xfId="0" applyBorder="1" applyAlignment="1">
      <alignment vertical="top"/>
    </xf>
    <xf numFmtId="0" fontId="6" fillId="0" borderId="0" xfId="0" applyFont="1" applyBorder="1" applyAlignment="1">
      <alignment vertical="top" wrapText="1"/>
    </xf>
    <xf numFmtId="166" fontId="25" fillId="0" borderId="5" xfId="0" applyNumberFormat="1" applyFont="1" applyBorder="1" applyAlignment="1">
      <alignment horizontal="right" vertical="top" wrapText="1"/>
    </xf>
    <xf numFmtId="166" fontId="28" fillId="0" borderId="5" xfId="0" applyNumberFormat="1" applyFont="1" applyBorder="1" applyAlignment="1">
      <alignment horizontal="right" vertical="top" wrapText="1"/>
    </xf>
    <xf numFmtId="166" fontId="27" fillId="0" borderId="5" xfId="0" applyNumberFormat="1" applyFont="1" applyBorder="1" applyAlignment="1">
      <alignment horizontal="right" vertical="top" wrapText="1"/>
    </xf>
    <xf numFmtId="166" fontId="26" fillId="0" borderId="5" xfId="0" applyNumberFormat="1" applyFont="1" applyBorder="1" applyAlignment="1">
      <alignment vertical="top" wrapText="1"/>
    </xf>
    <xf numFmtId="166" fontId="26" fillId="0" borderId="5" xfId="0" applyNumberFormat="1" applyFont="1" applyBorder="1" applyAlignment="1">
      <alignment vertical="top"/>
    </xf>
    <xf numFmtId="166" fontId="25" fillId="0" borderId="5" xfId="0" applyNumberFormat="1" applyFont="1" applyBorder="1" applyAlignment="1">
      <alignment vertical="top"/>
    </xf>
    <xf numFmtId="166" fontId="12" fillId="0" borderId="5" xfId="0" applyNumberFormat="1" applyFont="1" applyBorder="1" applyAlignment="1">
      <alignment horizontal="right" vertical="top" wrapText="1"/>
    </xf>
    <xf numFmtId="166" fontId="25" fillId="0" borderId="5" xfId="0" applyNumberFormat="1" applyFont="1" applyBorder="1" applyAlignment="1">
      <alignment horizontal="right" vertical="top"/>
    </xf>
    <xf numFmtId="166" fontId="22" fillId="0" borderId="5" xfId="0" applyNumberFormat="1" applyFont="1" applyBorder="1" applyAlignment="1">
      <alignment horizontal="right" vertical="top" wrapText="1"/>
    </xf>
    <xf numFmtId="166" fontId="22" fillId="0" borderId="5" xfId="0" applyNumberFormat="1" applyFont="1" applyBorder="1" applyAlignment="1">
      <alignment horizontal="center" vertical="top" wrapText="1"/>
    </xf>
    <xf numFmtId="166" fontId="22" fillId="0" borderId="5" xfId="0" applyNumberFormat="1" applyFont="1" applyBorder="1" applyAlignment="1">
      <alignment horizontal="center" vertical="top"/>
    </xf>
    <xf numFmtId="166" fontId="23" fillId="0" borderId="5" xfId="0" applyNumberFormat="1" applyFont="1" applyBorder="1" applyAlignment="1">
      <alignment horizontal="right" vertical="top"/>
    </xf>
    <xf numFmtId="166" fontId="12" fillId="0" borderId="5" xfId="0" applyNumberFormat="1" applyFont="1" applyBorder="1" applyAlignment="1">
      <alignment horizontal="right" vertical="top"/>
    </xf>
    <xf numFmtId="0" fontId="12" fillId="0" borderId="5" xfId="0" applyFont="1" applyBorder="1" applyAlignment="1">
      <alignment horizontal="center" vertical="center" wrapText="1"/>
    </xf>
    <xf numFmtId="43" fontId="12" fillId="0" borderId="5" xfId="1" applyNumberFormat="1" applyFont="1" applyBorder="1" applyAlignment="1">
      <alignment horizontal="center" vertical="center" wrapText="1"/>
    </xf>
    <xf numFmtId="43" fontId="12" fillId="0" borderId="5" xfId="1" quotePrefix="1" applyNumberFormat="1" applyFont="1" applyBorder="1" applyAlignment="1">
      <alignment horizontal="center" vertical="center" wrapText="1"/>
    </xf>
    <xf numFmtId="43" fontId="25" fillId="0" borderId="5" xfId="1" applyNumberFormat="1" applyFont="1" applyBorder="1" applyAlignment="1">
      <alignment horizontal="center" vertical="center" wrapText="1"/>
    </xf>
    <xf numFmtId="166" fontId="23" fillId="0" borderId="5" xfId="0" applyNumberFormat="1" applyFont="1" applyBorder="1" applyAlignment="1">
      <alignment horizontal="right" vertical="center"/>
    </xf>
    <xf numFmtId="43" fontId="12" fillId="0" borderId="5" xfId="1" quotePrefix="1" applyFont="1" applyBorder="1" applyAlignment="1">
      <alignment horizontal="center" vertical="center" wrapText="1"/>
    </xf>
    <xf numFmtId="165" fontId="5" fillId="0" borderId="5" xfId="1" applyNumberFormat="1" applyFont="1" applyBorder="1" applyAlignment="1">
      <alignment horizontal="right" vertical="center"/>
    </xf>
    <xf numFmtId="165" fontId="12" fillId="0" borderId="5" xfId="1" quotePrefix="1" applyNumberFormat="1" applyFont="1" applyBorder="1" applyAlignment="1">
      <alignment horizontal="center" vertical="center" wrapText="1"/>
    </xf>
    <xf numFmtId="0" fontId="9" fillId="3" borderId="5" xfId="0" applyFont="1" applyFill="1" applyBorder="1" applyAlignment="1">
      <alignment horizontal="center" vertical="top" wrapText="1"/>
    </xf>
    <xf numFmtId="43" fontId="9" fillId="3" borderId="5" xfId="1" applyNumberFormat="1" applyFont="1" applyFill="1" applyBorder="1" applyAlignment="1">
      <alignment horizontal="center" vertical="top" wrapText="1"/>
    </xf>
    <xf numFmtId="3" fontId="5" fillId="0" borderId="0" xfId="0" applyNumberFormat="1" applyFont="1" applyAlignment="1">
      <alignment horizontal="right" vertical="top"/>
    </xf>
    <xf numFmtId="0" fontId="26" fillId="0" borderId="5" xfId="0" applyFont="1" applyBorder="1" applyAlignment="1">
      <alignment vertical="top" wrapText="1"/>
    </xf>
    <xf numFmtId="0" fontId="26" fillId="0" borderId="5" xfId="0" applyFont="1" applyBorder="1" applyAlignment="1">
      <alignment vertical="top" wrapText="1"/>
    </xf>
    <xf numFmtId="0" fontId="11" fillId="0" borderId="0" xfId="0" applyFont="1" applyAlignment="1">
      <alignment horizontal="center" vertical="top" wrapText="1"/>
    </xf>
    <xf numFmtId="0" fontId="9" fillId="3" borderId="5" xfId="0" applyFont="1" applyFill="1" applyBorder="1" applyAlignment="1">
      <alignment horizontal="center" vertical="top" wrapText="1"/>
    </xf>
    <xf numFmtId="43" fontId="9" fillId="3" borderId="5" xfId="1" applyNumberFormat="1" applyFont="1" applyFill="1" applyBorder="1" applyAlignment="1">
      <alignment horizontal="center" vertical="top" wrapText="1"/>
    </xf>
    <xf numFmtId="3" fontId="5" fillId="0" borderId="0" xfId="0" applyNumberFormat="1" applyFont="1" applyAlignment="1">
      <alignment horizontal="right" vertical="top"/>
    </xf>
    <xf numFmtId="0" fontId="5" fillId="0" borderId="0" xfId="0" applyFont="1" applyFill="1" applyAlignment="1">
      <alignment horizontal="left" vertical="top"/>
    </xf>
    <xf numFmtId="0" fontId="6" fillId="0" borderId="0" xfId="0" applyFont="1" applyFill="1" applyAlignment="1">
      <alignment vertical="top"/>
    </xf>
    <xf numFmtId="43" fontId="6" fillId="0" borderId="0" xfId="1" applyNumberFormat="1" applyFont="1" applyFill="1" applyAlignment="1">
      <alignment vertical="top"/>
    </xf>
    <xf numFmtId="0" fontId="5" fillId="0" borderId="0" xfId="0" applyFont="1" applyFill="1" applyAlignment="1">
      <alignment horizontal="right" vertical="top"/>
    </xf>
    <xf numFmtId="43" fontId="15" fillId="0" borderId="0" xfId="1" applyNumberFormat="1" applyFont="1" applyFill="1" applyAlignment="1">
      <alignment vertical="top"/>
    </xf>
    <xf numFmtId="0" fontId="15" fillId="0" borderId="0" xfId="0" applyFont="1" applyFill="1" applyAlignment="1">
      <alignment horizontal="right" vertical="top"/>
    </xf>
    <xf numFmtId="0" fontId="15" fillId="0" borderId="0" xfId="0" applyFont="1" applyFill="1" applyAlignment="1">
      <alignment vertical="top"/>
    </xf>
    <xf numFmtId="164" fontId="6" fillId="0" borderId="0" xfId="3" applyFont="1" applyAlignment="1">
      <alignment vertical="top"/>
    </xf>
    <xf numFmtId="0" fontId="5" fillId="5" borderId="4" xfId="0" applyFont="1" applyFill="1" applyBorder="1" applyAlignment="1">
      <alignment horizontal="center" vertical="top" wrapText="1"/>
    </xf>
    <xf numFmtId="0" fontId="5" fillId="5" borderId="5" xfId="0" applyFont="1" applyFill="1" applyBorder="1" applyAlignment="1">
      <alignment vertical="top" wrapText="1"/>
    </xf>
    <xf numFmtId="0" fontId="5" fillId="5" borderId="5" xfId="0" applyFont="1" applyFill="1" applyBorder="1" applyAlignment="1">
      <alignment horizontal="center" vertical="top" wrapText="1"/>
    </xf>
    <xf numFmtId="43" fontId="5" fillId="5" borderId="5" xfId="1" applyNumberFormat="1" applyFont="1" applyFill="1" applyBorder="1" applyAlignment="1">
      <alignment horizontal="center" vertical="top" wrapText="1"/>
    </xf>
    <xf numFmtId="43" fontId="5" fillId="5" borderId="5" xfId="1" quotePrefix="1" applyNumberFormat="1" applyFont="1" applyFill="1" applyBorder="1" applyAlignment="1">
      <alignment horizontal="center" vertical="top" wrapText="1"/>
    </xf>
    <xf numFmtId="43" fontId="31" fillId="5" borderId="5" xfId="1" applyNumberFormat="1" applyFont="1" applyFill="1" applyBorder="1" applyAlignment="1">
      <alignment horizontal="center" vertical="top" wrapText="1"/>
    </xf>
    <xf numFmtId="166" fontId="5" fillId="5" borderId="5" xfId="0" applyNumberFormat="1" applyFont="1" applyFill="1" applyBorder="1" applyAlignment="1">
      <alignment horizontal="right" vertical="top" wrapText="1"/>
    </xf>
    <xf numFmtId="43" fontId="5" fillId="5" borderId="5" xfId="1" quotePrefix="1" applyFont="1" applyFill="1" applyBorder="1" applyAlignment="1">
      <alignment horizontal="center" vertical="top" wrapText="1"/>
    </xf>
    <xf numFmtId="165" fontId="5" fillId="5" borderId="5" xfId="1" applyNumberFormat="1" applyFont="1" applyFill="1" applyBorder="1" applyAlignment="1">
      <alignment horizontal="right" vertical="top"/>
    </xf>
    <xf numFmtId="165" fontId="5" fillId="5" borderId="5" xfId="1" quotePrefix="1" applyNumberFormat="1" applyFont="1" applyFill="1" applyBorder="1" applyAlignment="1">
      <alignment horizontal="center" vertical="top" wrapText="1"/>
    </xf>
    <xf numFmtId="3" fontId="5" fillId="5" borderId="6" xfId="0" applyNumberFormat="1" applyFont="1" applyFill="1" applyBorder="1" applyAlignment="1">
      <alignment horizontal="center" vertical="top"/>
    </xf>
    <xf numFmtId="3" fontId="11" fillId="0" borderId="6" xfId="0" applyNumberFormat="1" applyFont="1" applyBorder="1" applyAlignment="1">
      <alignment horizontal="center" vertical="top"/>
    </xf>
    <xf numFmtId="0" fontId="27" fillId="0" borderId="4" xfId="0" applyFont="1" applyBorder="1" applyAlignment="1">
      <alignment horizontal="center" vertical="top" wrapText="1"/>
    </xf>
    <xf numFmtId="0" fontId="27" fillId="0" borderId="5" xfId="0" applyFont="1" applyBorder="1" applyAlignment="1">
      <alignment vertical="top" wrapText="1"/>
    </xf>
    <xf numFmtId="0" fontId="27" fillId="0" borderId="5" xfId="0" applyFont="1" applyBorder="1" applyAlignment="1">
      <alignment horizontal="center" vertical="top" wrapText="1"/>
    </xf>
    <xf numFmtId="43" fontId="27" fillId="0" borderId="5" xfId="1" applyNumberFormat="1" applyFont="1" applyBorder="1" applyAlignment="1">
      <alignment horizontal="center" vertical="top" wrapText="1"/>
    </xf>
    <xf numFmtId="43" fontId="32" fillId="0" borderId="5" xfId="1" quotePrefix="1" applyNumberFormat="1" applyFont="1" applyBorder="1" applyAlignment="1">
      <alignment horizontal="center" vertical="top" wrapText="1"/>
    </xf>
    <xf numFmtId="43" fontId="32" fillId="0" borderId="5" xfId="1" quotePrefix="1" applyFont="1" applyBorder="1" applyAlignment="1">
      <alignment horizontal="center" vertical="top" wrapText="1"/>
    </xf>
    <xf numFmtId="165" fontId="33" fillId="0" borderId="5" xfId="1" applyNumberFormat="1" applyFont="1" applyBorder="1" applyAlignment="1">
      <alignment horizontal="right" vertical="top"/>
    </xf>
    <xf numFmtId="165" fontId="32" fillId="0" borderId="5" xfId="1" quotePrefix="1" applyNumberFormat="1" applyFont="1" applyBorder="1" applyAlignment="1">
      <alignment horizontal="center" vertical="top" wrapText="1"/>
    </xf>
    <xf numFmtId="3" fontId="33" fillId="0" borderId="6" xfId="0" applyNumberFormat="1" applyFont="1" applyBorder="1" applyAlignment="1">
      <alignment horizontal="center" vertical="top"/>
    </xf>
    <xf numFmtId="0" fontId="27" fillId="0" borderId="5" xfId="0" applyFont="1" applyBorder="1" applyAlignment="1">
      <alignment horizontal="justify" vertical="top" wrapText="1"/>
    </xf>
    <xf numFmtId="0" fontId="35" fillId="6" borderId="4" xfId="0" applyFont="1" applyFill="1" applyBorder="1" applyAlignment="1">
      <alignment horizontal="center" vertical="top" wrapText="1"/>
    </xf>
    <xf numFmtId="0" fontId="35" fillId="6" borderId="5" xfId="0" applyFont="1" applyFill="1" applyBorder="1" applyAlignment="1">
      <alignment vertical="top" wrapText="1"/>
    </xf>
    <xf numFmtId="0" fontId="35" fillId="6" borderId="5" xfId="0" applyFont="1" applyFill="1" applyBorder="1" applyAlignment="1">
      <alignment horizontal="center" vertical="top" wrapText="1"/>
    </xf>
    <xf numFmtId="43" fontId="35" fillId="6" borderId="5" xfId="1" applyNumberFormat="1" applyFont="1" applyFill="1" applyBorder="1" applyAlignment="1">
      <alignment horizontal="center" vertical="top" wrapText="1"/>
    </xf>
    <xf numFmtId="43" fontId="11" fillId="6" borderId="5" xfId="1" quotePrefix="1" applyNumberFormat="1" applyFont="1" applyFill="1" applyBorder="1" applyAlignment="1">
      <alignment horizontal="center" vertical="top" wrapText="1"/>
    </xf>
    <xf numFmtId="166" fontId="35" fillId="6" borderId="5" xfId="0" applyNumberFormat="1" applyFont="1" applyFill="1" applyBorder="1" applyAlignment="1">
      <alignment horizontal="right" vertical="top" wrapText="1"/>
    </xf>
    <xf numFmtId="43" fontId="11" fillId="6" borderId="5" xfId="1" quotePrefix="1" applyFont="1" applyFill="1" applyBorder="1" applyAlignment="1">
      <alignment horizontal="center" vertical="top" wrapText="1"/>
    </xf>
    <xf numFmtId="165" fontId="11" fillId="6" borderId="5" xfId="1" applyNumberFormat="1" applyFont="1" applyFill="1" applyBorder="1" applyAlignment="1">
      <alignment horizontal="right" vertical="top"/>
    </xf>
    <xf numFmtId="165" fontId="11" fillId="6" borderId="5" xfId="1" quotePrefix="1" applyNumberFormat="1" applyFont="1" applyFill="1" applyBorder="1" applyAlignment="1">
      <alignment horizontal="center" vertical="top" wrapText="1"/>
    </xf>
    <xf numFmtId="3" fontId="11" fillId="6" borderId="6" xfId="0" applyNumberFormat="1" applyFont="1" applyFill="1" applyBorder="1" applyAlignment="1">
      <alignment horizontal="center" vertical="top"/>
    </xf>
    <xf numFmtId="0" fontId="27" fillId="0" borderId="5" xfId="0" applyFont="1" applyBorder="1" applyAlignment="1">
      <alignment vertical="top"/>
    </xf>
    <xf numFmtId="0" fontId="27" fillId="0" borderId="5" xfId="0" applyFont="1" applyBorder="1" applyAlignment="1">
      <alignment horizontal="center" vertical="top"/>
    </xf>
    <xf numFmtId="43" fontId="27" fillId="0" borderId="5" xfId="1" applyNumberFormat="1" applyFont="1" applyBorder="1" applyAlignment="1">
      <alignment horizontal="center" vertical="top"/>
    </xf>
    <xf numFmtId="166" fontId="27" fillId="0" borderId="5" xfId="0" applyNumberFormat="1" applyFont="1" applyBorder="1" applyAlignment="1">
      <alignment horizontal="right" vertical="top"/>
    </xf>
    <xf numFmtId="0" fontId="36" fillId="0" borderId="0" xfId="0" applyFont="1" applyAlignment="1">
      <alignment vertical="top"/>
    </xf>
    <xf numFmtId="0" fontId="35" fillId="7" borderId="4" xfId="0" applyFont="1" applyFill="1" applyBorder="1" applyAlignment="1">
      <alignment horizontal="center" vertical="top" wrapText="1"/>
    </xf>
    <xf numFmtId="0" fontId="35" fillId="7" borderId="5" xfId="0" applyFont="1" applyFill="1" applyBorder="1" applyAlignment="1">
      <alignment vertical="top" wrapText="1"/>
    </xf>
    <xf numFmtId="0" fontId="35" fillId="7" borderId="5" xfId="0" applyFont="1" applyFill="1" applyBorder="1" applyAlignment="1">
      <alignment horizontal="center" vertical="top" wrapText="1"/>
    </xf>
    <xf numFmtId="43" fontId="35" fillId="7" borderId="5" xfId="1" applyNumberFormat="1" applyFont="1" applyFill="1" applyBorder="1" applyAlignment="1">
      <alignment horizontal="center" vertical="top" wrapText="1"/>
    </xf>
    <xf numFmtId="43" fontId="11" fillId="7" borderId="5" xfId="1" quotePrefix="1" applyNumberFormat="1" applyFont="1" applyFill="1" applyBorder="1" applyAlignment="1">
      <alignment horizontal="center" vertical="top" wrapText="1"/>
    </xf>
    <xf numFmtId="166" fontId="35" fillId="7" borderId="5" xfId="0" applyNumberFormat="1" applyFont="1" applyFill="1" applyBorder="1" applyAlignment="1">
      <alignment horizontal="right" vertical="top" wrapText="1"/>
    </xf>
    <xf numFmtId="43" fontId="11" fillId="7" borderId="5" xfId="1" quotePrefix="1" applyFont="1" applyFill="1" applyBorder="1" applyAlignment="1">
      <alignment horizontal="center" vertical="top" wrapText="1"/>
    </xf>
    <xf numFmtId="165" fontId="11" fillId="7" borderId="5" xfId="1" applyNumberFormat="1" applyFont="1" applyFill="1" applyBorder="1" applyAlignment="1">
      <alignment horizontal="right" vertical="top"/>
    </xf>
    <xf numFmtId="165" fontId="11" fillId="7" borderId="5" xfId="1" quotePrefix="1" applyNumberFormat="1" applyFont="1" applyFill="1" applyBorder="1" applyAlignment="1">
      <alignment horizontal="center" vertical="top" wrapText="1"/>
    </xf>
    <xf numFmtId="3" fontId="11" fillId="7" borderId="6" xfId="0" applyNumberFormat="1" applyFont="1" applyFill="1" applyBorder="1" applyAlignment="1">
      <alignment horizontal="center" vertical="top"/>
    </xf>
    <xf numFmtId="3" fontId="0" fillId="0" borderId="0" xfId="0" applyNumberFormat="1" applyAlignment="1">
      <alignment vertical="top"/>
    </xf>
    <xf numFmtId="0" fontId="37" fillId="0" borderId="0" xfId="0" applyFont="1" applyAlignment="1">
      <alignment vertical="top"/>
    </xf>
    <xf numFmtId="43" fontId="37" fillId="0" borderId="0" xfId="1" applyNumberFormat="1" applyFont="1" applyAlignment="1">
      <alignment vertical="top"/>
    </xf>
    <xf numFmtId="0" fontId="38" fillId="0" borderId="0" xfId="0" applyFont="1" applyAlignment="1">
      <alignment vertical="top"/>
    </xf>
    <xf numFmtId="10" fontId="0" fillId="0" borderId="0" xfId="4" applyNumberFormat="1" applyFont="1" applyAlignment="1">
      <alignment horizontal="right" vertical="top"/>
    </xf>
    <xf numFmtId="167" fontId="0" fillId="0" borderId="0" xfId="4" applyNumberFormat="1" applyFont="1" applyAlignment="1">
      <alignment horizontal="right" vertical="top"/>
    </xf>
    <xf numFmtId="0" fontId="30" fillId="0" borderId="0" xfId="0" applyFont="1" applyAlignment="1">
      <alignment vertical="top"/>
    </xf>
    <xf numFmtId="0" fontId="39" fillId="0" borderId="0" xfId="0" applyFont="1" applyAlignment="1">
      <alignment vertical="top"/>
    </xf>
    <xf numFmtId="0" fontId="12" fillId="0" borderId="0" xfId="0" applyFont="1" applyAlignment="1">
      <alignment vertical="top"/>
    </xf>
    <xf numFmtId="43" fontId="12" fillId="0" borderId="0" xfId="1" applyNumberFormat="1" applyFont="1" applyAlignment="1">
      <alignment vertical="top"/>
    </xf>
    <xf numFmtId="0" fontId="22" fillId="0" borderId="0" xfId="0" applyFont="1" applyAlignment="1">
      <alignment vertical="top"/>
    </xf>
    <xf numFmtId="0" fontId="34" fillId="0" borderId="0" xfId="0" applyFont="1" applyAlignment="1">
      <alignment vertical="top"/>
    </xf>
    <xf numFmtId="169" fontId="0" fillId="0" borderId="0" xfId="4" applyNumberFormat="1" applyFont="1" applyAlignment="1">
      <alignment horizontal="right" vertical="top"/>
    </xf>
    <xf numFmtId="43" fontId="30" fillId="0" borderId="0" xfId="1" applyNumberFormat="1" applyFont="1" applyAlignment="1">
      <alignment vertical="top"/>
    </xf>
    <xf numFmtId="0" fontId="30" fillId="0" borderId="0" xfId="0" applyFont="1" applyAlignment="1">
      <alignment horizontal="right" vertical="top"/>
    </xf>
    <xf numFmtId="170" fontId="0" fillId="0" borderId="0" xfId="0" applyNumberFormat="1" applyAlignment="1">
      <alignment horizontal="right" vertical="top"/>
    </xf>
    <xf numFmtId="3" fontId="0" fillId="0" borderId="0" xfId="0" applyNumberFormat="1" applyAlignment="1">
      <alignment horizontal="right" vertical="top"/>
    </xf>
    <xf numFmtId="0" fontId="31" fillId="5" borderId="4" xfId="0" applyFont="1" applyFill="1" applyBorder="1" applyAlignment="1">
      <alignment horizontal="center" vertical="top" wrapText="1"/>
    </xf>
    <xf numFmtId="0" fontId="31" fillId="5" borderId="5" xfId="0" applyFont="1" applyFill="1" applyBorder="1" applyAlignment="1">
      <alignment vertical="top" wrapText="1"/>
    </xf>
    <xf numFmtId="0" fontId="31" fillId="5" borderId="5" xfId="0" applyFont="1" applyFill="1" applyBorder="1" applyAlignment="1">
      <alignment horizontal="center" vertical="top"/>
    </xf>
    <xf numFmtId="43" fontId="31" fillId="5" borderId="5" xfId="1" applyNumberFormat="1" applyFont="1" applyFill="1" applyBorder="1" applyAlignment="1">
      <alignment horizontal="center" vertical="top"/>
    </xf>
    <xf numFmtId="166" fontId="31" fillId="5" borderId="5" xfId="0" applyNumberFormat="1" applyFont="1" applyFill="1" applyBorder="1" applyAlignment="1">
      <alignment horizontal="right" vertical="top"/>
    </xf>
    <xf numFmtId="3" fontId="5" fillId="0" borderId="0" xfId="0" applyNumberFormat="1" applyFont="1" applyAlignment="1">
      <alignment horizontal="right" vertical="top"/>
    </xf>
    <xf numFmtId="0" fontId="11" fillId="0" borderId="0" xfId="0" applyFont="1" applyAlignment="1">
      <alignment horizontal="center" vertical="top" wrapText="1"/>
    </xf>
    <xf numFmtId="0" fontId="9" fillId="3" borderId="5" xfId="0" applyFont="1" applyFill="1" applyBorder="1" applyAlignment="1">
      <alignment horizontal="center" vertical="top" wrapText="1"/>
    </xf>
    <xf numFmtId="43" fontId="9" fillId="3" borderId="5" xfId="1" applyNumberFormat="1" applyFont="1" applyFill="1" applyBorder="1" applyAlignment="1">
      <alignment horizontal="center" vertical="top" wrapText="1"/>
    </xf>
    <xf numFmtId="0" fontId="26" fillId="0" borderId="5" xfId="0" applyFont="1" applyBorder="1" applyAlignment="1">
      <alignment vertical="top" wrapText="1"/>
    </xf>
    <xf numFmtId="0" fontId="26" fillId="0" borderId="5" xfId="0" applyFont="1" applyBorder="1" applyAlignment="1">
      <alignment vertical="top" wrapText="1"/>
    </xf>
    <xf numFmtId="0" fontId="11" fillId="0" borderId="0" xfId="0" applyFont="1" applyAlignment="1">
      <alignment horizontal="center" vertical="top" wrapText="1"/>
    </xf>
    <xf numFmtId="0" fontId="9" fillId="3" borderId="5" xfId="0" applyFont="1" applyFill="1" applyBorder="1" applyAlignment="1">
      <alignment horizontal="center" vertical="top" wrapText="1"/>
    </xf>
    <xf numFmtId="43" fontId="9" fillId="3" borderId="5" xfId="1" applyNumberFormat="1" applyFont="1" applyFill="1" applyBorder="1" applyAlignment="1">
      <alignment horizontal="center" vertical="top" wrapText="1"/>
    </xf>
    <xf numFmtId="3" fontId="5" fillId="0" borderId="0" xfId="0" applyNumberFormat="1" applyFont="1" applyAlignment="1">
      <alignment horizontal="right" vertical="top"/>
    </xf>
    <xf numFmtId="164" fontId="11" fillId="0" borderId="0" xfId="3" applyFont="1" applyAlignment="1">
      <alignment horizontal="right" vertical="top"/>
    </xf>
    <xf numFmtId="164" fontId="11" fillId="0" borderId="0" xfId="3" applyFont="1" applyAlignment="1">
      <alignment vertical="top"/>
    </xf>
    <xf numFmtId="0" fontId="30" fillId="0" borderId="0" xfId="0" applyFont="1" applyAlignment="1">
      <alignment horizontal="center" vertical="top"/>
    </xf>
    <xf numFmtId="43" fontId="30" fillId="0" borderId="0" xfId="1" applyNumberFormat="1" applyFont="1" applyAlignment="1">
      <alignment horizontal="center" vertical="top"/>
    </xf>
    <xf numFmtId="0" fontId="14" fillId="0" borderId="0" xfId="0" applyFont="1" applyAlignment="1">
      <alignment horizontal="center" vertical="top"/>
    </xf>
    <xf numFmtId="0" fontId="11" fillId="0" borderId="0" xfId="0" applyFont="1" applyAlignment="1">
      <alignment horizontal="center" vertical="top"/>
    </xf>
    <xf numFmtId="0" fontId="26" fillId="0" borderId="5" xfId="0" applyFont="1" applyBorder="1" applyAlignment="1">
      <alignment horizontal="left" vertical="top" wrapText="1"/>
    </xf>
    <xf numFmtId="0" fontId="5" fillId="0" borderId="0" xfId="0" applyFont="1" applyAlignment="1">
      <alignment horizontal="center" vertical="top"/>
    </xf>
    <xf numFmtId="3" fontId="11" fillId="0" borderId="0" xfId="0" applyNumberFormat="1" applyFont="1" applyAlignment="1">
      <alignment horizontal="right" vertical="top"/>
    </xf>
    <xf numFmtId="3" fontId="14" fillId="0" borderId="0" xfId="0" applyNumberFormat="1" applyFont="1" applyAlignment="1">
      <alignment horizontal="right" vertical="top"/>
    </xf>
    <xf numFmtId="0" fontId="5" fillId="0" borderId="0" xfId="0" quotePrefix="1" applyNumberFormat="1" applyFont="1" applyAlignment="1">
      <alignment horizontal="right" vertical="top"/>
    </xf>
    <xf numFmtId="3" fontId="5" fillId="0" borderId="0" xfId="0" applyNumberFormat="1" applyFont="1" applyAlignment="1">
      <alignment horizontal="right" vertical="top"/>
    </xf>
    <xf numFmtId="0" fontId="15" fillId="0" borderId="0" xfId="0" applyFont="1" applyAlignment="1">
      <alignment horizontal="center" vertical="top"/>
    </xf>
    <xf numFmtId="0" fontId="22" fillId="0" borderId="5" xfId="0" applyFont="1" applyBorder="1" applyAlignment="1">
      <alignment horizontal="left" vertical="top" wrapText="1"/>
    </xf>
    <xf numFmtId="0" fontId="24" fillId="0" borderId="4" xfId="0" applyFont="1" applyBorder="1" applyAlignment="1">
      <alignment horizontal="left" vertical="top" wrapText="1"/>
    </xf>
    <xf numFmtId="0" fontId="24" fillId="0" borderId="5" xfId="0" applyFont="1" applyBorder="1" applyAlignment="1">
      <alignment horizontal="left" vertical="top" wrapText="1"/>
    </xf>
    <xf numFmtId="0" fontId="22" fillId="0" borderId="5" xfId="0" applyFont="1" applyBorder="1" applyAlignment="1">
      <alignment horizontal="center" vertical="top"/>
    </xf>
    <xf numFmtId="0" fontId="11" fillId="0" borderId="0" xfId="0" applyFont="1" applyAlignment="1">
      <alignment horizontal="center" vertical="top" wrapText="1"/>
    </xf>
    <xf numFmtId="0" fontId="29" fillId="0" borderId="0" xfId="0" applyFont="1" applyAlignment="1">
      <alignment horizontal="center" vertical="top"/>
    </xf>
    <xf numFmtId="0" fontId="9" fillId="3" borderId="1" xfId="0" applyFont="1" applyFill="1" applyBorder="1" applyAlignment="1">
      <alignment horizontal="center" vertical="top" wrapText="1"/>
    </xf>
    <xf numFmtId="0" fontId="9" fillId="3" borderId="4" xfId="0" applyFont="1" applyFill="1" applyBorder="1" applyAlignment="1">
      <alignment horizontal="center" vertical="top" wrapText="1"/>
    </xf>
    <xf numFmtId="0" fontId="9" fillId="3" borderId="2" xfId="0" applyFont="1" applyFill="1" applyBorder="1" applyAlignment="1">
      <alignment horizontal="center" vertical="top" wrapText="1"/>
    </xf>
    <xf numFmtId="0" fontId="9" fillId="3" borderId="5" xfId="0" applyFont="1" applyFill="1" applyBorder="1" applyAlignment="1">
      <alignment horizontal="center" vertical="top" wrapText="1"/>
    </xf>
    <xf numFmtId="0" fontId="9" fillId="3" borderId="3" xfId="0" applyFont="1" applyFill="1" applyBorder="1" applyAlignment="1">
      <alignment horizontal="center" vertical="top" wrapText="1"/>
    </xf>
    <xf numFmtId="0" fontId="9" fillId="3" borderId="6" xfId="0" applyFont="1" applyFill="1" applyBorder="1" applyAlignment="1">
      <alignment horizontal="center" vertical="top" wrapText="1"/>
    </xf>
    <xf numFmtId="43" fontId="10" fillId="4" borderId="5" xfId="1" applyNumberFormat="1" applyFont="1" applyFill="1" applyBorder="1" applyAlignment="1">
      <alignment horizontal="center" vertical="top"/>
    </xf>
    <xf numFmtId="43" fontId="9" fillId="3" borderId="5" xfId="1" applyNumberFormat="1" applyFont="1" applyFill="1" applyBorder="1" applyAlignment="1">
      <alignment horizontal="center" vertical="top" wrapText="1"/>
    </xf>
    <xf numFmtId="0" fontId="10" fillId="4" borderId="5" xfId="0" applyFont="1" applyFill="1" applyBorder="1" applyAlignment="1">
      <alignment horizontal="center" vertical="top"/>
    </xf>
    <xf numFmtId="0" fontId="14" fillId="0" borderId="0" xfId="0" applyFont="1" applyAlignment="1">
      <alignment horizontal="right" vertical="top"/>
    </xf>
    <xf numFmtId="0" fontId="22" fillId="0" borderId="5" xfId="0" applyFont="1" applyBorder="1" applyAlignment="1">
      <alignment horizontal="left" vertical="top"/>
    </xf>
    <xf numFmtId="0" fontId="26" fillId="0" borderId="4" xfId="0" applyFont="1" applyBorder="1" applyAlignment="1">
      <alignment horizontal="left" vertical="top" wrapText="1"/>
    </xf>
    <xf numFmtId="0" fontId="25" fillId="0" borderId="5" xfId="0" applyFont="1" applyBorder="1" applyAlignment="1">
      <alignment horizontal="left" vertical="top" wrapText="1"/>
    </xf>
    <xf numFmtId="0" fontId="26" fillId="0" borderId="5" xfId="0" applyFont="1" applyBorder="1" applyAlignment="1">
      <alignment vertical="top" wrapText="1"/>
    </xf>
    <xf numFmtId="0" fontId="26" fillId="0" borderId="5" xfId="0" applyFont="1" applyBorder="1" applyAlignment="1">
      <alignment horizontal="justify" vertical="top" wrapText="1"/>
    </xf>
    <xf numFmtId="0" fontId="22" fillId="0" borderId="4" xfId="0" applyFont="1" applyBorder="1" applyAlignment="1">
      <alignment horizontal="left" vertical="top" wrapText="1"/>
    </xf>
    <xf numFmtId="164" fontId="0" fillId="0" borderId="0" xfId="3" applyFont="1" applyAlignment="1">
      <alignment horizontal="center" vertical="top"/>
    </xf>
    <xf numFmtId="164" fontId="39" fillId="0" borderId="0" xfId="3" applyFont="1" applyAlignment="1">
      <alignment horizontal="center" vertical="top"/>
    </xf>
    <xf numFmtId="164" fontId="30" fillId="0" borderId="0" xfId="3" applyFont="1" applyAlignment="1">
      <alignment horizontal="center" vertical="top"/>
    </xf>
    <xf numFmtId="164" fontId="30" fillId="0" borderId="0" xfId="3" applyFont="1" applyAlignment="1">
      <alignment horizontal="right" vertical="top"/>
    </xf>
    <xf numFmtId="168" fontId="39" fillId="0" borderId="0" xfId="3" applyNumberFormat="1" applyFont="1" applyAlignment="1">
      <alignment horizontal="right" vertical="top"/>
    </xf>
    <xf numFmtId="164" fontId="39" fillId="0" borderId="0" xfId="3" applyFont="1" applyAlignment="1">
      <alignment horizontal="right" vertical="top"/>
    </xf>
    <xf numFmtId="43" fontId="39" fillId="0" borderId="0" xfId="1" applyNumberFormat="1" applyFont="1" applyAlignment="1">
      <alignment horizontal="center" vertical="top"/>
    </xf>
    <xf numFmtId="0" fontId="40" fillId="0" borderId="0" xfId="0" applyFont="1" applyAlignment="1">
      <alignment horizontal="center" vertical="top"/>
    </xf>
    <xf numFmtId="3" fontId="30" fillId="0" borderId="0" xfId="0" applyNumberFormat="1" applyFont="1" applyAlignment="1">
      <alignment horizontal="right" vertical="top" indent="1"/>
    </xf>
    <xf numFmtId="0" fontId="30" fillId="0" borderId="0" xfId="0" applyFont="1" applyAlignment="1">
      <alignment horizontal="right" vertical="top" indent="1"/>
    </xf>
    <xf numFmtId="0" fontId="0" fillId="0" borderId="0" xfId="0" applyAlignment="1">
      <alignment horizontal="center" vertical="top"/>
    </xf>
    <xf numFmtId="167" fontId="0" fillId="0" borderId="0" xfId="4" applyNumberFormat="1" applyFont="1" applyAlignment="1">
      <alignment horizontal="center" vertical="top"/>
    </xf>
    <xf numFmtId="43" fontId="0" fillId="0" borderId="0" xfId="1" applyNumberFormat="1" applyFont="1" applyAlignment="1">
      <alignment horizontal="center" vertical="top"/>
    </xf>
    <xf numFmtId="3" fontId="5" fillId="0" borderId="0" xfId="0" quotePrefix="1" applyNumberFormat="1" applyFont="1" applyAlignment="1">
      <alignment horizontal="right" vertical="top"/>
    </xf>
    <xf numFmtId="3" fontId="37" fillId="0" borderId="0" xfId="0" applyNumberFormat="1" applyFont="1" applyAlignment="1">
      <alignment horizontal="right" vertical="top" indent="1"/>
    </xf>
    <xf numFmtId="0" fontId="37" fillId="0" borderId="0" xfId="0" applyFont="1" applyAlignment="1">
      <alignment horizontal="right" vertical="top" indent="1"/>
    </xf>
    <xf numFmtId="43" fontId="37" fillId="0" borderId="0" xfId="1" applyNumberFormat="1" applyFont="1" applyAlignment="1">
      <alignment horizontal="center" vertical="top"/>
    </xf>
    <xf numFmtId="164" fontId="38" fillId="0" borderId="0" xfId="3" applyFont="1" applyAlignment="1">
      <alignment horizontal="center" vertical="top"/>
    </xf>
    <xf numFmtId="43" fontId="38" fillId="0" borderId="0" xfId="1" applyNumberFormat="1" applyFont="1" applyAlignment="1">
      <alignment horizontal="center" vertical="top"/>
    </xf>
    <xf numFmtId="164" fontId="12" fillId="0" borderId="0" xfId="3" applyFont="1" applyAlignment="1">
      <alignment horizontal="center" vertical="top"/>
    </xf>
    <xf numFmtId="43" fontId="12" fillId="0" borderId="0" xfId="1" applyNumberFormat="1" applyFont="1" applyAlignment="1">
      <alignment horizontal="center" vertical="top"/>
    </xf>
    <xf numFmtId="0" fontId="12" fillId="0" borderId="0" xfId="0" applyFont="1" applyAlignment="1">
      <alignment horizontal="center" vertical="top"/>
    </xf>
    <xf numFmtId="3" fontId="22" fillId="0" borderId="0" xfId="0" applyNumberFormat="1" applyFont="1" applyAlignment="1">
      <alignment horizontal="right" vertical="top" indent="1"/>
    </xf>
    <xf numFmtId="0" fontId="22" fillId="0" borderId="0" xfId="0" applyFont="1" applyAlignment="1">
      <alignment horizontal="right" vertical="top" indent="1"/>
    </xf>
    <xf numFmtId="43" fontId="22" fillId="0" borderId="0" xfId="1" applyNumberFormat="1" applyFont="1" applyAlignment="1">
      <alignment horizontal="center" vertical="top"/>
    </xf>
    <xf numFmtId="164" fontId="34" fillId="0" borderId="0" xfId="3" applyFont="1" applyAlignment="1">
      <alignment horizontal="center" vertical="top"/>
    </xf>
    <xf numFmtId="43" fontId="34" fillId="0" borderId="0" xfId="1" applyNumberFormat="1" applyFont="1" applyAlignment="1">
      <alignment horizontal="center" vertical="top"/>
    </xf>
    <xf numFmtId="164" fontId="32" fillId="0" borderId="0" xfId="3" applyFont="1" applyAlignment="1">
      <alignment horizontal="center" vertical="top"/>
    </xf>
    <xf numFmtId="173" fontId="6" fillId="0" borderId="0" xfId="1" applyNumberFormat="1" applyFont="1" applyAlignment="1">
      <alignment vertical="top"/>
    </xf>
    <xf numFmtId="43" fontId="6" fillId="0" borderId="0" xfId="0" applyNumberFormat="1" applyFont="1" applyAlignment="1">
      <alignment vertical="top"/>
    </xf>
    <xf numFmtId="173" fontId="15" fillId="0" borderId="0" xfId="0" applyNumberFormat="1" applyFont="1" applyAlignment="1">
      <alignment vertical="top" wrapText="1"/>
    </xf>
    <xf numFmtId="173" fontId="0" fillId="0" borderId="0" xfId="0" applyNumberFormat="1" applyAlignment="1">
      <alignment vertical="top"/>
    </xf>
    <xf numFmtId="43" fontId="0" fillId="0" borderId="0" xfId="0" applyNumberFormat="1" applyAlignment="1">
      <alignment vertical="top"/>
    </xf>
  </cellXfs>
  <cellStyles count="5">
    <cellStyle name="Comma" xfId="1" builtinId="3"/>
    <cellStyle name="Comma [0]" xfId="3" builtinId="6"/>
    <cellStyle name="Hyperlink" xfId="2" builtinId="8"/>
    <cellStyle name="Normal" xfId="0" builtinId="0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Windows%20X\Desktop\B&#7897;%20H&#7891;%20s&#417;%20nghi&#7879;m%20thu%20TTKT\B&#7897;%20H&#7891;%20s&#417;%20nghi&#7879;m%20thu\Ph&#7909;%20l&#7909;c%208b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T gia du thau"/>
      <sheetName val="Bia1"/>
      <sheetName val="MauDGCT"/>
      <sheetName val="Config"/>
      <sheetName val="Ts"/>
      <sheetName val="He so dieu chinh"/>
      <sheetName val="Bieu gia hop dong"/>
      <sheetName val="Don gia HD"/>
      <sheetName val="Don gia Tong hop"/>
      <sheetName val="Phan tich vat tu"/>
      <sheetName val="TH Vat tu HD"/>
      <sheetName val="VL Hop dong"/>
      <sheetName val="NC Hop dong"/>
      <sheetName val="Gia vua"/>
      <sheetName val="NC"/>
      <sheetName val="GCM Hop dong"/>
      <sheetName val="TH Vat tu DC"/>
      <sheetName val="VL Dieu chinh"/>
      <sheetName val="NC Dieu chinh"/>
      <sheetName val="MTC Dieu chinh"/>
      <sheetName val="KL hoan thanh"/>
      <sheetName val="De nghi thanh toan"/>
      <sheetName val="Bieu mau 08b"/>
      <sheetName val="PL03a dieu chinh"/>
      <sheetName val="Kiem soat"/>
      <sheetName val="Chi so gia"/>
      <sheetName val="Gia tri dieu chinh"/>
      <sheetName val="Bia3"/>
      <sheetName val="Bia4"/>
      <sheetName val="Gia tri Quyet toan"/>
      <sheetName val="TH quyet toan"/>
      <sheetName val="Bia5"/>
      <sheetName val="PS Giam"/>
      <sheetName val="DGPS trong HD"/>
      <sheetName val="GVT PS trong HD"/>
      <sheetName val="VLHT PS trong HD"/>
      <sheetName val="NC PS trong HD"/>
      <sheetName val="GCM PS trong HD"/>
      <sheetName val="DGPS ngoai HD"/>
      <sheetName val="GVT PS ngoai HD"/>
      <sheetName val="Vat tu phat sinh"/>
      <sheetName val="VLHT PS ngoai HD"/>
      <sheetName val="NC PS ngoai HD"/>
      <sheetName val="GCM PS ngoai HD"/>
      <sheetName val="Bia2"/>
      <sheetName val="TMDT"/>
      <sheetName val="TMDT-Dutoan"/>
      <sheetName val="TH Thanh toan"/>
      <sheetName val="TT Tung phan"/>
      <sheetName val="TH Thanh toan XL"/>
      <sheetName val="Thanh toan XL"/>
      <sheetName val="TH Thanh toan TV+K"/>
      <sheetName val="Thanh toan TV+K"/>
      <sheetName val="TH Thanh toan GPMB"/>
      <sheetName val="Mau 01"/>
      <sheetName val="Mau 02"/>
      <sheetName val="Mau 03"/>
      <sheetName val="Mau 04"/>
      <sheetName val="Mau 05"/>
      <sheetName val="Mau 06"/>
      <sheetName val="Mau 07"/>
      <sheetName val="Mau 08"/>
      <sheetName val="Mau 09"/>
      <sheetName val="NghiemThu"/>
    </sheetNames>
    <definedNames>
      <definedName name="CF_MTT" refersTo="='Config'!$C$103" sheetId="3"/>
    </definedNames>
    <sheetDataSet>
      <sheetData sheetId="0" refreshError="1"/>
      <sheetData sheetId="1" refreshError="1"/>
      <sheetData sheetId="2" refreshError="1"/>
      <sheetData sheetId="3" refreshError="1">
        <row r="103">
          <cell r="C103">
            <v>1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>
        <row r="103">
          <cell r="C103" t="str">
            <v>III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AN Duong Ngac" id="{34DCE124-4897-4ADE-AA7A-6E58BDDCB29F}" userId="a12d3ce7a10c4b16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378" dT="2020-12-25T04:38:43.15" personId="{34DCE124-4897-4ADE-AA7A-6E58BDDCB29F}" id="{40E0D677-BA1A-4BC1-908C-05D9049BDD76}">
    <text>Bằng 80% khối lượng hoàn thành kỳ này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378" dT="2020-12-25T04:38:43.15" personId="{34DCE124-4897-4ADE-AA7A-6E58BDDCB29F}" id="{3A62D2F5-163F-A041-8E24-A304C8214C6A}">
    <text>Bằng 80% khối lượng hoàn thành kỳ này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A378" dT="2020-12-25T04:38:43.15" personId="{34DCE124-4897-4ADE-AA7A-6E58BDDCB29F}" id="{2CDE20FE-E61F-C349-A2E9-4F6D32DA7BEC}">
    <text>Bằng 80% khối lượng hoàn thành kỳ này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A167" dT="2020-12-25T04:38:43.15" personId="{34DCE124-4897-4ADE-AA7A-6E58BDDCB29F}" id="{99A3296D-9D25-5544-A302-52EF24BFD901}">
    <text>Bằng 80% khối lượng hoàn thành kỳ này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A378" dT="2020-12-25T04:38:43.15" personId="{34DCE124-4897-4ADE-AA7A-6E58BDDCB29F}" id="{9252D42B-35BD-6045-B129-C09B69C8CF26}">
    <text>Bằng 80% khối lượng hoàn thành kỳ này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A429" dT="2020-12-25T04:38:43.15" personId="{34DCE124-4897-4ADE-AA7A-6E58BDDCB29F}" id="{E1D02F59-F9EB-DB44-9B59-5B5BE11BAB6F}">
    <text>Bằng 80% khối lượng hoàn thành kỳ này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Relationship Id="rId4" Type="http://schemas.microsoft.com/office/2017/10/relationships/threadedComment" Target="../threadedComments/threadedComment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Relationship Id="rId4" Type="http://schemas.microsoft.com/office/2017/10/relationships/threadedComment" Target="../threadedComments/threadedComment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411"/>
  <sheetViews>
    <sheetView topLeftCell="A392" zoomScaleNormal="100" workbookViewId="0">
      <selection activeCell="C404" sqref="C404:D404"/>
    </sheetView>
  </sheetViews>
  <sheetFormatPr defaultColWidth="8.7109375" defaultRowHeight="15"/>
  <cols>
    <col min="1" max="1" width="8.140625" style="131" customWidth="1"/>
    <col min="2" max="2" width="29.28515625" style="131" customWidth="1"/>
    <col min="3" max="3" width="10.28515625" style="131" customWidth="1"/>
    <col min="4" max="4" width="12.140625" style="132" bestFit="1" customWidth="1"/>
    <col min="5" max="5" width="10.28515625" style="132" customWidth="1"/>
    <col min="6" max="6" width="10.42578125" style="132" customWidth="1"/>
    <col min="7" max="7" width="12" style="132" bestFit="1" customWidth="1"/>
    <col min="8" max="8" width="12.42578125" style="132" bestFit="1" customWidth="1"/>
    <col min="9" max="9" width="17" style="133" bestFit="1" customWidth="1"/>
    <col min="10" max="10" width="8.140625" style="131" customWidth="1"/>
    <col min="11" max="11" width="20" style="133" bestFit="1" customWidth="1"/>
    <col min="12" max="12" width="8.7109375" style="131"/>
    <col min="13" max="13" width="8" style="131" customWidth="1"/>
    <col min="14" max="14" width="18.42578125" style="133" bestFit="1" customWidth="1"/>
    <col min="15" max="15" width="18.42578125" style="131" bestFit="1" customWidth="1"/>
    <col min="16" max="16" width="10.28515625" style="134" customWidth="1"/>
    <col min="17" max="16384" width="8.7109375" style="131"/>
  </cols>
  <sheetData>
    <row r="1" spans="1:18" s="11" customFormat="1" ht="54" customHeight="1">
      <c r="A1" s="5"/>
      <c r="B1" s="6"/>
      <c r="C1" s="6"/>
      <c r="D1" s="7"/>
      <c r="E1" s="7"/>
      <c r="F1" s="7"/>
      <c r="G1" s="7"/>
      <c r="H1" s="7"/>
      <c r="I1" s="8"/>
      <c r="J1" s="6"/>
      <c r="K1" s="9"/>
      <c r="L1" s="6"/>
      <c r="M1" s="6"/>
      <c r="N1" s="8"/>
      <c r="O1" s="270" t="s">
        <v>48</v>
      </c>
      <c r="P1" s="270"/>
      <c r="Q1" s="6"/>
      <c r="R1" s="162"/>
    </row>
    <row r="2" spans="1:18" s="11" customFormat="1" ht="22.5">
      <c r="A2" s="271" t="s">
        <v>49</v>
      </c>
      <c r="B2" s="271"/>
      <c r="C2" s="271"/>
      <c r="D2" s="271"/>
      <c r="E2" s="271"/>
      <c r="F2" s="271"/>
      <c r="G2" s="271"/>
      <c r="H2" s="271"/>
      <c r="I2" s="271"/>
      <c r="J2" s="271"/>
      <c r="K2" s="271"/>
      <c r="L2" s="271"/>
      <c r="M2" s="271"/>
      <c r="N2" s="271"/>
      <c r="O2" s="271"/>
      <c r="P2" s="271"/>
      <c r="Q2" s="12"/>
      <c r="R2" s="12"/>
    </row>
    <row r="3" spans="1:18" s="11" customFormat="1" ht="15.75">
      <c r="A3" s="257" t="s">
        <v>445</v>
      </c>
      <c r="B3" s="257"/>
      <c r="C3" s="257"/>
      <c r="D3" s="257"/>
      <c r="E3" s="257"/>
      <c r="F3" s="257"/>
      <c r="G3" s="257"/>
      <c r="H3" s="257"/>
      <c r="I3" s="257"/>
      <c r="J3" s="257"/>
      <c r="K3" s="257"/>
      <c r="L3" s="257"/>
      <c r="M3" s="257"/>
      <c r="N3" s="257"/>
      <c r="O3" s="257"/>
      <c r="P3" s="257"/>
      <c r="Q3" s="14"/>
      <c r="R3" s="14"/>
    </row>
    <row r="4" spans="1:18" s="11" customFormat="1" ht="15.75">
      <c r="A4" s="258" t="s">
        <v>446</v>
      </c>
      <c r="B4" s="258"/>
      <c r="C4" s="258"/>
      <c r="D4" s="258"/>
      <c r="E4" s="258"/>
      <c r="F4" s="258"/>
      <c r="G4" s="258"/>
      <c r="H4" s="258"/>
      <c r="I4" s="258"/>
      <c r="J4" s="258"/>
      <c r="K4" s="258"/>
      <c r="L4" s="258"/>
      <c r="M4" s="258"/>
      <c r="N4" s="258"/>
      <c r="O4" s="258"/>
      <c r="P4" s="258"/>
      <c r="Q4" s="14"/>
      <c r="R4" s="14"/>
    </row>
    <row r="5" spans="1:18" s="11" customFormat="1" ht="15.75">
      <c r="A5" s="11" t="s">
        <v>436</v>
      </c>
      <c r="B5" s="14"/>
      <c r="C5" s="14"/>
      <c r="D5" s="15"/>
      <c r="E5" s="15"/>
      <c r="F5" s="15"/>
      <c r="G5" s="15"/>
      <c r="H5" s="15"/>
      <c r="I5" s="16"/>
      <c r="J5" s="14"/>
      <c r="K5" s="17"/>
      <c r="L5" s="14"/>
      <c r="M5" s="14"/>
      <c r="N5" s="16"/>
      <c r="O5" s="18"/>
      <c r="P5" s="19"/>
      <c r="Q5" s="14"/>
      <c r="R5" s="14"/>
    </row>
    <row r="6" spans="1:18" s="11" customFormat="1" ht="15.75">
      <c r="A6" s="21" t="s">
        <v>0</v>
      </c>
      <c r="B6" s="14"/>
      <c r="C6" s="14"/>
      <c r="D6" s="15"/>
      <c r="E6" s="15"/>
      <c r="F6" s="15"/>
      <c r="G6" s="15"/>
      <c r="H6" s="15"/>
      <c r="I6" s="16"/>
      <c r="J6" s="14"/>
      <c r="K6" s="17"/>
      <c r="L6" s="14"/>
      <c r="M6" s="14"/>
      <c r="N6" s="16"/>
      <c r="O6" s="18"/>
      <c r="P6" s="19"/>
      <c r="Q6" s="14"/>
      <c r="R6" s="14"/>
    </row>
    <row r="7" spans="1:18" s="11" customFormat="1" ht="18.75">
      <c r="A7" s="11" t="s">
        <v>437</v>
      </c>
      <c r="B7" s="22"/>
      <c r="C7" s="22"/>
      <c r="D7" s="23"/>
      <c r="E7" s="23"/>
      <c r="F7" s="23"/>
      <c r="G7" s="24"/>
      <c r="H7" s="24"/>
      <c r="I7" s="25"/>
      <c r="J7" s="26"/>
      <c r="K7" s="27"/>
      <c r="L7" s="26"/>
      <c r="M7" s="26"/>
      <c r="N7" s="25"/>
      <c r="O7" s="26"/>
      <c r="P7" s="28"/>
      <c r="Q7" s="26"/>
      <c r="R7" s="26"/>
    </row>
    <row r="8" spans="1:18" s="11" customFormat="1" ht="18.75">
      <c r="A8" s="166" t="s">
        <v>438</v>
      </c>
      <c r="B8" s="167"/>
      <c r="C8" s="167"/>
      <c r="D8" s="168"/>
      <c r="E8" s="168"/>
      <c r="F8" s="168"/>
      <c r="G8" s="170"/>
      <c r="H8" s="170"/>
      <c r="I8" s="171"/>
      <c r="J8" s="172"/>
      <c r="K8" s="169"/>
      <c r="L8" s="26"/>
      <c r="M8" s="29"/>
      <c r="N8" s="30"/>
      <c r="O8" s="31"/>
      <c r="P8" s="28"/>
      <c r="Q8" s="26"/>
      <c r="R8" s="26"/>
    </row>
    <row r="9" spans="1:18" s="11" customFormat="1" ht="18.75">
      <c r="A9" s="32" t="s">
        <v>439</v>
      </c>
      <c r="B9" s="22"/>
      <c r="C9" s="22"/>
      <c r="D9" s="23"/>
      <c r="E9" s="23"/>
      <c r="F9" s="23"/>
      <c r="G9" s="24"/>
      <c r="H9" s="24"/>
      <c r="I9" s="25"/>
      <c r="J9" s="26"/>
      <c r="K9" s="27"/>
      <c r="L9" s="26"/>
      <c r="M9" s="26"/>
      <c r="N9" s="25"/>
      <c r="O9" s="26"/>
      <c r="P9" s="28"/>
      <c r="Q9" s="26"/>
      <c r="R9" s="26"/>
    </row>
    <row r="10" spans="1:18" s="11" customFormat="1" ht="18.75">
      <c r="A10" s="32" t="s">
        <v>440</v>
      </c>
      <c r="B10" s="22"/>
      <c r="C10" s="22"/>
      <c r="D10" s="23"/>
      <c r="E10" s="23"/>
      <c r="F10" s="23"/>
      <c r="G10" s="24"/>
      <c r="H10" s="24"/>
      <c r="I10" s="25"/>
      <c r="J10" s="26"/>
      <c r="K10" s="27"/>
      <c r="L10" s="26"/>
      <c r="M10" s="26"/>
      <c r="N10" s="25"/>
      <c r="O10" s="26"/>
      <c r="P10" s="28"/>
      <c r="Q10" s="26"/>
      <c r="R10" s="26"/>
    </row>
    <row r="11" spans="1:18" s="11" customFormat="1" ht="18.75">
      <c r="A11" s="32" t="s">
        <v>441</v>
      </c>
      <c r="B11" s="22"/>
      <c r="C11" s="22"/>
      <c r="D11" s="23"/>
      <c r="E11" s="23"/>
      <c r="F11" s="33"/>
      <c r="G11" s="33"/>
      <c r="H11" s="24"/>
      <c r="I11" s="25"/>
      <c r="J11" s="26"/>
      <c r="K11" s="27"/>
      <c r="L11" s="26"/>
      <c r="M11" s="26"/>
      <c r="N11" s="25"/>
      <c r="O11" s="26"/>
      <c r="P11" s="28"/>
      <c r="Q11" s="32"/>
      <c r="R11" s="32"/>
    </row>
    <row r="12" spans="1:18" s="32" customFormat="1" ht="18.75">
      <c r="A12" s="34" t="s">
        <v>1</v>
      </c>
      <c r="B12" s="22"/>
      <c r="C12" s="22"/>
      <c r="D12" s="23"/>
      <c r="E12" s="23"/>
      <c r="F12" s="35"/>
      <c r="G12" s="24"/>
      <c r="H12" s="24"/>
      <c r="I12" s="25"/>
      <c r="J12" s="26"/>
      <c r="K12" s="27"/>
      <c r="L12" s="26"/>
      <c r="M12" s="26"/>
      <c r="N12" s="25"/>
      <c r="O12" s="26"/>
      <c r="P12" s="28"/>
    </row>
    <row r="13" spans="1:18" s="32" customFormat="1" ht="18.75">
      <c r="A13" s="32" t="s">
        <v>391</v>
      </c>
      <c r="B13" s="22"/>
      <c r="C13" s="22"/>
      <c r="D13" s="23"/>
      <c r="E13" s="23"/>
      <c r="F13" s="35"/>
      <c r="G13" s="24"/>
      <c r="H13" s="24"/>
      <c r="I13" s="25"/>
      <c r="J13" s="26"/>
      <c r="K13" s="27"/>
      <c r="L13" s="26"/>
      <c r="M13" s="26"/>
      <c r="N13" s="25"/>
      <c r="O13" s="26"/>
      <c r="P13" s="28"/>
    </row>
    <row r="14" spans="1:18" s="36" customFormat="1" ht="15.75">
      <c r="B14" s="32" t="s">
        <v>2</v>
      </c>
      <c r="C14" s="32"/>
      <c r="D14" s="37"/>
      <c r="E14" s="37"/>
      <c r="F14" s="37"/>
      <c r="G14" s="38"/>
      <c r="H14" s="38"/>
      <c r="I14" s="29"/>
      <c r="J14" s="39"/>
      <c r="K14" s="40"/>
      <c r="L14" s="32"/>
      <c r="M14" s="32"/>
      <c r="N14" s="41"/>
      <c r="O14" s="42"/>
      <c r="P14" s="43"/>
      <c r="Q14" s="32"/>
      <c r="R14" s="32"/>
    </row>
    <row r="15" spans="1:18" s="36" customFormat="1">
      <c r="A15" s="272" t="s">
        <v>3</v>
      </c>
      <c r="B15" s="274" t="s">
        <v>4</v>
      </c>
      <c r="C15" s="274" t="s">
        <v>5</v>
      </c>
      <c r="D15" s="44" t="s">
        <v>6</v>
      </c>
      <c r="E15" s="44"/>
      <c r="F15" s="44"/>
      <c r="G15" s="44"/>
      <c r="H15" s="44"/>
      <c r="I15" s="274" t="s">
        <v>7</v>
      </c>
      <c r="J15" s="274"/>
      <c r="K15" s="274" t="s">
        <v>8</v>
      </c>
      <c r="L15" s="274"/>
      <c r="M15" s="274"/>
      <c r="N15" s="274"/>
      <c r="O15" s="274"/>
      <c r="P15" s="276" t="s">
        <v>9</v>
      </c>
    </row>
    <row r="16" spans="1:18" s="36" customFormat="1">
      <c r="A16" s="273"/>
      <c r="B16" s="275"/>
      <c r="C16" s="275"/>
      <c r="D16" s="278" t="s">
        <v>10</v>
      </c>
      <c r="E16" s="278"/>
      <c r="F16" s="279" t="s">
        <v>11</v>
      </c>
      <c r="G16" s="279"/>
      <c r="H16" s="279"/>
      <c r="I16" s="275"/>
      <c r="J16" s="275"/>
      <c r="K16" s="280" t="s">
        <v>10</v>
      </c>
      <c r="L16" s="280"/>
      <c r="M16" s="275" t="s">
        <v>11</v>
      </c>
      <c r="N16" s="275"/>
      <c r="O16" s="275"/>
      <c r="P16" s="277"/>
    </row>
    <row r="17" spans="1:16" s="50" customFormat="1" ht="85.5">
      <c r="A17" s="273"/>
      <c r="B17" s="275"/>
      <c r="C17" s="275"/>
      <c r="D17" s="45" t="s">
        <v>12</v>
      </c>
      <c r="E17" s="45" t="s">
        <v>13</v>
      </c>
      <c r="F17" s="46" t="s">
        <v>14</v>
      </c>
      <c r="G17" s="46" t="s">
        <v>15</v>
      </c>
      <c r="H17" s="46" t="s">
        <v>16</v>
      </c>
      <c r="I17" s="47" t="s">
        <v>12</v>
      </c>
      <c r="J17" s="48" t="s">
        <v>17</v>
      </c>
      <c r="K17" s="47" t="s">
        <v>12</v>
      </c>
      <c r="L17" s="48" t="s">
        <v>18</v>
      </c>
      <c r="M17" s="48" t="s">
        <v>14</v>
      </c>
      <c r="N17" s="47" t="s">
        <v>15</v>
      </c>
      <c r="O17" s="49" t="s">
        <v>16</v>
      </c>
      <c r="P17" s="277"/>
    </row>
    <row r="18" spans="1:16" s="22" customFormat="1">
      <c r="A18" s="51" t="s">
        <v>19</v>
      </c>
      <c r="B18" s="52" t="s">
        <v>20</v>
      </c>
      <c r="C18" s="53" t="s">
        <v>21</v>
      </c>
      <c r="D18" s="54" t="s">
        <v>22</v>
      </c>
      <c r="E18" s="54" t="s">
        <v>23</v>
      </c>
      <c r="F18" s="54" t="s">
        <v>24</v>
      </c>
      <c r="G18" s="54" t="s">
        <v>25</v>
      </c>
      <c r="H18" s="54" t="s">
        <v>26</v>
      </c>
      <c r="I18" s="55" t="s">
        <v>27</v>
      </c>
      <c r="J18" s="56" t="s">
        <v>28</v>
      </c>
      <c r="K18" s="55" t="s">
        <v>29</v>
      </c>
      <c r="L18" s="56" t="s">
        <v>30</v>
      </c>
      <c r="M18" s="56" t="s">
        <v>31</v>
      </c>
      <c r="N18" s="55" t="s">
        <v>32</v>
      </c>
      <c r="O18" s="57" t="s">
        <v>33</v>
      </c>
      <c r="P18" s="58" t="s">
        <v>34</v>
      </c>
    </row>
    <row r="19" spans="1:16" s="22" customFormat="1" ht="15.75">
      <c r="A19" s="2" t="s">
        <v>392</v>
      </c>
      <c r="B19" s="1"/>
      <c r="C19" s="1"/>
      <c r="D19" s="1"/>
      <c r="E19" s="1"/>
      <c r="F19" s="1"/>
      <c r="G19" s="1"/>
      <c r="H19" s="1"/>
      <c r="I19" s="55"/>
      <c r="J19" s="56"/>
      <c r="K19" s="55"/>
      <c r="L19" s="56"/>
      <c r="M19" s="56"/>
      <c r="N19" s="55"/>
      <c r="O19" s="57"/>
      <c r="P19" s="58"/>
    </row>
    <row r="20" spans="1:16" s="22" customFormat="1" ht="15.75">
      <c r="A20" s="2" t="s">
        <v>407</v>
      </c>
      <c r="B20" s="1"/>
      <c r="C20" s="1"/>
      <c r="D20" s="1"/>
      <c r="E20" s="1"/>
      <c r="F20" s="1"/>
      <c r="G20" s="1"/>
      <c r="H20" s="1"/>
      <c r="I20" s="59"/>
      <c r="J20" s="1"/>
      <c r="K20" s="59"/>
      <c r="L20" s="1"/>
      <c r="M20" s="1"/>
      <c r="N20" s="59"/>
      <c r="O20" s="1"/>
      <c r="P20" s="60"/>
    </row>
    <row r="21" spans="1:16" s="22" customFormat="1" ht="15.4" customHeight="1">
      <c r="A21" s="61" t="s">
        <v>50</v>
      </c>
      <c r="B21" s="3" t="s">
        <v>408</v>
      </c>
      <c r="C21" s="62"/>
      <c r="D21" s="62"/>
      <c r="E21" s="62"/>
      <c r="F21" s="62"/>
      <c r="G21" s="62"/>
      <c r="H21" s="62"/>
      <c r="I21" s="63"/>
      <c r="J21" s="62"/>
      <c r="K21" s="63"/>
      <c r="L21" s="62"/>
      <c r="M21" s="62"/>
      <c r="N21" s="63"/>
      <c r="O21" s="62"/>
      <c r="P21" s="64"/>
    </row>
    <row r="22" spans="1:16" s="22" customFormat="1" ht="16.899999999999999" customHeight="1">
      <c r="A22" s="65" t="s">
        <v>51</v>
      </c>
      <c r="B22" s="3" t="s">
        <v>76</v>
      </c>
      <c r="C22" s="66"/>
      <c r="D22" s="66"/>
      <c r="E22" s="66"/>
      <c r="F22" s="67"/>
      <c r="G22" s="67"/>
      <c r="H22" s="67"/>
      <c r="I22" s="63"/>
      <c r="J22" s="68"/>
      <c r="K22" s="63"/>
      <c r="L22" s="68"/>
      <c r="M22" s="68"/>
      <c r="N22" s="63"/>
      <c r="O22" s="62"/>
      <c r="P22" s="69"/>
    </row>
    <row r="23" spans="1:16" s="22" customFormat="1" ht="16.5">
      <c r="A23" s="70">
        <v>1</v>
      </c>
      <c r="B23" s="71" t="s">
        <v>77</v>
      </c>
      <c r="C23" s="72" t="s">
        <v>78</v>
      </c>
      <c r="D23" s="73">
        <v>19200</v>
      </c>
      <c r="E23" s="74">
        <v>0</v>
      </c>
      <c r="F23" s="73">
        <v>0</v>
      </c>
      <c r="G23" s="73">
        <f>D23</f>
        <v>19200</v>
      </c>
      <c r="H23" s="73">
        <f>F23+G23</f>
        <v>19200</v>
      </c>
      <c r="I23" s="136">
        <v>30000</v>
      </c>
      <c r="J23" s="75">
        <v>0</v>
      </c>
      <c r="K23" s="76">
        <f t="shared" ref="K23:K86" si="0">I23*D23</f>
        <v>576000000</v>
      </c>
      <c r="L23" s="77">
        <f>E23*($I23+$J23)</f>
        <v>0</v>
      </c>
      <c r="M23" s="77">
        <f>F23*($I23+$J23)</f>
        <v>0</v>
      </c>
      <c r="N23" s="77">
        <f>G23*($I23+$J23)</f>
        <v>576000000</v>
      </c>
      <c r="O23" s="77">
        <f>H23*($I23+$J23)</f>
        <v>576000000</v>
      </c>
      <c r="P23" s="78"/>
    </row>
    <row r="24" spans="1:16" s="22" customFormat="1" ht="16.5">
      <c r="A24" s="70">
        <v>2</v>
      </c>
      <c r="B24" s="71" t="s">
        <v>79</v>
      </c>
      <c r="C24" s="72" t="s">
        <v>54</v>
      </c>
      <c r="D24" s="73">
        <v>10</v>
      </c>
      <c r="E24" s="74">
        <v>0</v>
      </c>
      <c r="F24" s="73">
        <v>0</v>
      </c>
      <c r="G24" s="73">
        <f t="shared" ref="G24:G32" si="1">D24</f>
        <v>10</v>
      </c>
      <c r="H24" s="73">
        <f t="shared" ref="H24:H32" si="2">F24+G24</f>
        <v>10</v>
      </c>
      <c r="I24" s="136">
        <v>5184000</v>
      </c>
      <c r="J24" s="75">
        <v>0</v>
      </c>
      <c r="K24" s="76">
        <f t="shared" si="0"/>
        <v>51840000</v>
      </c>
      <c r="L24" s="77">
        <f t="shared" ref="L24:L32" si="3">E24*($I24+$J24)</f>
        <v>0</v>
      </c>
      <c r="M24" s="77">
        <f t="shared" ref="M24:M32" si="4">F24*($I24+$J24)</f>
        <v>0</v>
      </c>
      <c r="N24" s="77">
        <f t="shared" ref="N24:N32" si="5">G24*($I24+$J24)</f>
        <v>51840000</v>
      </c>
      <c r="O24" s="77">
        <f t="shared" ref="O24:O32" si="6">H24*($I24+$J24)</f>
        <v>51840000</v>
      </c>
      <c r="P24" s="78"/>
    </row>
    <row r="25" spans="1:16" s="22" customFormat="1" ht="16.5">
      <c r="A25" s="70">
        <v>3</v>
      </c>
      <c r="B25" s="71" t="s">
        <v>80</v>
      </c>
      <c r="C25" s="72" t="s">
        <v>54</v>
      </c>
      <c r="D25" s="73">
        <v>20</v>
      </c>
      <c r="E25" s="74">
        <v>0</v>
      </c>
      <c r="F25" s="73">
        <v>0</v>
      </c>
      <c r="G25" s="73">
        <f t="shared" si="1"/>
        <v>20</v>
      </c>
      <c r="H25" s="73">
        <f t="shared" si="2"/>
        <v>20</v>
      </c>
      <c r="I25" s="136">
        <v>2721000</v>
      </c>
      <c r="J25" s="75">
        <v>0</v>
      </c>
      <c r="K25" s="76">
        <f t="shared" si="0"/>
        <v>54420000</v>
      </c>
      <c r="L25" s="77">
        <f t="shared" si="3"/>
        <v>0</v>
      </c>
      <c r="M25" s="77">
        <f t="shared" si="4"/>
        <v>0</v>
      </c>
      <c r="N25" s="77">
        <f t="shared" si="5"/>
        <v>54420000</v>
      </c>
      <c r="O25" s="77">
        <f t="shared" si="6"/>
        <v>54420000</v>
      </c>
      <c r="P25" s="78"/>
    </row>
    <row r="26" spans="1:16" s="22" customFormat="1" ht="16.5">
      <c r="A26" s="70">
        <v>4</v>
      </c>
      <c r="B26" s="71" t="s">
        <v>81</v>
      </c>
      <c r="C26" s="72" t="s">
        <v>82</v>
      </c>
      <c r="D26" s="73">
        <v>40</v>
      </c>
      <c r="E26" s="74">
        <v>0</v>
      </c>
      <c r="F26" s="73">
        <v>0</v>
      </c>
      <c r="G26" s="73">
        <f t="shared" si="1"/>
        <v>40</v>
      </c>
      <c r="H26" s="73">
        <f t="shared" si="2"/>
        <v>40</v>
      </c>
      <c r="I26" s="136">
        <v>172000</v>
      </c>
      <c r="J26" s="75">
        <v>0</v>
      </c>
      <c r="K26" s="76">
        <f t="shared" si="0"/>
        <v>6880000</v>
      </c>
      <c r="L26" s="77">
        <f t="shared" si="3"/>
        <v>0</v>
      </c>
      <c r="M26" s="77">
        <f t="shared" si="4"/>
        <v>0</v>
      </c>
      <c r="N26" s="77">
        <f t="shared" si="5"/>
        <v>6880000</v>
      </c>
      <c r="O26" s="77">
        <f t="shared" si="6"/>
        <v>6880000</v>
      </c>
      <c r="P26" s="78"/>
    </row>
    <row r="27" spans="1:16" s="22" customFormat="1" ht="16.5">
      <c r="A27" s="70">
        <v>5</v>
      </c>
      <c r="B27" s="71" t="s">
        <v>83</v>
      </c>
      <c r="C27" s="72" t="s">
        <v>82</v>
      </c>
      <c r="D27" s="73">
        <v>20</v>
      </c>
      <c r="E27" s="74">
        <v>0</v>
      </c>
      <c r="F27" s="73">
        <v>0</v>
      </c>
      <c r="G27" s="73">
        <f t="shared" si="1"/>
        <v>20</v>
      </c>
      <c r="H27" s="73">
        <f t="shared" si="2"/>
        <v>20</v>
      </c>
      <c r="I27" s="136">
        <v>346000</v>
      </c>
      <c r="J27" s="75">
        <v>0</v>
      </c>
      <c r="K27" s="76">
        <f t="shared" si="0"/>
        <v>6920000</v>
      </c>
      <c r="L27" s="77">
        <f t="shared" si="3"/>
        <v>0</v>
      </c>
      <c r="M27" s="77">
        <f t="shared" si="4"/>
        <v>0</v>
      </c>
      <c r="N27" s="77">
        <f t="shared" si="5"/>
        <v>6920000</v>
      </c>
      <c r="O27" s="77">
        <f t="shared" si="6"/>
        <v>6920000</v>
      </c>
      <c r="P27" s="78"/>
    </row>
    <row r="28" spans="1:16" s="22" customFormat="1" ht="16.5">
      <c r="A28" s="70">
        <v>6</v>
      </c>
      <c r="B28" s="71" t="s">
        <v>84</v>
      </c>
      <c r="C28" s="72" t="s">
        <v>82</v>
      </c>
      <c r="D28" s="73">
        <v>40</v>
      </c>
      <c r="E28" s="74">
        <v>0</v>
      </c>
      <c r="F28" s="73">
        <v>0</v>
      </c>
      <c r="G28" s="73">
        <f t="shared" si="1"/>
        <v>40</v>
      </c>
      <c r="H28" s="73">
        <f t="shared" si="2"/>
        <v>40</v>
      </c>
      <c r="I28" s="136">
        <v>648000</v>
      </c>
      <c r="J28" s="75">
        <v>0</v>
      </c>
      <c r="K28" s="76">
        <f t="shared" si="0"/>
        <v>25920000</v>
      </c>
      <c r="L28" s="77">
        <f t="shared" si="3"/>
        <v>0</v>
      </c>
      <c r="M28" s="77">
        <f t="shared" si="4"/>
        <v>0</v>
      </c>
      <c r="N28" s="77">
        <f t="shared" si="5"/>
        <v>25920000</v>
      </c>
      <c r="O28" s="77">
        <f t="shared" si="6"/>
        <v>25920000</v>
      </c>
      <c r="P28" s="78"/>
    </row>
    <row r="29" spans="1:16" s="22" customFormat="1" ht="16.5">
      <c r="A29" s="70">
        <v>7</v>
      </c>
      <c r="B29" s="71" t="s">
        <v>85</v>
      </c>
      <c r="C29" s="72" t="s">
        <v>78</v>
      </c>
      <c r="D29" s="73">
        <v>1000</v>
      </c>
      <c r="E29" s="74">
        <v>0</v>
      </c>
      <c r="F29" s="73">
        <v>0</v>
      </c>
      <c r="G29" s="73">
        <f t="shared" si="1"/>
        <v>1000</v>
      </c>
      <c r="H29" s="73">
        <f t="shared" si="2"/>
        <v>1000</v>
      </c>
      <c r="I29" s="136">
        <v>70000</v>
      </c>
      <c r="J29" s="75">
        <v>0</v>
      </c>
      <c r="K29" s="76">
        <f t="shared" si="0"/>
        <v>70000000</v>
      </c>
      <c r="L29" s="77">
        <f t="shared" si="3"/>
        <v>0</v>
      </c>
      <c r="M29" s="77">
        <f t="shared" si="4"/>
        <v>0</v>
      </c>
      <c r="N29" s="77">
        <f t="shared" si="5"/>
        <v>70000000</v>
      </c>
      <c r="O29" s="77">
        <f t="shared" si="6"/>
        <v>70000000</v>
      </c>
      <c r="P29" s="78"/>
    </row>
    <row r="30" spans="1:16" s="22" customFormat="1" ht="16.5">
      <c r="A30" s="70">
        <v>8</v>
      </c>
      <c r="B30" s="71" t="s">
        <v>86</v>
      </c>
      <c r="C30" s="72" t="s">
        <v>78</v>
      </c>
      <c r="D30" s="73">
        <v>4000</v>
      </c>
      <c r="E30" s="74">
        <v>0</v>
      </c>
      <c r="F30" s="73">
        <v>0</v>
      </c>
      <c r="G30" s="73">
        <f t="shared" si="1"/>
        <v>4000</v>
      </c>
      <c r="H30" s="73">
        <f t="shared" si="2"/>
        <v>4000</v>
      </c>
      <c r="I30" s="136">
        <v>19000</v>
      </c>
      <c r="J30" s="75">
        <v>0</v>
      </c>
      <c r="K30" s="76">
        <f t="shared" si="0"/>
        <v>76000000</v>
      </c>
      <c r="L30" s="77">
        <f t="shared" si="3"/>
        <v>0</v>
      </c>
      <c r="M30" s="77">
        <f t="shared" si="4"/>
        <v>0</v>
      </c>
      <c r="N30" s="77">
        <f t="shared" si="5"/>
        <v>76000000</v>
      </c>
      <c r="O30" s="77">
        <f t="shared" si="6"/>
        <v>76000000</v>
      </c>
      <c r="P30" s="78"/>
    </row>
    <row r="31" spans="1:16" s="22" customFormat="1" ht="16.5">
      <c r="A31" s="70">
        <v>9</v>
      </c>
      <c r="B31" s="71" t="s">
        <v>87</v>
      </c>
      <c r="C31" s="72" t="s">
        <v>88</v>
      </c>
      <c r="D31" s="73">
        <v>4</v>
      </c>
      <c r="E31" s="74">
        <v>0</v>
      </c>
      <c r="F31" s="73">
        <v>0</v>
      </c>
      <c r="G31" s="73">
        <f t="shared" si="1"/>
        <v>4</v>
      </c>
      <c r="H31" s="73">
        <f t="shared" si="2"/>
        <v>4</v>
      </c>
      <c r="I31" s="136">
        <v>3585000</v>
      </c>
      <c r="J31" s="75">
        <v>0</v>
      </c>
      <c r="K31" s="76">
        <f t="shared" si="0"/>
        <v>14340000</v>
      </c>
      <c r="L31" s="77">
        <f t="shared" si="3"/>
        <v>0</v>
      </c>
      <c r="M31" s="77">
        <f t="shared" si="4"/>
        <v>0</v>
      </c>
      <c r="N31" s="77">
        <f t="shared" si="5"/>
        <v>14340000</v>
      </c>
      <c r="O31" s="77">
        <f t="shared" si="6"/>
        <v>14340000</v>
      </c>
      <c r="P31" s="78"/>
    </row>
    <row r="32" spans="1:16" s="22" customFormat="1" ht="16.5">
      <c r="A32" s="70">
        <v>10</v>
      </c>
      <c r="B32" s="71" t="s">
        <v>89</v>
      </c>
      <c r="C32" s="72" t="s">
        <v>90</v>
      </c>
      <c r="D32" s="73">
        <v>2</v>
      </c>
      <c r="E32" s="74">
        <v>0</v>
      </c>
      <c r="F32" s="73">
        <v>0</v>
      </c>
      <c r="G32" s="73">
        <f t="shared" si="1"/>
        <v>2</v>
      </c>
      <c r="H32" s="73">
        <f t="shared" si="2"/>
        <v>2</v>
      </c>
      <c r="I32" s="136">
        <v>2159000</v>
      </c>
      <c r="J32" s="75">
        <v>0</v>
      </c>
      <c r="K32" s="76">
        <f t="shared" si="0"/>
        <v>4318000</v>
      </c>
      <c r="L32" s="77">
        <f t="shared" si="3"/>
        <v>0</v>
      </c>
      <c r="M32" s="77">
        <f t="shared" si="4"/>
        <v>0</v>
      </c>
      <c r="N32" s="77">
        <f t="shared" si="5"/>
        <v>4318000</v>
      </c>
      <c r="O32" s="77">
        <f t="shared" si="6"/>
        <v>4318000</v>
      </c>
      <c r="P32" s="78"/>
    </row>
    <row r="33" spans="1:16" s="22" customFormat="1" ht="16.899999999999999" customHeight="1">
      <c r="A33" s="65" t="s">
        <v>57</v>
      </c>
      <c r="B33" s="3" t="s">
        <v>91</v>
      </c>
      <c r="C33" s="66"/>
      <c r="D33" s="66"/>
      <c r="E33" s="66"/>
      <c r="F33" s="79"/>
      <c r="G33" s="79"/>
      <c r="H33" s="79"/>
      <c r="I33" s="137"/>
      <c r="J33" s="75"/>
      <c r="K33" s="76"/>
      <c r="L33" s="80"/>
      <c r="M33" s="80"/>
      <c r="N33" s="81"/>
      <c r="O33" s="82"/>
      <c r="P33" s="78"/>
    </row>
    <row r="34" spans="1:16" s="22" customFormat="1" ht="16.5">
      <c r="A34" s="70">
        <v>1</v>
      </c>
      <c r="B34" s="71" t="s">
        <v>92</v>
      </c>
      <c r="C34" s="72" t="s">
        <v>88</v>
      </c>
      <c r="D34" s="73">
        <v>25</v>
      </c>
      <c r="E34" s="74">
        <v>0</v>
      </c>
      <c r="F34" s="73">
        <v>0</v>
      </c>
      <c r="G34" s="73">
        <f t="shared" ref="G34:G40" si="7">D34</f>
        <v>25</v>
      </c>
      <c r="H34" s="73">
        <f t="shared" ref="H34:H40" si="8">F34+G34</f>
        <v>25</v>
      </c>
      <c r="I34" s="136">
        <v>3585000</v>
      </c>
      <c r="J34" s="75">
        <v>0</v>
      </c>
      <c r="K34" s="76">
        <f t="shared" si="0"/>
        <v>89625000</v>
      </c>
      <c r="L34" s="77">
        <f t="shared" ref="L34:L40" si="9">E34*($I34+$J34)</f>
        <v>0</v>
      </c>
      <c r="M34" s="77">
        <f t="shared" ref="M34:M40" si="10">F34*($I34+$J34)</f>
        <v>0</v>
      </c>
      <c r="N34" s="77">
        <f t="shared" ref="N34:N40" si="11">G34*($I34+$J34)</f>
        <v>89625000</v>
      </c>
      <c r="O34" s="77">
        <f t="shared" ref="O34:O40" si="12">H34*($I34+$J34)</f>
        <v>89625000</v>
      </c>
      <c r="P34" s="78"/>
    </row>
    <row r="35" spans="1:16" s="22" customFormat="1" ht="16.5">
      <c r="A35" s="70">
        <v>2</v>
      </c>
      <c r="B35" s="71" t="s">
        <v>93</v>
      </c>
      <c r="C35" s="72" t="s">
        <v>78</v>
      </c>
      <c r="D35" s="73">
        <v>1920</v>
      </c>
      <c r="E35" s="74">
        <v>0</v>
      </c>
      <c r="F35" s="73">
        <v>0</v>
      </c>
      <c r="G35" s="73">
        <f t="shared" si="7"/>
        <v>1920</v>
      </c>
      <c r="H35" s="73">
        <f t="shared" si="8"/>
        <v>1920</v>
      </c>
      <c r="I35" s="136">
        <v>34000</v>
      </c>
      <c r="J35" s="75">
        <v>0</v>
      </c>
      <c r="K35" s="76">
        <f t="shared" si="0"/>
        <v>65280000</v>
      </c>
      <c r="L35" s="77">
        <f t="shared" si="9"/>
        <v>0</v>
      </c>
      <c r="M35" s="77">
        <f t="shared" si="10"/>
        <v>0</v>
      </c>
      <c r="N35" s="77">
        <f t="shared" si="11"/>
        <v>65280000</v>
      </c>
      <c r="O35" s="77">
        <f t="shared" si="12"/>
        <v>65280000</v>
      </c>
      <c r="P35" s="78"/>
    </row>
    <row r="36" spans="1:16" s="22" customFormat="1" ht="16.5">
      <c r="A36" s="70">
        <v>3</v>
      </c>
      <c r="B36" s="71" t="s">
        <v>94</v>
      </c>
      <c r="C36" s="72" t="s">
        <v>78</v>
      </c>
      <c r="D36" s="73">
        <v>750</v>
      </c>
      <c r="E36" s="74">
        <v>0</v>
      </c>
      <c r="F36" s="73">
        <v>0</v>
      </c>
      <c r="G36" s="73">
        <f t="shared" si="7"/>
        <v>750</v>
      </c>
      <c r="H36" s="73">
        <f t="shared" si="8"/>
        <v>750</v>
      </c>
      <c r="I36" s="136">
        <v>18000</v>
      </c>
      <c r="J36" s="75">
        <v>0</v>
      </c>
      <c r="K36" s="76">
        <f t="shared" si="0"/>
        <v>13500000</v>
      </c>
      <c r="L36" s="77">
        <f t="shared" si="9"/>
        <v>0</v>
      </c>
      <c r="M36" s="77">
        <f t="shared" si="10"/>
        <v>0</v>
      </c>
      <c r="N36" s="77">
        <f t="shared" si="11"/>
        <v>13500000</v>
      </c>
      <c r="O36" s="77">
        <f t="shared" si="12"/>
        <v>13500000</v>
      </c>
      <c r="P36" s="78"/>
    </row>
    <row r="37" spans="1:16" s="22" customFormat="1" ht="33">
      <c r="A37" s="70">
        <v>4</v>
      </c>
      <c r="B37" s="71" t="s">
        <v>95</v>
      </c>
      <c r="C37" s="72" t="s">
        <v>90</v>
      </c>
      <c r="D37" s="73">
        <v>3</v>
      </c>
      <c r="E37" s="74">
        <v>0</v>
      </c>
      <c r="F37" s="73">
        <v>0</v>
      </c>
      <c r="G37" s="73">
        <f t="shared" si="7"/>
        <v>3</v>
      </c>
      <c r="H37" s="73">
        <f t="shared" si="8"/>
        <v>3</v>
      </c>
      <c r="I37" s="136">
        <v>2159000</v>
      </c>
      <c r="J37" s="75">
        <v>0</v>
      </c>
      <c r="K37" s="76">
        <f t="shared" si="0"/>
        <v>6477000</v>
      </c>
      <c r="L37" s="77">
        <f t="shared" si="9"/>
        <v>0</v>
      </c>
      <c r="M37" s="77">
        <f t="shared" si="10"/>
        <v>0</v>
      </c>
      <c r="N37" s="77">
        <f t="shared" si="11"/>
        <v>6477000</v>
      </c>
      <c r="O37" s="77">
        <f t="shared" si="12"/>
        <v>6477000</v>
      </c>
      <c r="P37" s="78"/>
    </row>
    <row r="38" spans="1:16" s="22" customFormat="1" ht="16.5">
      <c r="A38" s="70">
        <v>5</v>
      </c>
      <c r="B38" s="71" t="s">
        <v>96</v>
      </c>
      <c r="C38" s="72" t="s">
        <v>97</v>
      </c>
      <c r="D38" s="73">
        <v>128</v>
      </c>
      <c r="E38" s="74">
        <v>0</v>
      </c>
      <c r="F38" s="73">
        <v>0</v>
      </c>
      <c r="G38" s="73">
        <f t="shared" si="7"/>
        <v>128</v>
      </c>
      <c r="H38" s="73">
        <f t="shared" si="8"/>
        <v>128</v>
      </c>
      <c r="I38" s="136">
        <v>346000</v>
      </c>
      <c r="J38" s="75">
        <v>0</v>
      </c>
      <c r="K38" s="76">
        <f t="shared" si="0"/>
        <v>44288000</v>
      </c>
      <c r="L38" s="77">
        <f t="shared" si="9"/>
        <v>0</v>
      </c>
      <c r="M38" s="77">
        <f t="shared" si="10"/>
        <v>0</v>
      </c>
      <c r="N38" s="77">
        <f t="shared" si="11"/>
        <v>44288000</v>
      </c>
      <c r="O38" s="77">
        <f t="shared" si="12"/>
        <v>44288000</v>
      </c>
      <c r="P38" s="78"/>
    </row>
    <row r="39" spans="1:16" s="22" customFormat="1" ht="16.5">
      <c r="A39" s="70">
        <v>6</v>
      </c>
      <c r="B39" s="71" t="s">
        <v>98</v>
      </c>
      <c r="C39" s="72" t="s">
        <v>78</v>
      </c>
      <c r="D39" s="73">
        <v>1000</v>
      </c>
      <c r="E39" s="74">
        <v>0</v>
      </c>
      <c r="F39" s="73">
        <v>0</v>
      </c>
      <c r="G39" s="73">
        <f t="shared" si="7"/>
        <v>1000</v>
      </c>
      <c r="H39" s="73">
        <f t="shared" si="8"/>
        <v>1000</v>
      </c>
      <c r="I39" s="136">
        <v>10000</v>
      </c>
      <c r="J39" s="75">
        <v>0</v>
      </c>
      <c r="K39" s="76">
        <f t="shared" si="0"/>
        <v>10000000</v>
      </c>
      <c r="L39" s="77">
        <f t="shared" si="9"/>
        <v>0</v>
      </c>
      <c r="M39" s="77">
        <f t="shared" si="10"/>
        <v>0</v>
      </c>
      <c r="N39" s="77">
        <f t="shared" si="11"/>
        <v>10000000</v>
      </c>
      <c r="O39" s="77">
        <f t="shared" si="12"/>
        <v>10000000</v>
      </c>
      <c r="P39" s="83"/>
    </row>
    <row r="40" spans="1:16" s="22" customFormat="1" ht="16.5">
      <c r="A40" s="70">
        <v>7</v>
      </c>
      <c r="B40" s="71" t="s">
        <v>99</v>
      </c>
      <c r="C40" s="72" t="s">
        <v>97</v>
      </c>
      <c r="D40" s="73">
        <v>128</v>
      </c>
      <c r="E40" s="74">
        <v>0</v>
      </c>
      <c r="F40" s="73">
        <v>0</v>
      </c>
      <c r="G40" s="73">
        <f t="shared" si="7"/>
        <v>128</v>
      </c>
      <c r="H40" s="73">
        <f t="shared" si="8"/>
        <v>128</v>
      </c>
      <c r="I40" s="136">
        <v>56000</v>
      </c>
      <c r="J40" s="75">
        <v>0</v>
      </c>
      <c r="K40" s="76">
        <f t="shared" si="0"/>
        <v>7168000</v>
      </c>
      <c r="L40" s="77">
        <f t="shared" si="9"/>
        <v>0</v>
      </c>
      <c r="M40" s="77">
        <f t="shared" si="10"/>
        <v>0</v>
      </c>
      <c r="N40" s="77">
        <f t="shared" si="11"/>
        <v>7168000</v>
      </c>
      <c r="O40" s="77">
        <f t="shared" si="12"/>
        <v>7168000</v>
      </c>
      <c r="P40" s="78"/>
    </row>
    <row r="41" spans="1:16" s="22" customFormat="1" ht="16.899999999999999" customHeight="1">
      <c r="A41" s="65" t="s">
        <v>61</v>
      </c>
      <c r="B41" s="3" t="s">
        <v>100</v>
      </c>
      <c r="C41" s="66"/>
      <c r="D41" s="66"/>
      <c r="E41" s="66"/>
      <c r="F41" s="79"/>
      <c r="G41" s="79"/>
      <c r="H41" s="79"/>
      <c r="I41" s="138"/>
      <c r="J41" s="75"/>
      <c r="K41" s="76"/>
      <c r="L41" s="80"/>
      <c r="M41" s="80"/>
      <c r="N41" s="81"/>
      <c r="O41" s="82"/>
      <c r="P41" s="78"/>
    </row>
    <row r="42" spans="1:16" s="22" customFormat="1" ht="33">
      <c r="A42" s="70">
        <v>1</v>
      </c>
      <c r="B42" s="84" t="s">
        <v>101</v>
      </c>
      <c r="C42" s="72" t="s">
        <v>102</v>
      </c>
      <c r="D42" s="73">
        <v>13.69</v>
      </c>
      <c r="E42" s="74">
        <v>0</v>
      </c>
      <c r="F42" s="73">
        <v>0</v>
      </c>
      <c r="G42" s="73">
        <f t="shared" ref="G42:G54" si="13">D42</f>
        <v>13.69</v>
      </c>
      <c r="H42" s="73">
        <f t="shared" ref="H42:H54" si="14">F42+G42</f>
        <v>13.69</v>
      </c>
      <c r="I42" s="136">
        <v>1280000</v>
      </c>
      <c r="J42" s="75">
        <v>0</v>
      </c>
      <c r="K42" s="76">
        <f t="shared" si="0"/>
        <v>17523200</v>
      </c>
      <c r="L42" s="77">
        <f t="shared" ref="L42:L54" si="15">E42*($I42+$J42)</f>
        <v>0</v>
      </c>
      <c r="M42" s="77">
        <f t="shared" ref="M42:M54" si="16">F42*($I42+$J42)</f>
        <v>0</v>
      </c>
      <c r="N42" s="77">
        <f t="shared" ref="N42:N54" si="17">G42*($I42+$J42)</f>
        <v>17523200</v>
      </c>
      <c r="O42" s="77">
        <f t="shared" ref="O42:O54" si="18">H42*($I42+$J42)</f>
        <v>17523200</v>
      </c>
      <c r="P42" s="78"/>
    </row>
    <row r="43" spans="1:16" s="22" customFormat="1" ht="33">
      <c r="A43" s="70">
        <v>2</v>
      </c>
      <c r="B43" s="84" t="s">
        <v>103</v>
      </c>
      <c r="C43" s="72" t="s">
        <v>102</v>
      </c>
      <c r="D43" s="73">
        <v>55</v>
      </c>
      <c r="E43" s="74">
        <v>0</v>
      </c>
      <c r="F43" s="73">
        <v>0</v>
      </c>
      <c r="G43" s="73">
        <f t="shared" si="13"/>
        <v>55</v>
      </c>
      <c r="H43" s="73">
        <f t="shared" si="14"/>
        <v>55</v>
      </c>
      <c r="I43" s="136">
        <v>914000</v>
      </c>
      <c r="J43" s="75">
        <v>0</v>
      </c>
      <c r="K43" s="76">
        <f t="shared" si="0"/>
        <v>50270000</v>
      </c>
      <c r="L43" s="77">
        <f t="shared" si="15"/>
        <v>0</v>
      </c>
      <c r="M43" s="77">
        <f t="shared" si="16"/>
        <v>0</v>
      </c>
      <c r="N43" s="77">
        <f t="shared" si="17"/>
        <v>50270000</v>
      </c>
      <c r="O43" s="77">
        <f t="shared" si="18"/>
        <v>50270000</v>
      </c>
      <c r="P43" s="78"/>
    </row>
    <row r="44" spans="1:16" s="22" customFormat="1" ht="33">
      <c r="A44" s="70">
        <v>3</v>
      </c>
      <c r="B44" s="84" t="s">
        <v>104</v>
      </c>
      <c r="C44" s="72" t="s">
        <v>102</v>
      </c>
      <c r="D44" s="73">
        <v>52.2</v>
      </c>
      <c r="E44" s="74">
        <v>0</v>
      </c>
      <c r="F44" s="73">
        <v>0</v>
      </c>
      <c r="G44" s="73">
        <f t="shared" si="13"/>
        <v>52.2</v>
      </c>
      <c r="H44" s="73">
        <f t="shared" si="14"/>
        <v>52.2</v>
      </c>
      <c r="I44" s="136">
        <v>686000</v>
      </c>
      <c r="J44" s="75">
        <v>0</v>
      </c>
      <c r="K44" s="76">
        <f t="shared" si="0"/>
        <v>35809200</v>
      </c>
      <c r="L44" s="77">
        <f t="shared" si="15"/>
        <v>0</v>
      </c>
      <c r="M44" s="77">
        <f t="shared" si="16"/>
        <v>0</v>
      </c>
      <c r="N44" s="77">
        <f t="shared" si="17"/>
        <v>35809200</v>
      </c>
      <c r="O44" s="77">
        <f t="shared" si="18"/>
        <v>35809200</v>
      </c>
      <c r="P44" s="78"/>
    </row>
    <row r="45" spans="1:16" s="22" customFormat="1" ht="33">
      <c r="A45" s="70">
        <v>4</v>
      </c>
      <c r="B45" s="84" t="s">
        <v>105</v>
      </c>
      <c r="C45" s="72" t="s">
        <v>102</v>
      </c>
      <c r="D45" s="73">
        <v>14.32</v>
      </c>
      <c r="E45" s="74">
        <v>0</v>
      </c>
      <c r="F45" s="73">
        <v>0</v>
      </c>
      <c r="G45" s="73">
        <f t="shared" si="13"/>
        <v>14.32</v>
      </c>
      <c r="H45" s="73">
        <f t="shared" si="14"/>
        <v>14.32</v>
      </c>
      <c r="I45" s="136">
        <v>2057000</v>
      </c>
      <c r="J45" s="75">
        <v>0</v>
      </c>
      <c r="K45" s="76">
        <f t="shared" si="0"/>
        <v>29456240</v>
      </c>
      <c r="L45" s="77">
        <f t="shared" si="15"/>
        <v>0</v>
      </c>
      <c r="M45" s="77">
        <f t="shared" si="16"/>
        <v>0</v>
      </c>
      <c r="N45" s="77">
        <f t="shared" si="17"/>
        <v>29456240</v>
      </c>
      <c r="O45" s="77">
        <f t="shared" si="18"/>
        <v>29456240</v>
      </c>
      <c r="P45" s="78"/>
    </row>
    <row r="46" spans="1:16" s="22" customFormat="1" ht="49.5">
      <c r="A46" s="70">
        <v>5</v>
      </c>
      <c r="B46" s="71" t="s">
        <v>106</v>
      </c>
      <c r="C46" s="72" t="s">
        <v>102</v>
      </c>
      <c r="D46" s="73">
        <v>18.399999999999999</v>
      </c>
      <c r="E46" s="74">
        <v>0</v>
      </c>
      <c r="F46" s="73">
        <v>0</v>
      </c>
      <c r="G46" s="73">
        <f t="shared" si="13"/>
        <v>18.399999999999999</v>
      </c>
      <c r="H46" s="73">
        <f t="shared" si="14"/>
        <v>18.399999999999999</v>
      </c>
      <c r="I46" s="136">
        <v>2057000</v>
      </c>
      <c r="J46" s="75">
        <v>0</v>
      </c>
      <c r="K46" s="76">
        <f t="shared" si="0"/>
        <v>37848800</v>
      </c>
      <c r="L46" s="77">
        <f t="shared" si="15"/>
        <v>0</v>
      </c>
      <c r="M46" s="77">
        <f t="shared" si="16"/>
        <v>0</v>
      </c>
      <c r="N46" s="77">
        <f t="shared" si="17"/>
        <v>37848800</v>
      </c>
      <c r="O46" s="77">
        <f t="shared" si="18"/>
        <v>37848800</v>
      </c>
      <c r="P46" s="78"/>
    </row>
    <row r="47" spans="1:16" s="22" customFormat="1" ht="49.5">
      <c r="A47" s="70">
        <v>6</v>
      </c>
      <c r="B47" s="84" t="s">
        <v>409</v>
      </c>
      <c r="C47" s="72" t="s">
        <v>102</v>
      </c>
      <c r="D47" s="73">
        <v>13.11</v>
      </c>
      <c r="E47" s="74">
        <v>0</v>
      </c>
      <c r="F47" s="73">
        <v>0</v>
      </c>
      <c r="G47" s="73">
        <f t="shared" si="13"/>
        <v>13.11</v>
      </c>
      <c r="H47" s="73">
        <f t="shared" si="14"/>
        <v>13.11</v>
      </c>
      <c r="I47" s="136">
        <v>2057000</v>
      </c>
      <c r="J47" s="75">
        <v>0</v>
      </c>
      <c r="K47" s="76">
        <f t="shared" si="0"/>
        <v>26967270</v>
      </c>
      <c r="L47" s="77">
        <f t="shared" si="15"/>
        <v>0</v>
      </c>
      <c r="M47" s="77">
        <f t="shared" si="16"/>
        <v>0</v>
      </c>
      <c r="N47" s="77">
        <f t="shared" si="17"/>
        <v>26967270</v>
      </c>
      <c r="O47" s="77">
        <f t="shared" si="18"/>
        <v>26967270</v>
      </c>
      <c r="P47" s="78"/>
    </row>
    <row r="48" spans="1:16" s="22" customFormat="1" ht="33">
      <c r="A48" s="70">
        <v>7</v>
      </c>
      <c r="B48" s="71" t="s">
        <v>107</v>
      </c>
      <c r="C48" s="72" t="s">
        <v>54</v>
      </c>
      <c r="D48" s="73">
        <v>1</v>
      </c>
      <c r="E48" s="74">
        <v>0</v>
      </c>
      <c r="F48" s="73">
        <v>0</v>
      </c>
      <c r="G48" s="73">
        <f t="shared" si="13"/>
        <v>1</v>
      </c>
      <c r="H48" s="73">
        <f t="shared" si="14"/>
        <v>1</v>
      </c>
      <c r="I48" s="136">
        <v>19425000</v>
      </c>
      <c r="J48" s="75">
        <v>0</v>
      </c>
      <c r="K48" s="76">
        <f t="shared" si="0"/>
        <v>19425000</v>
      </c>
      <c r="L48" s="77">
        <f t="shared" si="15"/>
        <v>0</v>
      </c>
      <c r="M48" s="77">
        <f t="shared" si="16"/>
        <v>0</v>
      </c>
      <c r="N48" s="77">
        <f t="shared" si="17"/>
        <v>19425000</v>
      </c>
      <c r="O48" s="77">
        <f t="shared" si="18"/>
        <v>19425000</v>
      </c>
      <c r="P48" s="78"/>
    </row>
    <row r="49" spans="1:16" s="22" customFormat="1" ht="16.5">
      <c r="A49" s="70">
        <v>8</v>
      </c>
      <c r="B49" s="71" t="s">
        <v>108</v>
      </c>
      <c r="C49" s="72" t="s">
        <v>109</v>
      </c>
      <c r="D49" s="73">
        <v>1</v>
      </c>
      <c r="E49" s="74">
        <v>0</v>
      </c>
      <c r="F49" s="73">
        <v>0</v>
      </c>
      <c r="G49" s="73">
        <f t="shared" si="13"/>
        <v>1</v>
      </c>
      <c r="H49" s="73">
        <f t="shared" si="14"/>
        <v>1</v>
      </c>
      <c r="I49" s="136">
        <v>10635000</v>
      </c>
      <c r="J49" s="75">
        <v>0</v>
      </c>
      <c r="K49" s="76">
        <f t="shared" si="0"/>
        <v>10635000</v>
      </c>
      <c r="L49" s="77">
        <f t="shared" si="15"/>
        <v>0</v>
      </c>
      <c r="M49" s="77">
        <f t="shared" si="16"/>
        <v>0</v>
      </c>
      <c r="N49" s="77">
        <f t="shared" si="17"/>
        <v>10635000</v>
      </c>
      <c r="O49" s="77">
        <f t="shared" si="18"/>
        <v>10635000</v>
      </c>
      <c r="P49" s="78"/>
    </row>
    <row r="50" spans="1:16" s="22" customFormat="1" ht="16.5">
      <c r="A50" s="70">
        <v>9</v>
      </c>
      <c r="B50" s="71" t="s">
        <v>110</v>
      </c>
      <c r="C50" s="72" t="s">
        <v>109</v>
      </c>
      <c r="D50" s="73">
        <v>10</v>
      </c>
      <c r="E50" s="74">
        <v>0</v>
      </c>
      <c r="F50" s="73">
        <v>0</v>
      </c>
      <c r="G50" s="73">
        <f t="shared" si="13"/>
        <v>10</v>
      </c>
      <c r="H50" s="73">
        <f t="shared" si="14"/>
        <v>10</v>
      </c>
      <c r="I50" s="136">
        <v>737000</v>
      </c>
      <c r="J50" s="75">
        <v>0</v>
      </c>
      <c r="K50" s="76">
        <f t="shared" si="0"/>
        <v>7370000</v>
      </c>
      <c r="L50" s="77">
        <f t="shared" si="15"/>
        <v>0</v>
      </c>
      <c r="M50" s="77">
        <f t="shared" si="16"/>
        <v>0</v>
      </c>
      <c r="N50" s="77">
        <f t="shared" si="17"/>
        <v>7370000</v>
      </c>
      <c r="O50" s="77">
        <f t="shared" si="18"/>
        <v>7370000</v>
      </c>
      <c r="P50" s="78"/>
    </row>
    <row r="51" spans="1:16" s="22" customFormat="1" ht="16.5">
      <c r="A51" s="70">
        <v>10</v>
      </c>
      <c r="B51" s="71" t="s">
        <v>111</v>
      </c>
      <c r="C51" s="72" t="s">
        <v>102</v>
      </c>
      <c r="D51" s="73">
        <v>19.2</v>
      </c>
      <c r="E51" s="74">
        <v>0</v>
      </c>
      <c r="F51" s="73">
        <v>0</v>
      </c>
      <c r="G51" s="73">
        <f t="shared" si="13"/>
        <v>19.2</v>
      </c>
      <c r="H51" s="73">
        <f t="shared" si="14"/>
        <v>19.2</v>
      </c>
      <c r="I51" s="136">
        <v>1481000</v>
      </c>
      <c r="J51" s="75">
        <v>0</v>
      </c>
      <c r="K51" s="76">
        <f t="shared" si="0"/>
        <v>28435200</v>
      </c>
      <c r="L51" s="77">
        <f t="shared" si="15"/>
        <v>0</v>
      </c>
      <c r="M51" s="77">
        <f t="shared" si="16"/>
        <v>0</v>
      </c>
      <c r="N51" s="77">
        <f t="shared" si="17"/>
        <v>28435200</v>
      </c>
      <c r="O51" s="77">
        <f t="shared" si="18"/>
        <v>28435200</v>
      </c>
      <c r="P51" s="78"/>
    </row>
    <row r="52" spans="1:16" s="22" customFormat="1" ht="49.5">
      <c r="A52" s="70">
        <v>11</v>
      </c>
      <c r="B52" s="84" t="s">
        <v>112</v>
      </c>
      <c r="C52" s="72" t="s">
        <v>54</v>
      </c>
      <c r="D52" s="73">
        <v>1</v>
      </c>
      <c r="E52" s="74">
        <v>0</v>
      </c>
      <c r="F52" s="73">
        <v>0</v>
      </c>
      <c r="G52" s="73">
        <f t="shared" si="13"/>
        <v>1</v>
      </c>
      <c r="H52" s="73">
        <f t="shared" si="14"/>
        <v>1</v>
      </c>
      <c r="I52" s="136">
        <v>15641000</v>
      </c>
      <c r="J52" s="75">
        <v>0</v>
      </c>
      <c r="K52" s="76">
        <f t="shared" si="0"/>
        <v>15641000</v>
      </c>
      <c r="L52" s="77">
        <f t="shared" si="15"/>
        <v>0</v>
      </c>
      <c r="M52" s="77">
        <f t="shared" si="16"/>
        <v>0</v>
      </c>
      <c r="N52" s="77">
        <f t="shared" si="17"/>
        <v>15641000</v>
      </c>
      <c r="O52" s="77">
        <f t="shared" si="18"/>
        <v>15641000</v>
      </c>
      <c r="P52" s="78"/>
    </row>
    <row r="53" spans="1:16" s="22" customFormat="1" ht="33">
      <c r="A53" s="70">
        <v>12</v>
      </c>
      <c r="B53" s="84" t="s">
        <v>113</v>
      </c>
      <c r="C53" s="72" t="s">
        <v>102</v>
      </c>
      <c r="D53" s="73">
        <v>41</v>
      </c>
      <c r="E53" s="74">
        <v>0</v>
      </c>
      <c r="F53" s="73">
        <v>0</v>
      </c>
      <c r="G53" s="73">
        <f t="shared" si="13"/>
        <v>41</v>
      </c>
      <c r="H53" s="73">
        <f t="shared" si="14"/>
        <v>41</v>
      </c>
      <c r="I53" s="136">
        <v>377000</v>
      </c>
      <c r="J53" s="75">
        <v>0</v>
      </c>
      <c r="K53" s="76">
        <f t="shared" si="0"/>
        <v>15457000</v>
      </c>
      <c r="L53" s="77">
        <f t="shared" si="15"/>
        <v>0</v>
      </c>
      <c r="M53" s="77">
        <f t="shared" si="16"/>
        <v>0</v>
      </c>
      <c r="N53" s="77">
        <f t="shared" si="17"/>
        <v>15457000</v>
      </c>
      <c r="O53" s="77">
        <f t="shared" si="18"/>
        <v>15457000</v>
      </c>
      <c r="P53" s="78"/>
    </row>
    <row r="54" spans="1:16" s="22" customFormat="1" ht="49.5">
      <c r="A54" s="70">
        <v>13</v>
      </c>
      <c r="B54" s="84" t="s">
        <v>114</v>
      </c>
      <c r="C54" s="72" t="s">
        <v>54</v>
      </c>
      <c r="D54" s="73">
        <v>1</v>
      </c>
      <c r="E54" s="74">
        <v>0</v>
      </c>
      <c r="F54" s="73">
        <v>0</v>
      </c>
      <c r="G54" s="73">
        <f t="shared" si="13"/>
        <v>1</v>
      </c>
      <c r="H54" s="73">
        <f t="shared" si="14"/>
        <v>1</v>
      </c>
      <c r="I54" s="136">
        <v>7824000</v>
      </c>
      <c r="J54" s="75">
        <v>0</v>
      </c>
      <c r="K54" s="76">
        <f t="shared" si="0"/>
        <v>7824000</v>
      </c>
      <c r="L54" s="77">
        <f t="shared" si="15"/>
        <v>0</v>
      </c>
      <c r="M54" s="77">
        <f t="shared" si="16"/>
        <v>0</v>
      </c>
      <c r="N54" s="77">
        <f t="shared" si="17"/>
        <v>7824000</v>
      </c>
      <c r="O54" s="77">
        <f t="shared" si="18"/>
        <v>7824000</v>
      </c>
      <c r="P54" s="78"/>
    </row>
    <row r="55" spans="1:16" s="22" customFormat="1" ht="16.899999999999999" customHeight="1">
      <c r="A55" s="65" t="s">
        <v>66</v>
      </c>
      <c r="B55" s="3" t="s">
        <v>115</v>
      </c>
      <c r="C55" s="66"/>
      <c r="D55" s="66"/>
      <c r="E55" s="66"/>
      <c r="F55" s="79"/>
      <c r="G55" s="79"/>
      <c r="H55" s="79"/>
      <c r="I55" s="138"/>
      <c r="J55" s="75"/>
      <c r="K55" s="76"/>
      <c r="L55" s="80"/>
      <c r="M55" s="80"/>
      <c r="N55" s="81"/>
      <c r="O55" s="82"/>
      <c r="P55" s="78"/>
    </row>
    <row r="56" spans="1:16" s="22" customFormat="1" ht="16.5">
      <c r="A56" s="70">
        <v>1</v>
      </c>
      <c r="B56" s="71" t="s">
        <v>116</v>
      </c>
      <c r="C56" s="72" t="s">
        <v>102</v>
      </c>
      <c r="D56" s="73">
        <v>75</v>
      </c>
      <c r="E56" s="74">
        <v>0</v>
      </c>
      <c r="F56" s="73">
        <v>0</v>
      </c>
      <c r="G56" s="73">
        <f t="shared" ref="G56:G64" si="19">D56</f>
        <v>75</v>
      </c>
      <c r="H56" s="73">
        <f t="shared" ref="H56:H64" si="20">F56+G56</f>
        <v>75</v>
      </c>
      <c r="I56" s="136">
        <v>823000</v>
      </c>
      <c r="J56" s="75">
        <v>0</v>
      </c>
      <c r="K56" s="76">
        <f t="shared" si="0"/>
        <v>61725000</v>
      </c>
      <c r="L56" s="77">
        <f t="shared" ref="L56:L64" si="21">E56*($I56+$J56)</f>
        <v>0</v>
      </c>
      <c r="M56" s="77">
        <f t="shared" ref="M56:M64" si="22">F56*($I56+$J56)</f>
        <v>0</v>
      </c>
      <c r="N56" s="77">
        <f t="shared" ref="N56:N64" si="23">G56*($I56+$J56)</f>
        <v>61725000</v>
      </c>
      <c r="O56" s="77">
        <f t="shared" ref="O56:O64" si="24">H56*($I56+$J56)</f>
        <v>61725000</v>
      </c>
      <c r="P56" s="78"/>
    </row>
    <row r="57" spans="1:16" s="22" customFormat="1" ht="16.5">
      <c r="A57" s="70">
        <v>2</v>
      </c>
      <c r="B57" s="71" t="s">
        <v>117</v>
      </c>
      <c r="C57" s="72" t="s">
        <v>118</v>
      </c>
      <c r="D57" s="73">
        <v>140</v>
      </c>
      <c r="E57" s="74">
        <v>0</v>
      </c>
      <c r="F57" s="73">
        <v>0</v>
      </c>
      <c r="G57" s="73">
        <f t="shared" si="19"/>
        <v>140</v>
      </c>
      <c r="H57" s="73">
        <f t="shared" si="20"/>
        <v>140</v>
      </c>
      <c r="I57" s="136">
        <v>914000</v>
      </c>
      <c r="J57" s="75">
        <v>0</v>
      </c>
      <c r="K57" s="76">
        <f t="shared" si="0"/>
        <v>127960000</v>
      </c>
      <c r="L57" s="77">
        <f t="shared" si="21"/>
        <v>0</v>
      </c>
      <c r="M57" s="77">
        <f t="shared" si="22"/>
        <v>0</v>
      </c>
      <c r="N57" s="77">
        <f t="shared" si="23"/>
        <v>127960000</v>
      </c>
      <c r="O57" s="77">
        <f t="shared" si="24"/>
        <v>127960000</v>
      </c>
      <c r="P57" s="78"/>
    </row>
    <row r="58" spans="1:16" s="22" customFormat="1" ht="16.5">
      <c r="A58" s="70">
        <v>3</v>
      </c>
      <c r="B58" s="71" t="s">
        <v>119</v>
      </c>
      <c r="C58" s="72" t="s">
        <v>102</v>
      </c>
      <c r="D58" s="73">
        <v>55</v>
      </c>
      <c r="E58" s="74">
        <v>0</v>
      </c>
      <c r="F58" s="73">
        <v>0</v>
      </c>
      <c r="G58" s="73">
        <f t="shared" si="19"/>
        <v>55</v>
      </c>
      <c r="H58" s="73">
        <f t="shared" si="20"/>
        <v>55</v>
      </c>
      <c r="I58" s="136">
        <v>311000</v>
      </c>
      <c r="J58" s="75">
        <v>0</v>
      </c>
      <c r="K58" s="76">
        <f t="shared" si="0"/>
        <v>17105000</v>
      </c>
      <c r="L58" s="77">
        <f t="shared" si="21"/>
        <v>0</v>
      </c>
      <c r="M58" s="77">
        <f t="shared" si="22"/>
        <v>0</v>
      </c>
      <c r="N58" s="77">
        <f t="shared" si="23"/>
        <v>17105000</v>
      </c>
      <c r="O58" s="77">
        <f t="shared" si="24"/>
        <v>17105000</v>
      </c>
      <c r="P58" s="78"/>
    </row>
    <row r="59" spans="1:16" s="22" customFormat="1" ht="33">
      <c r="A59" s="70">
        <v>4</v>
      </c>
      <c r="B59" s="84" t="s">
        <v>120</v>
      </c>
      <c r="C59" s="72" t="s">
        <v>118</v>
      </c>
      <c r="D59" s="73">
        <v>16</v>
      </c>
      <c r="E59" s="74">
        <v>0</v>
      </c>
      <c r="F59" s="73">
        <v>0</v>
      </c>
      <c r="G59" s="73">
        <f t="shared" si="19"/>
        <v>16</v>
      </c>
      <c r="H59" s="73">
        <f t="shared" si="20"/>
        <v>16</v>
      </c>
      <c r="I59" s="136">
        <v>2104000</v>
      </c>
      <c r="J59" s="75">
        <v>0</v>
      </c>
      <c r="K59" s="76">
        <f t="shared" si="0"/>
        <v>33664000</v>
      </c>
      <c r="L59" s="77">
        <f t="shared" si="21"/>
        <v>0</v>
      </c>
      <c r="M59" s="77">
        <f t="shared" si="22"/>
        <v>0</v>
      </c>
      <c r="N59" s="77">
        <f t="shared" si="23"/>
        <v>33664000</v>
      </c>
      <c r="O59" s="77">
        <f t="shared" si="24"/>
        <v>33664000</v>
      </c>
      <c r="P59" s="78"/>
    </row>
    <row r="60" spans="1:16" s="22" customFormat="1" ht="16.5">
      <c r="A60" s="70">
        <v>5</v>
      </c>
      <c r="B60" s="71" t="s">
        <v>121</v>
      </c>
      <c r="C60" s="72" t="s">
        <v>122</v>
      </c>
      <c r="D60" s="73">
        <v>1</v>
      </c>
      <c r="E60" s="74">
        <v>0</v>
      </c>
      <c r="F60" s="73">
        <v>0</v>
      </c>
      <c r="G60" s="73">
        <f t="shared" si="19"/>
        <v>1</v>
      </c>
      <c r="H60" s="73">
        <f t="shared" si="20"/>
        <v>1</v>
      </c>
      <c r="I60" s="136">
        <v>1464000</v>
      </c>
      <c r="J60" s="75">
        <v>0</v>
      </c>
      <c r="K60" s="76">
        <f t="shared" si="0"/>
        <v>1464000</v>
      </c>
      <c r="L60" s="77">
        <f t="shared" si="21"/>
        <v>0</v>
      </c>
      <c r="M60" s="77">
        <f t="shared" si="22"/>
        <v>0</v>
      </c>
      <c r="N60" s="77">
        <f t="shared" si="23"/>
        <v>1464000</v>
      </c>
      <c r="O60" s="77">
        <f t="shared" si="24"/>
        <v>1464000</v>
      </c>
      <c r="P60" s="78"/>
    </row>
    <row r="61" spans="1:16" s="22" customFormat="1" ht="16.5">
      <c r="A61" s="70">
        <v>6</v>
      </c>
      <c r="B61" s="71" t="s">
        <v>123</v>
      </c>
      <c r="C61" s="72" t="s">
        <v>122</v>
      </c>
      <c r="D61" s="73">
        <v>1</v>
      </c>
      <c r="E61" s="74">
        <v>0</v>
      </c>
      <c r="F61" s="73">
        <v>0</v>
      </c>
      <c r="G61" s="73">
        <f t="shared" si="19"/>
        <v>1</v>
      </c>
      <c r="H61" s="73">
        <f t="shared" si="20"/>
        <v>1</v>
      </c>
      <c r="I61" s="136">
        <v>12819000</v>
      </c>
      <c r="J61" s="75">
        <v>0</v>
      </c>
      <c r="K61" s="76">
        <f t="shared" si="0"/>
        <v>12819000</v>
      </c>
      <c r="L61" s="77">
        <f t="shared" si="21"/>
        <v>0</v>
      </c>
      <c r="M61" s="77">
        <f t="shared" si="22"/>
        <v>0</v>
      </c>
      <c r="N61" s="77">
        <f t="shared" si="23"/>
        <v>12819000</v>
      </c>
      <c r="O61" s="77">
        <f t="shared" si="24"/>
        <v>12819000</v>
      </c>
      <c r="P61" s="78"/>
    </row>
    <row r="62" spans="1:16" s="22" customFormat="1" ht="16.5">
      <c r="A62" s="70">
        <v>7</v>
      </c>
      <c r="B62" s="71" t="s">
        <v>124</v>
      </c>
      <c r="C62" s="72" t="s">
        <v>122</v>
      </c>
      <c r="D62" s="73">
        <v>2</v>
      </c>
      <c r="E62" s="74">
        <v>0</v>
      </c>
      <c r="F62" s="73">
        <v>0</v>
      </c>
      <c r="G62" s="73">
        <f t="shared" si="19"/>
        <v>2</v>
      </c>
      <c r="H62" s="73">
        <f t="shared" si="20"/>
        <v>2</v>
      </c>
      <c r="I62" s="136">
        <v>2747000</v>
      </c>
      <c r="J62" s="75">
        <v>0</v>
      </c>
      <c r="K62" s="76">
        <f t="shared" si="0"/>
        <v>5494000</v>
      </c>
      <c r="L62" s="77">
        <f t="shared" si="21"/>
        <v>0</v>
      </c>
      <c r="M62" s="77">
        <f t="shared" si="22"/>
        <v>0</v>
      </c>
      <c r="N62" s="77">
        <f t="shared" si="23"/>
        <v>5494000</v>
      </c>
      <c r="O62" s="77">
        <f t="shared" si="24"/>
        <v>5494000</v>
      </c>
      <c r="P62" s="78"/>
    </row>
    <row r="63" spans="1:16" s="22" customFormat="1" ht="16.5">
      <c r="A63" s="70">
        <v>8</v>
      </c>
      <c r="B63" s="71" t="s">
        <v>125</v>
      </c>
      <c r="C63" s="72" t="s">
        <v>122</v>
      </c>
      <c r="D63" s="73">
        <v>2</v>
      </c>
      <c r="E63" s="74">
        <v>0</v>
      </c>
      <c r="F63" s="73">
        <v>0</v>
      </c>
      <c r="G63" s="73">
        <f t="shared" si="19"/>
        <v>2</v>
      </c>
      <c r="H63" s="73">
        <f t="shared" si="20"/>
        <v>2</v>
      </c>
      <c r="I63" s="136">
        <v>914000</v>
      </c>
      <c r="J63" s="75">
        <v>0</v>
      </c>
      <c r="K63" s="76">
        <f t="shared" si="0"/>
        <v>1828000</v>
      </c>
      <c r="L63" s="77">
        <f t="shared" si="21"/>
        <v>0</v>
      </c>
      <c r="M63" s="77">
        <f t="shared" si="22"/>
        <v>0</v>
      </c>
      <c r="N63" s="77">
        <f t="shared" si="23"/>
        <v>1828000</v>
      </c>
      <c r="O63" s="77">
        <f t="shared" si="24"/>
        <v>1828000</v>
      </c>
      <c r="P63" s="78"/>
    </row>
    <row r="64" spans="1:16" s="22" customFormat="1" ht="16.5">
      <c r="A64" s="70">
        <v>9</v>
      </c>
      <c r="B64" s="71" t="s">
        <v>126</v>
      </c>
      <c r="C64" s="72" t="s">
        <v>102</v>
      </c>
      <c r="D64" s="73">
        <v>55</v>
      </c>
      <c r="E64" s="74">
        <v>0</v>
      </c>
      <c r="F64" s="73">
        <v>0</v>
      </c>
      <c r="G64" s="73">
        <f t="shared" si="19"/>
        <v>55</v>
      </c>
      <c r="H64" s="73">
        <f t="shared" si="20"/>
        <v>55</v>
      </c>
      <c r="I64" s="136">
        <v>733000</v>
      </c>
      <c r="J64" s="75">
        <v>0</v>
      </c>
      <c r="K64" s="76">
        <f t="shared" si="0"/>
        <v>40315000</v>
      </c>
      <c r="L64" s="77">
        <f t="shared" si="21"/>
        <v>0</v>
      </c>
      <c r="M64" s="77">
        <f t="shared" si="22"/>
        <v>0</v>
      </c>
      <c r="N64" s="77">
        <f t="shared" si="23"/>
        <v>40315000</v>
      </c>
      <c r="O64" s="77">
        <f t="shared" si="24"/>
        <v>40315000</v>
      </c>
      <c r="P64" s="78"/>
    </row>
    <row r="65" spans="1:16" s="22" customFormat="1" ht="16.899999999999999" customHeight="1">
      <c r="A65" s="65" t="s">
        <v>69</v>
      </c>
      <c r="B65" s="3" t="s">
        <v>127</v>
      </c>
      <c r="C65" s="66"/>
      <c r="D65" s="66"/>
      <c r="E65" s="66"/>
      <c r="F65" s="79"/>
      <c r="G65" s="79"/>
      <c r="H65" s="79"/>
      <c r="I65" s="138"/>
      <c r="J65" s="75"/>
      <c r="K65" s="76"/>
      <c r="L65" s="80"/>
      <c r="M65" s="80"/>
      <c r="N65" s="81"/>
      <c r="O65" s="82"/>
      <c r="P65" s="78"/>
    </row>
    <row r="66" spans="1:16" s="22" customFormat="1" ht="33">
      <c r="A66" s="70">
        <v>1</v>
      </c>
      <c r="B66" s="84" t="s">
        <v>128</v>
      </c>
      <c r="C66" s="72" t="s">
        <v>78</v>
      </c>
      <c r="D66" s="73">
        <v>60</v>
      </c>
      <c r="E66" s="74">
        <v>0</v>
      </c>
      <c r="F66" s="73">
        <v>0</v>
      </c>
      <c r="G66" s="73">
        <f t="shared" ref="G66:G75" si="25">D66</f>
        <v>60</v>
      </c>
      <c r="H66" s="73">
        <f t="shared" ref="H66:H75" si="26">F66+G66</f>
        <v>60</v>
      </c>
      <c r="I66" s="136">
        <v>412000</v>
      </c>
      <c r="J66" s="75">
        <v>0</v>
      </c>
      <c r="K66" s="76">
        <f t="shared" si="0"/>
        <v>24720000</v>
      </c>
      <c r="L66" s="77">
        <f t="shared" ref="L66:L75" si="27">E66*($I66+$J66)</f>
        <v>0</v>
      </c>
      <c r="M66" s="77">
        <f t="shared" ref="M66:M75" si="28">F66*($I66+$J66)</f>
        <v>0</v>
      </c>
      <c r="N66" s="77">
        <f t="shared" ref="N66:N75" si="29">G66*($I66+$J66)</f>
        <v>24720000</v>
      </c>
      <c r="O66" s="77">
        <f t="shared" ref="O66:O75" si="30">H66*($I66+$J66)</f>
        <v>24720000</v>
      </c>
      <c r="P66" s="78"/>
    </row>
    <row r="67" spans="1:16" s="22" customFormat="1" ht="16.5">
      <c r="A67" s="70">
        <v>2</v>
      </c>
      <c r="B67" s="71" t="s">
        <v>129</v>
      </c>
      <c r="C67" s="72" t="s">
        <v>78</v>
      </c>
      <c r="D67" s="73">
        <v>17.5</v>
      </c>
      <c r="E67" s="74">
        <v>0</v>
      </c>
      <c r="F67" s="73">
        <v>0</v>
      </c>
      <c r="G67" s="73">
        <f t="shared" si="25"/>
        <v>17.5</v>
      </c>
      <c r="H67" s="73">
        <f t="shared" si="26"/>
        <v>17.5</v>
      </c>
      <c r="I67" s="136">
        <v>960000</v>
      </c>
      <c r="J67" s="75">
        <v>0</v>
      </c>
      <c r="K67" s="76">
        <f t="shared" si="0"/>
        <v>16800000</v>
      </c>
      <c r="L67" s="77">
        <f t="shared" si="27"/>
        <v>0</v>
      </c>
      <c r="M67" s="77">
        <f t="shared" si="28"/>
        <v>0</v>
      </c>
      <c r="N67" s="77">
        <f t="shared" si="29"/>
        <v>16800000</v>
      </c>
      <c r="O67" s="77">
        <f t="shared" si="30"/>
        <v>16800000</v>
      </c>
      <c r="P67" s="78"/>
    </row>
    <row r="68" spans="1:16" s="22" customFormat="1" ht="16.5">
      <c r="A68" s="70">
        <v>3</v>
      </c>
      <c r="B68" s="71" t="s">
        <v>130</v>
      </c>
      <c r="C68" s="72" t="s">
        <v>122</v>
      </c>
      <c r="D68" s="73">
        <v>2</v>
      </c>
      <c r="E68" s="74">
        <v>0</v>
      </c>
      <c r="F68" s="73">
        <v>0</v>
      </c>
      <c r="G68" s="73">
        <f t="shared" si="25"/>
        <v>2</v>
      </c>
      <c r="H68" s="73">
        <f t="shared" si="26"/>
        <v>2</v>
      </c>
      <c r="I68" s="136">
        <v>1373000</v>
      </c>
      <c r="J68" s="75">
        <v>0</v>
      </c>
      <c r="K68" s="76">
        <f t="shared" si="0"/>
        <v>2746000</v>
      </c>
      <c r="L68" s="77">
        <f t="shared" si="27"/>
        <v>0</v>
      </c>
      <c r="M68" s="77">
        <f t="shared" si="28"/>
        <v>0</v>
      </c>
      <c r="N68" s="77">
        <f t="shared" si="29"/>
        <v>2746000</v>
      </c>
      <c r="O68" s="77">
        <f t="shared" si="30"/>
        <v>2746000</v>
      </c>
      <c r="P68" s="78"/>
    </row>
    <row r="69" spans="1:16" s="22" customFormat="1" ht="16.5">
      <c r="A69" s="70">
        <v>4</v>
      </c>
      <c r="B69" s="71" t="s">
        <v>131</v>
      </c>
      <c r="C69" s="72" t="s">
        <v>122</v>
      </c>
      <c r="D69" s="73">
        <v>2</v>
      </c>
      <c r="E69" s="74">
        <v>0</v>
      </c>
      <c r="F69" s="73">
        <v>0</v>
      </c>
      <c r="G69" s="73">
        <f t="shared" si="25"/>
        <v>2</v>
      </c>
      <c r="H69" s="73">
        <f t="shared" si="26"/>
        <v>2</v>
      </c>
      <c r="I69" s="136">
        <v>1071000</v>
      </c>
      <c r="J69" s="75">
        <v>0</v>
      </c>
      <c r="K69" s="76">
        <f t="shared" si="0"/>
        <v>2142000</v>
      </c>
      <c r="L69" s="77">
        <f t="shared" si="27"/>
        <v>0</v>
      </c>
      <c r="M69" s="77">
        <f t="shared" si="28"/>
        <v>0</v>
      </c>
      <c r="N69" s="77">
        <f t="shared" si="29"/>
        <v>2142000</v>
      </c>
      <c r="O69" s="77">
        <f t="shared" si="30"/>
        <v>2142000</v>
      </c>
      <c r="P69" s="78"/>
    </row>
    <row r="70" spans="1:16" s="22" customFormat="1" ht="16.5">
      <c r="A70" s="70">
        <v>5</v>
      </c>
      <c r="B70" s="71" t="s">
        <v>132</v>
      </c>
      <c r="C70" s="72" t="s">
        <v>122</v>
      </c>
      <c r="D70" s="73">
        <v>2</v>
      </c>
      <c r="E70" s="74">
        <v>0</v>
      </c>
      <c r="F70" s="73">
        <v>0</v>
      </c>
      <c r="G70" s="73">
        <f t="shared" si="25"/>
        <v>2</v>
      </c>
      <c r="H70" s="73">
        <f t="shared" si="26"/>
        <v>2</v>
      </c>
      <c r="I70" s="136">
        <v>1099000</v>
      </c>
      <c r="J70" s="75">
        <v>0</v>
      </c>
      <c r="K70" s="76">
        <f t="shared" si="0"/>
        <v>2198000</v>
      </c>
      <c r="L70" s="77">
        <f t="shared" si="27"/>
        <v>0</v>
      </c>
      <c r="M70" s="77">
        <f t="shared" si="28"/>
        <v>0</v>
      </c>
      <c r="N70" s="77">
        <f t="shared" si="29"/>
        <v>2198000</v>
      </c>
      <c r="O70" s="77">
        <f t="shared" si="30"/>
        <v>2198000</v>
      </c>
      <c r="P70" s="78"/>
    </row>
    <row r="71" spans="1:16" s="22" customFormat="1" ht="33">
      <c r="A71" s="70">
        <v>6</v>
      </c>
      <c r="B71" s="84" t="s">
        <v>133</v>
      </c>
      <c r="C71" s="72" t="s">
        <v>78</v>
      </c>
      <c r="D71" s="73">
        <v>30</v>
      </c>
      <c r="E71" s="74">
        <v>0</v>
      </c>
      <c r="F71" s="73">
        <v>0</v>
      </c>
      <c r="G71" s="73">
        <f t="shared" si="25"/>
        <v>30</v>
      </c>
      <c r="H71" s="73">
        <f t="shared" si="26"/>
        <v>30</v>
      </c>
      <c r="I71" s="136">
        <v>458000</v>
      </c>
      <c r="J71" s="75">
        <v>0</v>
      </c>
      <c r="K71" s="76">
        <f t="shared" si="0"/>
        <v>13740000</v>
      </c>
      <c r="L71" s="77">
        <f t="shared" si="27"/>
        <v>0</v>
      </c>
      <c r="M71" s="77">
        <f t="shared" si="28"/>
        <v>0</v>
      </c>
      <c r="N71" s="77">
        <f t="shared" si="29"/>
        <v>13740000</v>
      </c>
      <c r="O71" s="77">
        <f t="shared" si="30"/>
        <v>13740000</v>
      </c>
      <c r="P71" s="78"/>
    </row>
    <row r="72" spans="1:16" s="22" customFormat="1" ht="16.5">
      <c r="A72" s="70">
        <v>7</v>
      </c>
      <c r="B72" s="71" t="s">
        <v>134</v>
      </c>
      <c r="C72" s="72" t="s">
        <v>122</v>
      </c>
      <c r="D72" s="73">
        <v>8</v>
      </c>
      <c r="E72" s="74">
        <v>0</v>
      </c>
      <c r="F72" s="73">
        <v>0</v>
      </c>
      <c r="G72" s="73">
        <f t="shared" si="25"/>
        <v>8</v>
      </c>
      <c r="H72" s="73">
        <f t="shared" si="26"/>
        <v>8</v>
      </c>
      <c r="I72" s="136">
        <v>914000</v>
      </c>
      <c r="J72" s="75">
        <v>0</v>
      </c>
      <c r="K72" s="76">
        <f t="shared" si="0"/>
        <v>7312000</v>
      </c>
      <c r="L72" s="77">
        <f t="shared" si="27"/>
        <v>0</v>
      </c>
      <c r="M72" s="77">
        <f t="shared" si="28"/>
        <v>0</v>
      </c>
      <c r="N72" s="77">
        <f t="shared" si="29"/>
        <v>7312000</v>
      </c>
      <c r="O72" s="77">
        <f t="shared" si="30"/>
        <v>7312000</v>
      </c>
      <c r="P72" s="78"/>
    </row>
    <row r="73" spans="1:16" s="22" customFormat="1" ht="16.5">
      <c r="A73" s="70">
        <v>8</v>
      </c>
      <c r="B73" s="71" t="s">
        <v>131</v>
      </c>
      <c r="C73" s="72" t="s">
        <v>122</v>
      </c>
      <c r="D73" s="73">
        <v>2</v>
      </c>
      <c r="E73" s="74">
        <v>0</v>
      </c>
      <c r="F73" s="73">
        <v>0</v>
      </c>
      <c r="G73" s="73">
        <f t="shared" si="25"/>
        <v>2</v>
      </c>
      <c r="H73" s="73">
        <f t="shared" si="26"/>
        <v>2</v>
      </c>
      <c r="I73" s="136">
        <v>823000</v>
      </c>
      <c r="J73" s="75">
        <v>0</v>
      </c>
      <c r="K73" s="76">
        <f t="shared" si="0"/>
        <v>1646000</v>
      </c>
      <c r="L73" s="77">
        <f t="shared" si="27"/>
        <v>0</v>
      </c>
      <c r="M73" s="77">
        <f t="shared" si="28"/>
        <v>0</v>
      </c>
      <c r="N73" s="77">
        <f t="shared" si="29"/>
        <v>1646000</v>
      </c>
      <c r="O73" s="77">
        <f t="shared" si="30"/>
        <v>1646000</v>
      </c>
      <c r="P73" s="78"/>
    </row>
    <row r="74" spans="1:16" s="22" customFormat="1" ht="16.5">
      <c r="A74" s="70">
        <v>9</v>
      </c>
      <c r="B74" s="71" t="s">
        <v>135</v>
      </c>
      <c r="C74" s="72" t="s">
        <v>122</v>
      </c>
      <c r="D74" s="73">
        <v>300</v>
      </c>
      <c r="E74" s="74">
        <v>0</v>
      </c>
      <c r="F74" s="73">
        <v>0</v>
      </c>
      <c r="G74" s="73">
        <f t="shared" si="25"/>
        <v>300</v>
      </c>
      <c r="H74" s="73">
        <f t="shared" si="26"/>
        <v>300</v>
      </c>
      <c r="I74" s="136">
        <v>19000</v>
      </c>
      <c r="J74" s="75">
        <v>0</v>
      </c>
      <c r="K74" s="76">
        <f t="shared" si="0"/>
        <v>5700000</v>
      </c>
      <c r="L74" s="77">
        <f t="shared" si="27"/>
        <v>0</v>
      </c>
      <c r="M74" s="77">
        <f t="shared" si="28"/>
        <v>0</v>
      </c>
      <c r="N74" s="77">
        <f t="shared" si="29"/>
        <v>5700000</v>
      </c>
      <c r="O74" s="77">
        <f t="shared" si="30"/>
        <v>5700000</v>
      </c>
      <c r="P74" s="78"/>
    </row>
    <row r="75" spans="1:16" s="22" customFormat="1" ht="16.5">
      <c r="A75" s="70">
        <v>10</v>
      </c>
      <c r="B75" s="71" t="s">
        <v>136</v>
      </c>
      <c r="C75" s="72" t="s">
        <v>137</v>
      </c>
      <c r="D75" s="73">
        <v>1</v>
      </c>
      <c r="E75" s="74">
        <v>0</v>
      </c>
      <c r="F75" s="73">
        <v>0</v>
      </c>
      <c r="G75" s="73">
        <f t="shared" si="25"/>
        <v>1</v>
      </c>
      <c r="H75" s="73">
        <f t="shared" si="26"/>
        <v>1</v>
      </c>
      <c r="I75" s="136">
        <v>4807000</v>
      </c>
      <c r="J75" s="75">
        <v>0</v>
      </c>
      <c r="K75" s="76">
        <f t="shared" si="0"/>
        <v>4807000</v>
      </c>
      <c r="L75" s="77">
        <f t="shared" si="27"/>
        <v>0</v>
      </c>
      <c r="M75" s="77">
        <f t="shared" si="28"/>
        <v>0</v>
      </c>
      <c r="N75" s="77">
        <f t="shared" si="29"/>
        <v>4807000</v>
      </c>
      <c r="O75" s="77">
        <f t="shared" si="30"/>
        <v>4807000</v>
      </c>
      <c r="P75" s="78"/>
    </row>
    <row r="76" spans="1:16" s="22" customFormat="1" ht="16.899999999999999" customHeight="1">
      <c r="A76" s="65" t="s">
        <v>138</v>
      </c>
      <c r="B76" s="3" t="s">
        <v>139</v>
      </c>
      <c r="C76" s="66"/>
      <c r="D76" s="66"/>
      <c r="E76" s="66"/>
      <c r="F76" s="73">
        <v>0</v>
      </c>
      <c r="G76" s="79"/>
      <c r="H76" s="79"/>
      <c r="I76" s="138"/>
      <c r="J76" s="75"/>
      <c r="K76" s="76"/>
      <c r="L76" s="80"/>
      <c r="M76" s="80"/>
      <c r="N76" s="81"/>
      <c r="O76" s="82"/>
      <c r="P76" s="78"/>
    </row>
    <row r="77" spans="1:16" s="22" customFormat="1" ht="16.5">
      <c r="A77" s="70">
        <v>1</v>
      </c>
      <c r="B77" s="71" t="s">
        <v>129</v>
      </c>
      <c r="C77" s="72" t="s">
        <v>78</v>
      </c>
      <c r="D77" s="73">
        <v>20</v>
      </c>
      <c r="E77" s="74">
        <v>0</v>
      </c>
      <c r="F77" s="73">
        <v>0</v>
      </c>
      <c r="G77" s="73">
        <f t="shared" ref="G77:G80" si="31">D77</f>
        <v>20</v>
      </c>
      <c r="H77" s="73">
        <f t="shared" ref="H77:H80" si="32">F77+G77</f>
        <v>20</v>
      </c>
      <c r="I77" s="136">
        <v>961000</v>
      </c>
      <c r="J77" s="75">
        <v>0</v>
      </c>
      <c r="K77" s="76">
        <f t="shared" si="0"/>
        <v>19220000</v>
      </c>
      <c r="L77" s="77">
        <f t="shared" ref="L77:L80" si="33">E77*($I77+$J77)</f>
        <v>0</v>
      </c>
      <c r="M77" s="77">
        <f t="shared" ref="M77:M80" si="34">F77*($I77+$J77)</f>
        <v>0</v>
      </c>
      <c r="N77" s="77">
        <f t="shared" ref="N77:N80" si="35">G77*($I77+$J77)</f>
        <v>19220000</v>
      </c>
      <c r="O77" s="77">
        <f t="shared" ref="O77:O80" si="36">H77*($I77+$J77)</f>
        <v>19220000</v>
      </c>
      <c r="P77" s="78"/>
    </row>
    <row r="78" spans="1:16" s="22" customFormat="1" ht="16.5">
      <c r="A78" s="70">
        <v>2</v>
      </c>
      <c r="B78" s="71" t="s">
        <v>131</v>
      </c>
      <c r="C78" s="72" t="s">
        <v>122</v>
      </c>
      <c r="D78" s="73">
        <v>4</v>
      </c>
      <c r="E78" s="74">
        <v>0</v>
      </c>
      <c r="F78" s="73">
        <v>0</v>
      </c>
      <c r="G78" s="73">
        <f t="shared" si="31"/>
        <v>4</v>
      </c>
      <c r="H78" s="73">
        <f t="shared" si="32"/>
        <v>4</v>
      </c>
      <c r="I78" s="136">
        <v>1071000</v>
      </c>
      <c r="J78" s="75">
        <v>0</v>
      </c>
      <c r="K78" s="76">
        <f t="shared" si="0"/>
        <v>4284000</v>
      </c>
      <c r="L78" s="77">
        <f t="shared" si="33"/>
        <v>0</v>
      </c>
      <c r="M78" s="77">
        <f t="shared" si="34"/>
        <v>0</v>
      </c>
      <c r="N78" s="77">
        <f t="shared" si="35"/>
        <v>4284000</v>
      </c>
      <c r="O78" s="77">
        <f t="shared" si="36"/>
        <v>4284000</v>
      </c>
      <c r="P78" s="78"/>
    </row>
    <row r="79" spans="1:16" s="22" customFormat="1" ht="16.5">
      <c r="A79" s="70">
        <v>3</v>
      </c>
      <c r="B79" s="71" t="s">
        <v>135</v>
      </c>
      <c r="C79" s="72" t="s">
        <v>122</v>
      </c>
      <c r="D79" s="73">
        <v>50</v>
      </c>
      <c r="E79" s="74">
        <v>0</v>
      </c>
      <c r="F79" s="73">
        <v>0</v>
      </c>
      <c r="G79" s="73">
        <f t="shared" si="31"/>
        <v>50</v>
      </c>
      <c r="H79" s="73">
        <f t="shared" si="32"/>
        <v>50</v>
      </c>
      <c r="I79" s="136">
        <v>19000</v>
      </c>
      <c r="J79" s="75">
        <v>0</v>
      </c>
      <c r="K79" s="76">
        <f t="shared" si="0"/>
        <v>950000</v>
      </c>
      <c r="L79" s="77">
        <f t="shared" si="33"/>
        <v>0</v>
      </c>
      <c r="M79" s="77">
        <f t="shared" si="34"/>
        <v>0</v>
      </c>
      <c r="N79" s="77">
        <f t="shared" si="35"/>
        <v>950000</v>
      </c>
      <c r="O79" s="77">
        <f t="shared" si="36"/>
        <v>950000</v>
      </c>
      <c r="P79" s="78"/>
    </row>
    <row r="80" spans="1:16" s="22" customFormat="1" ht="16.5">
      <c r="A80" s="70">
        <v>4</v>
      </c>
      <c r="B80" s="71" t="s">
        <v>136</v>
      </c>
      <c r="C80" s="72" t="s">
        <v>137</v>
      </c>
      <c r="D80" s="73">
        <v>1</v>
      </c>
      <c r="E80" s="74">
        <v>0</v>
      </c>
      <c r="F80" s="73">
        <v>0</v>
      </c>
      <c r="G80" s="73">
        <f t="shared" si="31"/>
        <v>1</v>
      </c>
      <c r="H80" s="73">
        <f t="shared" si="32"/>
        <v>1</v>
      </c>
      <c r="I80" s="136">
        <v>1374000</v>
      </c>
      <c r="J80" s="75">
        <v>0</v>
      </c>
      <c r="K80" s="76">
        <f t="shared" si="0"/>
        <v>1374000</v>
      </c>
      <c r="L80" s="77">
        <f t="shared" si="33"/>
        <v>0</v>
      </c>
      <c r="M80" s="77">
        <f t="shared" si="34"/>
        <v>0</v>
      </c>
      <c r="N80" s="77">
        <f t="shared" si="35"/>
        <v>1374000</v>
      </c>
      <c r="O80" s="77">
        <f t="shared" si="36"/>
        <v>1374000</v>
      </c>
      <c r="P80" s="78"/>
    </row>
    <row r="81" spans="1:16" s="22" customFormat="1" ht="17.25">
      <c r="A81" s="65" t="s">
        <v>140</v>
      </c>
      <c r="B81" s="259" t="s">
        <v>141</v>
      </c>
      <c r="C81" s="259"/>
      <c r="D81" s="259"/>
      <c r="E81" s="259"/>
      <c r="F81" s="79"/>
      <c r="G81" s="79"/>
      <c r="H81" s="79"/>
      <c r="I81" s="138"/>
      <c r="J81" s="75"/>
      <c r="K81" s="76"/>
      <c r="L81" s="80"/>
      <c r="M81" s="80"/>
      <c r="N81" s="81"/>
      <c r="O81" s="82"/>
      <c r="P81" s="78"/>
    </row>
    <row r="82" spans="1:16" s="22" customFormat="1" ht="33">
      <c r="A82" s="70">
        <v>1</v>
      </c>
      <c r="B82" s="84" t="s">
        <v>142</v>
      </c>
      <c r="C82" s="72" t="s">
        <v>78</v>
      </c>
      <c r="D82" s="73">
        <v>1000</v>
      </c>
      <c r="E82" s="74">
        <v>0</v>
      </c>
      <c r="F82" s="73">
        <v>0</v>
      </c>
      <c r="G82" s="73">
        <f t="shared" ref="G82:G91" si="37">D82</f>
        <v>1000</v>
      </c>
      <c r="H82" s="73">
        <f t="shared" ref="H82:H91" si="38">F82+G82</f>
        <v>1000</v>
      </c>
      <c r="I82" s="136">
        <v>124000</v>
      </c>
      <c r="J82" s="75">
        <v>0</v>
      </c>
      <c r="K82" s="76">
        <f t="shared" si="0"/>
        <v>124000000</v>
      </c>
      <c r="L82" s="77">
        <f t="shared" ref="L82:L91" si="39">E82*($I82+$J82)</f>
        <v>0</v>
      </c>
      <c r="M82" s="77">
        <f t="shared" ref="M82:M91" si="40">F82*($I82+$J82)</f>
        <v>0</v>
      </c>
      <c r="N82" s="77">
        <f t="shared" ref="N82:N91" si="41">G82*($I82+$J82)</f>
        <v>124000000</v>
      </c>
      <c r="O82" s="77">
        <f t="shared" ref="O82:O91" si="42">H82*($I82+$J82)</f>
        <v>124000000</v>
      </c>
      <c r="P82" s="78"/>
    </row>
    <row r="83" spans="1:16" s="22" customFormat="1" ht="33">
      <c r="A83" s="70">
        <v>2</v>
      </c>
      <c r="B83" s="71" t="s">
        <v>143</v>
      </c>
      <c r="C83" s="72" t="s">
        <v>97</v>
      </c>
      <c r="D83" s="73">
        <v>2</v>
      </c>
      <c r="E83" s="74">
        <v>0</v>
      </c>
      <c r="F83" s="73">
        <v>0</v>
      </c>
      <c r="G83" s="73">
        <f t="shared" si="37"/>
        <v>2</v>
      </c>
      <c r="H83" s="73">
        <f t="shared" si="38"/>
        <v>2</v>
      </c>
      <c r="I83" s="136">
        <v>7921000</v>
      </c>
      <c r="J83" s="75">
        <v>0</v>
      </c>
      <c r="K83" s="76">
        <f t="shared" si="0"/>
        <v>15842000</v>
      </c>
      <c r="L83" s="77">
        <f t="shared" si="39"/>
        <v>0</v>
      </c>
      <c r="M83" s="77">
        <f t="shared" si="40"/>
        <v>0</v>
      </c>
      <c r="N83" s="77">
        <f t="shared" si="41"/>
        <v>15842000</v>
      </c>
      <c r="O83" s="77">
        <f t="shared" si="42"/>
        <v>15842000</v>
      </c>
      <c r="P83" s="78"/>
    </row>
    <row r="84" spans="1:16" s="22" customFormat="1" ht="16.5">
      <c r="A84" s="70">
        <v>3</v>
      </c>
      <c r="B84" s="71" t="s">
        <v>144</v>
      </c>
      <c r="C84" s="72" t="s">
        <v>78</v>
      </c>
      <c r="D84" s="73">
        <v>250</v>
      </c>
      <c r="E84" s="74">
        <v>0</v>
      </c>
      <c r="F84" s="73">
        <v>0</v>
      </c>
      <c r="G84" s="73">
        <f t="shared" si="37"/>
        <v>250</v>
      </c>
      <c r="H84" s="73">
        <f t="shared" si="38"/>
        <v>250</v>
      </c>
      <c r="I84" s="136">
        <v>81000</v>
      </c>
      <c r="J84" s="75">
        <v>0</v>
      </c>
      <c r="K84" s="76">
        <f t="shared" si="0"/>
        <v>20250000</v>
      </c>
      <c r="L84" s="77">
        <f t="shared" si="39"/>
        <v>0</v>
      </c>
      <c r="M84" s="77">
        <f t="shared" si="40"/>
        <v>0</v>
      </c>
      <c r="N84" s="77">
        <f t="shared" si="41"/>
        <v>20250000</v>
      </c>
      <c r="O84" s="77">
        <f t="shared" si="42"/>
        <v>20250000</v>
      </c>
      <c r="P84" s="78"/>
    </row>
    <row r="85" spans="1:16" s="22" customFormat="1" ht="16.5">
      <c r="A85" s="70">
        <v>4</v>
      </c>
      <c r="B85" s="71" t="s">
        <v>145</v>
      </c>
      <c r="C85" s="72" t="s">
        <v>78</v>
      </c>
      <c r="D85" s="73">
        <v>50</v>
      </c>
      <c r="E85" s="74">
        <v>0</v>
      </c>
      <c r="F85" s="73">
        <v>0</v>
      </c>
      <c r="G85" s="73">
        <f t="shared" si="37"/>
        <v>50</v>
      </c>
      <c r="H85" s="73">
        <f t="shared" si="38"/>
        <v>50</v>
      </c>
      <c r="I85" s="136">
        <v>52000</v>
      </c>
      <c r="J85" s="75">
        <v>0</v>
      </c>
      <c r="K85" s="76">
        <f t="shared" si="0"/>
        <v>2600000</v>
      </c>
      <c r="L85" s="77">
        <f t="shared" si="39"/>
        <v>0</v>
      </c>
      <c r="M85" s="77">
        <f t="shared" si="40"/>
        <v>0</v>
      </c>
      <c r="N85" s="77">
        <f t="shared" si="41"/>
        <v>2600000</v>
      </c>
      <c r="O85" s="77">
        <f t="shared" si="42"/>
        <v>2600000</v>
      </c>
      <c r="P85" s="78"/>
    </row>
    <row r="86" spans="1:16" s="22" customFormat="1" ht="16.5">
      <c r="A86" s="70">
        <v>5</v>
      </c>
      <c r="B86" s="71" t="s">
        <v>146</v>
      </c>
      <c r="C86" s="72" t="s">
        <v>78</v>
      </c>
      <c r="D86" s="73">
        <v>350</v>
      </c>
      <c r="E86" s="74">
        <v>0</v>
      </c>
      <c r="F86" s="73">
        <v>0</v>
      </c>
      <c r="G86" s="73">
        <f t="shared" si="37"/>
        <v>350</v>
      </c>
      <c r="H86" s="73">
        <f t="shared" si="38"/>
        <v>350</v>
      </c>
      <c r="I86" s="136">
        <v>52000</v>
      </c>
      <c r="J86" s="75">
        <v>0</v>
      </c>
      <c r="K86" s="76">
        <f t="shared" si="0"/>
        <v>18200000</v>
      </c>
      <c r="L86" s="77">
        <f t="shared" si="39"/>
        <v>0</v>
      </c>
      <c r="M86" s="77">
        <f t="shared" si="40"/>
        <v>0</v>
      </c>
      <c r="N86" s="77">
        <f t="shared" si="41"/>
        <v>18200000</v>
      </c>
      <c r="O86" s="77">
        <f t="shared" si="42"/>
        <v>18200000</v>
      </c>
      <c r="P86" s="78"/>
    </row>
    <row r="87" spans="1:16" s="22" customFormat="1" ht="16.5">
      <c r="A87" s="70">
        <v>6</v>
      </c>
      <c r="B87" s="71" t="s">
        <v>147</v>
      </c>
      <c r="C87" s="72" t="s">
        <v>78</v>
      </c>
      <c r="D87" s="73">
        <v>400</v>
      </c>
      <c r="E87" s="74">
        <v>0</v>
      </c>
      <c r="F87" s="73">
        <v>0</v>
      </c>
      <c r="G87" s="73">
        <f t="shared" si="37"/>
        <v>400</v>
      </c>
      <c r="H87" s="73">
        <f t="shared" si="38"/>
        <v>400</v>
      </c>
      <c r="I87" s="136">
        <v>48000</v>
      </c>
      <c r="J87" s="75">
        <v>0</v>
      </c>
      <c r="K87" s="76">
        <f t="shared" ref="K87:K150" si="43">I87*D87</f>
        <v>19200000</v>
      </c>
      <c r="L87" s="77">
        <f t="shared" si="39"/>
        <v>0</v>
      </c>
      <c r="M87" s="77">
        <f t="shared" si="40"/>
        <v>0</v>
      </c>
      <c r="N87" s="77">
        <f t="shared" si="41"/>
        <v>19200000</v>
      </c>
      <c r="O87" s="77">
        <f t="shared" si="42"/>
        <v>19200000</v>
      </c>
      <c r="P87" s="78"/>
    </row>
    <row r="88" spans="1:16" s="22" customFormat="1" ht="16.5">
      <c r="A88" s="70">
        <v>7</v>
      </c>
      <c r="B88" s="71" t="s">
        <v>148</v>
      </c>
      <c r="C88" s="72" t="s">
        <v>78</v>
      </c>
      <c r="D88" s="73">
        <v>400</v>
      </c>
      <c r="E88" s="74">
        <v>0</v>
      </c>
      <c r="F88" s="73">
        <v>0</v>
      </c>
      <c r="G88" s="73">
        <f t="shared" si="37"/>
        <v>400</v>
      </c>
      <c r="H88" s="73">
        <f t="shared" si="38"/>
        <v>400</v>
      </c>
      <c r="I88" s="136">
        <v>52000</v>
      </c>
      <c r="J88" s="75">
        <v>0</v>
      </c>
      <c r="K88" s="76">
        <f t="shared" si="43"/>
        <v>20800000</v>
      </c>
      <c r="L88" s="77">
        <f t="shared" si="39"/>
        <v>0</v>
      </c>
      <c r="M88" s="77">
        <f t="shared" si="40"/>
        <v>0</v>
      </c>
      <c r="N88" s="77">
        <f t="shared" si="41"/>
        <v>20800000</v>
      </c>
      <c r="O88" s="77">
        <f t="shared" si="42"/>
        <v>20800000</v>
      </c>
      <c r="P88" s="78"/>
    </row>
    <row r="89" spans="1:16" s="22" customFormat="1" ht="33">
      <c r="A89" s="70">
        <v>8</v>
      </c>
      <c r="B89" s="84" t="s">
        <v>149</v>
      </c>
      <c r="C89" s="72" t="s">
        <v>78</v>
      </c>
      <c r="D89" s="73">
        <v>50</v>
      </c>
      <c r="E89" s="74">
        <v>0</v>
      </c>
      <c r="F89" s="73">
        <v>0</v>
      </c>
      <c r="G89" s="73">
        <f t="shared" si="37"/>
        <v>50</v>
      </c>
      <c r="H89" s="73">
        <f t="shared" si="38"/>
        <v>50</v>
      </c>
      <c r="I89" s="136">
        <v>32000</v>
      </c>
      <c r="J89" s="75">
        <v>0</v>
      </c>
      <c r="K89" s="76">
        <f t="shared" si="43"/>
        <v>1600000</v>
      </c>
      <c r="L89" s="77">
        <f t="shared" si="39"/>
        <v>0</v>
      </c>
      <c r="M89" s="77">
        <f t="shared" si="40"/>
        <v>0</v>
      </c>
      <c r="N89" s="77">
        <f t="shared" si="41"/>
        <v>1600000</v>
      </c>
      <c r="O89" s="77">
        <f t="shared" si="42"/>
        <v>1600000</v>
      </c>
      <c r="P89" s="78"/>
    </row>
    <row r="90" spans="1:16" s="22" customFormat="1" ht="16.5">
      <c r="A90" s="70">
        <v>9</v>
      </c>
      <c r="B90" s="71" t="s">
        <v>150</v>
      </c>
      <c r="C90" s="72" t="s">
        <v>97</v>
      </c>
      <c r="D90" s="73">
        <v>20</v>
      </c>
      <c r="E90" s="74">
        <v>0</v>
      </c>
      <c r="F90" s="73">
        <v>0</v>
      </c>
      <c r="G90" s="73">
        <f t="shared" si="37"/>
        <v>20</v>
      </c>
      <c r="H90" s="73">
        <f t="shared" si="38"/>
        <v>20</v>
      </c>
      <c r="I90" s="136">
        <v>721000</v>
      </c>
      <c r="J90" s="75">
        <v>0</v>
      </c>
      <c r="K90" s="76">
        <f t="shared" si="43"/>
        <v>14420000</v>
      </c>
      <c r="L90" s="77">
        <f t="shared" si="39"/>
        <v>0</v>
      </c>
      <c r="M90" s="77">
        <f t="shared" si="40"/>
        <v>0</v>
      </c>
      <c r="N90" s="77">
        <f t="shared" si="41"/>
        <v>14420000</v>
      </c>
      <c r="O90" s="77">
        <f t="shared" si="42"/>
        <v>14420000</v>
      </c>
      <c r="P90" s="78"/>
    </row>
    <row r="91" spans="1:16" s="22" customFormat="1" ht="16.5">
      <c r="A91" s="70">
        <v>10</v>
      </c>
      <c r="B91" s="71" t="s">
        <v>151</v>
      </c>
      <c r="C91" s="72" t="s">
        <v>122</v>
      </c>
      <c r="D91" s="73">
        <v>20</v>
      </c>
      <c r="E91" s="74">
        <v>0</v>
      </c>
      <c r="F91" s="73">
        <v>0</v>
      </c>
      <c r="G91" s="73">
        <f t="shared" si="37"/>
        <v>20</v>
      </c>
      <c r="H91" s="73">
        <f t="shared" si="38"/>
        <v>20</v>
      </c>
      <c r="I91" s="136">
        <v>5829000</v>
      </c>
      <c r="J91" s="75">
        <v>0</v>
      </c>
      <c r="K91" s="76">
        <f t="shared" si="43"/>
        <v>116580000</v>
      </c>
      <c r="L91" s="77">
        <f t="shared" si="39"/>
        <v>0</v>
      </c>
      <c r="M91" s="77">
        <f t="shared" si="40"/>
        <v>0</v>
      </c>
      <c r="N91" s="77">
        <f t="shared" si="41"/>
        <v>116580000</v>
      </c>
      <c r="O91" s="77">
        <f t="shared" si="42"/>
        <v>116580000</v>
      </c>
      <c r="P91" s="78"/>
    </row>
    <row r="92" spans="1:16" s="22" customFormat="1" ht="17.25">
      <c r="A92" s="65" t="s">
        <v>152</v>
      </c>
      <c r="B92" s="259" t="s">
        <v>153</v>
      </c>
      <c r="C92" s="259"/>
      <c r="D92" s="259"/>
      <c r="E92" s="259"/>
      <c r="F92" s="79"/>
      <c r="G92" s="79"/>
      <c r="H92" s="79"/>
      <c r="I92" s="138"/>
      <c r="J92" s="75"/>
      <c r="K92" s="76"/>
      <c r="L92" s="80"/>
      <c r="M92" s="80"/>
      <c r="N92" s="81"/>
      <c r="O92" s="82"/>
      <c r="P92" s="78"/>
    </row>
    <row r="93" spans="1:16" s="22" customFormat="1" ht="16.5">
      <c r="A93" s="70">
        <v>1</v>
      </c>
      <c r="B93" s="71" t="s">
        <v>154</v>
      </c>
      <c r="C93" s="72" t="s">
        <v>122</v>
      </c>
      <c r="D93" s="73">
        <v>4</v>
      </c>
      <c r="E93" s="74">
        <v>0</v>
      </c>
      <c r="F93" s="73">
        <v>0</v>
      </c>
      <c r="G93" s="73">
        <f t="shared" ref="G93:G108" si="44">D93</f>
        <v>4</v>
      </c>
      <c r="H93" s="73">
        <f t="shared" ref="H93:H108" si="45">F93+G93</f>
        <v>4</v>
      </c>
      <c r="I93" s="136">
        <v>29634000</v>
      </c>
      <c r="J93" s="75">
        <v>0</v>
      </c>
      <c r="K93" s="76">
        <f t="shared" si="43"/>
        <v>118536000</v>
      </c>
      <c r="L93" s="77">
        <f t="shared" ref="L93:L95" si="46">E93*($I93+$J93)</f>
        <v>0</v>
      </c>
      <c r="M93" s="77">
        <f t="shared" ref="M93:M95" si="47">F93*($I93+$J93)</f>
        <v>0</v>
      </c>
      <c r="N93" s="77">
        <f t="shared" ref="N93:N95" si="48">G93*($I93+$J93)</f>
        <v>118536000</v>
      </c>
      <c r="O93" s="77">
        <f t="shared" ref="O93:O95" si="49">H93*($I93+$J93)</f>
        <v>118536000</v>
      </c>
      <c r="P93" s="78"/>
    </row>
    <row r="94" spans="1:16" s="22" customFormat="1" ht="16.5">
      <c r="A94" s="70">
        <v>2</v>
      </c>
      <c r="B94" s="71" t="s">
        <v>155</v>
      </c>
      <c r="C94" s="72" t="s">
        <v>122</v>
      </c>
      <c r="D94" s="73">
        <v>4</v>
      </c>
      <c r="E94" s="74">
        <v>0</v>
      </c>
      <c r="F94" s="73">
        <v>0</v>
      </c>
      <c r="G94" s="73">
        <f t="shared" si="44"/>
        <v>4</v>
      </c>
      <c r="H94" s="73">
        <f t="shared" si="45"/>
        <v>4</v>
      </c>
      <c r="I94" s="136">
        <v>7536000</v>
      </c>
      <c r="J94" s="75">
        <v>0</v>
      </c>
      <c r="K94" s="76">
        <f t="shared" si="43"/>
        <v>30144000</v>
      </c>
      <c r="L94" s="77">
        <f t="shared" si="46"/>
        <v>0</v>
      </c>
      <c r="M94" s="77">
        <f t="shared" si="47"/>
        <v>0</v>
      </c>
      <c r="N94" s="77">
        <f t="shared" si="48"/>
        <v>30144000</v>
      </c>
      <c r="O94" s="77">
        <f t="shared" si="49"/>
        <v>30144000</v>
      </c>
      <c r="P94" s="78"/>
    </row>
    <row r="95" spans="1:16" s="22" customFormat="1" ht="16.5">
      <c r="A95" s="70">
        <v>3</v>
      </c>
      <c r="B95" s="71" t="s">
        <v>156</v>
      </c>
      <c r="C95" s="72" t="s">
        <v>122</v>
      </c>
      <c r="D95" s="73">
        <v>18</v>
      </c>
      <c r="E95" s="74">
        <v>0</v>
      </c>
      <c r="F95" s="73">
        <v>0</v>
      </c>
      <c r="G95" s="73">
        <f t="shared" si="44"/>
        <v>18</v>
      </c>
      <c r="H95" s="73">
        <f t="shared" si="45"/>
        <v>18</v>
      </c>
      <c r="I95" s="136">
        <v>3700000</v>
      </c>
      <c r="J95" s="75">
        <v>0</v>
      </c>
      <c r="K95" s="76">
        <f t="shared" si="43"/>
        <v>66600000</v>
      </c>
      <c r="L95" s="77">
        <f t="shared" si="46"/>
        <v>0</v>
      </c>
      <c r="M95" s="77">
        <f t="shared" si="47"/>
        <v>0</v>
      </c>
      <c r="N95" s="77">
        <f t="shared" si="48"/>
        <v>66600000</v>
      </c>
      <c r="O95" s="77">
        <f t="shared" si="49"/>
        <v>66600000</v>
      </c>
      <c r="P95" s="78"/>
    </row>
    <row r="96" spans="1:16" s="22" customFormat="1" ht="17.25">
      <c r="A96" s="65" t="s">
        <v>157</v>
      </c>
      <c r="B96" s="259" t="s">
        <v>158</v>
      </c>
      <c r="C96" s="259"/>
      <c r="D96" s="259"/>
      <c r="E96" s="259"/>
      <c r="F96" s="73"/>
      <c r="G96" s="73">
        <f t="shared" si="44"/>
        <v>0</v>
      </c>
      <c r="H96" s="73">
        <f t="shared" si="45"/>
        <v>0</v>
      </c>
      <c r="I96" s="138"/>
      <c r="J96" s="75"/>
      <c r="K96" s="76"/>
      <c r="L96" s="80"/>
      <c r="M96" s="80"/>
      <c r="N96" s="81"/>
      <c r="O96" s="82"/>
      <c r="P96" s="78"/>
    </row>
    <row r="97" spans="1:16" s="22" customFormat="1" ht="16.5">
      <c r="A97" s="70">
        <v>1</v>
      </c>
      <c r="B97" s="71" t="s">
        <v>159</v>
      </c>
      <c r="C97" s="72" t="s">
        <v>78</v>
      </c>
      <c r="D97" s="73">
        <v>250</v>
      </c>
      <c r="E97" s="74">
        <v>0</v>
      </c>
      <c r="F97" s="73">
        <v>0</v>
      </c>
      <c r="G97" s="73">
        <f t="shared" si="44"/>
        <v>250</v>
      </c>
      <c r="H97" s="73">
        <f t="shared" si="45"/>
        <v>250</v>
      </c>
      <c r="I97" s="136">
        <v>310000</v>
      </c>
      <c r="J97" s="75">
        <v>0</v>
      </c>
      <c r="K97" s="76">
        <f t="shared" si="43"/>
        <v>77500000</v>
      </c>
      <c r="L97" s="77">
        <f t="shared" ref="L97:L108" si="50">E97*($I97+$J97)</f>
        <v>0</v>
      </c>
      <c r="M97" s="77">
        <f t="shared" ref="M97:M108" si="51">F97*($I97+$J97)</f>
        <v>0</v>
      </c>
      <c r="N97" s="77">
        <f t="shared" ref="N97:N108" si="52">G97*($I97+$J97)</f>
        <v>77500000</v>
      </c>
      <c r="O97" s="77">
        <f t="shared" ref="O97:O108" si="53">H97*($I97+$J97)</f>
        <v>77500000</v>
      </c>
      <c r="P97" s="78"/>
    </row>
    <row r="98" spans="1:16" s="22" customFormat="1" ht="16.5">
      <c r="A98" s="70">
        <v>2</v>
      </c>
      <c r="B98" s="71" t="s">
        <v>160</v>
      </c>
      <c r="C98" s="72" t="s">
        <v>161</v>
      </c>
      <c r="D98" s="73">
        <v>10</v>
      </c>
      <c r="E98" s="74">
        <v>0</v>
      </c>
      <c r="F98" s="73">
        <v>0</v>
      </c>
      <c r="G98" s="73">
        <f t="shared" si="44"/>
        <v>10</v>
      </c>
      <c r="H98" s="73">
        <f t="shared" si="45"/>
        <v>10</v>
      </c>
      <c r="I98" s="136">
        <v>471000</v>
      </c>
      <c r="J98" s="75">
        <v>0</v>
      </c>
      <c r="K98" s="76">
        <f t="shared" si="43"/>
        <v>4710000</v>
      </c>
      <c r="L98" s="77">
        <f t="shared" si="50"/>
        <v>0</v>
      </c>
      <c r="M98" s="77">
        <f t="shared" si="51"/>
        <v>0</v>
      </c>
      <c r="N98" s="77">
        <f t="shared" si="52"/>
        <v>4710000</v>
      </c>
      <c r="O98" s="77">
        <f t="shared" si="53"/>
        <v>4710000</v>
      </c>
      <c r="P98" s="78"/>
    </row>
    <row r="99" spans="1:16" s="22" customFormat="1" ht="16.5">
      <c r="A99" s="70">
        <v>3</v>
      </c>
      <c r="B99" s="71" t="s">
        <v>162</v>
      </c>
      <c r="C99" s="72" t="s">
        <v>97</v>
      </c>
      <c r="D99" s="73">
        <v>1</v>
      </c>
      <c r="E99" s="74">
        <v>0</v>
      </c>
      <c r="F99" s="73">
        <v>0</v>
      </c>
      <c r="G99" s="73">
        <f t="shared" si="44"/>
        <v>1</v>
      </c>
      <c r="H99" s="73">
        <f t="shared" si="45"/>
        <v>1</v>
      </c>
      <c r="I99" s="136">
        <v>1254000</v>
      </c>
      <c r="J99" s="75">
        <v>0</v>
      </c>
      <c r="K99" s="76">
        <f t="shared" si="43"/>
        <v>1254000</v>
      </c>
      <c r="L99" s="77">
        <f t="shared" si="50"/>
        <v>0</v>
      </c>
      <c r="M99" s="77">
        <f t="shared" si="51"/>
        <v>0</v>
      </c>
      <c r="N99" s="77">
        <f t="shared" si="52"/>
        <v>1254000</v>
      </c>
      <c r="O99" s="77">
        <f t="shared" si="53"/>
        <v>1254000</v>
      </c>
      <c r="P99" s="78"/>
    </row>
    <row r="100" spans="1:16" s="22" customFormat="1" ht="16.5">
      <c r="A100" s="70">
        <v>4</v>
      </c>
      <c r="B100" s="71" t="s">
        <v>163</v>
      </c>
      <c r="C100" s="72" t="s">
        <v>164</v>
      </c>
      <c r="D100" s="73">
        <v>30</v>
      </c>
      <c r="E100" s="74">
        <v>0</v>
      </c>
      <c r="F100" s="73">
        <v>0</v>
      </c>
      <c r="G100" s="73">
        <f t="shared" si="44"/>
        <v>30</v>
      </c>
      <c r="H100" s="73">
        <f t="shared" si="45"/>
        <v>30</v>
      </c>
      <c r="I100" s="136">
        <v>317000</v>
      </c>
      <c r="J100" s="75">
        <v>0</v>
      </c>
      <c r="K100" s="76">
        <f t="shared" si="43"/>
        <v>9510000</v>
      </c>
      <c r="L100" s="77">
        <f t="shared" si="50"/>
        <v>0</v>
      </c>
      <c r="M100" s="77">
        <f t="shared" si="51"/>
        <v>0</v>
      </c>
      <c r="N100" s="77">
        <f t="shared" si="52"/>
        <v>9510000</v>
      </c>
      <c r="O100" s="77">
        <f t="shared" si="53"/>
        <v>9510000</v>
      </c>
      <c r="P100" s="78"/>
    </row>
    <row r="101" spans="1:16" s="22" customFormat="1" ht="16.5">
      <c r="A101" s="70">
        <v>5</v>
      </c>
      <c r="B101" s="71" t="s">
        <v>165</v>
      </c>
      <c r="C101" s="72" t="s">
        <v>137</v>
      </c>
      <c r="D101" s="73">
        <v>6</v>
      </c>
      <c r="E101" s="74">
        <v>0</v>
      </c>
      <c r="F101" s="73">
        <v>0</v>
      </c>
      <c r="G101" s="73">
        <f t="shared" si="44"/>
        <v>6</v>
      </c>
      <c r="H101" s="73">
        <f t="shared" si="45"/>
        <v>6</v>
      </c>
      <c r="I101" s="136">
        <v>794000</v>
      </c>
      <c r="J101" s="75">
        <v>0</v>
      </c>
      <c r="K101" s="76">
        <f t="shared" si="43"/>
        <v>4764000</v>
      </c>
      <c r="L101" s="77">
        <f t="shared" si="50"/>
        <v>0</v>
      </c>
      <c r="M101" s="77">
        <f t="shared" si="51"/>
        <v>0</v>
      </c>
      <c r="N101" s="77">
        <f t="shared" si="52"/>
        <v>4764000</v>
      </c>
      <c r="O101" s="77">
        <f t="shared" si="53"/>
        <v>4764000</v>
      </c>
      <c r="P101" s="78"/>
    </row>
    <row r="102" spans="1:16" s="22" customFormat="1" ht="16.5">
      <c r="A102" s="70">
        <v>6</v>
      </c>
      <c r="B102" s="71" t="s">
        <v>166</v>
      </c>
      <c r="C102" s="72" t="s">
        <v>78</v>
      </c>
      <c r="D102" s="73">
        <v>100</v>
      </c>
      <c r="E102" s="74">
        <v>0</v>
      </c>
      <c r="F102" s="73">
        <v>0</v>
      </c>
      <c r="G102" s="73">
        <f t="shared" si="44"/>
        <v>100</v>
      </c>
      <c r="H102" s="73">
        <f t="shared" si="45"/>
        <v>100</v>
      </c>
      <c r="I102" s="136">
        <v>32000</v>
      </c>
      <c r="J102" s="75">
        <v>0</v>
      </c>
      <c r="K102" s="76">
        <f t="shared" si="43"/>
        <v>3200000</v>
      </c>
      <c r="L102" s="77">
        <f t="shared" si="50"/>
        <v>0</v>
      </c>
      <c r="M102" s="77">
        <f t="shared" si="51"/>
        <v>0</v>
      </c>
      <c r="N102" s="77">
        <f t="shared" si="52"/>
        <v>3200000</v>
      </c>
      <c r="O102" s="77">
        <f t="shared" si="53"/>
        <v>3200000</v>
      </c>
      <c r="P102" s="78"/>
    </row>
    <row r="103" spans="1:16" s="22" customFormat="1" ht="16.5">
      <c r="A103" s="70">
        <v>7</v>
      </c>
      <c r="B103" s="71" t="s">
        <v>167</v>
      </c>
      <c r="C103" s="72" t="s">
        <v>168</v>
      </c>
      <c r="D103" s="73">
        <v>10</v>
      </c>
      <c r="E103" s="74">
        <v>0</v>
      </c>
      <c r="F103" s="73">
        <v>0</v>
      </c>
      <c r="G103" s="73">
        <f t="shared" si="44"/>
        <v>10</v>
      </c>
      <c r="H103" s="73">
        <f t="shared" si="45"/>
        <v>10</v>
      </c>
      <c r="I103" s="136">
        <v>7904000</v>
      </c>
      <c r="J103" s="75">
        <v>0</v>
      </c>
      <c r="K103" s="76">
        <f t="shared" si="43"/>
        <v>79040000</v>
      </c>
      <c r="L103" s="77">
        <f t="shared" si="50"/>
        <v>0</v>
      </c>
      <c r="M103" s="77">
        <f t="shared" si="51"/>
        <v>0</v>
      </c>
      <c r="N103" s="77">
        <f t="shared" si="52"/>
        <v>79040000</v>
      </c>
      <c r="O103" s="77">
        <f t="shared" si="53"/>
        <v>79040000</v>
      </c>
      <c r="P103" s="78"/>
    </row>
    <row r="104" spans="1:16" s="22" customFormat="1" ht="16.5">
      <c r="A104" s="70">
        <v>8</v>
      </c>
      <c r="B104" s="71" t="s">
        <v>169</v>
      </c>
      <c r="C104" s="72" t="s">
        <v>54</v>
      </c>
      <c r="D104" s="73">
        <v>1</v>
      </c>
      <c r="E104" s="74">
        <v>0</v>
      </c>
      <c r="F104" s="73">
        <v>0</v>
      </c>
      <c r="G104" s="73">
        <f t="shared" si="44"/>
        <v>1</v>
      </c>
      <c r="H104" s="73">
        <f t="shared" si="45"/>
        <v>1</v>
      </c>
      <c r="I104" s="136">
        <v>64763000</v>
      </c>
      <c r="J104" s="75">
        <v>0</v>
      </c>
      <c r="K104" s="76">
        <f t="shared" si="43"/>
        <v>64763000</v>
      </c>
      <c r="L104" s="77">
        <f t="shared" si="50"/>
        <v>0</v>
      </c>
      <c r="M104" s="77">
        <f t="shared" si="51"/>
        <v>0</v>
      </c>
      <c r="N104" s="77">
        <f t="shared" si="52"/>
        <v>64763000</v>
      </c>
      <c r="O104" s="77">
        <f t="shared" si="53"/>
        <v>64763000</v>
      </c>
      <c r="P104" s="78"/>
    </row>
    <row r="105" spans="1:16" s="22" customFormat="1" ht="16.5">
      <c r="A105" s="70">
        <v>9</v>
      </c>
      <c r="B105" s="71" t="s">
        <v>170</v>
      </c>
      <c r="C105" s="72" t="s">
        <v>78</v>
      </c>
      <c r="D105" s="73">
        <v>100</v>
      </c>
      <c r="E105" s="74">
        <v>0</v>
      </c>
      <c r="F105" s="73">
        <v>0</v>
      </c>
      <c r="G105" s="73">
        <f t="shared" si="44"/>
        <v>100</v>
      </c>
      <c r="H105" s="73">
        <f t="shared" si="45"/>
        <v>100</v>
      </c>
      <c r="I105" s="136">
        <v>143000</v>
      </c>
      <c r="J105" s="75">
        <v>0</v>
      </c>
      <c r="K105" s="76">
        <f t="shared" si="43"/>
        <v>14300000</v>
      </c>
      <c r="L105" s="77">
        <f t="shared" si="50"/>
        <v>0</v>
      </c>
      <c r="M105" s="77">
        <f t="shared" si="51"/>
        <v>0</v>
      </c>
      <c r="N105" s="77">
        <f t="shared" si="52"/>
        <v>14300000</v>
      </c>
      <c r="O105" s="77">
        <f t="shared" si="53"/>
        <v>14300000</v>
      </c>
      <c r="P105" s="78"/>
    </row>
    <row r="106" spans="1:16" s="22" customFormat="1" ht="16.5">
      <c r="A106" s="70">
        <v>10</v>
      </c>
      <c r="B106" s="71" t="s">
        <v>171</v>
      </c>
      <c r="C106" s="72" t="s">
        <v>54</v>
      </c>
      <c r="D106" s="73">
        <v>2</v>
      </c>
      <c r="E106" s="74">
        <v>0</v>
      </c>
      <c r="F106" s="73">
        <v>0</v>
      </c>
      <c r="G106" s="73">
        <f t="shared" si="44"/>
        <v>2</v>
      </c>
      <c r="H106" s="73">
        <f t="shared" si="45"/>
        <v>2</v>
      </c>
      <c r="I106" s="136">
        <v>31900000</v>
      </c>
      <c r="J106" s="75">
        <v>0</v>
      </c>
      <c r="K106" s="76">
        <f t="shared" si="43"/>
        <v>63800000</v>
      </c>
      <c r="L106" s="77">
        <f t="shared" si="50"/>
        <v>0</v>
      </c>
      <c r="M106" s="77">
        <f t="shared" si="51"/>
        <v>0</v>
      </c>
      <c r="N106" s="77">
        <f t="shared" si="52"/>
        <v>63800000</v>
      </c>
      <c r="O106" s="77">
        <f t="shared" si="53"/>
        <v>63800000</v>
      </c>
      <c r="P106" s="78"/>
    </row>
    <row r="107" spans="1:16" s="22" customFormat="1" ht="16.5">
      <c r="A107" s="70">
        <v>11</v>
      </c>
      <c r="B107" s="71" t="s">
        <v>170</v>
      </c>
      <c r="C107" s="72" t="s">
        <v>78</v>
      </c>
      <c r="D107" s="73">
        <v>40</v>
      </c>
      <c r="E107" s="74">
        <v>0</v>
      </c>
      <c r="F107" s="73">
        <v>0</v>
      </c>
      <c r="G107" s="73">
        <f t="shared" si="44"/>
        <v>40</v>
      </c>
      <c r="H107" s="73">
        <f t="shared" si="45"/>
        <v>40</v>
      </c>
      <c r="I107" s="136">
        <v>143000</v>
      </c>
      <c r="J107" s="75">
        <v>0</v>
      </c>
      <c r="K107" s="76">
        <f t="shared" si="43"/>
        <v>5720000</v>
      </c>
      <c r="L107" s="77">
        <f t="shared" si="50"/>
        <v>0</v>
      </c>
      <c r="M107" s="77">
        <f t="shared" si="51"/>
        <v>0</v>
      </c>
      <c r="N107" s="77">
        <f t="shared" si="52"/>
        <v>5720000</v>
      </c>
      <c r="O107" s="77">
        <f t="shared" si="53"/>
        <v>5720000</v>
      </c>
      <c r="P107" s="78"/>
    </row>
    <row r="108" spans="1:16" s="22" customFormat="1" ht="16.5">
      <c r="A108" s="70">
        <v>12</v>
      </c>
      <c r="B108" s="71" t="s">
        <v>172</v>
      </c>
      <c r="C108" s="72" t="s">
        <v>78</v>
      </c>
      <c r="D108" s="73">
        <v>40</v>
      </c>
      <c r="E108" s="74">
        <v>0</v>
      </c>
      <c r="F108" s="73">
        <v>0</v>
      </c>
      <c r="G108" s="73">
        <f t="shared" si="44"/>
        <v>40</v>
      </c>
      <c r="H108" s="73">
        <f t="shared" si="45"/>
        <v>40</v>
      </c>
      <c r="I108" s="136">
        <v>79000</v>
      </c>
      <c r="J108" s="75">
        <v>0</v>
      </c>
      <c r="K108" s="76">
        <f t="shared" si="43"/>
        <v>3160000</v>
      </c>
      <c r="L108" s="77">
        <f t="shared" si="50"/>
        <v>0</v>
      </c>
      <c r="M108" s="77">
        <f t="shared" si="51"/>
        <v>0</v>
      </c>
      <c r="N108" s="77">
        <f t="shared" si="52"/>
        <v>3160000</v>
      </c>
      <c r="O108" s="77">
        <f t="shared" si="53"/>
        <v>3160000</v>
      </c>
      <c r="P108" s="78"/>
    </row>
    <row r="109" spans="1:16" s="22" customFormat="1" ht="17.25">
      <c r="A109" s="65" t="s">
        <v>173</v>
      </c>
      <c r="B109" s="259" t="s">
        <v>174</v>
      </c>
      <c r="C109" s="259"/>
      <c r="D109" s="259"/>
      <c r="E109" s="259"/>
      <c r="F109" s="79"/>
      <c r="G109" s="79"/>
      <c r="H109" s="79"/>
      <c r="I109" s="138"/>
      <c r="J109" s="75"/>
      <c r="K109" s="76"/>
      <c r="L109" s="80"/>
      <c r="M109" s="80"/>
      <c r="N109" s="81"/>
      <c r="O109" s="82"/>
      <c r="P109" s="78"/>
    </row>
    <row r="110" spans="1:16" s="22" customFormat="1" ht="33">
      <c r="A110" s="70">
        <v>1</v>
      </c>
      <c r="B110" s="84" t="s">
        <v>175</v>
      </c>
      <c r="C110" s="72" t="s">
        <v>97</v>
      </c>
      <c r="D110" s="73">
        <v>1</v>
      </c>
      <c r="E110" s="74">
        <v>0</v>
      </c>
      <c r="F110" s="73">
        <v>0</v>
      </c>
      <c r="G110" s="73">
        <f t="shared" ref="G110:G121" si="54">D110</f>
        <v>1</v>
      </c>
      <c r="H110" s="73">
        <f t="shared" ref="H110:H121" si="55">F110+G110</f>
        <v>1</v>
      </c>
      <c r="I110" s="136">
        <v>45868000</v>
      </c>
      <c r="J110" s="75">
        <v>0</v>
      </c>
      <c r="K110" s="76">
        <f t="shared" si="43"/>
        <v>45868000</v>
      </c>
      <c r="L110" s="77">
        <f t="shared" ref="L110:L121" si="56">E110*($I110+$J110)</f>
        <v>0</v>
      </c>
      <c r="M110" s="77">
        <f t="shared" ref="M110:M121" si="57">F110*($I110+$J110)</f>
        <v>0</v>
      </c>
      <c r="N110" s="77">
        <f t="shared" ref="N110:N121" si="58">G110*($I110+$J110)</f>
        <v>45868000</v>
      </c>
      <c r="O110" s="77">
        <f t="shared" ref="O110:O121" si="59">H110*($I110+$J110)</f>
        <v>45868000</v>
      </c>
      <c r="P110" s="78"/>
    </row>
    <row r="111" spans="1:16" s="22" customFormat="1" ht="16.5">
      <c r="A111" s="70">
        <v>2</v>
      </c>
      <c r="B111" s="71" t="s">
        <v>176</v>
      </c>
      <c r="C111" s="72" t="s">
        <v>97</v>
      </c>
      <c r="D111" s="73">
        <v>6</v>
      </c>
      <c r="E111" s="74">
        <v>0</v>
      </c>
      <c r="F111" s="73">
        <v>0</v>
      </c>
      <c r="G111" s="73">
        <f t="shared" si="54"/>
        <v>6</v>
      </c>
      <c r="H111" s="73">
        <f t="shared" si="55"/>
        <v>6</v>
      </c>
      <c r="I111" s="136">
        <v>991000</v>
      </c>
      <c r="J111" s="75">
        <v>0</v>
      </c>
      <c r="K111" s="76">
        <f t="shared" si="43"/>
        <v>5946000</v>
      </c>
      <c r="L111" s="77">
        <f t="shared" si="56"/>
        <v>0</v>
      </c>
      <c r="M111" s="77">
        <f t="shared" si="57"/>
        <v>0</v>
      </c>
      <c r="N111" s="77">
        <f t="shared" si="58"/>
        <v>5946000</v>
      </c>
      <c r="O111" s="77">
        <f t="shared" si="59"/>
        <v>5946000</v>
      </c>
      <c r="P111" s="78"/>
    </row>
    <row r="112" spans="1:16" s="22" customFormat="1" ht="16.5">
      <c r="A112" s="70">
        <v>3</v>
      </c>
      <c r="B112" s="71" t="s">
        <v>177</v>
      </c>
      <c r="C112" s="72" t="s">
        <v>97</v>
      </c>
      <c r="D112" s="73">
        <v>6</v>
      </c>
      <c r="E112" s="74">
        <v>0</v>
      </c>
      <c r="F112" s="73">
        <v>0</v>
      </c>
      <c r="G112" s="73">
        <f t="shared" si="54"/>
        <v>6</v>
      </c>
      <c r="H112" s="73">
        <f t="shared" si="55"/>
        <v>6</v>
      </c>
      <c r="I112" s="136">
        <v>597000</v>
      </c>
      <c r="J112" s="75">
        <v>0</v>
      </c>
      <c r="K112" s="76">
        <f t="shared" si="43"/>
        <v>3582000</v>
      </c>
      <c r="L112" s="77">
        <f t="shared" si="56"/>
        <v>0</v>
      </c>
      <c r="M112" s="77">
        <f t="shared" si="57"/>
        <v>0</v>
      </c>
      <c r="N112" s="77">
        <f t="shared" si="58"/>
        <v>3582000</v>
      </c>
      <c r="O112" s="77">
        <f t="shared" si="59"/>
        <v>3582000</v>
      </c>
      <c r="P112" s="78"/>
    </row>
    <row r="113" spans="1:16" s="22" customFormat="1" ht="33">
      <c r="A113" s="70">
        <v>4</v>
      </c>
      <c r="B113" s="71" t="s">
        <v>178</v>
      </c>
      <c r="C113" s="72" t="s">
        <v>97</v>
      </c>
      <c r="D113" s="73">
        <v>1</v>
      </c>
      <c r="E113" s="74">
        <v>0</v>
      </c>
      <c r="F113" s="73">
        <v>0</v>
      </c>
      <c r="G113" s="73">
        <f t="shared" si="54"/>
        <v>1</v>
      </c>
      <c r="H113" s="73">
        <f t="shared" si="55"/>
        <v>1</v>
      </c>
      <c r="I113" s="136">
        <v>9896000</v>
      </c>
      <c r="J113" s="75">
        <v>0</v>
      </c>
      <c r="K113" s="76">
        <f t="shared" si="43"/>
        <v>9896000</v>
      </c>
      <c r="L113" s="77">
        <f t="shared" si="56"/>
        <v>0</v>
      </c>
      <c r="M113" s="77">
        <f t="shared" si="57"/>
        <v>0</v>
      </c>
      <c r="N113" s="77">
        <f t="shared" si="58"/>
        <v>9896000</v>
      </c>
      <c r="O113" s="77">
        <f t="shared" si="59"/>
        <v>9896000</v>
      </c>
      <c r="P113" s="78"/>
    </row>
    <row r="114" spans="1:16" s="22" customFormat="1" ht="16.5">
      <c r="A114" s="70">
        <v>5</v>
      </c>
      <c r="B114" s="71" t="s">
        <v>179</v>
      </c>
      <c r="C114" s="72" t="s">
        <v>97</v>
      </c>
      <c r="D114" s="73">
        <v>3</v>
      </c>
      <c r="E114" s="74">
        <v>0</v>
      </c>
      <c r="F114" s="73">
        <v>0</v>
      </c>
      <c r="G114" s="73">
        <f t="shared" si="54"/>
        <v>3</v>
      </c>
      <c r="H114" s="73">
        <f t="shared" si="55"/>
        <v>3</v>
      </c>
      <c r="I114" s="136">
        <v>1635000</v>
      </c>
      <c r="J114" s="75">
        <v>0</v>
      </c>
      <c r="K114" s="76">
        <f t="shared" si="43"/>
        <v>4905000</v>
      </c>
      <c r="L114" s="77">
        <f t="shared" si="56"/>
        <v>0</v>
      </c>
      <c r="M114" s="77">
        <f t="shared" si="57"/>
        <v>0</v>
      </c>
      <c r="N114" s="77">
        <f t="shared" si="58"/>
        <v>4905000</v>
      </c>
      <c r="O114" s="77">
        <f t="shared" si="59"/>
        <v>4905000</v>
      </c>
      <c r="P114" s="78"/>
    </row>
    <row r="115" spans="1:16" s="22" customFormat="1" ht="16.5">
      <c r="A115" s="70">
        <v>6</v>
      </c>
      <c r="B115" s="71" t="s">
        <v>180</v>
      </c>
      <c r="C115" s="72" t="s">
        <v>97</v>
      </c>
      <c r="D115" s="73">
        <v>2</v>
      </c>
      <c r="E115" s="74">
        <v>0</v>
      </c>
      <c r="F115" s="73">
        <v>0</v>
      </c>
      <c r="G115" s="73">
        <f t="shared" si="54"/>
        <v>2</v>
      </c>
      <c r="H115" s="73">
        <f t="shared" si="55"/>
        <v>2</v>
      </c>
      <c r="I115" s="136">
        <v>2197000</v>
      </c>
      <c r="J115" s="75">
        <v>0</v>
      </c>
      <c r="K115" s="76">
        <f t="shared" si="43"/>
        <v>4394000</v>
      </c>
      <c r="L115" s="77">
        <f t="shared" si="56"/>
        <v>0</v>
      </c>
      <c r="M115" s="77">
        <f t="shared" si="57"/>
        <v>0</v>
      </c>
      <c r="N115" s="77">
        <f t="shared" si="58"/>
        <v>4394000</v>
      </c>
      <c r="O115" s="77">
        <f t="shared" si="59"/>
        <v>4394000</v>
      </c>
      <c r="P115" s="78"/>
    </row>
    <row r="116" spans="1:16" s="22" customFormat="1" ht="16.5">
      <c r="A116" s="70">
        <v>7</v>
      </c>
      <c r="B116" s="71" t="s">
        <v>181</v>
      </c>
      <c r="C116" s="72" t="s">
        <v>182</v>
      </c>
      <c r="D116" s="73">
        <v>1</v>
      </c>
      <c r="E116" s="74">
        <v>0</v>
      </c>
      <c r="F116" s="73">
        <v>0</v>
      </c>
      <c r="G116" s="73">
        <f t="shared" si="54"/>
        <v>1</v>
      </c>
      <c r="H116" s="73">
        <f t="shared" si="55"/>
        <v>1</v>
      </c>
      <c r="I116" s="136">
        <v>143853000</v>
      </c>
      <c r="J116" s="75">
        <v>0</v>
      </c>
      <c r="K116" s="76">
        <f t="shared" si="43"/>
        <v>143853000</v>
      </c>
      <c r="L116" s="77">
        <f t="shared" si="56"/>
        <v>0</v>
      </c>
      <c r="M116" s="77">
        <f t="shared" si="57"/>
        <v>0</v>
      </c>
      <c r="N116" s="77">
        <f t="shared" si="58"/>
        <v>143853000</v>
      </c>
      <c r="O116" s="77">
        <f t="shared" si="59"/>
        <v>143853000</v>
      </c>
      <c r="P116" s="78"/>
    </row>
    <row r="117" spans="1:16" s="22" customFormat="1" ht="16.5">
      <c r="A117" s="70">
        <v>8</v>
      </c>
      <c r="B117" s="71" t="s">
        <v>183</v>
      </c>
      <c r="C117" s="72" t="s">
        <v>182</v>
      </c>
      <c r="D117" s="73">
        <v>1</v>
      </c>
      <c r="E117" s="74">
        <v>0</v>
      </c>
      <c r="F117" s="73">
        <v>0</v>
      </c>
      <c r="G117" s="73">
        <f t="shared" si="54"/>
        <v>1</v>
      </c>
      <c r="H117" s="73">
        <f t="shared" si="55"/>
        <v>1</v>
      </c>
      <c r="I117" s="136">
        <v>232667000</v>
      </c>
      <c r="J117" s="75">
        <v>0</v>
      </c>
      <c r="K117" s="76">
        <f t="shared" si="43"/>
        <v>232667000</v>
      </c>
      <c r="L117" s="77">
        <f t="shared" si="56"/>
        <v>0</v>
      </c>
      <c r="M117" s="77">
        <f t="shared" si="57"/>
        <v>0</v>
      </c>
      <c r="N117" s="77">
        <f t="shared" si="58"/>
        <v>232667000</v>
      </c>
      <c r="O117" s="77">
        <f t="shared" si="59"/>
        <v>232667000</v>
      </c>
      <c r="P117" s="78"/>
    </row>
    <row r="118" spans="1:16" s="22" customFormat="1" ht="16.5">
      <c r="A118" s="70">
        <v>9</v>
      </c>
      <c r="B118" s="71" t="s">
        <v>184</v>
      </c>
      <c r="C118" s="72" t="s">
        <v>122</v>
      </c>
      <c r="D118" s="73">
        <v>1</v>
      </c>
      <c r="E118" s="74">
        <v>0</v>
      </c>
      <c r="F118" s="73">
        <v>0</v>
      </c>
      <c r="G118" s="73">
        <f t="shared" si="54"/>
        <v>1</v>
      </c>
      <c r="H118" s="73">
        <f t="shared" si="55"/>
        <v>1</v>
      </c>
      <c r="I118" s="136">
        <v>3808000</v>
      </c>
      <c r="J118" s="75">
        <v>0</v>
      </c>
      <c r="K118" s="76">
        <f t="shared" si="43"/>
        <v>3808000</v>
      </c>
      <c r="L118" s="77">
        <f t="shared" si="56"/>
        <v>0</v>
      </c>
      <c r="M118" s="77">
        <f t="shared" si="57"/>
        <v>0</v>
      </c>
      <c r="N118" s="77">
        <f t="shared" si="58"/>
        <v>3808000</v>
      </c>
      <c r="O118" s="77">
        <f t="shared" si="59"/>
        <v>3808000</v>
      </c>
      <c r="P118" s="78"/>
    </row>
    <row r="119" spans="1:16" s="22" customFormat="1" ht="16.5">
      <c r="A119" s="70">
        <v>10</v>
      </c>
      <c r="B119" s="71" t="s">
        <v>185</v>
      </c>
      <c r="C119" s="72" t="s">
        <v>122</v>
      </c>
      <c r="D119" s="73">
        <v>1</v>
      </c>
      <c r="E119" s="74">
        <v>0</v>
      </c>
      <c r="F119" s="73">
        <v>0</v>
      </c>
      <c r="G119" s="73">
        <f t="shared" si="54"/>
        <v>1</v>
      </c>
      <c r="H119" s="73">
        <f t="shared" si="55"/>
        <v>1</v>
      </c>
      <c r="I119" s="136">
        <v>1654000</v>
      </c>
      <c r="J119" s="75">
        <v>0</v>
      </c>
      <c r="K119" s="76">
        <f t="shared" si="43"/>
        <v>1654000</v>
      </c>
      <c r="L119" s="77">
        <f t="shared" si="56"/>
        <v>0</v>
      </c>
      <c r="M119" s="77">
        <f t="shared" si="57"/>
        <v>0</v>
      </c>
      <c r="N119" s="77">
        <f t="shared" si="58"/>
        <v>1654000</v>
      </c>
      <c r="O119" s="77">
        <f t="shared" si="59"/>
        <v>1654000</v>
      </c>
      <c r="P119" s="78"/>
    </row>
    <row r="120" spans="1:16" s="22" customFormat="1" ht="16.5">
      <c r="A120" s="70">
        <v>11</v>
      </c>
      <c r="B120" s="71" t="s">
        <v>186</v>
      </c>
      <c r="C120" s="72" t="s">
        <v>122</v>
      </c>
      <c r="D120" s="73">
        <v>2</v>
      </c>
      <c r="E120" s="74">
        <v>0</v>
      </c>
      <c r="F120" s="73">
        <v>0</v>
      </c>
      <c r="G120" s="73">
        <f t="shared" si="54"/>
        <v>2</v>
      </c>
      <c r="H120" s="73">
        <f t="shared" si="55"/>
        <v>2</v>
      </c>
      <c r="I120" s="136">
        <v>1557000</v>
      </c>
      <c r="J120" s="75">
        <v>0</v>
      </c>
      <c r="K120" s="76">
        <f t="shared" si="43"/>
        <v>3114000</v>
      </c>
      <c r="L120" s="77">
        <f t="shared" si="56"/>
        <v>0</v>
      </c>
      <c r="M120" s="77">
        <f t="shared" si="57"/>
        <v>0</v>
      </c>
      <c r="N120" s="77">
        <f t="shared" si="58"/>
        <v>3114000</v>
      </c>
      <c r="O120" s="77">
        <f t="shared" si="59"/>
        <v>3114000</v>
      </c>
      <c r="P120" s="78"/>
    </row>
    <row r="121" spans="1:16" s="22" customFormat="1" ht="16.5">
      <c r="A121" s="70">
        <v>12</v>
      </c>
      <c r="B121" s="71" t="s">
        <v>187</v>
      </c>
      <c r="C121" s="72" t="s">
        <v>188</v>
      </c>
      <c r="D121" s="73">
        <v>1</v>
      </c>
      <c r="E121" s="74">
        <v>0</v>
      </c>
      <c r="F121" s="73">
        <v>0</v>
      </c>
      <c r="G121" s="73">
        <f t="shared" si="54"/>
        <v>1</v>
      </c>
      <c r="H121" s="73">
        <f t="shared" si="55"/>
        <v>1</v>
      </c>
      <c r="I121" s="136">
        <v>30048000</v>
      </c>
      <c r="J121" s="75">
        <v>0</v>
      </c>
      <c r="K121" s="76">
        <f t="shared" si="43"/>
        <v>30048000</v>
      </c>
      <c r="L121" s="77">
        <f t="shared" si="56"/>
        <v>0</v>
      </c>
      <c r="M121" s="77">
        <f t="shared" si="57"/>
        <v>0</v>
      </c>
      <c r="N121" s="77">
        <f t="shared" si="58"/>
        <v>30048000</v>
      </c>
      <c r="O121" s="77">
        <f t="shared" si="59"/>
        <v>30048000</v>
      </c>
      <c r="P121" s="78"/>
    </row>
    <row r="122" spans="1:16" s="22" customFormat="1" ht="17.25">
      <c r="A122" s="65" t="s">
        <v>189</v>
      </c>
      <c r="B122" s="259" t="s">
        <v>190</v>
      </c>
      <c r="C122" s="259"/>
      <c r="D122" s="259"/>
      <c r="E122" s="259"/>
      <c r="F122" s="79"/>
      <c r="G122" s="79"/>
      <c r="H122" s="79"/>
      <c r="I122" s="138"/>
      <c r="J122" s="75"/>
      <c r="K122" s="76"/>
      <c r="L122" s="80"/>
      <c r="M122" s="80"/>
      <c r="N122" s="81"/>
      <c r="O122" s="82"/>
      <c r="P122" s="78"/>
    </row>
    <row r="123" spans="1:16" s="22" customFormat="1" ht="33">
      <c r="A123" s="70">
        <v>1</v>
      </c>
      <c r="B123" s="71" t="s">
        <v>190</v>
      </c>
      <c r="C123" s="72" t="s">
        <v>191</v>
      </c>
      <c r="D123" s="73">
        <v>1</v>
      </c>
      <c r="E123" s="74">
        <v>0</v>
      </c>
      <c r="F123" s="73">
        <v>0</v>
      </c>
      <c r="G123" s="73">
        <f t="shared" ref="G123" si="60">D123</f>
        <v>1</v>
      </c>
      <c r="H123" s="73">
        <f t="shared" ref="H123" si="61">F123+G123</f>
        <v>1</v>
      </c>
      <c r="I123" s="136">
        <v>219450000</v>
      </c>
      <c r="J123" s="75">
        <v>0</v>
      </c>
      <c r="K123" s="76">
        <f t="shared" si="43"/>
        <v>219450000</v>
      </c>
      <c r="L123" s="77">
        <f t="shared" ref="L123" si="62">E123*($I123+$J123)</f>
        <v>0</v>
      </c>
      <c r="M123" s="77">
        <f t="shared" ref="M123" si="63">F123*($I123+$J123)</f>
        <v>0</v>
      </c>
      <c r="N123" s="77">
        <f t="shared" ref="N123" si="64">G123*($I123+$J123)</f>
        <v>219450000</v>
      </c>
      <c r="O123" s="77">
        <f t="shared" ref="O123" si="65">H123*($I123+$J123)</f>
        <v>219450000</v>
      </c>
      <c r="P123" s="78"/>
    </row>
    <row r="124" spans="1:16" s="22" customFormat="1" ht="17.25">
      <c r="A124" s="65" t="s">
        <v>192</v>
      </c>
      <c r="B124" s="259" t="s">
        <v>193</v>
      </c>
      <c r="C124" s="259"/>
      <c r="D124" s="259"/>
      <c r="E124" s="259"/>
      <c r="F124" s="79"/>
      <c r="G124" s="79"/>
      <c r="H124" s="79"/>
      <c r="I124" s="138"/>
      <c r="J124" s="75"/>
      <c r="K124" s="76"/>
      <c r="L124" s="80"/>
      <c r="M124" s="80"/>
      <c r="N124" s="81"/>
      <c r="O124" s="82"/>
      <c r="P124" s="78"/>
    </row>
    <row r="125" spans="1:16" s="22" customFormat="1" ht="33">
      <c r="A125" s="70">
        <v>1</v>
      </c>
      <c r="B125" s="71" t="s">
        <v>194</v>
      </c>
      <c r="C125" s="72" t="s">
        <v>54</v>
      </c>
      <c r="D125" s="73">
        <v>2</v>
      </c>
      <c r="E125" s="74">
        <v>0</v>
      </c>
      <c r="F125" s="73">
        <v>0</v>
      </c>
      <c r="G125" s="73">
        <f t="shared" ref="G125:G127" si="66">D125</f>
        <v>2</v>
      </c>
      <c r="H125" s="73">
        <f t="shared" ref="H125:H127" si="67">F125+G125</f>
        <v>2</v>
      </c>
      <c r="I125" s="136">
        <v>33950000</v>
      </c>
      <c r="J125" s="75">
        <v>0</v>
      </c>
      <c r="K125" s="76">
        <f t="shared" si="43"/>
        <v>67900000</v>
      </c>
      <c r="L125" s="77">
        <f t="shared" ref="L125:L127" si="68">E125*($I125+$J125)</f>
        <v>0</v>
      </c>
      <c r="M125" s="77">
        <f t="shared" ref="M125:M127" si="69">F125*($I125+$J125)</f>
        <v>0</v>
      </c>
      <c r="N125" s="77">
        <f t="shared" ref="N125:N127" si="70">G125*($I125+$J125)</f>
        <v>67900000</v>
      </c>
      <c r="O125" s="77">
        <f t="shared" ref="O125:O127" si="71">H125*($I125+$J125)</f>
        <v>67900000</v>
      </c>
      <c r="P125" s="78"/>
    </row>
    <row r="126" spans="1:16" s="22" customFormat="1" ht="16.5">
      <c r="A126" s="70">
        <v>2</v>
      </c>
      <c r="B126" s="71" t="s">
        <v>195</v>
      </c>
      <c r="C126" s="72" t="s">
        <v>54</v>
      </c>
      <c r="D126" s="73">
        <v>2</v>
      </c>
      <c r="E126" s="74">
        <v>0</v>
      </c>
      <c r="F126" s="73">
        <v>0</v>
      </c>
      <c r="G126" s="73">
        <f t="shared" si="66"/>
        <v>2</v>
      </c>
      <c r="H126" s="73">
        <f t="shared" si="67"/>
        <v>2</v>
      </c>
      <c r="I126" s="136">
        <v>7986000</v>
      </c>
      <c r="J126" s="75">
        <v>0</v>
      </c>
      <c r="K126" s="76">
        <f t="shared" si="43"/>
        <v>15972000</v>
      </c>
      <c r="L126" s="77">
        <f t="shared" si="68"/>
        <v>0</v>
      </c>
      <c r="M126" s="77">
        <f t="shared" si="69"/>
        <v>0</v>
      </c>
      <c r="N126" s="77">
        <f t="shared" si="70"/>
        <v>15972000</v>
      </c>
      <c r="O126" s="77">
        <f t="shared" si="71"/>
        <v>15972000</v>
      </c>
      <c r="P126" s="78"/>
    </row>
    <row r="127" spans="1:16" s="22" customFormat="1" ht="16.5">
      <c r="A127" s="70">
        <v>3</v>
      </c>
      <c r="B127" s="71" t="s">
        <v>196</v>
      </c>
      <c r="C127" s="72" t="s">
        <v>54</v>
      </c>
      <c r="D127" s="73">
        <v>1</v>
      </c>
      <c r="E127" s="74">
        <v>0</v>
      </c>
      <c r="F127" s="73">
        <v>0</v>
      </c>
      <c r="G127" s="73">
        <f t="shared" si="66"/>
        <v>1</v>
      </c>
      <c r="H127" s="73">
        <f t="shared" si="67"/>
        <v>1</v>
      </c>
      <c r="I127" s="136">
        <v>39915000</v>
      </c>
      <c r="J127" s="75">
        <v>0</v>
      </c>
      <c r="K127" s="76">
        <f t="shared" si="43"/>
        <v>39915000</v>
      </c>
      <c r="L127" s="77">
        <f t="shared" si="68"/>
        <v>0</v>
      </c>
      <c r="M127" s="77">
        <f t="shared" si="69"/>
        <v>0</v>
      </c>
      <c r="N127" s="77">
        <f t="shared" si="70"/>
        <v>39915000</v>
      </c>
      <c r="O127" s="77">
        <f t="shared" si="71"/>
        <v>39915000</v>
      </c>
      <c r="P127" s="78"/>
    </row>
    <row r="128" spans="1:16" s="22" customFormat="1" ht="16.899999999999999" customHeight="1">
      <c r="A128" s="65" t="s">
        <v>197</v>
      </c>
      <c r="B128" s="66" t="s">
        <v>410</v>
      </c>
      <c r="C128" s="66"/>
      <c r="D128" s="66"/>
      <c r="E128" s="66"/>
      <c r="F128" s="79"/>
      <c r="G128" s="79"/>
      <c r="H128" s="79"/>
      <c r="I128" s="138"/>
      <c r="J128" s="75"/>
      <c r="K128" s="76"/>
      <c r="L128" s="80"/>
      <c r="M128" s="80"/>
      <c r="N128" s="81"/>
      <c r="O128" s="82"/>
      <c r="P128" s="78"/>
    </row>
    <row r="129" spans="1:16" s="22" customFormat="1" ht="16.5">
      <c r="A129" s="70">
        <v>1</v>
      </c>
      <c r="B129" s="71" t="s">
        <v>198</v>
      </c>
      <c r="C129" s="72" t="s">
        <v>97</v>
      </c>
      <c r="D129" s="73">
        <v>2</v>
      </c>
      <c r="E129" s="74">
        <v>0</v>
      </c>
      <c r="F129" s="73">
        <v>0</v>
      </c>
      <c r="G129" s="73">
        <f t="shared" ref="G129:G131" si="72">D129</f>
        <v>2</v>
      </c>
      <c r="H129" s="73">
        <f t="shared" ref="H129:H131" si="73">F129+G129</f>
        <v>2</v>
      </c>
      <c r="I129" s="136">
        <v>412048000</v>
      </c>
      <c r="J129" s="75">
        <v>0</v>
      </c>
      <c r="K129" s="76">
        <f t="shared" si="43"/>
        <v>824096000</v>
      </c>
      <c r="L129" s="77">
        <f t="shared" ref="L129:L131" si="74">E129*($I129+$J129)</f>
        <v>0</v>
      </c>
      <c r="M129" s="77">
        <f t="shared" ref="M129:M131" si="75">F129*($I129+$J129)</f>
        <v>0</v>
      </c>
      <c r="N129" s="77">
        <f t="shared" ref="N129:N131" si="76">G129*($I129+$J129)</f>
        <v>824096000</v>
      </c>
      <c r="O129" s="77">
        <f t="shared" ref="O129:O131" si="77">H129*($I129+$J129)</f>
        <v>824096000</v>
      </c>
      <c r="P129" s="78"/>
    </row>
    <row r="130" spans="1:16" s="22" customFormat="1" ht="33">
      <c r="A130" s="70">
        <v>2</v>
      </c>
      <c r="B130" s="71" t="s">
        <v>199</v>
      </c>
      <c r="C130" s="72" t="s">
        <v>188</v>
      </c>
      <c r="D130" s="73">
        <v>1</v>
      </c>
      <c r="E130" s="74">
        <v>0</v>
      </c>
      <c r="F130" s="73">
        <v>0</v>
      </c>
      <c r="G130" s="73">
        <f t="shared" si="72"/>
        <v>1</v>
      </c>
      <c r="H130" s="73">
        <f t="shared" si="73"/>
        <v>1</v>
      </c>
      <c r="I130" s="136">
        <v>283785000</v>
      </c>
      <c r="J130" s="75">
        <v>0</v>
      </c>
      <c r="K130" s="76">
        <f t="shared" si="43"/>
        <v>283785000</v>
      </c>
      <c r="L130" s="77">
        <f t="shared" si="74"/>
        <v>0</v>
      </c>
      <c r="M130" s="77">
        <f t="shared" si="75"/>
        <v>0</v>
      </c>
      <c r="N130" s="77">
        <f t="shared" si="76"/>
        <v>283785000</v>
      </c>
      <c r="O130" s="77">
        <f t="shared" si="77"/>
        <v>283785000</v>
      </c>
      <c r="P130" s="78"/>
    </row>
    <row r="131" spans="1:16" s="22" customFormat="1" ht="16.5">
      <c r="A131" s="70">
        <v>3</v>
      </c>
      <c r="B131" s="71" t="s">
        <v>200</v>
      </c>
      <c r="C131" s="72" t="s">
        <v>137</v>
      </c>
      <c r="D131" s="73">
        <v>1</v>
      </c>
      <c r="E131" s="74">
        <v>0</v>
      </c>
      <c r="F131" s="73">
        <v>0</v>
      </c>
      <c r="G131" s="73">
        <f t="shared" si="72"/>
        <v>1</v>
      </c>
      <c r="H131" s="73">
        <f t="shared" si="73"/>
        <v>1</v>
      </c>
      <c r="I131" s="136">
        <v>47765000</v>
      </c>
      <c r="J131" s="75">
        <v>0</v>
      </c>
      <c r="K131" s="76">
        <f t="shared" si="43"/>
        <v>47765000</v>
      </c>
      <c r="L131" s="77">
        <f t="shared" si="74"/>
        <v>0</v>
      </c>
      <c r="M131" s="77">
        <f t="shared" si="75"/>
        <v>0</v>
      </c>
      <c r="N131" s="77">
        <f t="shared" si="76"/>
        <v>47765000</v>
      </c>
      <c r="O131" s="77">
        <f t="shared" si="77"/>
        <v>47765000</v>
      </c>
      <c r="P131" s="78"/>
    </row>
    <row r="132" spans="1:16" s="22" customFormat="1" ht="17.25">
      <c r="A132" s="65" t="s">
        <v>411</v>
      </c>
      <c r="B132" s="259" t="s">
        <v>201</v>
      </c>
      <c r="C132" s="259"/>
      <c r="D132" s="259"/>
      <c r="E132" s="259"/>
      <c r="F132" s="79"/>
      <c r="G132" s="79"/>
      <c r="H132" s="79"/>
      <c r="I132" s="138"/>
      <c r="J132" s="75"/>
      <c r="K132" s="76"/>
      <c r="L132" s="80"/>
      <c r="M132" s="80"/>
      <c r="N132" s="81"/>
      <c r="O132" s="82"/>
      <c r="P132" s="78"/>
    </row>
    <row r="133" spans="1:16" s="22" customFormat="1" ht="16.5">
      <c r="A133" s="70">
        <v>1</v>
      </c>
      <c r="B133" s="71" t="s">
        <v>201</v>
      </c>
      <c r="C133" s="72" t="s">
        <v>54</v>
      </c>
      <c r="D133" s="73">
        <v>10</v>
      </c>
      <c r="E133" s="74">
        <v>0</v>
      </c>
      <c r="F133" s="73">
        <v>0</v>
      </c>
      <c r="G133" s="73">
        <f t="shared" ref="G133:G134" si="78">D133</f>
        <v>10</v>
      </c>
      <c r="H133" s="73">
        <f t="shared" ref="H133:H134" si="79">F133+G133</f>
        <v>10</v>
      </c>
      <c r="I133" s="136">
        <v>3659000</v>
      </c>
      <c r="J133" s="75">
        <v>0</v>
      </c>
      <c r="K133" s="76">
        <f t="shared" si="43"/>
        <v>36590000</v>
      </c>
      <c r="L133" s="77">
        <f t="shared" ref="L133:L134" si="80">E133*($I133+$J133)</f>
        <v>0</v>
      </c>
      <c r="M133" s="77">
        <f t="shared" ref="M133:M134" si="81">F133*($I133+$J133)</f>
        <v>0</v>
      </c>
      <c r="N133" s="77">
        <f t="shared" ref="N133:N134" si="82">G133*($I133+$J133)</f>
        <v>36590000</v>
      </c>
      <c r="O133" s="77">
        <f t="shared" ref="O133:O134" si="83">H133*($I133+$J133)</f>
        <v>36590000</v>
      </c>
      <c r="P133" s="78"/>
    </row>
    <row r="134" spans="1:16" s="22" customFormat="1" ht="16.5">
      <c r="A134" s="70">
        <v>2</v>
      </c>
      <c r="B134" s="71" t="s">
        <v>202</v>
      </c>
      <c r="C134" s="72" t="s">
        <v>54</v>
      </c>
      <c r="D134" s="73">
        <v>1</v>
      </c>
      <c r="E134" s="74">
        <v>0</v>
      </c>
      <c r="F134" s="73">
        <v>0</v>
      </c>
      <c r="G134" s="73">
        <f t="shared" si="78"/>
        <v>1</v>
      </c>
      <c r="H134" s="73">
        <f t="shared" si="79"/>
        <v>1</v>
      </c>
      <c r="I134" s="136">
        <v>36574000</v>
      </c>
      <c r="J134" s="75">
        <v>0</v>
      </c>
      <c r="K134" s="76">
        <f t="shared" si="43"/>
        <v>36574000</v>
      </c>
      <c r="L134" s="77">
        <f t="shared" si="80"/>
        <v>0</v>
      </c>
      <c r="M134" s="77">
        <f t="shared" si="81"/>
        <v>0</v>
      </c>
      <c r="N134" s="77">
        <f t="shared" si="82"/>
        <v>36574000</v>
      </c>
      <c r="O134" s="77">
        <f t="shared" si="83"/>
        <v>36574000</v>
      </c>
      <c r="P134" s="78"/>
    </row>
    <row r="135" spans="1:16" s="22" customFormat="1" ht="16.899999999999999" customHeight="1">
      <c r="A135" s="65" t="s">
        <v>75</v>
      </c>
      <c r="B135" s="66" t="s">
        <v>412</v>
      </c>
      <c r="C135" s="66"/>
      <c r="D135" s="66"/>
      <c r="E135" s="66"/>
      <c r="F135" s="66"/>
      <c r="G135" s="66"/>
      <c r="H135" s="66"/>
      <c r="I135" s="139"/>
      <c r="J135" s="75"/>
      <c r="K135" s="76"/>
      <c r="L135" s="80"/>
      <c r="M135" s="80"/>
      <c r="N135" s="81"/>
      <c r="O135" s="82"/>
      <c r="P135" s="78"/>
    </row>
    <row r="136" spans="1:16" s="22" customFormat="1" ht="17.25">
      <c r="A136" s="65" t="s">
        <v>51</v>
      </c>
      <c r="B136" s="259" t="s">
        <v>249</v>
      </c>
      <c r="C136" s="259"/>
      <c r="D136" s="259"/>
      <c r="E136" s="259"/>
      <c r="F136" s="79"/>
      <c r="G136" s="79"/>
      <c r="H136" s="79"/>
      <c r="I136" s="138"/>
      <c r="J136" s="75"/>
      <c r="K136" s="76"/>
      <c r="L136" s="80"/>
      <c r="M136" s="80"/>
      <c r="N136" s="81"/>
      <c r="O136" s="82"/>
      <c r="P136" s="78"/>
    </row>
    <row r="137" spans="1:16" s="22" customFormat="1" ht="33">
      <c r="A137" s="70">
        <v>1</v>
      </c>
      <c r="B137" s="71" t="s">
        <v>413</v>
      </c>
      <c r="C137" s="72" t="s">
        <v>54</v>
      </c>
      <c r="D137" s="73">
        <v>5</v>
      </c>
      <c r="E137" s="74">
        <v>0</v>
      </c>
      <c r="F137" s="73">
        <v>0</v>
      </c>
      <c r="G137" s="73">
        <f t="shared" ref="G137:G144" si="84">D137</f>
        <v>5</v>
      </c>
      <c r="H137" s="73">
        <f t="shared" ref="H137:H144" si="85">F137+G137</f>
        <v>5</v>
      </c>
      <c r="I137" s="136">
        <v>15066000</v>
      </c>
      <c r="J137" s="75">
        <v>0</v>
      </c>
      <c r="K137" s="76">
        <f t="shared" si="43"/>
        <v>75330000</v>
      </c>
      <c r="L137" s="77">
        <f t="shared" ref="L137:L144" si="86">E137*($I137+$J137)</f>
        <v>0</v>
      </c>
      <c r="M137" s="77">
        <f t="shared" ref="M137:M144" si="87">F137*($I137+$J137)</f>
        <v>0</v>
      </c>
      <c r="N137" s="77">
        <f t="shared" ref="N137:N144" si="88">G137*($I137+$J137)</f>
        <v>75330000</v>
      </c>
      <c r="O137" s="77">
        <f t="shared" ref="O137:O144" si="89">H137*($I137+$J137)</f>
        <v>75330000</v>
      </c>
      <c r="P137" s="78"/>
    </row>
    <row r="138" spans="1:16" s="22" customFormat="1" ht="33">
      <c r="A138" s="70">
        <v>2</v>
      </c>
      <c r="B138" s="71" t="s">
        <v>250</v>
      </c>
      <c r="C138" s="72" t="s">
        <v>54</v>
      </c>
      <c r="D138" s="73">
        <v>4</v>
      </c>
      <c r="E138" s="74">
        <v>0</v>
      </c>
      <c r="F138" s="73">
        <v>0</v>
      </c>
      <c r="G138" s="73">
        <f t="shared" si="84"/>
        <v>4</v>
      </c>
      <c r="H138" s="73">
        <f t="shared" si="85"/>
        <v>4</v>
      </c>
      <c r="I138" s="136">
        <v>10132000</v>
      </c>
      <c r="J138" s="75">
        <v>0</v>
      </c>
      <c r="K138" s="76">
        <f t="shared" si="43"/>
        <v>40528000</v>
      </c>
      <c r="L138" s="77">
        <f t="shared" si="86"/>
        <v>0</v>
      </c>
      <c r="M138" s="77">
        <f t="shared" si="87"/>
        <v>0</v>
      </c>
      <c r="N138" s="77">
        <f t="shared" si="88"/>
        <v>40528000</v>
      </c>
      <c r="O138" s="77">
        <f t="shared" si="89"/>
        <v>40528000</v>
      </c>
      <c r="P138" s="78"/>
    </row>
    <row r="139" spans="1:16" s="22" customFormat="1" ht="33">
      <c r="A139" s="70">
        <v>3</v>
      </c>
      <c r="B139" s="84" t="s">
        <v>251</v>
      </c>
      <c r="C139" s="72" t="s">
        <v>54</v>
      </c>
      <c r="D139" s="73">
        <v>3</v>
      </c>
      <c r="E139" s="74">
        <v>0</v>
      </c>
      <c r="F139" s="73">
        <v>0</v>
      </c>
      <c r="G139" s="73">
        <f t="shared" si="84"/>
        <v>3</v>
      </c>
      <c r="H139" s="73">
        <f t="shared" si="85"/>
        <v>3</v>
      </c>
      <c r="I139" s="136">
        <v>20122000</v>
      </c>
      <c r="J139" s="75">
        <v>0</v>
      </c>
      <c r="K139" s="76">
        <f t="shared" si="43"/>
        <v>60366000</v>
      </c>
      <c r="L139" s="77">
        <f t="shared" si="86"/>
        <v>0</v>
      </c>
      <c r="M139" s="77">
        <f t="shared" si="87"/>
        <v>0</v>
      </c>
      <c r="N139" s="77">
        <f t="shared" si="88"/>
        <v>60366000</v>
      </c>
      <c r="O139" s="77">
        <f t="shared" si="89"/>
        <v>60366000</v>
      </c>
      <c r="P139" s="78"/>
    </row>
    <row r="140" spans="1:16" s="22" customFormat="1" ht="33">
      <c r="A140" s="70">
        <v>4</v>
      </c>
      <c r="B140" s="71" t="s">
        <v>252</v>
      </c>
      <c r="C140" s="72" t="s">
        <v>54</v>
      </c>
      <c r="D140" s="73">
        <v>3</v>
      </c>
      <c r="E140" s="74">
        <v>0</v>
      </c>
      <c r="F140" s="73">
        <v>0</v>
      </c>
      <c r="G140" s="73">
        <f t="shared" si="84"/>
        <v>3</v>
      </c>
      <c r="H140" s="73">
        <f t="shared" si="85"/>
        <v>3</v>
      </c>
      <c r="I140" s="136">
        <v>26693000</v>
      </c>
      <c r="J140" s="75">
        <v>0</v>
      </c>
      <c r="K140" s="76">
        <f t="shared" si="43"/>
        <v>80079000</v>
      </c>
      <c r="L140" s="77">
        <f t="shared" si="86"/>
        <v>0</v>
      </c>
      <c r="M140" s="77">
        <f t="shared" si="87"/>
        <v>0</v>
      </c>
      <c r="N140" s="77">
        <f t="shared" si="88"/>
        <v>80079000</v>
      </c>
      <c r="O140" s="77">
        <f t="shared" si="89"/>
        <v>80079000</v>
      </c>
      <c r="P140" s="78"/>
    </row>
    <row r="141" spans="1:16" s="22" customFormat="1" ht="16.5">
      <c r="A141" s="70">
        <v>5</v>
      </c>
      <c r="B141" s="71" t="s">
        <v>253</v>
      </c>
      <c r="C141" s="72" t="s">
        <v>54</v>
      </c>
      <c r="D141" s="73">
        <v>1</v>
      </c>
      <c r="E141" s="74">
        <v>0</v>
      </c>
      <c r="F141" s="73">
        <v>0</v>
      </c>
      <c r="G141" s="73">
        <f t="shared" si="84"/>
        <v>1</v>
      </c>
      <c r="H141" s="73">
        <f t="shared" si="85"/>
        <v>1</v>
      </c>
      <c r="I141" s="136">
        <v>24527000</v>
      </c>
      <c r="J141" s="75">
        <v>0</v>
      </c>
      <c r="K141" s="76">
        <f t="shared" si="43"/>
        <v>24527000</v>
      </c>
      <c r="L141" s="77">
        <f t="shared" si="86"/>
        <v>0</v>
      </c>
      <c r="M141" s="77">
        <f t="shared" si="87"/>
        <v>0</v>
      </c>
      <c r="N141" s="77">
        <f t="shared" si="88"/>
        <v>24527000</v>
      </c>
      <c r="O141" s="77">
        <f t="shared" si="89"/>
        <v>24527000</v>
      </c>
      <c r="P141" s="78"/>
    </row>
    <row r="142" spans="1:16" s="22" customFormat="1" ht="33">
      <c r="A142" s="70">
        <v>6</v>
      </c>
      <c r="B142" s="71" t="s">
        <v>254</v>
      </c>
      <c r="C142" s="71" t="s">
        <v>54</v>
      </c>
      <c r="D142" s="73">
        <v>1</v>
      </c>
      <c r="E142" s="74">
        <v>0</v>
      </c>
      <c r="F142" s="73">
        <v>0</v>
      </c>
      <c r="G142" s="73">
        <f t="shared" si="84"/>
        <v>1</v>
      </c>
      <c r="H142" s="73">
        <f t="shared" si="85"/>
        <v>1</v>
      </c>
      <c r="I142" s="136">
        <v>11243000</v>
      </c>
      <c r="J142" s="75">
        <v>0</v>
      </c>
      <c r="K142" s="76">
        <f t="shared" si="43"/>
        <v>11243000</v>
      </c>
      <c r="L142" s="77">
        <f t="shared" si="86"/>
        <v>0</v>
      </c>
      <c r="M142" s="77">
        <f t="shared" si="87"/>
        <v>0</v>
      </c>
      <c r="N142" s="77">
        <f t="shared" si="88"/>
        <v>11243000</v>
      </c>
      <c r="O142" s="77">
        <f t="shared" si="89"/>
        <v>11243000</v>
      </c>
      <c r="P142" s="78"/>
    </row>
    <row r="143" spans="1:16" s="22" customFormat="1" ht="33">
      <c r="A143" s="70">
        <v>7</v>
      </c>
      <c r="B143" s="71" t="s">
        <v>255</v>
      </c>
      <c r="C143" s="72" t="s">
        <v>54</v>
      </c>
      <c r="D143" s="73">
        <v>1</v>
      </c>
      <c r="E143" s="74">
        <v>0</v>
      </c>
      <c r="F143" s="73">
        <v>0</v>
      </c>
      <c r="G143" s="73">
        <f t="shared" si="84"/>
        <v>1</v>
      </c>
      <c r="H143" s="73">
        <f t="shared" si="85"/>
        <v>1</v>
      </c>
      <c r="I143" s="136">
        <v>44662000</v>
      </c>
      <c r="J143" s="75">
        <v>0</v>
      </c>
      <c r="K143" s="76">
        <f t="shared" si="43"/>
        <v>44662000</v>
      </c>
      <c r="L143" s="77">
        <f t="shared" si="86"/>
        <v>0</v>
      </c>
      <c r="M143" s="77">
        <f t="shared" si="87"/>
        <v>0</v>
      </c>
      <c r="N143" s="77">
        <f t="shared" si="88"/>
        <v>44662000</v>
      </c>
      <c r="O143" s="77">
        <f t="shared" si="89"/>
        <v>44662000</v>
      </c>
      <c r="P143" s="78"/>
    </row>
    <row r="144" spans="1:16" s="22" customFormat="1" ht="33">
      <c r="A144" s="70">
        <v>8</v>
      </c>
      <c r="B144" s="71" t="s">
        <v>256</v>
      </c>
      <c r="C144" s="72" t="s">
        <v>54</v>
      </c>
      <c r="D144" s="73">
        <v>1</v>
      </c>
      <c r="E144" s="74">
        <v>0</v>
      </c>
      <c r="F144" s="73">
        <v>0</v>
      </c>
      <c r="G144" s="73">
        <f t="shared" si="84"/>
        <v>1</v>
      </c>
      <c r="H144" s="73">
        <f t="shared" si="85"/>
        <v>1</v>
      </c>
      <c r="I144" s="136">
        <v>25327000</v>
      </c>
      <c r="J144" s="75">
        <v>0</v>
      </c>
      <c r="K144" s="76">
        <f t="shared" si="43"/>
        <v>25327000</v>
      </c>
      <c r="L144" s="77">
        <f t="shared" si="86"/>
        <v>0</v>
      </c>
      <c r="M144" s="77">
        <f t="shared" si="87"/>
        <v>0</v>
      </c>
      <c r="N144" s="77">
        <f t="shared" si="88"/>
        <v>25327000</v>
      </c>
      <c r="O144" s="77">
        <f t="shared" si="89"/>
        <v>25327000</v>
      </c>
      <c r="P144" s="78"/>
    </row>
    <row r="145" spans="1:16" s="22" customFormat="1" ht="17.25">
      <c r="A145" s="65" t="s">
        <v>57</v>
      </c>
      <c r="B145" s="259" t="s">
        <v>257</v>
      </c>
      <c r="C145" s="259"/>
      <c r="D145" s="259"/>
      <c r="E145" s="259"/>
      <c r="F145" s="79"/>
      <c r="G145" s="79"/>
      <c r="H145" s="79"/>
      <c r="I145" s="138"/>
      <c r="J145" s="75"/>
      <c r="K145" s="76"/>
      <c r="L145" s="80"/>
      <c r="M145" s="80"/>
      <c r="N145" s="81"/>
      <c r="O145" s="82"/>
      <c r="P145" s="78"/>
    </row>
    <row r="146" spans="1:16" s="22" customFormat="1" ht="33">
      <c r="A146" s="70">
        <v>1</v>
      </c>
      <c r="B146" s="71" t="s">
        <v>258</v>
      </c>
      <c r="C146" s="72" t="s">
        <v>97</v>
      </c>
      <c r="D146" s="73">
        <v>1</v>
      </c>
      <c r="E146" s="74">
        <v>0</v>
      </c>
      <c r="F146" s="73">
        <v>0</v>
      </c>
      <c r="G146" s="73">
        <f t="shared" ref="G146:G156" si="90">D146</f>
        <v>1</v>
      </c>
      <c r="H146" s="73">
        <f t="shared" ref="H146:H156" si="91">F146+G146</f>
        <v>1</v>
      </c>
      <c r="I146" s="136">
        <v>70943000</v>
      </c>
      <c r="J146" s="75">
        <v>0</v>
      </c>
      <c r="K146" s="76">
        <f t="shared" si="43"/>
        <v>70943000</v>
      </c>
      <c r="L146" s="77">
        <f t="shared" ref="L146:L156" si="92">E146*($I146+$J146)</f>
        <v>0</v>
      </c>
      <c r="M146" s="77">
        <f t="shared" ref="M146:M156" si="93">F146*($I146+$J146)</f>
        <v>0</v>
      </c>
      <c r="N146" s="77">
        <f t="shared" ref="N146:N156" si="94">G146*($I146+$J146)</f>
        <v>70943000</v>
      </c>
      <c r="O146" s="77">
        <f t="shared" ref="O146:O156" si="95">H146*($I146+$J146)</f>
        <v>70943000</v>
      </c>
      <c r="P146" s="78"/>
    </row>
    <row r="147" spans="1:16" s="22" customFormat="1" ht="16.5">
      <c r="A147" s="70">
        <v>2</v>
      </c>
      <c r="B147" s="71" t="s">
        <v>259</v>
      </c>
      <c r="C147" s="71"/>
      <c r="D147" s="85"/>
      <c r="E147" s="74">
        <v>0</v>
      </c>
      <c r="F147" s="73">
        <v>0</v>
      </c>
      <c r="G147" s="73">
        <f t="shared" si="90"/>
        <v>0</v>
      </c>
      <c r="H147" s="73">
        <f t="shared" si="91"/>
        <v>0</v>
      </c>
      <c r="I147" s="136"/>
      <c r="J147" s="75">
        <v>0</v>
      </c>
      <c r="K147" s="76">
        <f t="shared" si="43"/>
        <v>0</v>
      </c>
      <c r="L147" s="77">
        <f t="shared" si="92"/>
        <v>0</v>
      </c>
      <c r="M147" s="77">
        <f t="shared" si="93"/>
        <v>0</v>
      </c>
      <c r="N147" s="77">
        <f t="shared" si="94"/>
        <v>0</v>
      </c>
      <c r="O147" s="77">
        <f t="shared" si="95"/>
        <v>0</v>
      </c>
      <c r="P147" s="78"/>
    </row>
    <row r="148" spans="1:16" s="22" customFormat="1" ht="16.5">
      <c r="A148" s="70" t="s">
        <v>414</v>
      </c>
      <c r="B148" s="71" t="s">
        <v>260</v>
      </c>
      <c r="C148" s="72" t="s">
        <v>97</v>
      </c>
      <c r="D148" s="73">
        <v>3</v>
      </c>
      <c r="E148" s="74">
        <v>0</v>
      </c>
      <c r="F148" s="73">
        <v>0</v>
      </c>
      <c r="G148" s="73">
        <f t="shared" si="90"/>
        <v>3</v>
      </c>
      <c r="H148" s="73">
        <f t="shared" si="91"/>
        <v>3</v>
      </c>
      <c r="I148" s="136">
        <v>6420000</v>
      </c>
      <c r="J148" s="75">
        <v>0</v>
      </c>
      <c r="K148" s="76">
        <f t="shared" si="43"/>
        <v>19260000</v>
      </c>
      <c r="L148" s="77">
        <f t="shared" si="92"/>
        <v>0</v>
      </c>
      <c r="M148" s="77">
        <f t="shared" si="93"/>
        <v>0</v>
      </c>
      <c r="N148" s="77">
        <f t="shared" si="94"/>
        <v>19260000</v>
      </c>
      <c r="O148" s="77">
        <f t="shared" si="95"/>
        <v>19260000</v>
      </c>
      <c r="P148" s="78"/>
    </row>
    <row r="149" spans="1:16" s="22" customFormat="1" ht="16.5">
      <c r="A149" s="70" t="s">
        <v>415</v>
      </c>
      <c r="B149" s="71" t="s">
        <v>261</v>
      </c>
      <c r="C149" s="72" t="s">
        <v>97</v>
      </c>
      <c r="D149" s="73">
        <v>50</v>
      </c>
      <c r="E149" s="74">
        <v>0</v>
      </c>
      <c r="F149" s="73">
        <v>0</v>
      </c>
      <c r="G149" s="73">
        <f t="shared" si="90"/>
        <v>50</v>
      </c>
      <c r="H149" s="73">
        <f t="shared" si="91"/>
        <v>50</v>
      </c>
      <c r="I149" s="136">
        <v>169000</v>
      </c>
      <c r="J149" s="75">
        <v>0</v>
      </c>
      <c r="K149" s="76">
        <f t="shared" si="43"/>
        <v>8450000</v>
      </c>
      <c r="L149" s="77">
        <f t="shared" si="92"/>
        <v>0</v>
      </c>
      <c r="M149" s="77">
        <f t="shared" si="93"/>
        <v>0</v>
      </c>
      <c r="N149" s="77">
        <f t="shared" si="94"/>
        <v>8450000</v>
      </c>
      <c r="O149" s="77">
        <f t="shared" si="95"/>
        <v>8450000</v>
      </c>
      <c r="P149" s="78"/>
    </row>
    <row r="150" spans="1:16" s="22" customFormat="1" ht="16.5">
      <c r="A150" s="70" t="s">
        <v>416</v>
      </c>
      <c r="B150" s="71" t="s">
        <v>262</v>
      </c>
      <c r="C150" s="72" t="s">
        <v>97</v>
      </c>
      <c r="D150" s="73">
        <v>2</v>
      </c>
      <c r="E150" s="74">
        <v>0</v>
      </c>
      <c r="F150" s="73">
        <v>0</v>
      </c>
      <c r="G150" s="73">
        <f t="shared" si="90"/>
        <v>2</v>
      </c>
      <c r="H150" s="73">
        <f t="shared" si="91"/>
        <v>2</v>
      </c>
      <c r="I150" s="136">
        <v>5911000</v>
      </c>
      <c r="J150" s="75">
        <v>0</v>
      </c>
      <c r="K150" s="76">
        <f t="shared" si="43"/>
        <v>11822000</v>
      </c>
      <c r="L150" s="77">
        <f t="shared" si="92"/>
        <v>0</v>
      </c>
      <c r="M150" s="77">
        <f t="shared" si="93"/>
        <v>0</v>
      </c>
      <c r="N150" s="77">
        <f t="shared" si="94"/>
        <v>11822000</v>
      </c>
      <c r="O150" s="77">
        <f t="shared" si="95"/>
        <v>11822000</v>
      </c>
      <c r="P150" s="78"/>
    </row>
    <row r="151" spans="1:16" s="22" customFormat="1" ht="16.5">
      <c r="A151" s="70" t="s">
        <v>417</v>
      </c>
      <c r="B151" s="71" t="s">
        <v>263</v>
      </c>
      <c r="C151" s="72" t="s">
        <v>97</v>
      </c>
      <c r="D151" s="73">
        <v>10</v>
      </c>
      <c r="E151" s="74">
        <v>0</v>
      </c>
      <c r="F151" s="73">
        <v>0</v>
      </c>
      <c r="G151" s="73">
        <f t="shared" si="90"/>
        <v>10</v>
      </c>
      <c r="H151" s="73">
        <f t="shared" si="91"/>
        <v>10</v>
      </c>
      <c r="I151" s="136">
        <v>389000</v>
      </c>
      <c r="J151" s="75">
        <v>0</v>
      </c>
      <c r="K151" s="76">
        <f t="shared" ref="K151:K214" si="96">I151*D151</f>
        <v>3890000</v>
      </c>
      <c r="L151" s="77">
        <f t="shared" si="92"/>
        <v>0</v>
      </c>
      <c r="M151" s="77">
        <f t="shared" si="93"/>
        <v>0</v>
      </c>
      <c r="N151" s="77">
        <f t="shared" si="94"/>
        <v>3890000</v>
      </c>
      <c r="O151" s="77">
        <f t="shared" si="95"/>
        <v>3890000</v>
      </c>
      <c r="P151" s="78"/>
    </row>
    <row r="152" spans="1:16" s="22" customFormat="1" ht="16.5">
      <c r="A152" s="70" t="s">
        <v>418</v>
      </c>
      <c r="B152" s="71" t="s">
        <v>264</v>
      </c>
      <c r="C152" s="72" t="s">
        <v>97</v>
      </c>
      <c r="D152" s="73">
        <v>15</v>
      </c>
      <c r="E152" s="74">
        <v>0</v>
      </c>
      <c r="F152" s="73">
        <v>0</v>
      </c>
      <c r="G152" s="73">
        <f t="shared" si="90"/>
        <v>15</v>
      </c>
      <c r="H152" s="73">
        <f t="shared" si="91"/>
        <v>15</v>
      </c>
      <c r="I152" s="136">
        <v>508000</v>
      </c>
      <c r="J152" s="75">
        <v>0</v>
      </c>
      <c r="K152" s="76">
        <f t="shared" si="96"/>
        <v>7620000</v>
      </c>
      <c r="L152" s="77">
        <f t="shared" si="92"/>
        <v>0</v>
      </c>
      <c r="M152" s="77">
        <f t="shared" si="93"/>
        <v>0</v>
      </c>
      <c r="N152" s="77">
        <f t="shared" si="94"/>
        <v>7620000</v>
      </c>
      <c r="O152" s="77">
        <f t="shared" si="95"/>
        <v>7620000</v>
      </c>
      <c r="P152" s="78"/>
    </row>
    <row r="153" spans="1:16" s="22" customFormat="1" ht="16.5">
      <c r="A153" s="70" t="s">
        <v>419</v>
      </c>
      <c r="B153" s="71" t="s">
        <v>265</v>
      </c>
      <c r="C153" s="72" t="s">
        <v>88</v>
      </c>
      <c r="D153" s="73">
        <v>1</v>
      </c>
      <c r="E153" s="74">
        <v>0</v>
      </c>
      <c r="F153" s="73">
        <v>0</v>
      </c>
      <c r="G153" s="73">
        <f t="shared" si="90"/>
        <v>1</v>
      </c>
      <c r="H153" s="73">
        <f t="shared" si="91"/>
        <v>1</v>
      </c>
      <c r="I153" s="136">
        <v>3585000</v>
      </c>
      <c r="J153" s="75">
        <v>0</v>
      </c>
      <c r="K153" s="76">
        <f t="shared" si="96"/>
        <v>3585000</v>
      </c>
      <c r="L153" s="77">
        <f t="shared" si="92"/>
        <v>0</v>
      </c>
      <c r="M153" s="77">
        <f t="shared" si="93"/>
        <v>0</v>
      </c>
      <c r="N153" s="77">
        <f t="shared" si="94"/>
        <v>3585000</v>
      </c>
      <c r="O153" s="77">
        <f t="shared" si="95"/>
        <v>3585000</v>
      </c>
      <c r="P153" s="83"/>
    </row>
    <row r="154" spans="1:16" s="22" customFormat="1" ht="16.5">
      <c r="A154" s="70" t="s">
        <v>420</v>
      </c>
      <c r="B154" s="71" t="s">
        <v>266</v>
      </c>
      <c r="C154" s="72" t="s">
        <v>97</v>
      </c>
      <c r="D154" s="73">
        <v>1</v>
      </c>
      <c r="E154" s="74">
        <v>0</v>
      </c>
      <c r="F154" s="73">
        <v>0</v>
      </c>
      <c r="G154" s="73">
        <f t="shared" si="90"/>
        <v>1</v>
      </c>
      <c r="H154" s="73">
        <f t="shared" si="91"/>
        <v>1</v>
      </c>
      <c r="I154" s="136">
        <v>1604000</v>
      </c>
      <c r="J154" s="75">
        <v>0</v>
      </c>
      <c r="K154" s="76">
        <f t="shared" si="96"/>
        <v>1604000</v>
      </c>
      <c r="L154" s="77">
        <f t="shared" si="92"/>
        <v>0</v>
      </c>
      <c r="M154" s="77">
        <f t="shared" si="93"/>
        <v>0</v>
      </c>
      <c r="N154" s="77">
        <f t="shared" si="94"/>
        <v>1604000</v>
      </c>
      <c r="O154" s="77">
        <f t="shared" si="95"/>
        <v>1604000</v>
      </c>
      <c r="P154" s="83"/>
    </row>
    <row r="155" spans="1:16" s="22" customFormat="1" ht="16.5">
      <c r="A155" s="70" t="s">
        <v>421</v>
      </c>
      <c r="B155" s="71" t="s">
        <v>267</v>
      </c>
      <c r="C155" s="72" t="s">
        <v>97</v>
      </c>
      <c r="D155" s="73">
        <v>5</v>
      </c>
      <c r="E155" s="74">
        <v>0</v>
      </c>
      <c r="F155" s="73">
        <v>0</v>
      </c>
      <c r="G155" s="73">
        <f t="shared" si="90"/>
        <v>5</v>
      </c>
      <c r="H155" s="73">
        <f t="shared" si="91"/>
        <v>5</v>
      </c>
      <c r="I155" s="136">
        <v>423000</v>
      </c>
      <c r="J155" s="75">
        <v>0</v>
      </c>
      <c r="K155" s="76">
        <f t="shared" si="96"/>
        <v>2115000</v>
      </c>
      <c r="L155" s="77">
        <f t="shared" si="92"/>
        <v>0</v>
      </c>
      <c r="M155" s="77">
        <f t="shared" si="93"/>
        <v>0</v>
      </c>
      <c r="N155" s="77">
        <f t="shared" si="94"/>
        <v>2115000</v>
      </c>
      <c r="O155" s="77">
        <f t="shared" si="95"/>
        <v>2115000</v>
      </c>
      <c r="P155" s="78"/>
    </row>
    <row r="156" spans="1:16" s="22" customFormat="1" ht="16.5">
      <c r="A156" s="86">
        <v>3</v>
      </c>
      <c r="B156" s="87" t="s">
        <v>268</v>
      </c>
      <c r="C156" s="88" t="s">
        <v>137</v>
      </c>
      <c r="D156" s="89">
        <v>1</v>
      </c>
      <c r="E156" s="74">
        <v>0</v>
      </c>
      <c r="F156" s="73">
        <v>0</v>
      </c>
      <c r="G156" s="73">
        <f t="shared" si="90"/>
        <v>1</v>
      </c>
      <c r="H156" s="73">
        <f t="shared" si="91"/>
        <v>1</v>
      </c>
      <c r="I156" s="137">
        <v>21965000</v>
      </c>
      <c r="J156" s="75">
        <v>0</v>
      </c>
      <c r="K156" s="76">
        <f t="shared" si="96"/>
        <v>21965000</v>
      </c>
      <c r="L156" s="77">
        <f t="shared" si="92"/>
        <v>0</v>
      </c>
      <c r="M156" s="77">
        <f t="shared" si="93"/>
        <v>0</v>
      </c>
      <c r="N156" s="77">
        <f t="shared" si="94"/>
        <v>21965000</v>
      </c>
      <c r="O156" s="77">
        <f t="shared" si="95"/>
        <v>21965000</v>
      </c>
      <c r="P156" s="83"/>
    </row>
    <row r="157" spans="1:16" s="22" customFormat="1" ht="16.5">
      <c r="A157" s="90" t="s">
        <v>323</v>
      </c>
      <c r="B157" s="259" t="s">
        <v>422</v>
      </c>
      <c r="C157" s="259"/>
      <c r="D157" s="259"/>
      <c r="E157" s="259"/>
      <c r="F157" s="259"/>
      <c r="G157" s="259"/>
      <c r="H157" s="259"/>
      <c r="I157" s="140"/>
      <c r="J157" s="75"/>
      <c r="K157" s="76"/>
      <c r="L157" s="80"/>
      <c r="M157" s="80"/>
      <c r="N157" s="81"/>
      <c r="O157" s="82"/>
      <c r="P157" s="83"/>
    </row>
    <row r="158" spans="1:16" s="22" customFormat="1" ht="17.25">
      <c r="A158" s="65" t="s">
        <v>51</v>
      </c>
      <c r="B158" s="285" t="s">
        <v>272</v>
      </c>
      <c r="C158" s="285"/>
      <c r="D158" s="285"/>
      <c r="E158" s="91"/>
      <c r="F158" s="79"/>
      <c r="G158" s="79"/>
      <c r="H158" s="79"/>
      <c r="I158" s="138"/>
      <c r="J158" s="75"/>
      <c r="K158" s="76"/>
      <c r="L158" s="80"/>
      <c r="M158" s="80"/>
      <c r="N158" s="81"/>
      <c r="O158" s="82"/>
      <c r="P158" s="78"/>
    </row>
    <row r="159" spans="1:16" s="22" customFormat="1" ht="49.5">
      <c r="A159" s="70">
        <v>1</v>
      </c>
      <c r="B159" s="84" t="s">
        <v>273</v>
      </c>
      <c r="C159" s="72" t="s">
        <v>122</v>
      </c>
      <c r="D159" s="73">
        <v>1</v>
      </c>
      <c r="E159" s="74">
        <v>0</v>
      </c>
      <c r="F159" s="73">
        <v>0</v>
      </c>
      <c r="G159" s="73">
        <f t="shared" ref="G159:G160" si="97">D159</f>
        <v>1</v>
      </c>
      <c r="H159" s="73">
        <f t="shared" ref="H159:H160" si="98">F159+G159</f>
        <v>1</v>
      </c>
      <c r="I159" s="136">
        <v>59453000</v>
      </c>
      <c r="J159" s="75">
        <v>0</v>
      </c>
      <c r="K159" s="76">
        <f t="shared" si="96"/>
        <v>59453000</v>
      </c>
      <c r="L159" s="77">
        <f t="shared" ref="L159:L171" si="99">E159*($I159+$J159)</f>
        <v>0</v>
      </c>
      <c r="M159" s="77">
        <f t="shared" ref="M159:M171" si="100">F159*($I159+$J159)</f>
        <v>0</v>
      </c>
      <c r="N159" s="77">
        <f t="shared" ref="N159:N171" si="101">G159*($I159+$J159)</f>
        <v>59453000</v>
      </c>
      <c r="O159" s="77">
        <f t="shared" ref="O159:O171" si="102">H159*($I159+$J159)</f>
        <v>59453000</v>
      </c>
      <c r="P159" s="78"/>
    </row>
    <row r="160" spans="1:16" s="22" customFormat="1" ht="49.5">
      <c r="A160" s="70">
        <v>2</v>
      </c>
      <c r="B160" s="84" t="s">
        <v>274</v>
      </c>
      <c r="C160" s="72" t="s">
        <v>122</v>
      </c>
      <c r="D160" s="73">
        <v>1</v>
      </c>
      <c r="E160" s="74">
        <v>0</v>
      </c>
      <c r="F160" s="73">
        <v>0</v>
      </c>
      <c r="G160" s="73">
        <f t="shared" si="97"/>
        <v>1</v>
      </c>
      <c r="H160" s="73">
        <f t="shared" si="98"/>
        <v>1</v>
      </c>
      <c r="I160" s="136">
        <v>109875000</v>
      </c>
      <c r="J160" s="75">
        <v>0</v>
      </c>
      <c r="K160" s="76">
        <f t="shared" si="96"/>
        <v>109875000</v>
      </c>
      <c r="L160" s="77">
        <f t="shared" si="99"/>
        <v>0</v>
      </c>
      <c r="M160" s="77">
        <f t="shared" si="100"/>
        <v>0</v>
      </c>
      <c r="N160" s="77">
        <f t="shared" si="101"/>
        <v>109875000</v>
      </c>
      <c r="O160" s="77">
        <f t="shared" si="102"/>
        <v>109875000</v>
      </c>
      <c r="P160" s="78"/>
    </row>
    <row r="161" spans="1:16" s="22" customFormat="1" ht="17.25">
      <c r="A161" s="65" t="s">
        <v>57</v>
      </c>
      <c r="B161" s="286" t="s">
        <v>275</v>
      </c>
      <c r="C161" s="286"/>
      <c r="D161" s="286"/>
      <c r="E161" s="74"/>
      <c r="F161" s="79"/>
      <c r="G161" s="79"/>
      <c r="H161" s="79"/>
      <c r="I161" s="138"/>
      <c r="J161" s="75"/>
      <c r="K161" s="76"/>
      <c r="L161" s="77">
        <f t="shared" si="99"/>
        <v>0</v>
      </c>
      <c r="M161" s="77">
        <f t="shared" si="100"/>
        <v>0</v>
      </c>
      <c r="N161" s="77">
        <f t="shared" si="101"/>
        <v>0</v>
      </c>
      <c r="O161" s="77">
        <f t="shared" si="102"/>
        <v>0</v>
      </c>
      <c r="P161" s="78"/>
    </row>
    <row r="162" spans="1:16" s="22" customFormat="1" ht="16.5">
      <c r="A162" s="70">
        <v>1</v>
      </c>
      <c r="B162" s="71" t="s">
        <v>276</v>
      </c>
      <c r="C162" s="72" t="s">
        <v>122</v>
      </c>
      <c r="D162" s="73">
        <v>3</v>
      </c>
      <c r="E162" s="74">
        <v>0</v>
      </c>
      <c r="F162" s="73">
        <v>0</v>
      </c>
      <c r="G162" s="73">
        <f t="shared" ref="G162:G171" si="103">D162</f>
        <v>3</v>
      </c>
      <c r="H162" s="73">
        <f t="shared" ref="H162:H171" si="104">F162+G162</f>
        <v>3</v>
      </c>
      <c r="I162" s="136">
        <v>1555000</v>
      </c>
      <c r="J162" s="75">
        <v>0</v>
      </c>
      <c r="K162" s="76">
        <f t="shared" si="96"/>
        <v>4665000</v>
      </c>
      <c r="L162" s="77">
        <f t="shared" si="99"/>
        <v>0</v>
      </c>
      <c r="M162" s="77">
        <f t="shared" si="100"/>
        <v>0</v>
      </c>
      <c r="N162" s="77">
        <f t="shared" si="101"/>
        <v>4665000</v>
      </c>
      <c r="O162" s="77">
        <f t="shared" si="102"/>
        <v>4665000</v>
      </c>
      <c r="P162" s="78"/>
    </row>
    <row r="163" spans="1:16" s="22" customFormat="1" ht="16.5">
      <c r="A163" s="70">
        <v>2</v>
      </c>
      <c r="B163" s="71" t="s">
        <v>277</v>
      </c>
      <c r="C163" s="72" t="s">
        <v>122</v>
      </c>
      <c r="D163" s="73">
        <v>6</v>
      </c>
      <c r="E163" s="74">
        <v>0</v>
      </c>
      <c r="F163" s="73">
        <v>0</v>
      </c>
      <c r="G163" s="73">
        <f t="shared" si="103"/>
        <v>6</v>
      </c>
      <c r="H163" s="73">
        <f t="shared" si="104"/>
        <v>6</v>
      </c>
      <c r="I163" s="136">
        <v>1372000</v>
      </c>
      <c r="J163" s="75">
        <v>0</v>
      </c>
      <c r="K163" s="76">
        <f t="shared" si="96"/>
        <v>8232000</v>
      </c>
      <c r="L163" s="77">
        <f t="shared" si="99"/>
        <v>0</v>
      </c>
      <c r="M163" s="77">
        <f t="shared" si="100"/>
        <v>0</v>
      </c>
      <c r="N163" s="77">
        <f t="shared" si="101"/>
        <v>8232000</v>
      </c>
      <c r="O163" s="77">
        <f t="shared" si="102"/>
        <v>8232000</v>
      </c>
      <c r="P163" s="78"/>
    </row>
    <row r="164" spans="1:16" s="22" customFormat="1" ht="16.5">
      <c r="A164" s="70">
        <v>3</v>
      </c>
      <c r="B164" s="71" t="s">
        <v>278</v>
      </c>
      <c r="C164" s="72" t="s">
        <v>54</v>
      </c>
      <c r="D164" s="73">
        <v>6</v>
      </c>
      <c r="E164" s="74">
        <v>0</v>
      </c>
      <c r="F164" s="73">
        <v>0</v>
      </c>
      <c r="G164" s="73">
        <f t="shared" si="103"/>
        <v>6</v>
      </c>
      <c r="H164" s="73">
        <f t="shared" si="104"/>
        <v>6</v>
      </c>
      <c r="I164" s="136">
        <v>2472000</v>
      </c>
      <c r="J164" s="75">
        <v>0</v>
      </c>
      <c r="K164" s="76">
        <f t="shared" si="96"/>
        <v>14832000</v>
      </c>
      <c r="L164" s="77">
        <f t="shared" si="99"/>
        <v>0</v>
      </c>
      <c r="M164" s="77">
        <f t="shared" si="100"/>
        <v>0</v>
      </c>
      <c r="N164" s="77">
        <f t="shared" si="101"/>
        <v>14832000</v>
      </c>
      <c r="O164" s="77">
        <f t="shared" si="102"/>
        <v>14832000</v>
      </c>
      <c r="P164" s="78"/>
    </row>
    <row r="165" spans="1:16" s="22" customFormat="1" ht="16.5">
      <c r="A165" s="70">
        <v>4</v>
      </c>
      <c r="B165" s="71" t="s">
        <v>279</v>
      </c>
      <c r="C165" s="72" t="s">
        <v>54</v>
      </c>
      <c r="D165" s="73">
        <v>24</v>
      </c>
      <c r="E165" s="74">
        <v>0</v>
      </c>
      <c r="F165" s="73">
        <v>0</v>
      </c>
      <c r="G165" s="73">
        <f t="shared" si="103"/>
        <v>24</v>
      </c>
      <c r="H165" s="73">
        <f t="shared" si="104"/>
        <v>24</v>
      </c>
      <c r="I165" s="136">
        <v>458000</v>
      </c>
      <c r="J165" s="75">
        <v>0</v>
      </c>
      <c r="K165" s="76">
        <f t="shared" si="96"/>
        <v>10992000</v>
      </c>
      <c r="L165" s="77">
        <f t="shared" si="99"/>
        <v>0</v>
      </c>
      <c r="M165" s="77">
        <f t="shared" si="100"/>
        <v>0</v>
      </c>
      <c r="N165" s="77">
        <f t="shared" si="101"/>
        <v>10992000</v>
      </c>
      <c r="O165" s="77">
        <f t="shared" si="102"/>
        <v>10992000</v>
      </c>
      <c r="P165" s="78"/>
    </row>
    <row r="166" spans="1:16" s="22" customFormat="1" ht="16.5">
      <c r="A166" s="70">
        <v>5</v>
      </c>
      <c r="B166" s="71" t="s">
        <v>280</v>
      </c>
      <c r="C166" s="72" t="s">
        <v>54</v>
      </c>
      <c r="D166" s="73">
        <v>4</v>
      </c>
      <c r="E166" s="74">
        <v>0</v>
      </c>
      <c r="F166" s="73">
        <v>0</v>
      </c>
      <c r="G166" s="73">
        <f t="shared" si="103"/>
        <v>4</v>
      </c>
      <c r="H166" s="73">
        <f t="shared" si="104"/>
        <v>4</v>
      </c>
      <c r="I166" s="136">
        <v>110000</v>
      </c>
      <c r="J166" s="75">
        <v>0</v>
      </c>
      <c r="K166" s="76">
        <f t="shared" si="96"/>
        <v>440000</v>
      </c>
      <c r="L166" s="77">
        <f t="shared" si="99"/>
        <v>0</v>
      </c>
      <c r="M166" s="77">
        <f t="shared" si="100"/>
        <v>0</v>
      </c>
      <c r="N166" s="77">
        <f t="shared" si="101"/>
        <v>440000</v>
      </c>
      <c r="O166" s="77">
        <f t="shared" si="102"/>
        <v>440000</v>
      </c>
      <c r="P166" s="78"/>
    </row>
    <row r="167" spans="1:16" s="22" customFormat="1" ht="16.5">
      <c r="A167" s="70">
        <v>6</v>
      </c>
      <c r="B167" s="71" t="s">
        <v>281</v>
      </c>
      <c r="C167" s="72" t="s">
        <v>54</v>
      </c>
      <c r="D167" s="73">
        <v>25</v>
      </c>
      <c r="E167" s="74">
        <v>0</v>
      </c>
      <c r="F167" s="73">
        <v>0</v>
      </c>
      <c r="G167" s="73">
        <f t="shared" si="103"/>
        <v>25</v>
      </c>
      <c r="H167" s="73">
        <f t="shared" si="104"/>
        <v>25</v>
      </c>
      <c r="I167" s="136">
        <v>104000</v>
      </c>
      <c r="J167" s="75">
        <v>0</v>
      </c>
      <c r="K167" s="76">
        <f t="shared" si="96"/>
        <v>2600000</v>
      </c>
      <c r="L167" s="77">
        <f t="shared" si="99"/>
        <v>0</v>
      </c>
      <c r="M167" s="77">
        <f t="shared" si="100"/>
        <v>0</v>
      </c>
      <c r="N167" s="77">
        <f t="shared" si="101"/>
        <v>2600000</v>
      </c>
      <c r="O167" s="77">
        <f t="shared" si="102"/>
        <v>2600000</v>
      </c>
      <c r="P167" s="78"/>
    </row>
    <row r="168" spans="1:16" s="22" customFormat="1" ht="16.5">
      <c r="A168" s="70">
        <v>7</v>
      </c>
      <c r="B168" s="71" t="s">
        <v>282</v>
      </c>
      <c r="C168" s="72" t="s">
        <v>78</v>
      </c>
      <c r="D168" s="73">
        <v>150</v>
      </c>
      <c r="E168" s="74">
        <v>0</v>
      </c>
      <c r="F168" s="73">
        <v>0</v>
      </c>
      <c r="G168" s="73">
        <f t="shared" si="103"/>
        <v>150</v>
      </c>
      <c r="H168" s="73">
        <f t="shared" si="104"/>
        <v>150</v>
      </c>
      <c r="I168" s="136">
        <v>27000</v>
      </c>
      <c r="J168" s="75">
        <v>0</v>
      </c>
      <c r="K168" s="76">
        <f t="shared" si="96"/>
        <v>4050000</v>
      </c>
      <c r="L168" s="77">
        <f t="shared" si="99"/>
        <v>0</v>
      </c>
      <c r="M168" s="77">
        <f t="shared" si="100"/>
        <v>0</v>
      </c>
      <c r="N168" s="77">
        <f t="shared" si="101"/>
        <v>4050000</v>
      </c>
      <c r="O168" s="77">
        <f t="shared" si="102"/>
        <v>4050000</v>
      </c>
      <c r="P168" s="78"/>
    </row>
    <row r="169" spans="1:16" s="22" customFormat="1" ht="16.5">
      <c r="A169" s="70">
        <v>8</v>
      </c>
      <c r="B169" s="71" t="s">
        <v>283</v>
      </c>
      <c r="C169" s="72" t="s">
        <v>78</v>
      </c>
      <c r="D169" s="73">
        <v>100</v>
      </c>
      <c r="E169" s="74">
        <v>0</v>
      </c>
      <c r="F169" s="73">
        <v>0</v>
      </c>
      <c r="G169" s="73">
        <f t="shared" si="103"/>
        <v>100</v>
      </c>
      <c r="H169" s="73">
        <f t="shared" si="104"/>
        <v>100</v>
      </c>
      <c r="I169" s="136">
        <v>11000</v>
      </c>
      <c r="J169" s="75">
        <v>0</v>
      </c>
      <c r="K169" s="76">
        <f t="shared" si="96"/>
        <v>1100000</v>
      </c>
      <c r="L169" s="77">
        <f t="shared" si="99"/>
        <v>0</v>
      </c>
      <c r="M169" s="77">
        <f t="shared" si="100"/>
        <v>0</v>
      </c>
      <c r="N169" s="77">
        <f t="shared" si="101"/>
        <v>1100000</v>
      </c>
      <c r="O169" s="77">
        <f t="shared" si="102"/>
        <v>1100000</v>
      </c>
      <c r="P169" s="78"/>
    </row>
    <row r="170" spans="1:16" s="22" customFormat="1" ht="16.5">
      <c r="A170" s="70">
        <v>9</v>
      </c>
      <c r="B170" s="71" t="s">
        <v>284</v>
      </c>
      <c r="C170" s="72" t="s">
        <v>78</v>
      </c>
      <c r="D170" s="73">
        <v>200</v>
      </c>
      <c r="E170" s="74">
        <v>0</v>
      </c>
      <c r="F170" s="73">
        <v>0</v>
      </c>
      <c r="G170" s="73">
        <f t="shared" si="103"/>
        <v>200</v>
      </c>
      <c r="H170" s="73">
        <f t="shared" si="104"/>
        <v>200</v>
      </c>
      <c r="I170" s="136">
        <v>10000</v>
      </c>
      <c r="J170" s="75">
        <v>0</v>
      </c>
      <c r="K170" s="76">
        <f t="shared" si="96"/>
        <v>2000000</v>
      </c>
      <c r="L170" s="77">
        <f t="shared" si="99"/>
        <v>0</v>
      </c>
      <c r="M170" s="77">
        <f t="shared" si="100"/>
        <v>0</v>
      </c>
      <c r="N170" s="77">
        <f t="shared" si="101"/>
        <v>2000000</v>
      </c>
      <c r="O170" s="77">
        <f t="shared" si="102"/>
        <v>2000000</v>
      </c>
      <c r="P170" s="78"/>
    </row>
    <row r="171" spans="1:16" s="22" customFormat="1" ht="16.5">
      <c r="A171" s="70">
        <v>10</v>
      </c>
      <c r="B171" s="71" t="s">
        <v>285</v>
      </c>
      <c r="C171" s="72" t="s">
        <v>78</v>
      </c>
      <c r="D171" s="73">
        <v>400</v>
      </c>
      <c r="E171" s="74">
        <v>0</v>
      </c>
      <c r="F171" s="73">
        <v>0</v>
      </c>
      <c r="G171" s="73">
        <f t="shared" si="103"/>
        <v>400</v>
      </c>
      <c r="H171" s="73">
        <f t="shared" si="104"/>
        <v>400</v>
      </c>
      <c r="I171" s="136">
        <v>10000</v>
      </c>
      <c r="J171" s="75">
        <v>0</v>
      </c>
      <c r="K171" s="76">
        <f t="shared" si="96"/>
        <v>4000000</v>
      </c>
      <c r="L171" s="77">
        <f t="shared" si="99"/>
        <v>0</v>
      </c>
      <c r="M171" s="77">
        <f t="shared" si="100"/>
        <v>0</v>
      </c>
      <c r="N171" s="77">
        <f t="shared" si="101"/>
        <v>4000000</v>
      </c>
      <c r="O171" s="77">
        <f t="shared" si="102"/>
        <v>4000000</v>
      </c>
      <c r="P171" s="78"/>
    </row>
    <row r="172" spans="1:16" s="22" customFormat="1" ht="16.5">
      <c r="A172" s="90" t="s">
        <v>423</v>
      </c>
      <c r="B172" s="259" t="s">
        <v>424</v>
      </c>
      <c r="C172" s="259"/>
      <c r="D172" s="259"/>
      <c r="E172" s="259"/>
      <c r="F172" s="259"/>
      <c r="G172" s="259"/>
      <c r="H172" s="259"/>
      <c r="I172" s="141"/>
      <c r="J172" s="75"/>
      <c r="K172" s="76"/>
      <c r="L172" s="80"/>
      <c r="M172" s="80"/>
      <c r="N172" s="81"/>
      <c r="O172" s="82"/>
      <c r="P172" s="78"/>
    </row>
    <row r="173" spans="1:16" s="22" customFormat="1" ht="33">
      <c r="A173" s="70">
        <v>1</v>
      </c>
      <c r="B173" s="71" t="s">
        <v>324</v>
      </c>
      <c r="C173" s="72" t="s">
        <v>54</v>
      </c>
      <c r="D173" s="73">
        <v>60</v>
      </c>
      <c r="E173" s="74">
        <v>0</v>
      </c>
      <c r="F173" s="73">
        <v>0</v>
      </c>
      <c r="G173" s="73">
        <f t="shared" ref="G173:G176" si="105">D173</f>
        <v>60</v>
      </c>
      <c r="H173" s="73">
        <f t="shared" ref="H173:H176" si="106">F173+G173</f>
        <v>60</v>
      </c>
      <c r="I173" s="136">
        <v>960000</v>
      </c>
      <c r="J173" s="75">
        <v>0</v>
      </c>
      <c r="K173" s="76">
        <f t="shared" si="96"/>
        <v>57600000</v>
      </c>
      <c r="L173" s="77">
        <f t="shared" ref="L173:L176" si="107">E173*($I173+$J173)</f>
        <v>0</v>
      </c>
      <c r="M173" s="77">
        <f t="shared" ref="M173:M176" si="108">F173*($I173+$J173)</f>
        <v>0</v>
      </c>
      <c r="N173" s="77">
        <f t="shared" ref="N173:N176" si="109">G173*($I173+$J173)</f>
        <v>57600000</v>
      </c>
      <c r="O173" s="77">
        <f t="shared" ref="O173:O176" si="110">H173*($I173+$J173)</f>
        <v>57600000</v>
      </c>
      <c r="P173" s="78"/>
    </row>
    <row r="174" spans="1:16" s="22" customFormat="1" ht="16.5">
      <c r="A174" s="70">
        <v>2</v>
      </c>
      <c r="B174" s="71" t="s">
        <v>284</v>
      </c>
      <c r="C174" s="72" t="s">
        <v>78</v>
      </c>
      <c r="D174" s="73">
        <v>600</v>
      </c>
      <c r="E174" s="74">
        <v>0</v>
      </c>
      <c r="F174" s="73">
        <v>0</v>
      </c>
      <c r="G174" s="73">
        <f t="shared" si="105"/>
        <v>600</v>
      </c>
      <c r="H174" s="73">
        <f t="shared" si="106"/>
        <v>600</v>
      </c>
      <c r="I174" s="136">
        <v>15000</v>
      </c>
      <c r="J174" s="75">
        <v>0</v>
      </c>
      <c r="K174" s="76">
        <f t="shared" si="96"/>
        <v>9000000</v>
      </c>
      <c r="L174" s="77">
        <f t="shared" si="107"/>
        <v>0</v>
      </c>
      <c r="M174" s="77">
        <f t="shared" si="108"/>
        <v>0</v>
      </c>
      <c r="N174" s="77">
        <f t="shared" si="109"/>
        <v>9000000</v>
      </c>
      <c r="O174" s="77">
        <f t="shared" si="110"/>
        <v>9000000</v>
      </c>
      <c r="P174" s="78"/>
    </row>
    <row r="175" spans="1:16" s="22" customFormat="1" ht="16.5">
      <c r="A175" s="70">
        <v>3</v>
      </c>
      <c r="B175" s="71" t="s">
        <v>285</v>
      </c>
      <c r="C175" s="72" t="s">
        <v>78</v>
      </c>
      <c r="D175" s="73">
        <v>400</v>
      </c>
      <c r="E175" s="74">
        <v>0</v>
      </c>
      <c r="F175" s="73">
        <v>0</v>
      </c>
      <c r="G175" s="73">
        <f t="shared" si="105"/>
        <v>400</v>
      </c>
      <c r="H175" s="73">
        <f t="shared" si="106"/>
        <v>400</v>
      </c>
      <c r="I175" s="136">
        <v>10000</v>
      </c>
      <c r="J175" s="75">
        <v>0</v>
      </c>
      <c r="K175" s="76">
        <f t="shared" si="96"/>
        <v>4000000</v>
      </c>
      <c r="L175" s="77">
        <f t="shared" si="107"/>
        <v>0</v>
      </c>
      <c r="M175" s="77">
        <f t="shared" si="108"/>
        <v>0</v>
      </c>
      <c r="N175" s="77">
        <f t="shared" si="109"/>
        <v>4000000</v>
      </c>
      <c r="O175" s="77">
        <f t="shared" si="110"/>
        <v>4000000</v>
      </c>
      <c r="P175" s="78"/>
    </row>
    <row r="176" spans="1:16" s="22" customFormat="1" ht="16.5">
      <c r="A176" s="70">
        <v>4</v>
      </c>
      <c r="B176" s="71" t="s">
        <v>280</v>
      </c>
      <c r="C176" s="72" t="s">
        <v>54</v>
      </c>
      <c r="D176" s="73">
        <v>4</v>
      </c>
      <c r="E176" s="74">
        <v>0</v>
      </c>
      <c r="F176" s="73">
        <v>0</v>
      </c>
      <c r="G176" s="73">
        <f t="shared" si="105"/>
        <v>4</v>
      </c>
      <c r="H176" s="73">
        <f t="shared" si="106"/>
        <v>4</v>
      </c>
      <c r="I176" s="136">
        <v>110000</v>
      </c>
      <c r="J176" s="75">
        <v>0</v>
      </c>
      <c r="K176" s="76">
        <f t="shared" si="96"/>
        <v>440000</v>
      </c>
      <c r="L176" s="77">
        <f t="shared" si="107"/>
        <v>0</v>
      </c>
      <c r="M176" s="77">
        <f t="shared" si="108"/>
        <v>0</v>
      </c>
      <c r="N176" s="77">
        <f t="shared" si="109"/>
        <v>440000</v>
      </c>
      <c r="O176" s="77">
        <f t="shared" si="110"/>
        <v>440000</v>
      </c>
      <c r="P176" s="78"/>
    </row>
    <row r="177" spans="1:16" s="22" customFormat="1" ht="15.75">
      <c r="A177" s="287" t="s">
        <v>425</v>
      </c>
      <c r="B177" s="266"/>
      <c r="C177" s="266"/>
      <c r="D177" s="266"/>
      <c r="E177" s="266"/>
      <c r="F177" s="266"/>
      <c r="G177" s="266"/>
      <c r="H177" s="266"/>
      <c r="I177" s="142"/>
      <c r="J177" s="75"/>
      <c r="K177" s="76"/>
      <c r="L177" s="80"/>
      <c r="M177" s="80"/>
      <c r="N177" s="81"/>
      <c r="O177" s="82"/>
      <c r="P177" s="78"/>
    </row>
    <row r="178" spans="1:16" s="22" customFormat="1" ht="16.5">
      <c r="A178" s="65" t="s">
        <v>51</v>
      </c>
      <c r="B178" s="259" t="s">
        <v>328</v>
      </c>
      <c r="C178" s="259"/>
      <c r="D178" s="259"/>
      <c r="E178" s="259"/>
      <c r="F178" s="79"/>
      <c r="G178" s="79"/>
      <c r="H178" s="79"/>
      <c r="I178" s="142"/>
      <c r="J178" s="75"/>
      <c r="K178" s="76"/>
      <c r="L178" s="80"/>
      <c r="M178" s="80"/>
      <c r="N178" s="81"/>
      <c r="O178" s="82"/>
      <c r="P178" s="78"/>
    </row>
    <row r="179" spans="1:16" s="22" customFormat="1" ht="33">
      <c r="A179" s="70">
        <v>1</v>
      </c>
      <c r="B179" s="71" t="s">
        <v>329</v>
      </c>
      <c r="C179" s="92" t="s">
        <v>330</v>
      </c>
      <c r="D179" s="93">
        <v>3</v>
      </c>
      <c r="E179" s="74">
        <v>0</v>
      </c>
      <c r="F179" s="73">
        <v>0</v>
      </c>
      <c r="G179" s="73">
        <f t="shared" ref="G179:G223" si="111">D179</f>
        <v>3</v>
      </c>
      <c r="H179" s="73">
        <f t="shared" ref="H179:H208" si="112">F179+G179</f>
        <v>3</v>
      </c>
      <c r="I179" s="143">
        <v>689000</v>
      </c>
      <c r="J179" s="75">
        <v>0</v>
      </c>
      <c r="K179" s="76">
        <f t="shared" si="96"/>
        <v>2067000</v>
      </c>
      <c r="L179" s="77">
        <f t="shared" ref="L179:L208" si="113">E179*($I179+$J179)</f>
        <v>0</v>
      </c>
      <c r="M179" s="77">
        <f t="shared" ref="M179:M208" si="114">F179*($I179+$J179)</f>
        <v>0</v>
      </c>
      <c r="N179" s="77">
        <f t="shared" ref="N179:N208" si="115">G179*($I179+$J179)</f>
        <v>2067000</v>
      </c>
      <c r="O179" s="77">
        <f t="shared" ref="O179:O208" si="116">H179*($I179+$J179)</f>
        <v>2067000</v>
      </c>
      <c r="P179" s="78"/>
    </row>
    <row r="180" spans="1:16" s="22" customFormat="1" ht="49.5">
      <c r="A180" s="70">
        <v>2</v>
      </c>
      <c r="B180" s="71" t="s">
        <v>331</v>
      </c>
      <c r="C180" s="92" t="s">
        <v>102</v>
      </c>
      <c r="D180" s="93">
        <v>195</v>
      </c>
      <c r="E180" s="74">
        <v>0</v>
      </c>
      <c r="F180" s="73">
        <v>0</v>
      </c>
      <c r="G180" s="73">
        <f t="shared" si="111"/>
        <v>195</v>
      </c>
      <c r="H180" s="73">
        <f t="shared" si="112"/>
        <v>195</v>
      </c>
      <c r="I180" s="143">
        <v>21000</v>
      </c>
      <c r="J180" s="75">
        <v>0</v>
      </c>
      <c r="K180" s="76">
        <f t="shared" si="96"/>
        <v>4095000</v>
      </c>
      <c r="L180" s="77">
        <f t="shared" si="113"/>
        <v>0</v>
      </c>
      <c r="M180" s="77">
        <f t="shared" si="114"/>
        <v>0</v>
      </c>
      <c r="N180" s="77">
        <f t="shared" si="115"/>
        <v>4095000</v>
      </c>
      <c r="O180" s="77">
        <f t="shared" si="116"/>
        <v>4095000</v>
      </c>
      <c r="P180" s="78"/>
    </row>
    <row r="181" spans="1:16" s="22" customFormat="1" ht="66">
      <c r="A181" s="70">
        <v>3</v>
      </c>
      <c r="B181" s="71" t="s">
        <v>332</v>
      </c>
      <c r="C181" s="92" t="s">
        <v>330</v>
      </c>
      <c r="D181" s="93">
        <v>78</v>
      </c>
      <c r="E181" s="74">
        <v>0</v>
      </c>
      <c r="F181" s="73">
        <v>0</v>
      </c>
      <c r="G181" s="73">
        <f t="shared" si="111"/>
        <v>78</v>
      </c>
      <c r="H181" s="73">
        <f t="shared" si="112"/>
        <v>78</v>
      </c>
      <c r="I181" s="143">
        <v>454000</v>
      </c>
      <c r="J181" s="75">
        <v>0</v>
      </c>
      <c r="K181" s="76">
        <f t="shared" si="96"/>
        <v>35412000</v>
      </c>
      <c r="L181" s="77">
        <f t="shared" si="113"/>
        <v>0</v>
      </c>
      <c r="M181" s="77">
        <f t="shared" si="114"/>
        <v>0</v>
      </c>
      <c r="N181" s="77">
        <f t="shared" si="115"/>
        <v>35412000</v>
      </c>
      <c r="O181" s="77">
        <f t="shared" si="116"/>
        <v>35412000</v>
      </c>
      <c r="P181" s="78"/>
    </row>
    <row r="182" spans="1:16" s="22" customFormat="1" ht="66">
      <c r="A182" s="70">
        <v>4</v>
      </c>
      <c r="B182" s="71" t="s">
        <v>333</v>
      </c>
      <c r="C182" s="92" t="s">
        <v>334</v>
      </c>
      <c r="D182" s="93">
        <v>10</v>
      </c>
      <c r="E182" s="74">
        <v>0</v>
      </c>
      <c r="F182" s="73">
        <v>0</v>
      </c>
      <c r="G182" s="73">
        <f t="shared" si="111"/>
        <v>10</v>
      </c>
      <c r="H182" s="73">
        <f t="shared" si="112"/>
        <v>10</v>
      </c>
      <c r="I182" s="143">
        <v>1484000</v>
      </c>
      <c r="J182" s="75">
        <v>0</v>
      </c>
      <c r="K182" s="76">
        <f t="shared" si="96"/>
        <v>14840000</v>
      </c>
      <c r="L182" s="77">
        <f t="shared" si="113"/>
        <v>0</v>
      </c>
      <c r="M182" s="77">
        <f t="shared" si="114"/>
        <v>0</v>
      </c>
      <c r="N182" s="77">
        <f t="shared" si="115"/>
        <v>14840000</v>
      </c>
      <c r="O182" s="77">
        <f t="shared" si="116"/>
        <v>14840000</v>
      </c>
      <c r="P182" s="78"/>
    </row>
    <row r="183" spans="1:16" s="22" customFormat="1" ht="66">
      <c r="A183" s="70">
        <v>5</v>
      </c>
      <c r="B183" s="71" t="s">
        <v>335</v>
      </c>
      <c r="C183" s="92" t="s">
        <v>334</v>
      </c>
      <c r="D183" s="93">
        <v>40</v>
      </c>
      <c r="E183" s="74">
        <v>0</v>
      </c>
      <c r="F183" s="73">
        <v>0</v>
      </c>
      <c r="G183" s="73">
        <f t="shared" si="111"/>
        <v>40</v>
      </c>
      <c r="H183" s="73">
        <f t="shared" si="112"/>
        <v>40</v>
      </c>
      <c r="I183" s="143">
        <v>1133000</v>
      </c>
      <c r="J183" s="75">
        <v>0</v>
      </c>
      <c r="K183" s="76">
        <f t="shared" si="96"/>
        <v>45320000</v>
      </c>
      <c r="L183" s="77">
        <f t="shared" si="113"/>
        <v>0</v>
      </c>
      <c r="M183" s="77">
        <f t="shared" si="114"/>
        <v>0</v>
      </c>
      <c r="N183" s="77">
        <f t="shared" si="115"/>
        <v>45320000</v>
      </c>
      <c r="O183" s="77">
        <f t="shared" si="116"/>
        <v>45320000</v>
      </c>
      <c r="P183" s="78"/>
    </row>
    <row r="184" spans="1:16" s="22" customFormat="1" ht="33">
      <c r="A184" s="70">
        <v>6</v>
      </c>
      <c r="B184" s="71" t="s">
        <v>336</v>
      </c>
      <c r="C184" s="92" t="s">
        <v>337</v>
      </c>
      <c r="D184" s="93">
        <v>25</v>
      </c>
      <c r="E184" s="74">
        <v>0</v>
      </c>
      <c r="F184" s="73">
        <v>0</v>
      </c>
      <c r="G184" s="73">
        <f t="shared" si="111"/>
        <v>25</v>
      </c>
      <c r="H184" s="73">
        <f t="shared" si="112"/>
        <v>25</v>
      </c>
      <c r="I184" s="143">
        <v>1751000</v>
      </c>
      <c r="J184" s="75">
        <v>0</v>
      </c>
      <c r="K184" s="76">
        <f t="shared" si="96"/>
        <v>43775000</v>
      </c>
      <c r="L184" s="77">
        <f t="shared" si="113"/>
        <v>0</v>
      </c>
      <c r="M184" s="77">
        <f t="shared" si="114"/>
        <v>0</v>
      </c>
      <c r="N184" s="77">
        <f t="shared" si="115"/>
        <v>43775000</v>
      </c>
      <c r="O184" s="77">
        <f t="shared" si="116"/>
        <v>43775000</v>
      </c>
      <c r="P184" s="78"/>
    </row>
    <row r="185" spans="1:16" s="22" customFormat="1" ht="49.5">
      <c r="A185" s="70">
        <v>7</v>
      </c>
      <c r="B185" s="71" t="s">
        <v>338</v>
      </c>
      <c r="C185" s="92" t="s">
        <v>339</v>
      </c>
      <c r="D185" s="93">
        <v>15</v>
      </c>
      <c r="E185" s="74">
        <v>0</v>
      </c>
      <c r="F185" s="73">
        <v>0</v>
      </c>
      <c r="G185" s="73">
        <f t="shared" si="111"/>
        <v>15</v>
      </c>
      <c r="H185" s="73">
        <f t="shared" si="112"/>
        <v>15</v>
      </c>
      <c r="I185" s="143">
        <v>18084000</v>
      </c>
      <c r="J185" s="75">
        <v>0</v>
      </c>
      <c r="K185" s="76">
        <f t="shared" si="96"/>
        <v>271260000</v>
      </c>
      <c r="L185" s="77">
        <f t="shared" si="113"/>
        <v>0</v>
      </c>
      <c r="M185" s="77">
        <f t="shared" si="114"/>
        <v>0</v>
      </c>
      <c r="N185" s="77">
        <f t="shared" si="115"/>
        <v>271260000</v>
      </c>
      <c r="O185" s="77">
        <f t="shared" si="116"/>
        <v>271260000</v>
      </c>
      <c r="P185" s="78"/>
    </row>
    <row r="186" spans="1:16" s="22" customFormat="1" ht="99">
      <c r="A186" s="70">
        <v>8</v>
      </c>
      <c r="B186" s="71" t="s">
        <v>340</v>
      </c>
      <c r="C186" s="92" t="s">
        <v>330</v>
      </c>
      <c r="D186" s="93">
        <v>3</v>
      </c>
      <c r="E186" s="74">
        <v>0</v>
      </c>
      <c r="F186" s="73">
        <v>0</v>
      </c>
      <c r="G186" s="73">
        <f t="shared" si="111"/>
        <v>3</v>
      </c>
      <c r="H186" s="73">
        <f t="shared" si="112"/>
        <v>3</v>
      </c>
      <c r="I186" s="143">
        <v>567000</v>
      </c>
      <c r="J186" s="75">
        <v>0</v>
      </c>
      <c r="K186" s="76">
        <f t="shared" si="96"/>
        <v>1701000</v>
      </c>
      <c r="L186" s="77">
        <f t="shared" si="113"/>
        <v>0</v>
      </c>
      <c r="M186" s="77">
        <f t="shared" si="114"/>
        <v>0</v>
      </c>
      <c r="N186" s="77">
        <f t="shared" si="115"/>
        <v>1701000</v>
      </c>
      <c r="O186" s="77">
        <f t="shared" si="116"/>
        <v>1701000</v>
      </c>
      <c r="P186" s="78"/>
    </row>
    <row r="187" spans="1:16" s="22" customFormat="1" ht="49.5">
      <c r="A187" s="70">
        <v>9</v>
      </c>
      <c r="B187" s="71" t="s">
        <v>341</v>
      </c>
      <c r="C187" s="92" t="s">
        <v>102</v>
      </c>
      <c r="D187" s="93">
        <v>195</v>
      </c>
      <c r="E187" s="74">
        <v>0</v>
      </c>
      <c r="F187" s="73">
        <v>0</v>
      </c>
      <c r="G187" s="73">
        <f t="shared" si="111"/>
        <v>195</v>
      </c>
      <c r="H187" s="73">
        <f t="shared" si="112"/>
        <v>195</v>
      </c>
      <c r="I187" s="143">
        <v>214000</v>
      </c>
      <c r="J187" s="75">
        <v>0</v>
      </c>
      <c r="K187" s="76">
        <f t="shared" si="96"/>
        <v>41730000</v>
      </c>
      <c r="L187" s="77">
        <f t="shared" si="113"/>
        <v>0</v>
      </c>
      <c r="M187" s="77">
        <f t="shared" si="114"/>
        <v>0</v>
      </c>
      <c r="N187" s="77">
        <f t="shared" si="115"/>
        <v>41730000</v>
      </c>
      <c r="O187" s="77">
        <f t="shared" si="116"/>
        <v>41730000</v>
      </c>
      <c r="P187" s="78"/>
    </row>
    <row r="188" spans="1:16" s="22" customFormat="1" ht="33">
      <c r="A188" s="70">
        <v>10</v>
      </c>
      <c r="B188" s="71" t="s">
        <v>342</v>
      </c>
      <c r="C188" s="92" t="s">
        <v>343</v>
      </c>
      <c r="D188" s="93">
        <v>20</v>
      </c>
      <c r="E188" s="74">
        <v>0</v>
      </c>
      <c r="F188" s="73">
        <v>0</v>
      </c>
      <c r="G188" s="73">
        <f t="shared" si="111"/>
        <v>20</v>
      </c>
      <c r="H188" s="73">
        <f t="shared" si="112"/>
        <v>20</v>
      </c>
      <c r="I188" s="143">
        <v>5782000</v>
      </c>
      <c r="J188" s="75">
        <v>0</v>
      </c>
      <c r="K188" s="76">
        <f t="shared" si="96"/>
        <v>115640000</v>
      </c>
      <c r="L188" s="77">
        <f t="shared" si="113"/>
        <v>0</v>
      </c>
      <c r="M188" s="77">
        <f t="shared" si="114"/>
        <v>0</v>
      </c>
      <c r="N188" s="77">
        <f t="shared" si="115"/>
        <v>115640000</v>
      </c>
      <c r="O188" s="77">
        <f t="shared" si="116"/>
        <v>115640000</v>
      </c>
      <c r="P188" s="78"/>
    </row>
    <row r="189" spans="1:16" s="22" customFormat="1" ht="33">
      <c r="A189" s="70">
        <v>11</v>
      </c>
      <c r="B189" s="71" t="s">
        <v>344</v>
      </c>
      <c r="C189" s="92" t="s">
        <v>343</v>
      </c>
      <c r="D189" s="93">
        <v>10</v>
      </c>
      <c r="E189" s="74">
        <v>0</v>
      </c>
      <c r="F189" s="73">
        <v>0</v>
      </c>
      <c r="G189" s="73">
        <f t="shared" si="111"/>
        <v>10</v>
      </c>
      <c r="H189" s="73">
        <f t="shared" si="112"/>
        <v>10</v>
      </c>
      <c r="I189" s="143">
        <v>7457000</v>
      </c>
      <c r="J189" s="75">
        <v>0</v>
      </c>
      <c r="K189" s="76">
        <f t="shared" si="96"/>
        <v>74570000</v>
      </c>
      <c r="L189" s="77">
        <f t="shared" si="113"/>
        <v>0</v>
      </c>
      <c r="M189" s="77">
        <f t="shared" si="114"/>
        <v>0</v>
      </c>
      <c r="N189" s="77">
        <f t="shared" si="115"/>
        <v>74570000</v>
      </c>
      <c r="O189" s="77">
        <f t="shared" si="116"/>
        <v>74570000</v>
      </c>
      <c r="P189" s="78"/>
    </row>
    <row r="190" spans="1:16" s="22" customFormat="1" ht="49.5">
      <c r="A190" s="70">
        <v>12</v>
      </c>
      <c r="B190" s="71" t="s">
        <v>345</v>
      </c>
      <c r="C190" s="92" t="s">
        <v>346</v>
      </c>
      <c r="D190" s="93">
        <v>750</v>
      </c>
      <c r="E190" s="74">
        <v>0</v>
      </c>
      <c r="F190" s="73">
        <v>0</v>
      </c>
      <c r="G190" s="73">
        <f t="shared" si="111"/>
        <v>750</v>
      </c>
      <c r="H190" s="73">
        <f t="shared" si="112"/>
        <v>750</v>
      </c>
      <c r="I190" s="143">
        <v>74000</v>
      </c>
      <c r="J190" s="75">
        <v>0</v>
      </c>
      <c r="K190" s="76">
        <f t="shared" si="96"/>
        <v>55500000</v>
      </c>
      <c r="L190" s="77">
        <f t="shared" si="113"/>
        <v>0</v>
      </c>
      <c r="M190" s="77">
        <f t="shared" si="114"/>
        <v>0</v>
      </c>
      <c r="N190" s="77">
        <f t="shared" si="115"/>
        <v>55500000</v>
      </c>
      <c r="O190" s="77">
        <f t="shared" si="116"/>
        <v>55500000</v>
      </c>
      <c r="P190" s="78"/>
    </row>
    <row r="191" spans="1:16" s="22" customFormat="1" ht="33">
      <c r="A191" s="70">
        <v>13</v>
      </c>
      <c r="B191" s="71" t="s">
        <v>347</v>
      </c>
      <c r="C191" s="92" t="s">
        <v>346</v>
      </c>
      <c r="D191" s="93">
        <v>267</v>
      </c>
      <c r="E191" s="74">
        <v>0</v>
      </c>
      <c r="F191" s="73">
        <v>0</v>
      </c>
      <c r="G191" s="73">
        <f t="shared" si="111"/>
        <v>267</v>
      </c>
      <c r="H191" s="73">
        <f t="shared" si="112"/>
        <v>267</v>
      </c>
      <c r="I191" s="143">
        <v>141000</v>
      </c>
      <c r="J191" s="75">
        <v>0</v>
      </c>
      <c r="K191" s="76">
        <f t="shared" si="96"/>
        <v>37647000</v>
      </c>
      <c r="L191" s="77">
        <f t="shared" si="113"/>
        <v>0</v>
      </c>
      <c r="M191" s="77">
        <f t="shared" si="114"/>
        <v>0</v>
      </c>
      <c r="N191" s="77">
        <f t="shared" si="115"/>
        <v>37647000</v>
      </c>
      <c r="O191" s="77">
        <f t="shared" si="116"/>
        <v>37647000</v>
      </c>
      <c r="P191" s="78"/>
    </row>
    <row r="192" spans="1:16" s="22" customFormat="1" ht="16.5">
      <c r="A192" s="70">
        <v>14</v>
      </c>
      <c r="B192" s="71" t="s">
        <v>348</v>
      </c>
      <c r="C192" s="92" t="s">
        <v>426</v>
      </c>
      <c r="D192" s="93"/>
      <c r="E192" s="74">
        <v>0</v>
      </c>
      <c r="F192" s="73">
        <v>0</v>
      </c>
      <c r="G192" s="73">
        <f t="shared" ref="G192" si="117">D192</f>
        <v>0</v>
      </c>
      <c r="H192" s="73">
        <f t="shared" si="112"/>
        <v>0</v>
      </c>
      <c r="I192" s="143">
        <v>0</v>
      </c>
      <c r="J192" s="75">
        <v>0</v>
      </c>
      <c r="K192" s="76">
        <f t="shared" si="96"/>
        <v>0</v>
      </c>
      <c r="L192" s="77">
        <f t="shared" si="113"/>
        <v>0</v>
      </c>
      <c r="M192" s="77">
        <f t="shared" si="114"/>
        <v>0</v>
      </c>
      <c r="N192" s="77">
        <f t="shared" si="115"/>
        <v>0</v>
      </c>
      <c r="O192" s="77">
        <f t="shared" si="116"/>
        <v>0</v>
      </c>
      <c r="P192" s="78"/>
    </row>
    <row r="193" spans="1:16" s="22" customFormat="1" ht="49.5">
      <c r="A193" s="70">
        <v>15</v>
      </c>
      <c r="B193" s="71" t="s">
        <v>349</v>
      </c>
      <c r="C193" s="92" t="s">
        <v>350</v>
      </c>
      <c r="D193" s="93">
        <v>150</v>
      </c>
      <c r="E193" s="74">
        <v>0</v>
      </c>
      <c r="F193" s="73">
        <v>0</v>
      </c>
      <c r="G193" s="73">
        <f t="shared" si="111"/>
        <v>150</v>
      </c>
      <c r="H193" s="73">
        <f t="shared" si="112"/>
        <v>150</v>
      </c>
      <c r="I193" s="143">
        <v>299000</v>
      </c>
      <c r="J193" s="75">
        <v>0</v>
      </c>
      <c r="K193" s="76">
        <f t="shared" si="96"/>
        <v>44850000</v>
      </c>
      <c r="L193" s="77">
        <f t="shared" si="113"/>
        <v>0</v>
      </c>
      <c r="M193" s="77">
        <f t="shared" si="114"/>
        <v>0</v>
      </c>
      <c r="N193" s="77">
        <f t="shared" si="115"/>
        <v>44850000</v>
      </c>
      <c r="O193" s="77">
        <f t="shared" si="116"/>
        <v>44850000</v>
      </c>
      <c r="P193" s="78"/>
    </row>
    <row r="194" spans="1:16" s="22" customFormat="1" ht="49.5">
      <c r="A194" s="70">
        <v>16</v>
      </c>
      <c r="B194" s="71" t="s">
        <v>351</v>
      </c>
      <c r="C194" s="92" t="s">
        <v>352</v>
      </c>
      <c r="D194" s="93">
        <v>1</v>
      </c>
      <c r="E194" s="74">
        <v>0</v>
      </c>
      <c r="F194" s="73">
        <v>0</v>
      </c>
      <c r="G194" s="73">
        <f t="shared" si="111"/>
        <v>1</v>
      </c>
      <c r="H194" s="73">
        <f t="shared" si="112"/>
        <v>1</v>
      </c>
      <c r="I194" s="143">
        <v>3749000</v>
      </c>
      <c r="J194" s="75">
        <v>0</v>
      </c>
      <c r="K194" s="76">
        <f t="shared" si="96"/>
        <v>3749000</v>
      </c>
      <c r="L194" s="77">
        <f t="shared" si="113"/>
        <v>0</v>
      </c>
      <c r="M194" s="77">
        <f t="shared" si="114"/>
        <v>0</v>
      </c>
      <c r="N194" s="77">
        <f t="shared" si="115"/>
        <v>3749000</v>
      </c>
      <c r="O194" s="77">
        <f t="shared" si="116"/>
        <v>3749000</v>
      </c>
      <c r="P194" s="78"/>
    </row>
    <row r="195" spans="1:16" s="22" customFormat="1" ht="49.5">
      <c r="A195" s="70">
        <v>17</v>
      </c>
      <c r="B195" s="71" t="s">
        <v>353</v>
      </c>
      <c r="C195" s="92" t="s">
        <v>352</v>
      </c>
      <c r="D195" s="93">
        <v>2</v>
      </c>
      <c r="E195" s="74">
        <v>0</v>
      </c>
      <c r="F195" s="73">
        <v>0</v>
      </c>
      <c r="G195" s="73">
        <f t="shared" si="111"/>
        <v>2</v>
      </c>
      <c r="H195" s="73">
        <f t="shared" si="112"/>
        <v>2</v>
      </c>
      <c r="I195" s="143">
        <v>1869000</v>
      </c>
      <c r="J195" s="75">
        <v>0</v>
      </c>
      <c r="K195" s="76">
        <f t="shared" si="96"/>
        <v>3738000</v>
      </c>
      <c r="L195" s="77">
        <f t="shared" si="113"/>
        <v>0</v>
      </c>
      <c r="M195" s="77">
        <f t="shared" si="114"/>
        <v>0</v>
      </c>
      <c r="N195" s="77">
        <f t="shared" si="115"/>
        <v>3738000</v>
      </c>
      <c r="O195" s="77">
        <f t="shared" si="116"/>
        <v>3738000</v>
      </c>
      <c r="P195" s="78"/>
    </row>
    <row r="196" spans="1:16" s="22" customFormat="1" ht="66">
      <c r="A196" s="70">
        <v>18</v>
      </c>
      <c r="B196" s="71" t="s">
        <v>354</v>
      </c>
      <c r="C196" s="92" t="s">
        <v>352</v>
      </c>
      <c r="D196" s="93">
        <v>96</v>
      </c>
      <c r="E196" s="74">
        <v>0</v>
      </c>
      <c r="F196" s="73">
        <v>0</v>
      </c>
      <c r="G196" s="73">
        <f t="shared" si="111"/>
        <v>96</v>
      </c>
      <c r="H196" s="73">
        <f t="shared" si="112"/>
        <v>96</v>
      </c>
      <c r="I196" s="143">
        <v>185000</v>
      </c>
      <c r="J196" s="75">
        <v>0</v>
      </c>
      <c r="K196" s="76">
        <f t="shared" si="96"/>
        <v>17760000</v>
      </c>
      <c r="L196" s="77">
        <f t="shared" si="113"/>
        <v>0</v>
      </c>
      <c r="M196" s="77">
        <f t="shared" si="114"/>
        <v>0</v>
      </c>
      <c r="N196" s="77">
        <f t="shared" si="115"/>
        <v>17760000</v>
      </c>
      <c r="O196" s="77">
        <f t="shared" si="116"/>
        <v>17760000</v>
      </c>
      <c r="P196" s="78"/>
    </row>
    <row r="197" spans="1:16" s="22" customFormat="1" ht="148.5">
      <c r="A197" s="70">
        <v>19</v>
      </c>
      <c r="B197" s="71" t="s">
        <v>355</v>
      </c>
      <c r="C197" s="92" t="s">
        <v>346</v>
      </c>
      <c r="D197" s="93">
        <v>100</v>
      </c>
      <c r="E197" s="74">
        <v>0</v>
      </c>
      <c r="F197" s="73">
        <v>0</v>
      </c>
      <c r="G197" s="73">
        <f t="shared" si="111"/>
        <v>100</v>
      </c>
      <c r="H197" s="73">
        <f t="shared" si="112"/>
        <v>100</v>
      </c>
      <c r="I197" s="143">
        <v>66000</v>
      </c>
      <c r="J197" s="75">
        <v>0</v>
      </c>
      <c r="K197" s="76">
        <f t="shared" si="96"/>
        <v>6600000</v>
      </c>
      <c r="L197" s="77">
        <f t="shared" si="113"/>
        <v>0</v>
      </c>
      <c r="M197" s="77">
        <f t="shared" si="114"/>
        <v>0</v>
      </c>
      <c r="N197" s="77">
        <f t="shared" si="115"/>
        <v>6600000</v>
      </c>
      <c r="O197" s="77">
        <f t="shared" si="116"/>
        <v>6600000</v>
      </c>
      <c r="P197" s="78"/>
    </row>
    <row r="198" spans="1:16" s="22" customFormat="1" ht="132">
      <c r="A198" s="70">
        <v>20</v>
      </c>
      <c r="B198" s="71" t="s">
        <v>356</v>
      </c>
      <c r="C198" s="92" t="s">
        <v>346</v>
      </c>
      <c r="D198" s="93">
        <v>25</v>
      </c>
      <c r="E198" s="74">
        <v>0</v>
      </c>
      <c r="F198" s="73">
        <v>0</v>
      </c>
      <c r="G198" s="73">
        <f t="shared" si="111"/>
        <v>25</v>
      </c>
      <c r="H198" s="73">
        <f t="shared" si="112"/>
        <v>25</v>
      </c>
      <c r="I198" s="143">
        <v>66000</v>
      </c>
      <c r="J198" s="75">
        <v>0</v>
      </c>
      <c r="K198" s="76">
        <f t="shared" si="96"/>
        <v>1650000</v>
      </c>
      <c r="L198" s="77">
        <f t="shared" si="113"/>
        <v>0</v>
      </c>
      <c r="M198" s="77">
        <f t="shared" si="114"/>
        <v>0</v>
      </c>
      <c r="N198" s="77">
        <f t="shared" si="115"/>
        <v>1650000</v>
      </c>
      <c r="O198" s="77">
        <f t="shared" si="116"/>
        <v>1650000</v>
      </c>
      <c r="P198" s="83"/>
    </row>
    <row r="199" spans="1:16" s="22" customFormat="1" ht="66">
      <c r="A199" s="70">
        <v>21</v>
      </c>
      <c r="B199" s="71" t="s">
        <v>357</v>
      </c>
      <c r="C199" s="92" t="s">
        <v>346</v>
      </c>
      <c r="D199" s="93">
        <v>5</v>
      </c>
      <c r="E199" s="74">
        <v>0</v>
      </c>
      <c r="F199" s="73">
        <v>0</v>
      </c>
      <c r="G199" s="73">
        <f t="shared" si="111"/>
        <v>5</v>
      </c>
      <c r="H199" s="73">
        <f t="shared" si="112"/>
        <v>5</v>
      </c>
      <c r="I199" s="143">
        <v>66000</v>
      </c>
      <c r="J199" s="75">
        <v>0</v>
      </c>
      <c r="K199" s="76">
        <f t="shared" si="96"/>
        <v>330000</v>
      </c>
      <c r="L199" s="77">
        <f t="shared" si="113"/>
        <v>0</v>
      </c>
      <c r="M199" s="77">
        <f t="shared" si="114"/>
        <v>0</v>
      </c>
      <c r="N199" s="77">
        <f t="shared" si="115"/>
        <v>330000</v>
      </c>
      <c r="O199" s="77">
        <f t="shared" si="116"/>
        <v>330000</v>
      </c>
      <c r="P199" s="78"/>
    </row>
    <row r="200" spans="1:16" s="22" customFormat="1" ht="132">
      <c r="A200" s="70">
        <v>22</v>
      </c>
      <c r="B200" s="71" t="s">
        <v>358</v>
      </c>
      <c r="C200" s="92" t="s">
        <v>346</v>
      </c>
      <c r="D200" s="93">
        <v>35</v>
      </c>
      <c r="E200" s="74">
        <v>0</v>
      </c>
      <c r="F200" s="73">
        <v>0</v>
      </c>
      <c r="G200" s="73">
        <f t="shared" si="111"/>
        <v>35</v>
      </c>
      <c r="H200" s="73">
        <f t="shared" si="112"/>
        <v>35</v>
      </c>
      <c r="I200" s="143">
        <v>66000</v>
      </c>
      <c r="J200" s="75">
        <v>0</v>
      </c>
      <c r="K200" s="76">
        <f t="shared" si="96"/>
        <v>2310000</v>
      </c>
      <c r="L200" s="77">
        <f t="shared" si="113"/>
        <v>0</v>
      </c>
      <c r="M200" s="77">
        <f t="shared" si="114"/>
        <v>0</v>
      </c>
      <c r="N200" s="77">
        <f t="shared" si="115"/>
        <v>2310000</v>
      </c>
      <c r="O200" s="77">
        <f t="shared" si="116"/>
        <v>2310000</v>
      </c>
      <c r="P200" s="78"/>
    </row>
    <row r="201" spans="1:16" s="22" customFormat="1" ht="66">
      <c r="A201" s="70">
        <v>23</v>
      </c>
      <c r="B201" s="71" t="s">
        <v>359</v>
      </c>
      <c r="C201" s="92" t="s">
        <v>346</v>
      </c>
      <c r="D201" s="93">
        <v>40</v>
      </c>
      <c r="E201" s="74">
        <v>0</v>
      </c>
      <c r="F201" s="73">
        <v>0</v>
      </c>
      <c r="G201" s="73">
        <f t="shared" si="111"/>
        <v>40</v>
      </c>
      <c r="H201" s="73">
        <f t="shared" si="112"/>
        <v>40</v>
      </c>
      <c r="I201" s="143">
        <v>66000</v>
      </c>
      <c r="J201" s="75">
        <v>0</v>
      </c>
      <c r="K201" s="76">
        <f t="shared" si="96"/>
        <v>2640000</v>
      </c>
      <c r="L201" s="77">
        <f t="shared" si="113"/>
        <v>0</v>
      </c>
      <c r="M201" s="77">
        <f t="shared" si="114"/>
        <v>0</v>
      </c>
      <c r="N201" s="77">
        <f t="shared" si="115"/>
        <v>2640000</v>
      </c>
      <c r="O201" s="77">
        <f t="shared" si="116"/>
        <v>2640000</v>
      </c>
      <c r="P201" s="78"/>
    </row>
    <row r="202" spans="1:16" s="22" customFormat="1" ht="49.5">
      <c r="A202" s="70">
        <v>24</v>
      </c>
      <c r="B202" s="71" t="s">
        <v>360</v>
      </c>
      <c r="C202" s="92" t="s">
        <v>346</v>
      </c>
      <c r="D202" s="93">
        <v>40</v>
      </c>
      <c r="E202" s="74">
        <v>0</v>
      </c>
      <c r="F202" s="73">
        <v>0</v>
      </c>
      <c r="G202" s="73">
        <f t="shared" si="111"/>
        <v>40</v>
      </c>
      <c r="H202" s="73">
        <f t="shared" si="112"/>
        <v>40</v>
      </c>
      <c r="I202" s="143">
        <v>43000</v>
      </c>
      <c r="J202" s="75">
        <v>0</v>
      </c>
      <c r="K202" s="76">
        <f t="shared" si="96"/>
        <v>1720000</v>
      </c>
      <c r="L202" s="77">
        <f t="shared" si="113"/>
        <v>0</v>
      </c>
      <c r="M202" s="77">
        <f t="shared" si="114"/>
        <v>0</v>
      </c>
      <c r="N202" s="77">
        <f t="shared" si="115"/>
        <v>1720000</v>
      </c>
      <c r="O202" s="77">
        <f t="shared" si="116"/>
        <v>1720000</v>
      </c>
      <c r="P202" s="78"/>
    </row>
    <row r="203" spans="1:16" s="22" customFormat="1" ht="66">
      <c r="A203" s="70">
        <v>25</v>
      </c>
      <c r="B203" s="71" t="s">
        <v>361</v>
      </c>
      <c r="C203" s="92" t="s">
        <v>362</v>
      </c>
      <c r="D203" s="93">
        <v>20</v>
      </c>
      <c r="E203" s="74">
        <v>0</v>
      </c>
      <c r="F203" s="73">
        <v>0</v>
      </c>
      <c r="G203" s="73">
        <f t="shared" si="111"/>
        <v>20</v>
      </c>
      <c r="H203" s="73">
        <f t="shared" si="112"/>
        <v>20</v>
      </c>
      <c r="I203" s="143">
        <v>44000</v>
      </c>
      <c r="J203" s="75">
        <v>0</v>
      </c>
      <c r="K203" s="76">
        <f t="shared" si="96"/>
        <v>880000</v>
      </c>
      <c r="L203" s="77">
        <f t="shared" si="113"/>
        <v>0</v>
      </c>
      <c r="M203" s="77">
        <f t="shared" si="114"/>
        <v>0</v>
      </c>
      <c r="N203" s="77">
        <f t="shared" si="115"/>
        <v>880000</v>
      </c>
      <c r="O203" s="77">
        <f t="shared" si="116"/>
        <v>880000</v>
      </c>
      <c r="P203" s="78"/>
    </row>
    <row r="204" spans="1:16" s="22" customFormat="1" ht="33">
      <c r="A204" s="70">
        <v>26</v>
      </c>
      <c r="B204" s="71" t="s">
        <v>363</v>
      </c>
      <c r="C204" s="92" t="s">
        <v>364</v>
      </c>
      <c r="D204" s="93">
        <v>20</v>
      </c>
      <c r="E204" s="74">
        <v>0</v>
      </c>
      <c r="F204" s="73">
        <v>0</v>
      </c>
      <c r="G204" s="73">
        <f t="shared" si="111"/>
        <v>20</v>
      </c>
      <c r="H204" s="73">
        <f t="shared" si="112"/>
        <v>20</v>
      </c>
      <c r="I204" s="143">
        <v>23000</v>
      </c>
      <c r="J204" s="75">
        <v>0</v>
      </c>
      <c r="K204" s="76">
        <f t="shared" si="96"/>
        <v>460000</v>
      </c>
      <c r="L204" s="77">
        <f t="shared" si="113"/>
        <v>0</v>
      </c>
      <c r="M204" s="77">
        <f t="shared" si="114"/>
        <v>0</v>
      </c>
      <c r="N204" s="77">
        <f t="shared" si="115"/>
        <v>460000</v>
      </c>
      <c r="O204" s="77">
        <f t="shared" si="116"/>
        <v>460000</v>
      </c>
      <c r="P204" s="78"/>
    </row>
    <row r="205" spans="1:16" s="22" customFormat="1" ht="49.5">
      <c r="A205" s="70">
        <v>27</v>
      </c>
      <c r="B205" s="71" t="s">
        <v>365</v>
      </c>
      <c r="C205" s="92" t="s">
        <v>366</v>
      </c>
      <c r="D205" s="93">
        <v>18</v>
      </c>
      <c r="E205" s="74">
        <v>0</v>
      </c>
      <c r="F205" s="73">
        <v>0</v>
      </c>
      <c r="G205" s="73">
        <f t="shared" si="111"/>
        <v>18</v>
      </c>
      <c r="H205" s="73">
        <f t="shared" si="112"/>
        <v>18</v>
      </c>
      <c r="I205" s="143">
        <v>77000</v>
      </c>
      <c r="J205" s="75">
        <v>0</v>
      </c>
      <c r="K205" s="76">
        <f t="shared" si="96"/>
        <v>1386000</v>
      </c>
      <c r="L205" s="77">
        <f t="shared" si="113"/>
        <v>0</v>
      </c>
      <c r="M205" s="77">
        <f t="shared" si="114"/>
        <v>0</v>
      </c>
      <c r="N205" s="77">
        <f t="shared" si="115"/>
        <v>1386000</v>
      </c>
      <c r="O205" s="77">
        <f t="shared" si="116"/>
        <v>1386000</v>
      </c>
      <c r="P205" s="78"/>
    </row>
    <row r="206" spans="1:16" s="22" customFormat="1" ht="33">
      <c r="A206" s="70">
        <v>28</v>
      </c>
      <c r="B206" s="71" t="s">
        <v>367</v>
      </c>
      <c r="C206" s="92" t="s">
        <v>368</v>
      </c>
      <c r="D206" s="93">
        <v>1</v>
      </c>
      <c r="E206" s="74">
        <v>0</v>
      </c>
      <c r="F206" s="73">
        <v>0</v>
      </c>
      <c r="G206" s="73">
        <f t="shared" si="111"/>
        <v>1</v>
      </c>
      <c r="H206" s="73">
        <f t="shared" si="112"/>
        <v>1</v>
      </c>
      <c r="I206" s="143">
        <v>1359000</v>
      </c>
      <c r="J206" s="75">
        <v>0</v>
      </c>
      <c r="K206" s="76">
        <f t="shared" si="96"/>
        <v>1359000</v>
      </c>
      <c r="L206" s="77">
        <f t="shared" si="113"/>
        <v>0</v>
      </c>
      <c r="M206" s="77">
        <f t="shared" si="114"/>
        <v>0</v>
      </c>
      <c r="N206" s="77">
        <f t="shared" si="115"/>
        <v>1359000</v>
      </c>
      <c r="O206" s="77">
        <f t="shared" si="116"/>
        <v>1359000</v>
      </c>
      <c r="P206" s="78"/>
    </row>
    <row r="207" spans="1:16" s="22" customFormat="1" ht="33">
      <c r="A207" s="70">
        <v>29</v>
      </c>
      <c r="B207" s="71" t="s">
        <v>369</v>
      </c>
      <c r="C207" s="92" t="s">
        <v>370</v>
      </c>
      <c r="D207" s="93">
        <v>12</v>
      </c>
      <c r="E207" s="74">
        <v>0</v>
      </c>
      <c r="F207" s="73">
        <v>0</v>
      </c>
      <c r="G207" s="73">
        <f t="shared" si="111"/>
        <v>12</v>
      </c>
      <c r="H207" s="73">
        <f t="shared" si="112"/>
        <v>12</v>
      </c>
      <c r="I207" s="143">
        <v>734000</v>
      </c>
      <c r="J207" s="75">
        <v>0</v>
      </c>
      <c r="K207" s="76">
        <f t="shared" si="96"/>
        <v>8808000</v>
      </c>
      <c r="L207" s="77">
        <f t="shared" si="113"/>
        <v>0</v>
      </c>
      <c r="M207" s="77">
        <f t="shared" si="114"/>
        <v>0</v>
      </c>
      <c r="N207" s="77">
        <f t="shared" si="115"/>
        <v>8808000</v>
      </c>
      <c r="O207" s="77">
        <f t="shared" si="116"/>
        <v>8808000</v>
      </c>
      <c r="P207" s="78"/>
    </row>
    <row r="208" spans="1:16" s="22" customFormat="1" ht="33">
      <c r="A208" s="70">
        <v>30</v>
      </c>
      <c r="B208" s="71" t="s">
        <v>371</v>
      </c>
      <c r="C208" s="92" t="s">
        <v>372</v>
      </c>
      <c r="D208" s="93">
        <v>1</v>
      </c>
      <c r="E208" s="74">
        <v>0</v>
      </c>
      <c r="F208" s="73">
        <v>0</v>
      </c>
      <c r="G208" s="73">
        <f t="shared" si="111"/>
        <v>1</v>
      </c>
      <c r="H208" s="73">
        <f t="shared" si="112"/>
        <v>1</v>
      </c>
      <c r="I208" s="143">
        <v>1305000</v>
      </c>
      <c r="J208" s="75">
        <v>0</v>
      </c>
      <c r="K208" s="76">
        <f t="shared" si="96"/>
        <v>1305000</v>
      </c>
      <c r="L208" s="77">
        <f t="shared" si="113"/>
        <v>0</v>
      </c>
      <c r="M208" s="77">
        <f t="shared" si="114"/>
        <v>0</v>
      </c>
      <c r="N208" s="77">
        <f t="shared" si="115"/>
        <v>1305000</v>
      </c>
      <c r="O208" s="77">
        <f t="shared" si="116"/>
        <v>1305000</v>
      </c>
      <c r="P208" s="78"/>
    </row>
    <row r="209" spans="1:16" s="22" customFormat="1" ht="16.5">
      <c r="A209" s="65" t="s">
        <v>57</v>
      </c>
      <c r="B209" s="259" t="s">
        <v>373</v>
      </c>
      <c r="C209" s="259"/>
      <c r="D209" s="259"/>
      <c r="E209" s="259"/>
      <c r="F209" s="79"/>
      <c r="G209" s="79"/>
      <c r="H209" s="79"/>
      <c r="I209" s="140"/>
      <c r="J209" s="75"/>
      <c r="K209" s="76"/>
      <c r="L209" s="80"/>
      <c r="M209" s="80"/>
      <c r="N209" s="81"/>
      <c r="O209" s="82"/>
      <c r="P209" s="78"/>
    </row>
    <row r="210" spans="1:16" s="22" customFormat="1" ht="66">
      <c r="A210" s="70">
        <v>1</v>
      </c>
      <c r="B210" s="71" t="s">
        <v>374</v>
      </c>
      <c r="C210" s="92" t="s">
        <v>366</v>
      </c>
      <c r="D210" s="93">
        <v>1</v>
      </c>
      <c r="E210" s="74">
        <v>0</v>
      </c>
      <c r="F210" s="73">
        <v>0</v>
      </c>
      <c r="G210" s="73">
        <f t="shared" si="111"/>
        <v>1</v>
      </c>
      <c r="H210" s="73">
        <f t="shared" ref="H210:H223" si="118">F210+G210</f>
        <v>1</v>
      </c>
      <c r="I210" s="143">
        <v>756000</v>
      </c>
      <c r="J210" s="75">
        <v>0</v>
      </c>
      <c r="K210" s="76">
        <f t="shared" si="96"/>
        <v>756000</v>
      </c>
      <c r="L210" s="77">
        <f t="shared" ref="L210:L223" si="119">E210*($I210+$J210)</f>
        <v>0</v>
      </c>
      <c r="M210" s="77">
        <f t="shared" ref="M210:M223" si="120">F210*($I210+$J210)</f>
        <v>0</v>
      </c>
      <c r="N210" s="77">
        <f t="shared" ref="N210:N223" si="121">G210*($I210+$J210)</f>
        <v>756000</v>
      </c>
      <c r="O210" s="77">
        <f t="shared" ref="O210:O223" si="122">H210*($I210+$J210)</f>
        <v>756000</v>
      </c>
      <c r="P210" s="78"/>
    </row>
    <row r="211" spans="1:16" s="22" customFormat="1" ht="66">
      <c r="A211" s="70">
        <v>2</v>
      </c>
      <c r="B211" s="71" t="s">
        <v>375</v>
      </c>
      <c r="C211" s="92" t="s">
        <v>376</v>
      </c>
      <c r="D211" s="93">
        <v>1</v>
      </c>
      <c r="E211" s="74">
        <v>0</v>
      </c>
      <c r="F211" s="73">
        <v>0</v>
      </c>
      <c r="G211" s="73">
        <f t="shared" si="111"/>
        <v>1</v>
      </c>
      <c r="H211" s="73">
        <f t="shared" si="118"/>
        <v>1</v>
      </c>
      <c r="I211" s="143">
        <v>195000</v>
      </c>
      <c r="J211" s="75">
        <v>0</v>
      </c>
      <c r="K211" s="76">
        <f t="shared" si="96"/>
        <v>195000</v>
      </c>
      <c r="L211" s="77">
        <f t="shared" si="119"/>
        <v>0</v>
      </c>
      <c r="M211" s="77">
        <f t="shared" si="120"/>
        <v>0</v>
      </c>
      <c r="N211" s="77">
        <f t="shared" si="121"/>
        <v>195000</v>
      </c>
      <c r="O211" s="77">
        <f t="shared" si="122"/>
        <v>195000</v>
      </c>
      <c r="P211" s="78"/>
    </row>
    <row r="212" spans="1:16" s="22" customFormat="1" ht="115.5">
      <c r="A212" s="70">
        <v>3</v>
      </c>
      <c r="B212" s="71" t="s">
        <v>377</v>
      </c>
      <c r="C212" s="92" t="s">
        <v>376</v>
      </c>
      <c r="D212" s="93">
        <v>6</v>
      </c>
      <c r="E212" s="74">
        <v>0</v>
      </c>
      <c r="F212" s="73">
        <v>0</v>
      </c>
      <c r="G212" s="73">
        <f t="shared" si="111"/>
        <v>6</v>
      </c>
      <c r="H212" s="73">
        <f t="shared" si="118"/>
        <v>6</v>
      </c>
      <c r="I212" s="143">
        <v>53000</v>
      </c>
      <c r="J212" s="75">
        <v>0</v>
      </c>
      <c r="K212" s="76">
        <f t="shared" si="96"/>
        <v>318000</v>
      </c>
      <c r="L212" s="77">
        <f t="shared" si="119"/>
        <v>0</v>
      </c>
      <c r="M212" s="77">
        <f t="shared" si="120"/>
        <v>0</v>
      </c>
      <c r="N212" s="77">
        <f t="shared" si="121"/>
        <v>318000</v>
      </c>
      <c r="O212" s="77">
        <f t="shared" si="122"/>
        <v>318000</v>
      </c>
      <c r="P212" s="78"/>
    </row>
    <row r="213" spans="1:16" s="22" customFormat="1" ht="99">
      <c r="A213" s="70">
        <v>4</v>
      </c>
      <c r="B213" s="71" t="s">
        <v>378</v>
      </c>
      <c r="C213" s="92" t="s">
        <v>376</v>
      </c>
      <c r="D213" s="93">
        <v>4</v>
      </c>
      <c r="E213" s="74">
        <v>0</v>
      </c>
      <c r="F213" s="73">
        <v>0</v>
      </c>
      <c r="G213" s="73">
        <f t="shared" si="111"/>
        <v>4</v>
      </c>
      <c r="H213" s="73">
        <f t="shared" si="118"/>
        <v>4</v>
      </c>
      <c r="I213" s="143">
        <v>117000</v>
      </c>
      <c r="J213" s="75">
        <v>0</v>
      </c>
      <c r="K213" s="76">
        <f t="shared" si="96"/>
        <v>468000</v>
      </c>
      <c r="L213" s="77">
        <f t="shared" si="119"/>
        <v>0</v>
      </c>
      <c r="M213" s="77">
        <f t="shared" si="120"/>
        <v>0</v>
      </c>
      <c r="N213" s="77">
        <f t="shared" si="121"/>
        <v>468000</v>
      </c>
      <c r="O213" s="77">
        <f t="shared" si="122"/>
        <v>468000</v>
      </c>
      <c r="P213" s="78"/>
    </row>
    <row r="214" spans="1:16" s="22" customFormat="1" ht="66">
      <c r="A214" s="70">
        <v>5</v>
      </c>
      <c r="B214" s="71" t="s">
        <v>379</v>
      </c>
      <c r="C214" s="92" t="s">
        <v>376</v>
      </c>
      <c r="D214" s="93">
        <v>1</v>
      </c>
      <c r="E214" s="74">
        <v>0</v>
      </c>
      <c r="F214" s="73">
        <v>0</v>
      </c>
      <c r="G214" s="73">
        <f t="shared" si="111"/>
        <v>1</v>
      </c>
      <c r="H214" s="73">
        <f t="shared" si="118"/>
        <v>1</v>
      </c>
      <c r="I214" s="143">
        <v>117000</v>
      </c>
      <c r="J214" s="75">
        <v>0</v>
      </c>
      <c r="K214" s="76">
        <f t="shared" si="96"/>
        <v>117000</v>
      </c>
      <c r="L214" s="77">
        <f t="shared" si="119"/>
        <v>0</v>
      </c>
      <c r="M214" s="77">
        <f t="shared" si="120"/>
        <v>0</v>
      </c>
      <c r="N214" s="77">
        <f t="shared" si="121"/>
        <v>117000</v>
      </c>
      <c r="O214" s="77">
        <f t="shared" si="122"/>
        <v>117000</v>
      </c>
      <c r="P214" s="78"/>
    </row>
    <row r="215" spans="1:16" s="22" customFormat="1" ht="66">
      <c r="A215" s="70">
        <v>6</v>
      </c>
      <c r="B215" s="71" t="s">
        <v>380</v>
      </c>
      <c r="C215" s="92" t="s">
        <v>366</v>
      </c>
      <c r="D215" s="93">
        <v>1</v>
      </c>
      <c r="E215" s="74">
        <v>0</v>
      </c>
      <c r="F215" s="73">
        <v>0</v>
      </c>
      <c r="G215" s="73">
        <f t="shared" si="111"/>
        <v>1</v>
      </c>
      <c r="H215" s="73">
        <f t="shared" si="118"/>
        <v>1</v>
      </c>
      <c r="I215" s="143">
        <v>756000</v>
      </c>
      <c r="J215" s="75">
        <v>0</v>
      </c>
      <c r="K215" s="76">
        <f t="shared" ref="K215:K282" si="123">I215*D215</f>
        <v>756000</v>
      </c>
      <c r="L215" s="77">
        <f t="shared" si="119"/>
        <v>0</v>
      </c>
      <c r="M215" s="77">
        <f t="shared" si="120"/>
        <v>0</v>
      </c>
      <c r="N215" s="77">
        <f t="shared" si="121"/>
        <v>756000</v>
      </c>
      <c r="O215" s="77">
        <f t="shared" si="122"/>
        <v>756000</v>
      </c>
      <c r="P215" s="78"/>
    </row>
    <row r="216" spans="1:16" s="22" customFormat="1" ht="82.5">
      <c r="A216" s="70">
        <v>7</v>
      </c>
      <c r="B216" s="71" t="s">
        <v>381</v>
      </c>
      <c r="C216" s="92" t="s">
        <v>376</v>
      </c>
      <c r="D216" s="93">
        <v>2</v>
      </c>
      <c r="E216" s="74">
        <v>0</v>
      </c>
      <c r="F216" s="73">
        <v>0</v>
      </c>
      <c r="G216" s="73">
        <f t="shared" si="111"/>
        <v>2</v>
      </c>
      <c r="H216" s="73">
        <f t="shared" si="118"/>
        <v>2</v>
      </c>
      <c r="I216" s="143">
        <v>195000</v>
      </c>
      <c r="J216" s="75">
        <v>0</v>
      </c>
      <c r="K216" s="76">
        <f t="shared" si="123"/>
        <v>390000</v>
      </c>
      <c r="L216" s="77">
        <f t="shared" si="119"/>
        <v>0</v>
      </c>
      <c r="M216" s="77">
        <f t="shared" si="120"/>
        <v>0</v>
      </c>
      <c r="N216" s="77">
        <f t="shared" si="121"/>
        <v>390000</v>
      </c>
      <c r="O216" s="77">
        <f t="shared" si="122"/>
        <v>390000</v>
      </c>
      <c r="P216" s="78"/>
    </row>
    <row r="217" spans="1:16" s="22" customFormat="1" ht="82.5">
      <c r="A217" s="70">
        <v>8</v>
      </c>
      <c r="B217" s="71" t="s">
        <v>382</v>
      </c>
      <c r="C217" s="92" t="s">
        <v>376</v>
      </c>
      <c r="D217" s="93">
        <v>5</v>
      </c>
      <c r="E217" s="74">
        <v>0</v>
      </c>
      <c r="F217" s="73">
        <v>0</v>
      </c>
      <c r="G217" s="73">
        <f t="shared" si="111"/>
        <v>5</v>
      </c>
      <c r="H217" s="73">
        <f t="shared" si="118"/>
        <v>5</v>
      </c>
      <c r="I217" s="143">
        <v>117000</v>
      </c>
      <c r="J217" s="75">
        <v>0</v>
      </c>
      <c r="K217" s="76">
        <f t="shared" si="123"/>
        <v>585000</v>
      </c>
      <c r="L217" s="77">
        <f t="shared" si="119"/>
        <v>0</v>
      </c>
      <c r="M217" s="77">
        <f t="shared" si="120"/>
        <v>0</v>
      </c>
      <c r="N217" s="77">
        <f t="shared" si="121"/>
        <v>585000</v>
      </c>
      <c r="O217" s="77">
        <f t="shared" si="122"/>
        <v>585000</v>
      </c>
      <c r="P217" s="78"/>
    </row>
    <row r="218" spans="1:16" s="22" customFormat="1" ht="66">
      <c r="A218" s="70">
        <v>9</v>
      </c>
      <c r="B218" s="71" t="s">
        <v>383</v>
      </c>
      <c r="C218" s="92" t="s">
        <v>376</v>
      </c>
      <c r="D218" s="93">
        <v>20</v>
      </c>
      <c r="E218" s="74">
        <v>0</v>
      </c>
      <c r="F218" s="73">
        <v>0</v>
      </c>
      <c r="G218" s="73">
        <f t="shared" si="111"/>
        <v>20</v>
      </c>
      <c r="H218" s="73">
        <f t="shared" si="118"/>
        <v>20</v>
      </c>
      <c r="I218" s="143">
        <v>53000</v>
      </c>
      <c r="J218" s="75">
        <v>0</v>
      </c>
      <c r="K218" s="76">
        <f t="shared" si="123"/>
        <v>1060000</v>
      </c>
      <c r="L218" s="77">
        <f t="shared" si="119"/>
        <v>0</v>
      </c>
      <c r="M218" s="77">
        <f t="shared" si="120"/>
        <v>0</v>
      </c>
      <c r="N218" s="77">
        <f t="shared" si="121"/>
        <v>1060000</v>
      </c>
      <c r="O218" s="77">
        <f t="shared" si="122"/>
        <v>1060000</v>
      </c>
      <c r="P218" s="78"/>
    </row>
    <row r="219" spans="1:16" s="22" customFormat="1" ht="16.5">
      <c r="A219" s="70">
        <v>10</v>
      </c>
      <c r="B219" s="71" t="s">
        <v>384</v>
      </c>
      <c r="C219" s="92" t="s">
        <v>427</v>
      </c>
      <c r="D219" s="93">
        <v>5</v>
      </c>
      <c r="E219" s="74">
        <v>0</v>
      </c>
      <c r="F219" s="73">
        <v>0</v>
      </c>
      <c r="G219" s="73">
        <f t="shared" si="111"/>
        <v>5</v>
      </c>
      <c r="H219" s="73">
        <f t="shared" si="118"/>
        <v>5</v>
      </c>
      <c r="I219" s="143">
        <v>0</v>
      </c>
      <c r="J219" s="75">
        <v>0</v>
      </c>
      <c r="K219" s="76">
        <f t="shared" si="123"/>
        <v>0</v>
      </c>
      <c r="L219" s="77">
        <f t="shared" si="119"/>
        <v>0</v>
      </c>
      <c r="M219" s="77">
        <f t="shared" si="120"/>
        <v>0</v>
      </c>
      <c r="N219" s="77">
        <f t="shared" si="121"/>
        <v>0</v>
      </c>
      <c r="O219" s="77">
        <f t="shared" si="122"/>
        <v>0</v>
      </c>
      <c r="P219" s="78"/>
    </row>
    <row r="220" spans="1:16" s="22" customFormat="1" ht="66">
      <c r="A220" s="70">
        <v>11</v>
      </c>
      <c r="B220" s="71" t="s">
        <v>385</v>
      </c>
      <c r="C220" s="92" t="s">
        <v>386</v>
      </c>
      <c r="D220" s="93">
        <v>30</v>
      </c>
      <c r="E220" s="74">
        <v>0</v>
      </c>
      <c r="F220" s="73">
        <v>0</v>
      </c>
      <c r="G220" s="73">
        <f t="shared" si="111"/>
        <v>30</v>
      </c>
      <c r="H220" s="73">
        <f t="shared" si="118"/>
        <v>30</v>
      </c>
      <c r="I220" s="143">
        <v>37000</v>
      </c>
      <c r="J220" s="75">
        <v>0</v>
      </c>
      <c r="K220" s="76">
        <f t="shared" si="123"/>
        <v>1110000</v>
      </c>
      <c r="L220" s="77">
        <f t="shared" si="119"/>
        <v>0</v>
      </c>
      <c r="M220" s="77">
        <f t="shared" si="120"/>
        <v>0</v>
      </c>
      <c r="N220" s="77">
        <f t="shared" si="121"/>
        <v>1110000</v>
      </c>
      <c r="O220" s="77">
        <f t="shared" si="122"/>
        <v>1110000</v>
      </c>
      <c r="P220" s="83"/>
    </row>
    <row r="221" spans="1:16" s="22" customFormat="1" ht="16.5">
      <c r="A221" s="70">
        <v>12</v>
      </c>
      <c r="B221" s="71" t="s">
        <v>387</v>
      </c>
      <c r="C221" s="92" t="s">
        <v>337</v>
      </c>
      <c r="D221" s="93">
        <v>4</v>
      </c>
      <c r="E221" s="74">
        <v>0</v>
      </c>
      <c r="F221" s="73">
        <v>0</v>
      </c>
      <c r="G221" s="73">
        <f t="shared" si="111"/>
        <v>4</v>
      </c>
      <c r="H221" s="73">
        <f t="shared" si="118"/>
        <v>4</v>
      </c>
      <c r="I221" s="143">
        <v>27000</v>
      </c>
      <c r="J221" s="75">
        <v>0</v>
      </c>
      <c r="K221" s="76">
        <f t="shared" si="123"/>
        <v>108000</v>
      </c>
      <c r="L221" s="77">
        <f t="shared" si="119"/>
        <v>0</v>
      </c>
      <c r="M221" s="77">
        <f t="shared" si="120"/>
        <v>0</v>
      </c>
      <c r="N221" s="77">
        <f t="shared" si="121"/>
        <v>108000</v>
      </c>
      <c r="O221" s="77">
        <f t="shared" si="122"/>
        <v>108000</v>
      </c>
      <c r="P221" s="83"/>
    </row>
    <row r="222" spans="1:16" s="22" customFormat="1" ht="16.5">
      <c r="A222" s="70">
        <v>13</v>
      </c>
      <c r="B222" s="71" t="s">
        <v>388</v>
      </c>
      <c r="C222" s="92" t="s">
        <v>337</v>
      </c>
      <c r="D222" s="93">
        <v>25</v>
      </c>
      <c r="E222" s="74">
        <v>0</v>
      </c>
      <c r="F222" s="73">
        <v>0</v>
      </c>
      <c r="G222" s="73">
        <f t="shared" si="111"/>
        <v>25</v>
      </c>
      <c r="H222" s="73">
        <f t="shared" si="118"/>
        <v>25</v>
      </c>
      <c r="I222" s="143">
        <v>120000</v>
      </c>
      <c r="J222" s="75">
        <v>0</v>
      </c>
      <c r="K222" s="76">
        <f t="shared" si="123"/>
        <v>3000000</v>
      </c>
      <c r="L222" s="77">
        <f t="shared" si="119"/>
        <v>0</v>
      </c>
      <c r="M222" s="77">
        <f t="shared" si="120"/>
        <v>0</v>
      </c>
      <c r="N222" s="77">
        <f t="shared" si="121"/>
        <v>3000000</v>
      </c>
      <c r="O222" s="77">
        <f t="shared" si="122"/>
        <v>3000000</v>
      </c>
      <c r="P222" s="78"/>
    </row>
    <row r="223" spans="1:16" s="22" customFormat="1" ht="49.5">
      <c r="A223" s="70">
        <v>14</v>
      </c>
      <c r="B223" s="71" t="s">
        <v>389</v>
      </c>
      <c r="C223" s="92" t="s">
        <v>390</v>
      </c>
      <c r="D223" s="93">
        <v>80</v>
      </c>
      <c r="E223" s="74">
        <v>0</v>
      </c>
      <c r="F223" s="73">
        <v>0</v>
      </c>
      <c r="G223" s="73">
        <f t="shared" si="111"/>
        <v>80</v>
      </c>
      <c r="H223" s="73">
        <f t="shared" si="118"/>
        <v>80</v>
      </c>
      <c r="I223" s="143">
        <v>102000</v>
      </c>
      <c r="J223" s="75">
        <v>0</v>
      </c>
      <c r="K223" s="76">
        <f t="shared" si="123"/>
        <v>8160000</v>
      </c>
      <c r="L223" s="77">
        <f t="shared" si="119"/>
        <v>0</v>
      </c>
      <c r="M223" s="77">
        <f t="shared" si="120"/>
        <v>0</v>
      </c>
      <c r="N223" s="77">
        <f t="shared" si="121"/>
        <v>8160000</v>
      </c>
      <c r="O223" s="77">
        <f t="shared" si="122"/>
        <v>8160000</v>
      </c>
      <c r="P223" s="78"/>
    </row>
    <row r="224" spans="1:16" s="22" customFormat="1" ht="16.5">
      <c r="A224" s="283" t="s">
        <v>434</v>
      </c>
      <c r="B224" s="259"/>
      <c r="C224" s="259"/>
      <c r="D224" s="259"/>
      <c r="E224" s="259"/>
      <c r="F224" s="259"/>
      <c r="G224" s="259"/>
      <c r="H224" s="259"/>
      <c r="I224" s="143"/>
      <c r="J224" s="75"/>
      <c r="K224" s="76"/>
      <c r="L224" s="80"/>
      <c r="M224" s="80"/>
      <c r="N224" s="81"/>
      <c r="O224" s="82"/>
      <c r="P224" s="78"/>
    </row>
    <row r="225" spans="1:16" s="22" customFormat="1" ht="16.5">
      <c r="A225" s="65" t="s">
        <v>50</v>
      </c>
      <c r="B225" s="259" t="s">
        <v>435</v>
      </c>
      <c r="C225" s="259"/>
      <c r="D225" s="259"/>
      <c r="E225" s="259"/>
      <c r="F225" s="259"/>
      <c r="G225" s="259"/>
      <c r="H225" s="259"/>
      <c r="I225" s="143"/>
      <c r="J225" s="75"/>
      <c r="K225" s="76"/>
      <c r="L225" s="80"/>
      <c r="M225" s="80"/>
      <c r="N225" s="81"/>
      <c r="O225" s="82"/>
      <c r="P225" s="78"/>
    </row>
    <row r="226" spans="1:16" s="22" customFormat="1" ht="49.5">
      <c r="A226" s="238">
        <v>1</v>
      </c>
      <c r="B226" s="239" t="s">
        <v>325</v>
      </c>
      <c r="C226" s="240" t="s">
        <v>326</v>
      </c>
      <c r="D226" s="241">
        <v>3</v>
      </c>
      <c r="E226" s="178">
        <v>0</v>
      </c>
      <c r="F226" s="179">
        <v>0</v>
      </c>
      <c r="G226" s="179"/>
      <c r="H226" s="179">
        <f t="shared" ref="H226:H227" si="124">F226+G226</f>
        <v>0</v>
      </c>
      <c r="I226" s="242">
        <v>95000000</v>
      </c>
      <c r="J226" s="181">
        <v>0</v>
      </c>
      <c r="K226" s="182">
        <f t="shared" si="123"/>
        <v>285000000</v>
      </c>
      <c r="L226" s="183">
        <f t="shared" ref="L226:L227" si="125">E226*($I226+$J226)</f>
        <v>0</v>
      </c>
      <c r="M226" s="183">
        <f t="shared" ref="M226:M227" si="126">F226*($I226+$J226)</f>
        <v>0</v>
      </c>
      <c r="N226" s="183">
        <f t="shared" ref="N226:N227" si="127">G226*($I226+$J226)</f>
        <v>0</v>
      </c>
      <c r="O226" s="183">
        <f t="shared" ref="O226:O227" si="128">H226*($I226+$J226)</f>
        <v>0</v>
      </c>
      <c r="P226" s="184"/>
    </row>
    <row r="227" spans="1:16" s="22" customFormat="1" ht="66">
      <c r="A227" s="238">
        <v>2</v>
      </c>
      <c r="B227" s="239" t="s">
        <v>327</v>
      </c>
      <c r="C227" s="240" t="s">
        <v>326</v>
      </c>
      <c r="D227" s="241">
        <v>1</v>
      </c>
      <c r="E227" s="178">
        <v>0</v>
      </c>
      <c r="F227" s="179">
        <v>0</v>
      </c>
      <c r="G227" s="179"/>
      <c r="H227" s="179">
        <f t="shared" si="124"/>
        <v>0</v>
      </c>
      <c r="I227" s="242">
        <v>102000000</v>
      </c>
      <c r="J227" s="181">
        <v>0</v>
      </c>
      <c r="K227" s="182">
        <f t="shared" si="123"/>
        <v>102000000</v>
      </c>
      <c r="L227" s="183">
        <f t="shared" si="125"/>
        <v>0</v>
      </c>
      <c r="M227" s="183">
        <f t="shared" si="126"/>
        <v>0</v>
      </c>
      <c r="N227" s="183">
        <f t="shared" si="127"/>
        <v>0</v>
      </c>
      <c r="O227" s="183">
        <f t="shared" si="128"/>
        <v>0</v>
      </c>
      <c r="P227" s="184"/>
    </row>
    <row r="228" spans="1:16" s="22" customFormat="1" ht="16.5">
      <c r="A228" s="283" t="s">
        <v>433</v>
      </c>
      <c r="B228" s="284"/>
      <c r="C228" s="284"/>
      <c r="D228" s="284"/>
      <c r="E228" s="284"/>
      <c r="F228" s="284"/>
      <c r="G228" s="284"/>
      <c r="H228" s="284"/>
      <c r="I228" s="143"/>
      <c r="J228" s="75"/>
      <c r="K228" s="76"/>
      <c r="L228" s="80"/>
      <c r="M228" s="80"/>
      <c r="N228" s="81"/>
      <c r="O228" s="82"/>
      <c r="P228" s="78"/>
    </row>
    <row r="229" spans="1:16" s="22" customFormat="1" ht="15.75">
      <c r="A229" s="94" t="s">
        <v>75</v>
      </c>
      <c r="B229" s="266" t="s">
        <v>408</v>
      </c>
      <c r="C229" s="266"/>
      <c r="D229" s="266"/>
      <c r="E229" s="266"/>
      <c r="F229" s="79"/>
      <c r="G229" s="79"/>
      <c r="H229" s="79"/>
      <c r="I229" s="142"/>
      <c r="J229" s="75"/>
      <c r="K229" s="76"/>
      <c r="L229" s="80"/>
      <c r="M229" s="80"/>
      <c r="N229" s="81"/>
      <c r="O229" s="82"/>
      <c r="P229" s="78"/>
    </row>
    <row r="230" spans="1:16" s="22" customFormat="1" ht="15.75">
      <c r="A230" s="95" t="s">
        <v>51</v>
      </c>
      <c r="B230" s="266" t="s">
        <v>52</v>
      </c>
      <c r="C230" s="266"/>
      <c r="D230" s="266"/>
      <c r="E230" s="266"/>
      <c r="F230" s="79"/>
      <c r="G230" s="79"/>
      <c r="H230" s="79"/>
      <c r="I230" s="142"/>
      <c r="J230" s="75"/>
      <c r="K230" s="76"/>
      <c r="L230" s="80"/>
      <c r="M230" s="80"/>
      <c r="N230" s="81"/>
      <c r="O230" s="82"/>
      <c r="P230" s="78"/>
    </row>
    <row r="231" spans="1:16" s="22" customFormat="1" ht="16.5">
      <c r="A231" s="96">
        <v>1</v>
      </c>
      <c r="B231" s="97" t="s">
        <v>53</v>
      </c>
      <c r="C231" s="98" t="s">
        <v>54</v>
      </c>
      <c r="D231" s="79">
        <v>2</v>
      </c>
      <c r="E231" s="74">
        <v>0</v>
      </c>
      <c r="F231" s="73">
        <v>0</v>
      </c>
      <c r="G231" s="73">
        <f t="shared" ref="G231:G239" si="129">D231</f>
        <v>2</v>
      </c>
      <c r="H231" s="73">
        <f t="shared" ref="H231:H239" si="130">F231+G231</f>
        <v>2</v>
      </c>
      <c r="I231" s="142">
        <v>1779193000</v>
      </c>
      <c r="J231" s="75">
        <v>0</v>
      </c>
      <c r="K231" s="76">
        <f t="shared" si="123"/>
        <v>3558386000</v>
      </c>
      <c r="L231" s="77">
        <f t="shared" ref="L231:L233" si="131">E231*($I231+$J231)</f>
        <v>0</v>
      </c>
      <c r="M231" s="77">
        <f t="shared" ref="M231:M233" si="132">F231*($I231+$J231)</f>
        <v>0</v>
      </c>
      <c r="N231" s="77">
        <f t="shared" ref="N231:N233" si="133">G231*($I231+$J231)</f>
        <v>3558386000</v>
      </c>
      <c r="O231" s="77">
        <f t="shared" ref="O231:O233" si="134">H231*($I231+$J231)</f>
        <v>3558386000</v>
      </c>
      <c r="P231" s="78"/>
    </row>
    <row r="232" spans="1:16" s="22" customFormat="1" ht="16.5">
      <c r="A232" s="96">
        <v>2</v>
      </c>
      <c r="B232" s="97" t="s">
        <v>55</v>
      </c>
      <c r="C232" s="98" t="s">
        <v>54</v>
      </c>
      <c r="D232" s="79">
        <v>12</v>
      </c>
      <c r="E232" s="74">
        <v>0</v>
      </c>
      <c r="F232" s="73">
        <v>0</v>
      </c>
      <c r="G232" s="73">
        <f t="shared" si="129"/>
        <v>12</v>
      </c>
      <c r="H232" s="73">
        <f t="shared" si="130"/>
        <v>12</v>
      </c>
      <c r="I232" s="142">
        <v>210503000</v>
      </c>
      <c r="J232" s="75">
        <v>0</v>
      </c>
      <c r="K232" s="76">
        <f t="shared" si="123"/>
        <v>2526036000</v>
      </c>
      <c r="L232" s="77">
        <f t="shared" si="131"/>
        <v>0</v>
      </c>
      <c r="M232" s="77">
        <f t="shared" si="132"/>
        <v>0</v>
      </c>
      <c r="N232" s="77">
        <f t="shared" si="133"/>
        <v>2526036000</v>
      </c>
      <c r="O232" s="77">
        <f t="shared" si="134"/>
        <v>2526036000</v>
      </c>
      <c r="P232" s="78"/>
    </row>
    <row r="233" spans="1:16" s="22" customFormat="1" ht="16.5">
      <c r="A233" s="96">
        <v>3</v>
      </c>
      <c r="B233" s="97" t="s">
        <v>56</v>
      </c>
      <c r="C233" s="98" t="s">
        <v>54</v>
      </c>
      <c r="D233" s="79">
        <v>43</v>
      </c>
      <c r="E233" s="74">
        <v>0</v>
      </c>
      <c r="F233" s="73">
        <v>0</v>
      </c>
      <c r="G233" s="73">
        <f t="shared" si="129"/>
        <v>43</v>
      </c>
      <c r="H233" s="73">
        <f t="shared" si="130"/>
        <v>43</v>
      </c>
      <c r="I233" s="142">
        <v>53301000</v>
      </c>
      <c r="J233" s="75">
        <v>0</v>
      </c>
      <c r="K233" s="76">
        <f t="shared" si="123"/>
        <v>2291943000</v>
      </c>
      <c r="L233" s="77">
        <f t="shared" si="131"/>
        <v>0</v>
      </c>
      <c r="M233" s="77">
        <f t="shared" si="132"/>
        <v>0</v>
      </c>
      <c r="N233" s="77">
        <f t="shared" si="133"/>
        <v>2291943000</v>
      </c>
      <c r="O233" s="77">
        <f t="shared" si="134"/>
        <v>2291943000</v>
      </c>
      <c r="P233" s="78"/>
    </row>
    <row r="234" spans="1:16" s="22" customFormat="1" ht="16.5">
      <c r="A234" s="95" t="s">
        <v>57</v>
      </c>
      <c r="B234" s="266" t="s">
        <v>58</v>
      </c>
      <c r="C234" s="266"/>
      <c r="D234" s="266"/>
      <c r="E234" s="266"/>
      <c r="F234" s="73">
        <v>0</v>
      </c>
      <c r="G234" s="73">
        <f t="shared" si="129"/>
        <v>0</v>
      </c>
      <c r="H234" s="73">
        <f t="shared" si="130"/>
        <v>0</v>
      </c>
      <c r="I234" s="142"/>
      <c r="J234" s="75"/>
      <c r="K234" s="76"/>
      <c r="L234" s="80"/>
      <c r="M234" s="80"/>
      <c r="N234" s="81"/>
      <c r="O234" s="82"/>
      <c r="P234" s="78"/>
    </row>
    <row r="235" spans="1:16" s="22" customFormat="1" ht="31.5">
      <c r="A235" s="96">
        <v>1</v>
      </c>
      <c r="B235" s="97" t="s">
        <v>59</v>
      </c>
      <c r="C235" s="98" t="s">
        <v>54</v>
      </c>
      <c r="D235" s="79">
        <v>2</v>
      </c>
      <c r="E235" s="74">
        <v>0</v>
      </c>
      <c r="F235" s="73">
        <v>0</v>
      </c>
      <c r="G235" s="73">
        <f t="shared" si="129"/>
        <v>2</v>
      </c>
      <c r="H235" s="73">
        <f t="shared" si="130"/>
        <v>2</v>
      </c>
      <c r="I235" s="142">
        <v>1766963000</v>
      </c>
      <c r="J235" s="75">
        <v>0</v>
      </c>
      <c r="K235" s="76">
        <f t="shared" si="123"/>
        <v>3533926000</v>
      </c>
      <c r="L235" s="77">
        <f t="shared" ref="L235:L236" si="135">E235*($I235+$J235)</f>
        <v>0</v>
      </c>
      <c r="M235" s="77">
        <f t="shared" ref="M235:M236" si="136">F235*($I235+$J235)</f>
        <v>0</v>
      </c>
      <c r="N235" s="77">
        <f t="shared" ref="N235:N236" si="137">G235*($I235+$J235)</f>
        <v>3533926000</v>
      </c>
      <c r="O235" s="77">
        <f t="shared" ref="O235:O236" si="138">H235*($I235+$J235)</f>
        <v>3533926000</v>
      </c>
      <c r="P235" s="78"/>
    </row>
    <row r="236" spans="1:16" s="22" customFormat="1" ht="31.5">
      <c r="A236" s="96">
        <v>2</v>
      </c>
      <c r="B236" s="99" t="s">
        <v>60</v>
      </c>
      <c r="C236" s="98" t="s">
        <v>54</v>
      </c>
      <c r="D236" s="79">
        <v>1</v>
      </c>
      <c r="E236" s="74">
        <v>0</v>
      </c>
      <c r="F236" s="73">
        <v>0</v>
      </c>
      <c r="G236" s="73">
        <f t="shared" si="129"/>
        <v>1</v>
      </c>
      <c r="H236" s="73">
        <f t="shared" si="130"/>
        <v>1</v>
      </c>
      <c r="I236" s="142">
        <v>1595808000</v>
      </c>
      <c r="J236" s="75">
        <v>0</v>
      </c>
      <c r="K236" s="76">
        <f t="shared" si="123"/>
        <v>1595808000</v>
      </c>
      <c r="L236" s="77">
        <f t="shared" si="135"/>
        <v>0</v>
      </c>
      <c r="M236" s="77">
        <f t="shared" si="136"/>
        <v>0</v>
      </c>
      <c r="N236" s="77">
        <f t="shared" si="137"/>
        <v>1595808000</v>
      </c>
      <c r="O236" s="77">
        <f t="shared" si="138"/>
        <v>1595808000</v>
      </c>
      <c r="P236" s="78"/>
    </row>
    <row r="237" spans="1:16" s="22" customFormat="1" ht="16.5">
      <c r="A237" s="95" t="s">
        <v>61</v>
      </c>
      <c r="B237" s="266" t="s">
        <v>62</v>
      </c>
      <c r="C237" s="266"/>
      <c r="D237" s="266"/>
      <c r="E237" s="266"/>
      <c r="F237" s="73">
        <v>0</v>
      </c>
      <c r="G237" s="73">
        <f t="shared" si="129"/>
        <v>0</v>
      </c>
      <c r="H237" s="73">
        <f t="shared" si="130"/>
        <v>0</v>
      </c>
      <c r="I237" s="142"/>
      <c r="J237" s="75"/>
      <c r="K237" s="76"/>
      <c r="L237" s="80"/>
      <c r="M237" s="80"/>
      <c r="N237" s="81"/>
      <c r="O237" s="82"/>
      <c r="P237" s="78"/>
    </row>
    <row r="238" spans="1:16" s="22" customFormat="1" ht="16.5">
      <c r="A238" s="96">
        <v>1</v>
      </c>
      <c r="B238" s="97" t="s">
        <v>63</v>
      </c>
      <c r="C238" s="98" t="s">
        <v>54</v>
      </c>
      <c r="D238" s="79">
        <v>128</v>
      </c>
      <c r="E238" s="74">
        <v>0</v>
      </c>
      <c r="F238" s="73">
        <v>0</v>
      </c>
      <c r="G238" s="73">
        <f t="shared" si="129"/>
        <v>128</v>
      </c>
      <c r="H238" s="73">
        <f t="shared" si="130"/>
        <v>128</v>
      </c>
      <c r="I238" s="142">
        <v>13795000</v>
      </c>
      <c r="J238" s="75">
        <v>0</v>
      </c>
      <c r="K238" s="76">
        <f t="shared" si="123"/>
        <v>1765760000</v>
      </c>
      <c r="L238" s="77">
        <f t="shared" ref="L238:L239" si="139">E238*($I238+$J238)</f>
        <v>0</v>
      </c>
      <c r="M238" s="77">
        <f t="shared" ref="M238:M239" si="140">F238*($I238+$J238)</f>
        <v>0</v>
      </c>
      <c r="N238" s="77">
        <f t="shared" ref="N238:N239" si="141">G238*($I238+$J238)</f>
        <v>1765760000</v>
      </c>
      <c r="O238" s="77">
        <f t="shared" ref="O238:O239" si="142">H238*($I238+$J238)</f>
        <v>1765760000</v>
      </c>
      <c r="P238" s="78"/>
    </row>
    <row r="239" spans="1:16" s="22" customFormat="1" ht="31.5">
      <c r="A239" s="96">
        <v>2</v>
      </c>
      <c r="B239" s="97" t="s">
        <v>64</v>
      </c>
      <c r="C239" s="98" t="s">
        <v>65</v>
      </c>
      <c r="D239" s="79">
        <v>1</v>
      </c>
      <c r="E239" s="74">
        <v>0</v>
      </c>
      <c r="F239" s="73">
        <v>0</v>
      </c>
      <c r="G239" s="73">
        <f t="shared" si="129"/>
        <v>1</v>
      </c>
      <c r="H239" s="73">
        <f t="shared" si="130"/>
        <v>1</v>
      </c>
      <c r="I239" s="142"/>
      <c r="J239" s="75">
        <v>0</v>
      </c>
      <c r="K239" s="76">
        <f t="shared" si="123"/>
        <v>0</v>
      </c>
      <c r="L239" s="77">
        <f t="shared" si="139"/>
        <v>0</v>
      </c>
      <c r="M239" s="77">
        <f t="shared" si="140"/>
        <v>0</v>
      </c>
      <c r="N239" s="77">
        <f t="shared" si="141"/>
        <v>0</v>
      </c>
      <c r="O239" s="77">
        <f t="shared" si="142"/>
        <v>0</v>
      </c>
      <c r="P239" s="78"/>
    </row>
    <row r="240" spans="1:16" s="22" customFormat="1" ht="15.75">
      <c r="A240" s="95" t="s">
        <v>66</v>
      </c>
      <c r="B240" s="266" t="s">
        <v>67</v>
      </c>
      <c r="C240" s="266"/>
      <c r="D240" s="266"/>
      <c r="E240" s="266"/>
      <c r="F240" s="79"/>
      <c r="G240" s="79"/>
      <c r="H240" s="79"/>
      <c r="I240" s="142"/>
      <c r="J240" s="75"/>
      <c r="K240" s="76"/>
      <c r="L240" s="80"/>
      <c r="M240" s="80"/>
      <c r="N240" s="81"/>
      <c r="O240" s="82"/>
      <c r="P240" s="78"/>
    </row>
    <row r="241" spans="1:16" s="22" customFormat="1" ht="16.5">
      <c r="A241" s="96">
        <v>1</v>
      </c>
      <c r="B241" s="97" t="s">
        <v>68</v>
      </c>
      <c r="C241" s="98" t="s">
        <v>54</v>
      </c>
      <c r="D241" s="79">
        <v>2</v>
      </c>
      <c r="E241" s="74">
        <v>0</v>
      </c>
      <c r="F241" s="73">
        <v>0</v>
      </c>
      <c r="G241" s="73">
        <f t="shared" ref="G241" si="143">D241</f>
        <v>2</v>
      </c>
      <c r="H241" s="73">
        <f t="shared" ref="H241" si="144">F241+G241</f>
        <v>2</v>
      </c>
      <c r="I241" s="142">
        <v>626758000</v>
      </c>
      <c r="J241" s="75">
        <v>0</v>
      </c>
      <c r="K241" s="76">
        <f t="shared" si="123"/>
        <v>1253516000</v>
      </c>
      <c r="L241" s="77">
        <f t="shared" ref="L241" si="145">E241*($I241+$J241)</f>
        <v>0</v>
      </c>
      <c r="M241" s="77">
        <f t="shared" ref="M241" si="146">F241*($I241+$J241)</f>
        <v>0</v>
      </c>
      <c r="N241" s="77">
        <f t="shared" ref="N241" si="147">G241*($I241+$J241)</f>
        <v>1253516000</v>
      </c>
      <c r="O241" s="77">
        <f t="shared" ref="O241" si="148">H241*($I241+$J241)</f>
        <v>1253516000</v>
      </c>
      <c r="P241" s="78"/>
    </row>
    <row r="242" spans="1:16" s="22" customFormat="1" ht="15.75">
      <c r="A242" s="95" t="s">
        <v>69</v>
      </c>
      <c r="B242" s="266" t="s">
        <v>70</v>
      </c>
      <c r="C242" s="266"/>
      <c r="D242" s="266"/>
      <c r="E242" s="266"/>
      <c r="F242" s="79"/>
      <c r="G242" s="79"/>
      <c r="H242" s="79"/>
      <c r="I242" s="142"/>
      <c r="J242" s="75">
        <v>0</v>
      </c>
      <c r="K242" s="76"/>
      <c r="L242" s="80"/>
      <c r="M242" s="80"/>
      <c r="N242" s="81"/>
      <c r="O242" s="82"/>
      <c r="P242" s="78"/>
    </row>
    <row r="243" spans="1:16" s="22" customFormat="1" ht="16.5">
      <c r="A243" s="96">
        <v>1</v>
      </c>
      <c r="B243" s="97" t="s">
        <v>71</v>
      </c>
      <c r="C243" s="98" t="s">
        <v>65</v>
      </c>
      <c r="D243" s="79">
        <v>100</v>
      </c>
      <c r="E243" s="74">
        <v>0</v>
      </c>
      <c r="F243" s="73">
        <v>0</v>
      </c>
      <c r="G243" s="73">
        <f t="shared" ref="G243:G246" si="149">D243</f>
        <v>100</v>
      </c>
      <c r="H243" s="73">
        <f t="shared" ref="H243:H246" si="150">F243+G243</f>
        <v>100</v>
      </c>
      <c r="I243" s="142">
        <v>2619000</v>
      </c>
      <c r="J243" s="75">
        <v>0</v>
      </c>
      <c r="K243" s="76">
        <f t="shared" si="123"/>
        <v>261900000</v>
      </c>
      <c r="L243" s="77">
        <f t="shared" ref="L243:L246" si="151">E243*($I243+$J243)</f>
        <v>0</v>
      </c>
      <c r="M243" s="77">
        <f t="shared" ref="M243:M246" si="152">F243*($I243+$J243)</f>
        <v>0</v>
      </c>
      <c r="N243" s="77">
        <f t="shared" ref="N243:N246" si="153">G243*($I243+$J243)</f>
        <v>261900000</v>
      </c>
      <c r="O243" s="77">
        <f t="shared" ref="O243:O246" si="154">H243*($I243+$J243)</f>
        <v>261900000</v>
      </c>
      <c r="P243" s="78"/>
    </row>
    <row r="244" spans="1:16" s="22" customFormat="1" ht="31.5">
      <c r="A244" s="96">
        <v>2</v>
      </c>
      <c r="B244" s="99" t="s">
        <v>72</v>
      </c>
      <c r="C244" s="98" t="s">
        <v>65</v>
      </c>
      <c r="D244" s="79">
        <v>1</v>
      </c>
      <c r="E244" s="74">
        <v>0</v>
      </c>
      <c r="F244" s="73">
        <v>0</v>
      </c>
      <c r="G244" s="73">
        <f t="shared" si="149"/>
        <v>1</v>
      </c>
      <c r="H244" s="73">
        <f t="shared" si="150"/>
        <v>1</v>
      </c>
      <c r="I244" s="142">
        <v>248355000</v>
      </c>
      <c r="J244" s="75">
        <v>0</v>
      </c>
      <c r="K244" s="76">
        <f t="shared" si="123"/>
        <v>248355000</v>
      </c>
      <c r="L244" s="77">
        <f t="shared" si="151"/>
        <v>0</v>
      </c>
      <c r="M244" s="77">
        <f t="shared" si="152"/>
        <v>0</v>
      </c>
      <c r="N244" s="77">
        <f t="shared" si="153"/>
        <v>248355000</v>
      </c>
      <c r="O244" s="77">
        <f t="shared" si="154"/>
        <v>248355000</v>
      </c>
      <c r="P244" s="78"/>
    </row>
    <row r="245" spans="1:16" s="22" customFormat="1" ht="31.5">
      <c r="A245" s="96">
        <v>3</v>
      </c>
      <c r="B245" s="99" t="s">
        <v>73</v>
      </c>
      <c r="C245" s="98" t="s">
        <v>65</v>
      </c>
      <c r="D245" s="79">
        <v>1</v>
      </c>
      <c r="E245" s="74">
        <v>0</v>
      </c>
      <c r="F245" s="73">
        <v>0</v>
      </c>
      <c r="G245" s="73">
        <f t="shared" si="149"/>
        <v>1</v>
      </c>
      <c r="H245" s="73">
        <f t="shared" si="150"/>
        <v>1</v>
      </c>
      <c r="I245" s="142">
        <v>196473000</v>
      </c>
      <c r="J245" s="75">
        <v>0</v>
      </c>
      <c r="K245" s="76">
        <f t="shared" si="123"/>
        <v>196473000</v>
      </c>
      <c r="L245" s="77">
        <f t="shared" si="151"/>
        <v>0</v>
      </c>
      <c r="M245" s="77">
        <f t="shared" si="152"/>
        <v>0</v>
      </c>
      <c r="N245" s="77">
        <f t="shared" si="153"/>
        <v>196473000</v>
      </c>
      <c r="O245" s="77">
        <f t="shared" si="154"/>
        <v>196473000</v>
      </c>
      <c r="P245" s="78"/>
    </row>
    <row r="246" spans="1:16" s="22" customFormat="1" ht="31.5">
      <c r="A246" s="96">
        <v>4</v>
      </c>
      <c r="B246" s="99" t="s">
        <v>74</v>
      </c>
      <c r="C246" s="98" t="s">
        <v>65</v>
      </c>
      <c r="D246" s="79">
        <v>30</v>
      </c>
      <c r="E246" s="74">
        <v>0</v>
      </c>
      <c r="F246" s="73">
        <v>0</v>
      </c>
      <c r="G246" s="73">
        <f t="shared" si="149"/>
        <v>30</v>
      </c>
      <c r="H246" s="73">
        <f t="shared" si="150"/>
        <v>30</v>
      </c>
      <c r="I246" s="142">
        <v>1701000</v>
      </c>
      <c r="J246" s="75">
        <v>0</v>
      </c>
      <c r="K246" s="76">
        <f t="shared" si="123"/>
        <v>51030000</v>
      </c>
      <c r="L246" s="77">
        <f t="shared" si="151"/>
        <v>0</v>
      </c>
      <c r="M246" s="77">
        <f t="shared" si="152"/>
        <v>0</v>
      </c>
      <c r="N246" s="77">
        <f t="shared" si="153"/>
        <v>51030000</v>
      </c>
      <c r="O246" s="77">
        <f t="shared" si="154"/>
        <v>51030000</v>
      </c>
      <c r="P246" s="83"/>
    </row>
    <row r="247" spans="1:16" s="22" customFormat="1" ht="15.4" customHeight="1">
      <c r="A247" s="95" t="s">
        <v>323</v>
      </c>
      <c r="B247" s="4" t="s">
        <v>428</v>
      </c>
      <c r="C247" s="100"/>
      <c r="D247" s="100"/>
      <c r="E247" s="100"/>
      <c r="F247" s="100"/>
      <c r="G247" s="100"/>
      <c r="H247" s="100"/>
      <c r="I247" s="144"/>
      <c r="J247" s="75"/>
      <c r="K247" s="76"/>
      <c r="L247" s="80"/>
      <c r="M247" s="80"/>
      <c r="N247" s="81"/>
      <c r="O247" s="82"/>
      <c r="P247" s="83"/>
    </row>
    <row r="248" spans="1:16" s="22" customFormat="1" ht="31.5">
      <c r="A248" s="96">
        <v>1</v>
      </c>
      <c r="B248" s="99" t="s">
        <v>204</v>
      </c>
      <c r="C248" s="98" t="s">
        <v>54</v>
      </c>
      <c r="D248" s="79">
        <v>2</v>
      </c>
      <c r="E248" s="74">
        <v>0</v>
      </c>
      <c r="F248" s="73">
        <v>0</v>
      </c>
      <c r="G248" s="73">
        <f t="shared" ref="G248" si="155">D248</f>
        <v>2</v>
      </c>
      <c r="H248" s="73">
        <f t="shared" ref="H248" si="156">F248+G248</f>
        <v>2</v>
      </c>
      <c r="I248" s="142">
        <v>689985000</v>
      </c>
      <c r="J248" s="75">
        <v>0</v>
      </c>
      <c r="K248" s="76">
        <f t="shared" si="123"/>
        <v>1379970000</v>
      </c>
      <c r="L248" s="77">
        <f t="shared" ref="L248" si="157">E248*($I248+$J248)</f>
        <v>0</v>
      </c>
      <c r="M248" s="77">
        <f t="shared" ref="M248" si="158">F248*($I248+$J248)</f>
        <v>0</v>
      </c>
      <c r="N248" s="77">
        <f t="shared" ref="N248" si="159">G248*($I248+$J248)</f>
        <v>1379970000</v>
      </c>
      <c r="O248" s="77">
        <f t="shared" ref="O248" si="160">H248*($I248+$J248)</f>
        <v>1379970000</v>
      </c>
      <c r="P248" s="78"/>
    </row>
    <row r="249" spans="1:16" s="22" customFormat="1" ht="15.75">
      <c r="A249" s="95" t="s">
        <v>423</v>
      </c>
      <c r="B249" s="266" t="s">
        <v>412</v>
      </c>
      <c r="C249" s="266"/>
      <c r="D249" s="266"/>
      <c r="E249" s="266"/>
      <c r="F249" s="266"/>
      <c r="G249" s="266"/>
      <c r="H249" s="266"/>
      <c r="I249" s="145"/>
      <c r="J249" s="75"/>
      <c r="K249" s="76"/>
      <c r="L249" s="80"/>
      <c r="M249" s="80"/>
      <c r="N249" s="81"/>
      <c r="O249" s="82"/>
      <c r="P249" s="78"/>
    </row>
    <row r="250" spans="1:16" s="22" customFormat="1" ht="15.75">
      <c r="A250" s="95" t="s">
        <v>51</v>
      </c>
      <c r="B250" s="266" t="s">
        <v>207</v>
      </c>
      <c r="C250" s="266"/>
      <c r="D250" s="266"/>
      <c r="E250" s="266"/>
      <c r="F250" s="79"/>
      <c r="G250" s="79"/>
      <c r="H250" s="79"/>
      <c r="I250" s="144"/>
      <c r="J250" s="75"/>
      <c r="K250" s="76"/>
      <c r="L250" s="80"/>
      <c r="M250" s="80"/>
      <c r="N250" s="81"/>
      <c r="O250" s="82"/>
      <c r="P250" s="78"/>
    </row>
    <row r="251" spans="1:16" s="22" customFormat="1" ht="16.5">
      <c r="A251" s="96">
        <v>1</v>
      </c>
      <c r="B251" s="97" t="s">
        <v>208</v>
      </c>
      <c r="C251" s="98" t="s">
        <v>97</v>
      </c>
      <c r="D251" s="79">
        <v>3</v>
      </c>
      <c r="E251" s="74">
        <v>0</v>
      </c>
      <c r="F251" s="73">
        <v>0</v>
      </c>
      <c r="G251" s="73">
        <f t="shared" ref="G251:G259" si="161">D251</f>
        <v>3</v>
      </c>
      <c r="H251" s="73">
        <f t="shared" ref="H251:H259" si="162">F251+G251</f>
        <v>3</v>
      </c>
      <c r="I251" s="142">
        <v>131487000</v>
      </c>
      <c r="J251" s="75">
        <v>0</v>
      </c>
      <c r="K251" s="76">
        <f t="shared" si="123"/>
        <v>394461000</v>
      </c>
      <c r="L251" s="77">
        <f t="shared" ref="L251:L259" si="163">E251*($I251+$J251)</f>
        <v>0</v>
      </c>
      <c r="M251" s="77">
        <f t="shared" ref="M251:M259" si="164">F251*($I251+$J251)</f>
        <v>0</v>
      </c>
      <c r="N251" s="77">
        <f t="shared" ref="N251:N259" si="165">G251*($I251+$J251)</f>
        <v>394461000</v>
      </c>
      <c r="O251" s="77">
        <f t="shared" ref="O251:O259" si="166">H251*($I251+$J251)</f>
        <v>394461000</v>
      </c>
      <c r="P251" s="78"/>
    </row>
    <row r="252" spans="1:16" s="22" customFormat="1" ht="31.5">
      <c r="A252" s="96">
        <v>2</v>
      </c>
      <c r="B252" s="97" t="s">
        <v>209</v>
      </c>
      <c r="C252" s="98" t="s">
        <v>210</v>
      </c>
      <c r="D252" s="79">
        <v>6</v>
      </c>
      <c r="E252" s="74">
        <v>0</v>
      </c>
      <c r="F252" s="73">
        <v>0</v>
      </c>
      <c r="G252" s="73">
        <f t="shared" si="161"/>
        <v>6</v>
      </c>
      <c r="H252" s="73">
        <f t="shared" si="162"/>
        <v>6</v>
      </c>
      <c r="I252" s="142">
        <v>7610000</v>
      </c>
      <c r="J252" s="75">
        <v>0</v>
      </c>
      <c r="K252" s="76">
        <f t="shared" si="123"/>
        <v>45660000</v>
      </c>
      <c r="L252" s="77">
        <f t="shared" si="163"/>
        <v>0</v>
      </c>
      <c r="M252" s="77">
        <f t="shared" si="164"/>
        <v>0</v>
      </c>
      <c r="N252" s="77">
        <f t="shared" si="165"/>
        <v>45660000</v>
      </c>
      <c r="O252" s="77">
        <f t="shared" si="166"/>
        <v>45660000</v>
      </c>
      <c r="P252" s="78"/>
    </row>
    <row r="253" spans="1:16" s="22" customFormat="1" ht="31.5">
      <c r="A253" s="96">
        <v>3</v>
      </c>
      <c r="B253" s="97" t="s">
        <v>211</v>
      </c>
      <c r="C253" s="98" t="s">
        <v>97</v>
      </c>
      <c r="D253" s="79">
        <v>6</v>
      </c>
      <c r="E253" s="74">
        <v>0</v>
      </c>
      <c r="F253" s="73">
        <v>0</v>
      </c>
      <c r="G253" s="73">
        <f t="shared" si="161"/>
        <v>6</v>
      </c>
      <c r="H253" s="73">
        <f t="shared" si="162"/>
        <v>6</v>
      </c>
      <c r="I253" s="142">
        <v>2550000</v>
      </c>
      <c r="J253" s="75">
        <v>0</v>
      </c>
      <c r="K253" s="76">
        <f t="shared" si="123"/>
        <v>15300000</v>
      </c>
      <c r="L253" s="77">
        <f t="shared" si="163"/>
        <v>0</v>
      </c>
      <c r="M253" s="77">
        <f t="shared" si="164"/>
        <v>0</v>
      </c>
      <c r="N253" s="77">
        <f t="shared" si="165"/>
        <v>15300000</v>
      </c>
      <c r="O253" s="77">
        <f t="shared" si="166"/>
        <v>15300000</v>
      </c>
      <c r="P253" s="78"/>
    </row>
    <row r="254" spans="1:16" s="22" customFormat="1" ht="16.5">
      <c r="A254" s="96">
        <v>4</v>
      </c>
      <c r="B254" s="97" t="s">
        <v>212</v>
      </c>
      <c r="C254" s="98" t="s">
        <v>97</v>
      </c>
      <c r="D254" s="79">
        <v>3</v>
      </c>
      <c r="E254" s="74">
        <v>0</v>
      </c>
      <c r="F254" s="73">
        <v>0</v>
      </c>
      <c r="G254" s="73">
        <f t="shared" si="161"/>
        <v>3</v>
      </c>
      <c r="H254" s="73">
        <f t="shared" si="162"/>
        <v>3</v>
      </c>
      <c r="I254" s="142">
        <v>11205000</v>
      </c>
      <c r="J254" s="75">
        <v>0</v>
      </c>
      <c r="K254" s="76">
        <f t="shared" si="123"/>
        <v>33615000</v>
      </c>
      <c r="L254" s="77">
        <f t="shared" si="163"/>
        <v>0</v>
      </c>
      <c r="M254" s="77">
        <f t="shared" si="164"/>
        <v>0</v>
      </c>
      <c r="N254" s="77">
        <f t="shared" si="165"/>
        <v>33615000</v>
      </c>
      <c r="O254" s="77">
        <f t="shared" si="166"/>
        <v>33615000</v>
      </c>
      <c r="P254" s="78"/>
    </row>
    <row r="255" spans="1:16" s="22" customFormat="1" ht="16.5">
      <c r="A255" s="96">
        <v>5</v>
      </c>
      <c r="B255" s="97" t="s">
        <v>213</v>
      </c>
      <c r="C255" s="98" t="s">
        <v>97</v>
      </c>
      <c r="D255" s="79">
        <v>3</v>
      </c>
      <c r="E255" s="74">
        <v>0</v>
      </c>
      <c r="F255" s="73">
        <v>0</v>
      </c>
      <c r="G255" s="73">
        <f t="shared" si="161"/>
        <v>3</v>
      </c>
      <c r="H255" s="73">
        <f t="shared" si="162"/>
        <v>3</v>
      </c>
      <c r="I255" s="142">
        <v>5942000</v>
      </c>
      <c r="J255" s="75">
        <v>0</v>
      </c>
      <c r="K255" s="76">
        <f t="shared" si="123"/>
        <v>17826000</v>
      </c>
      <c r="L255" s="77">
        <f t="shared" si="163"/>
        <v>0</v>
      </c>
      <c r="M255" s="77">
        <f t="shared" si="164"/>
        <v>0</v>
      </c>
      <c r="N255" s="77">
        <f t="shared" si="165"/>
        <v>17826000</v>
      </c>
      <c r="O255" s="77">
        <f t="shared" si="166"/>
        <v>17826000</v>
      </c>
      <c r="P255" s="78"/>
    </row>
    <row r="256" spans="1:16" s="22" customFormat="1" ht="16.5">
      <c r="A256" s="96">
        <v>6</v>
      </c>
      <c r="B256" s="97" t="s">
        <v>429</v>
      </c>
      <c r="C256" s="98" t="s">
        <v>97</v>
      </c>
      <c r="D256" s="79">
        <v>3</v>
      </c>
      <c r="E256" s="74">
        <v>0</v>
      </c>
      <c r="F256" s="73">
        <v>0</v>
      </c>
      <c r="G256" s="73">
        <f t="shared" si="161"/>
        <v>3</v>
      </c>
      <c r="H256" s="73">
        <f t="shared" si="162"/>
        <v>3</v>
      </c>
      <c r="I256" s="142">
        <v>11000000</v>
      </c>
      <c r="J256" s="75">
        <v>0</v>
      </c>
      <c r="K256" s="76">
        <f t="shared" si="123"/>
        <v>33000000</v>
      </c>
      <c r="L256" s="77">
        <f t="shared" si="163"/>
        <v>0</v>
      </c>
      <c r="M256" s="77">
        <f t="shared" si="164"/>
        <v>0</v>
      </c>
      <c r="N256" s="77">
        <f t="shared" si="165"/>
        <v>33000000</v>
      </c>
      <c r="O256" s="77">
        <f t="shared" si="166"/>
        <v>33000000</v>
      </c>
      <c r="P256" s="78"/>
    </row>
    <row r="257" spans="1:16" s="22" customFormat="1" ht="16.5">
      <c r="A257" s="96">
        <v>7</v>
      </c>
      <c r="B257" s="97" t="s">
        <v>214</v>
      </c>
      <c r="C257" s="98" t="s">
        <v>54</v>
      </c>
      <c r="D257" s="79">
        <v>3</v>
      </c>
      <c r="E257" s="74">
        <v>0</v>
      </c>
      <c r="F257" s="73">
        <v>0</v>
      </c>
      <c r="G257" s="73">
        <f t="shared" si="161"/>
        <v>3</v>
      </c>
      <c r="H257" s="73">
        <f t="shared" si="162"/>
        <v>3</v>
      </c>
      <c r="I257" s="142">
        <v>10996000</v>
      </c>
      <c r="J257" s="75">
        <v>0</v>
      </c>
      <c r="K257" s="76">
        <f t="shared" si="123"/>
        <v>32988000</v>
      </c>
      <c r="L257" s="77">
        <f t="shared" si="163"/>
        <v>0</v>
      </c>
      <c r="M257" s="77">
        <f t="shared" si="164"/>
        <v>0</v>
      </c>
      <c r="N257" s="77">
        <f t="shared" si="165"/>
        <v>32988000</v>
      </c>
      <c r="O257" s="77">
        <f t="shared" si="166"/>
        <v>32988000</v>
      </c>
      <c r="P257" s="78"/>
    </row>
    <row r="258" spans="1:16" s="22" customFormat="1" ht="16.5">
      <c r="A258" s="96">
        <v>8</v>
      </c>
      <c r="B258" s="97" t="s">
        <v>215</v>
      </c>
      <c r="C258" s="98" t="s">
        <v>97</v>
      </c>
      <c r="D258" s="79">
        <v>3</v>
      </c>
      <c r="E258" s="74">
        <v>0</v>
      </c>
      <c r="F258" s="73">
        <v>0</v>
      </c>
      <c r="G258" s="73">
        <f t="shared" si="161"/>
        <v>3</v>
      </c>
      <c r="H258" s="73">
        <f t="shared" si="162"/>
        <v>3</v>
      </c>
      <c r="I258" s="142">
        <v>9806000</v>
      </c>
      <c r="J258" s="75">
        <v>0</v>
      </c>
      <c r="K258" s="76">
        <f t="shared" si="123"/>
        <v>29418000</v>
      </c>
      <c r="L258" s="77">
        <f t="shared" si="163"/>
        <v>0</v>
      </c>
      <c r="M258" s="77">
        <f t="shared" si="164"/>
        <v>0</v>
      </c>
      <c r="N258" s="77">
        <f t="shared" si="165"/>
        <v>29418000</v>
      </c>
      <c r="O258" s="77">
        <f t="shared" si="166"/>
        <v>29418000</v>
      </c>
      <c r="P258" s="78"/>
    </row>
    <row r="259" spans="1:16" s="22" customFormat="1" ht="31.5">
      <c r="A259" s="96">
        <v>9</v>
      </c>
      <c r="B259" s="97" t="s">
        <v>216</v>
      </c>
      <c r="C259" s="98" t="s">
        <v>97</v>
      </c>
      <c r="D259" s="79">
        <v>3</v>
      </c>
      <c r="E259" s="74">
        <v>0</v>
      </c>
      <c r="F259" s="73">
        <v>0</v>
      </c>
      <c r="G259" s="73">
        <f t="shared" si="161"/>
        <v>3</v>
      </c>
      <c r="H259" s="73">
        <f t="shared" si="162"/>
        <v>3</v>
      </c>
      <c r="I259" s="142">
        <v>11010000</v>
      </c>
      <c r="J259" s="75">
        <v>0</v>
      </c>
      <c r="K259" s="76">
        <f t="shared" si="123"/>
        <v>33030000</v>
      </c>
      <c r="L259" s="77">
        <f t="shared" si="163"/>
        <v>0</v>
      </c>
      <c r="M259" s="77">
        <f t="shared" si="164"/>
        <v>0</v>
      </c>
      <c r="N259" s="77">
        <f t="shared" si="165"/>
        <v>33030000</v>
      </c>
      <c r="O259" s="77">
        <f t="shared" si="166"/>
        <v>33030000</v>
      </c>
      <c r="P259" s="78"/>
    </row>
    <row r="260" spans="1:16" s="22" customFormat="1" ht="15.75">
      <c r="A260" s="95" t="s">
        <v>57</v>
      </c>
      <c r="B260" s="266" t="s">
        <v>217</v>
      </c>
      <c r="C260" s="266"/>
      <c r="D260" s="266"/>
      <c r="E260" s="266"/>
      <c r="F260" s="79"/>
      <c r="G260" s="79"/>
      <c r="H260" s="79"/>
      <c r="I260" s="144"/>
      <c r="J260" s="75"/>
      <c r="K260" s="76"/>
      <c r="L260" s="80"/>
      <c r="M260" s="80"/>
      <c r="N260" s="81"/>
      <c r="O260" s="82"/>
      <c r="P260" s="78"/>
    </row>
    <row r="261" spans="1:16" s="22" customFormat="1" ht="31.5">
      <c r="A261" s="96">
        <v>1</v>
      </c>
      <c r="B261" s="97" t="s">
        <v>218</v>
      </c>
      <c r="C261" s="98" t="s">
        <v>97</v>
      </c>
      <c r="D261" s="79">
        <v>1</v>
      </c>
      <c r="E261" s="74">
        <v>0</v>
      </c>
      <c r="F261" s="73">
        <v>0</v>
      </c>
      <c r="G261" s="73">
        <f t="shared" ref="G261:G265" si="167">D261</f>
        <v>1</v>
      </c>
      <c r="H261" s="73">
        <f t="shared" ref="H261:H265" si="168">F261+G261</f>
        <v>1</v>
      </c>
      <c r="I261" s="142">
        <v>90287000</v>
      </c>
      <c r="J261" s="75">
        <v>0</v>
      </c>
      <c r="K261" s="76">
        <f t="shared" si="123"/>
        <v>90287000</v>
      </c>
      <c r="L261" s="77">
        <f t="shared" ref="L261:L265" si="169">E261*($I261+$J261)</f>
        <v>0</v>
      </c>
      <c r="M261" s="77">
        <f t="shared" ref="M261:M265" si="170">F261*($I261+$J261)</f>
        <v>0</v>
      </c>
      <c r="N261" s="77">
        <f t="shared" ref="N261:N265" si="171">G261*($I261+$J261)</f>
        <v>90287000</v>
      </c>
      <c r="O261" s="77">
        <f t="shared" ref="O261:O265" si="172">H261*($I261+$J261)</f>
        <v>90287000</v>
      </c>
      <c r="P261" s="78"/>
    </row>
    <row r="262" spans="1:16" s="22" customFormat="1" ht="16.5">
      <c r="A262" s="96">
        <v>2</v>
      </c>
      <c r="B262" s="97" t="s">
        <v>219</v>
      </c>
      <c r="C262" s="98" t="s">
        <v>97</v>
      </c>
      <c r="D262" s="79">
        <v>1</v>
      </c>
      <c r="E262" s="74">
        <v>0</v>
      </c>
      <c r="F262" s="73">
        <v>0</v>
      </c>
      <c r="G262" s="73">
        <f t="shared" si="167"/>
        <v>1</v>
      </c>
      <c r="H262" s="73">
        <f t="shared" si="168"/>
        <v>1</v>
      </c>
      <c r="I262" s="142">
        <v>144962000</v>
      </c>
      <c r="J262" s="75">
        <v>0</v>
      </c>
      <c r="K262" s="76">
        <f t="shared" si="123"/>
        <v>144962000</v>
      </c>
      <c r="L262" s="77">
        <f t="shared" si="169"/>
        <v>0</v>
      </c>
      <c r="M262" s="77">
        <f t="shared" si="170"/>
        <v>0</v>
      </c>
      <c r="N262" s="77">
        <f t="shared" si="171"/>
        <v>144962000</v>
      </c>
      <c r="O262" s="77">
        <f t="shared" si="172"/>
        <v>144962000</v>
      </c>
      <c r="P262" s="78"/>
    </row>
    <row r="263" spans="1:16" s="22" customFormat="1" ht="16.5">
      <c r="A263" s="96">
        <v>3</v>
      </c>
      <c r="B263" s="97" t="s">
        <v>220</v>
      </c>
      <c r="C263" s="98" t="s">
        <v>97</v>
      </c>
      <c r="D263" s="79">
        <v>1</v>
      </c>
      <c r="E263" s="74">
        <v>0</v>
      </c>
      <c r="F263" s="73">
        <v>0</v>
      </c>
      <c r="G263" s="73">
        <f t="shared" si="167"/>
        <v>1</v>
      </c>
      <c r="H263" s="73">
        <f t="shared" si="168"/>
        <v>1</v>
      </c>
      <c r="I263" s="142">
        <v>62195000</v>
      </c>
      <c r="J263" s="75">
        <v>0</v>
      </c>
      <c r="K263" s="76">
        <f t="shared" si="123"/>
        <v>62195000</v>
      </c>
      <c r="L263" s="77">
        <f t="shared" si="169"/>
        <v>0</v>
      </c>
      <c r="M263" s="77">
        <f t="shared" si="170"/>
        <v>0</v>
      </c>
      <c r="N263" s="77">
        <f t="shared" si="171"/>
        <v>62195000</v>
      </c>
      <c r="O263" s="77">
        <f t="shared" si="172"/>
        <v>62195000</v>
      </c>
      <c r="P263" s="78"/>
    </row>
    <row r="264" spans="1:16" s="22" customFormat="1" ht="31.5">
      <c r="A264" s="96">
        <v>4</v>
      </c>
      <c r="B264" s="97" t="s">
        <v>221</v>
      </c>
      <c r="C264" s="98" t="s">
        <v>97</v>
      </c>
      <c r="D264" s="79">
        <v>1</v>
      </c>
      <c r="E264" s="74">
        <v>0</v>
      </c>
      <c r="F264" s="73">
        <v>0</v>
      </c>
      <c r="G264" s="73">
        <f t="shared" si="167"/>
        <v>1</v>
      </c>
      <c r="H264" s="73">
        <f t="shared" si="168"/>
        <v>1</v>
      </c>
      <c r="I264" s="142">
        <v>21965000</v>
      </c>
      <c r="J264" s="75">
        <v>0</v>
      </c>
      <c r="K264" s="76">
        <f t="shared" si="123"/>
        <v>21965000</v>
      </c>
      <c r="L264" s="77">
        <f t="shared" si="169"/>
        <v>0</v>
      </c>
      <c r="M264" s="77">
        <f t="shared" si="170"/>
        <v>0</v>
      </c>
      <c r="N264" s="77">
        <f t="shared" si="171"/>
        <v>21965000</v>
      </c>
      <c r="O264" s="77">
        <f t="shared" si="172"/>
        <v>21965000</v>
      </c>
      <c r="P264" s="78"/>
    </row>
    <row r="265" spans="1:16" s="22" customFormat="1" ht="31.5">
      <c r="A265" s="96">
        <v>5</v>
      </c>
      <c r="B265" s="97" t="s">
        <v>222</v>
      </c>
      <c r="C265" s="98" t="s">
        <v>97</v>
      </c>
      <c r="D265" s="79">
        <v>1</v>
      </c>
      <c r="E265" s="74">
        <v>0</v>
      </c>
      <c r="F265" s="73">
        <v>0</v>
      </c>
      <c r="G265" s="73">
        <f t="shared" si="167"/>
        <v>1</v>
      </c>
      <c r="H265" s="73">
        <f t="shared" si="168"/>
        <v>1</v>
      </c>
      <c r="I265" s="142">
        <v>43061000</v>
      </c>
      <c r="J265" s="75">
        <v>0</v>
      </c>
      <c r="K265" s="76">
        <f t="shared" si="123"/>
        <v>43061000</v>
      </c>
      <c r="L265" s="77">
        <f t="shared" si="169"/>
        <v>0</v>
      </c>
      <c r="M265" s="77">
        <f t="shared" si="170"/>
        <v>0</v>
      </c>
      <c r="N265" s="77">
        <f t="shared" si="171"/>
        <v>43061000</v>
      </c>
      <c r="O265" s="77">
        <f t="shared" si="172"/>
        <v>43061000</v>
      </c>
      <c r="P265" s="78"/>
    </row>
    <row r="266" spans="1:16" s="22" customFormat="1" ht="15.75">
      <c r="A266" s="95" t="s">
        <v>61</v>
      </c>
      <c r="B266" s="266" t="s">
        <v>223</v>
      </c>
      <c r="C266" s="266"/>
      <c r="D266" s="266"/>
      <c r="E266" s="266"/>
      <c r="F266" s="79"/>
      <c r="G266" s="79"/>
      <c r="H266" s="79"/>
      <c r="I266" s="144"/>
      <c r="J266" s="75"/>
      <c r="K266" s="76"/>
      <c r="L266" s="80"/>
      <c r="M266" s="80"/>
      <c r="N266" s="81"/>
      <c r="O266" s="82"/>
      <c r="P266" s="78"/>
    </row>
    <row r="267" spans="1:16" s="22" customFormat="1" ht="31.5">
      <c r="A267" s="96">
        <v>1</v>
      </c>
      <c r="B267" s="99" t="s">
        <v>224</v>
      </c>
      <c r="C267" s="98" t="s">
        <v>97</v>
      </c>
      <c r="D267" s="79">
        <v>2</v>
      </c>
      <c r="E267" s="74">
        <v>0</v>
      </c>
      <c r="F267" s="73">
        <v>0</v>
      </c>
      <c r="G267" s="73">
        <f t="shared" ref="G267:G273" si="173">D267</f>
        <v>2</v>
      </c>
      <c r="H267" s="73">
        <f t="shared" ref="H267:H273" si="174">F267+G267</f>
        <v>2</v>
      </c>
      <c r="I267" s="142">
        <v>19931000</v>
      </c>
      <c r="J267" s="75">
        <v>0</v>
      </c>
      <c r="K267" s="76">
        <f t="shared" si="123"/>
        <v>39862000</v>
      </c>
      <c r="L267" s="77">
        <f t="shared" ref="L267:L273" si="175">E267*($I267+$J267)</f>
        <v>0</v>
      </c>
      <c r="M267" s="77">
        <f t="shared" ref="M267:M273" si="176">F267*($I267+$J267)</f>
        <v>0</v>
      </c>
      <c r="N267" s="77">
        <f t="shared" ref="N267:N273" si="177">G267*($I267+$J267)</f>
        <v>39862000</v>
      </c>
      <c r="O267" s="77">
        <f t="shared" ref="O267:O273" si="178">H267*($I267+$J267)</f>
        <v>39862000</v>
      </c>
      <c r="P267" s="78"/>
    </row>
    <row r="268" spans="1:16" s="22" customFormat="1" ht="31.5">
      <c r="A268" s="96">
        <v>2</v>
      </c>
      <c r="B268" s="99" t="s">
        <v>225</v>
      </c>
      <c r="C268" s="98" t="s">
        <v>97</v>
      </c>
      <c r="D268" s="79">
        <v>1</v>
      </c>
      <c r="E268" s="74">
        <v>0</v>
      </c>
      <c r="F268" s="73">
        <v>0</v>
      </c>
      <c r="G268" s="73">
        <f t="shared" si="173"/>
        <v>1</v>
      </c>
      <c r="H268" s="73">
        <f t="shared" si="174"/>
        <v>1</v>
      </c>
      <c r="I268" s="142">
        <v>47303000</v>
      </c>
      <c r="J268" s="75">
        <v>0</v>
      </c>
      <c r="K268" s="76">
        <f t="shared" si="123"/>
        <v>47303000</v>
      </c>
      <c r="L268" s="77">
        <f t="shared" si="175"/>
        <v>0</v>
      </c>
      <c r="M268" s="77">
        <f t="shared" si="176"/>
        <v>0</v>
      </c>
      <c r="N268" s="77">
        <f t="shared" si="177"/>
        <v>47303000</v>
      </c>
      <c r="O268" s="77">
        <f t="shared" si="178"/>
        <v>47303000</v>
      </c>
      <c r="P268" s="78"/>
    </row>
    <row r="269" spans="1:16" s="22" customFormat="1" ht="16.5">
      <c r="A269" s="96">
        <v>3</v>
      </c>
      <c r="B269" s="97" t="s">
        <v>226</v>
      </c>
      <c r="C269" s="98" t="s">
        <v>97</v>
      </c>
      <c r="D269" s="79">
        <v>1</v>
      </c>
      <c r="E269" s="74">
        <v>0</v>
      </c>
      <c r="F269" s="73">
        <v>0</v>
      </c>
      <c r="G269" s="73">
        <f t="shared" si="173"/>
        <v>1</v>
      </c>
      <c r="H269" s="73">
        <f t="shared" si="174"/>
        <v>1</v>
      </c>
      <c r="I269" s="142">
        <v>4385000</v>
      </c>
      <c r="J269" s="75">
        <v>0</v>
      </c>
      <c r="K269" s="76">
        <f t="shared" si="123"/>
        <v>4385000</v>
      </c>
      <c r="L269" s="77">
        <f t="shared" si="175"/>
        <v>0</v>
      </c>
      <c r="M269" s="77">
        <f t="shared" si="176"/>
        <v>0</v>
      </c>
      <c r="N269" s="77">
        <f t="shared" si="177"/>
        <v>4385000</v>
      </c>
      <c r="O269" s="77">
        <f t="shared" si="178"/>
        <v>4385000</v>
      </c>
      <c r="P269" s="78"/>
    </row>
    <row r="270" spans="1:16" s="22" customFormat="1" ht="16.5">
      <c r="A270" s="174">
        <v>4</v>
      </c>
      <c r="B270" s="175" t="s">
        <v>227</v>
      </c>
      <c r="C270" s="176" t="s">
        <v>97</v>
      </c>
      <c r="D270" s="177">
        <v>2</v>
      </c>
      <c r="E270" s="178">
        <v>0</v>
      </c>
      <c r="F270" s="179">
        <v>0</v>
      </c>
      <c r="G270" s="179">
        <v>0</v>
      </c>
      <c r="H270" s="179">
        <f t="shared" si="174"/>
        <v>0</v>
      </c>
      <c r="I270" s="180">
        <v>123098000</v>
      </c>
      <c r="J270" s="181">
        <v>0</v>
      </c>
      <c r="K270" s="182">
        <f t="shared" si="123"/>
        <v>246196000</v>
      </c>
      <c r="L270" s="183">
        <f t="shared" si="175"/>
        <v>0</v>
      </c>
      <c r="M270" s="183">
        <f t="shared" si="176"/>
        <v>0</v>
      </c>
      <c r="N270" s="183">
        <f t="shared" si="177"/>
        <v>0</v>
      </c>
      <c r="O270" s="183">
        <f t="shared" si="178"/>
        <v>0</v>
      </c>
      <c r="P270" s="184"/>
    </row>
    <row r="271" spans="1:16" s="22" customFormat="1" ht="16.5">
      <c r="A271" s="96">
        <v>5</v>
      </c>
      <c r="B271" s="97" t="s">
        <v>228</v>
      </c>
      <c r="C271" s="98" t="s">
        <v>97</v>
      </c>
      <c r="D271" s="79">
        <v>1</v>
      </c>
      <c r="E271" s="74">
        <v>0</v>
      </c>
      <c r="F271" s="73">
        <v>0</v>
      </c>
      <c r="G271" s="73">
        <f t="shared" si="173"/>
        <v>1</v>
      </c>
      <c r="H271" s="73">
        <f t="shared" si="174"/>
        <v>1</v>
      </c>
      <c r="I271" s="142">
        <v>35671000</v>
      </c>
      <c r="J271" s="75">
        <v>0</v>
      </c>
      <c r="K271" s="76">
        <f t="shared" si="123"/>
        <v>35671000</v>
      </c>
      <c r="L271" s="77">
        <f t="shared" si="175"/>
        <v>0</v>
      </c>
      <c r="M271" s="77">
        <f t="shared" si="176"/>
        <v>0</v>
      </c>
      <c r="N271" s="77">
        <f t="shared" si="177"/>
        <v>35671000</v>
      </c>
      <c r="O271" s="77">
        <f t="shared" si="178"/>
        <v>35671000</v>
      </c>
      <c r="P271" s="78"/>
    </row>
    <row r="272" spans="1:16" s="22" customFormat="1" ht="31.5">
      <c r="A272" s="96">
        <v>6</v>
      </c>
      <c r="B272" s="99" t="s">
        <v>229</v>
      </c>
      <c r="C272" s="98" t="s">
        <v>97</v>
      </c>
      <c r="D272" s="79">
        <v>1</v>
      </c>
      <c r="E272" s="74">
        <v>0</v>
      </c>
      <c r="F272" s="73">
        <v>0</v>
      </c>
      <c r="G272" s="73">
        <f t="shared" si="173"/>
        <v>1</v>
      </c>
      <c r="H272" s="73">
        <f t="shared" si="174"/>
        <v>1</v>
      </c>
      <c r="I272" s="142">
        <v>37064000</v>
      </c>
      <c r="J272" s="75">
        <v>0</v>
      </c>
      <c r="K272" s="76">
        <f t="shared" si="123"/>
        <v>37064000</v>
      </c>
      <c r="L272" s="77">
        <f t="shared" si="175"/>
        <v>0</v>
      </c>
      <c r="M272" s="77">
        <f t="shared" si="176"/>
        <v>0</v>
      </c>
      <c r="N272" s="77">
        <f t="shared" si="177"/>
        <v>37064000</v>
      </c>
      <c r="O272" s="77">
        <f t="shared" si="178"/>
        <v>37064000</v>
      </c>
      <c r="P272" s="78"/>
    </row>
    <row r="273" spans="1:16" s="22" customFormat="1" ht="16.5">
      <c r="A273" s="96">
        <v>7</v>
      </c>
      <c r="B273" s="97" t="s">
        <v>230</v>
      </c>
      <c r="C273" s="98" t="s">
        <v>97</v>
      </c>
      <c r="D273" s="79">
        <v>1</v>
      </c>
      <c r="E273" s="74">
        <v>0</v>
      </c>
      <c r="F273" s="73">
        <v>0</v>
      </c>
      <c r="G273" s="73">
        <f t="shared" si="173"/>
        <v>1</v>
      </c>
      <c r="H273" s="73">
        <f t="shared" si="174"/>
        <v>1</v>
      </c>
      <c r="I273" s="142">
        <v>51313000</v>
      </c>
      <c r="J273" s="75">
        <v>0</v>
      </c>
      <c r="K273" s="76">
        <f t="shared" si="123"/>
        <v>51313000</v>
      </c>
      <c r="L273" s="77">
        <f t="shared" si="175"/>
        <v>0</v>
      </c>
      <c r="M273" s="77">
        <f t="shared" si="176"/>
        <v>0</v>
      </c>
      <c r="N273" s="77">
        <f t="shared" si="177"/>
        <v>51313000</v>
      </c>
      <c r="O273" s="77">
        <f t="shared" si="178"/>
        <v>51313000</v>
      </c>
      <c r="P273" s="78"/>
    </row>
    <row r="274" spans="1:16" s="22" customFormat="1" ht="15.75">
      <c r="A274" s="95" t="s">
        <v>66</v>
      </c>
      <c r="B274" s="266" t="s">
        <v>231</v>
      </c>
      <c r="C274" s="266"/>
      <c r="D274" s="266"/>
      <c r="E274" s="266"/>
      <c r="F274" s="79"/>
      <c r="G274" s="79"/>
      <c r="H274" s="79"/>
      <c r="I274" s="144"/>
      <c r="J274" s="75"/>
      <c r="K274" s="76"/>
      <c r="L274" s="80"/>
      <c r="M274" s="80"/>
      <c r="N274" s="81"/>
      <c r="O274" s="82"/>
      <c r="P274" s="78"/>
    </row>
    <row r="275" spans="1:16" s="22" customFormat="1" ht="31.5">
      <c r="A275" s="96">
        <v>1</v>
      </c>
      <c r="B275" s="97" t="s">
        <v>232</v>
      </c>
      <c r="C275" s="98" t="s">
        <v>188</v>
      </c>
      <c r="D275" s="79">
        <v>1</v>
      </c>
      <c r="E275" s="74">
        <v>0</v>
      </c>
      <c r="F275" s="73">
        <v>0</v>
      </c>
      <c r="G275" s="73">
        <f t="shared" ref="G275" si="179">D275</f>
        <v>1</v>
      </c>
      <c r="H275" s="73">
        <f t="shared" ref="H275" si="180">F275+G275</f>
        <v>1</v>
      </c>
      <c r="I275" s="142">
        <v>1239434655</v>
      </c>
      <c r="J275" s="75">
        <v>0</v>
      </c>
      <c r="K275" s="76">
        <f t="shared" si="123"/>
        <v>1239434655</v>
      </c>
      <c r="L275" s="77">
        <f t="shared" ref="L275" si="181">E275*($I275+$J275)</f>
        <v>0</v>
      </c>
      <c r="M275" s="77">
        <f t="shared" ref="M275" si="182">F275*($I275+$J275)</f>
        <v>0</v>
      </c>
      <c r="N275" s="77">
        <f t="shared" ref="N275" si="183">G275*($I275+$J275)</f>
        <v>1239434655</v>
      </c>
      <c r="O275" s="77">
        <f t="shared" ref="O275" si="184">H275*($I275+$J275)</f>
        <v>1239434655</v>
      </c>
      <c r="P275" s="78"/>
    </row>
    <row r="276" spans="1:16" s="22" customFormat="1" ht="15.75">
      <c r="A276" s="95" t="s">
        <v>69</v>
      </c>
      <c r="B276" s="266" t="s">
        <v>233</v>
      </c>
      <c r="C276" s="266"/>
      <c r="D276" s="266"/>
      <c r="E276" s="266"/>
      <c r="F276" s="79"/>
      <c r="G276" s="79"/>
      <c r="H276" s="79"/>
      <c r="I276" s="144"/>
      <c r="J276" s="75"/>
      <c r="K276" s="76"/>
      <c r="L276" s="80"/>
      <c r="M276" s="80"/>
      <c r="N276" s="81"/>
      <c r="O276" s="82"/>
      <c r="P276" s="78"/>
    </row>
    <row r="277" spans="1:16" s="22" customFormat="1" ht="16.5">
      <c r="A277" s="96">
        <v>1</v>
      </c>
      <c r="B277" s="97" t="s">
        <v>234</v>
      </c>
      <c r="C277" s="98" t="s">
        <v>188</v>
      </c>
      <c r="D277" s="79">
        <v>1</v>
      </c>
      <c r="E277" s="74">
        <v>0</v>
      </c>
      <c r="F277" s="73">
        <v>0</v>
      </c>
      <c r="G277" s="73">
        <f t="shared" ref="G277:G284" si="185">D277</f>
        <v>1</v>
      </c>
      <c r="H277" s="73">
        <f t="shared" ref="H277:H284" si="186">F277+G277</f>
        <v>1</v>
      </c>
      <c r="I277" s="142">
        <v>101320000</v>
      </c>
      <c r="J277" s="75">
        <v>0</v>
      </c>
      <c r="K277" s="76">
        <f t="shared" si="123"/>
        <v>101320000</v>
      </c>
      <c r="L277" s="77">
        <f t="shared" ref="L277:L278" si="187">E277*($I277+$J277)</f>
        <v>0</v>
      </c>
      <c r="M277" s="77">
        <f t="shared" ref="M277:M278" si="188">F277*($I277+$J277)</f>
        <v>0</v>
      </c>
      <c r="N277" s="77">
        <f t="shared" ref="N277:N278" si="189">G277*($I277+$J277)</f>
        <v>101320000</v>
      </c>
      <c r="O277" s="77">
        <f t="shared" ref="O277:O278" si="190">H277*($I277+$J277)</f>
        <v>101320000</v>
      </c>
      <c r="P277" s="78"/>
    </row>
    <row r="278" spans="1:16" s="22" customFormat="1" ht="16.5">
      <c r="A278" s="96">
        <v>2</v>
      </c>
      <c r="B278" s="97" t="s">
        <v>235</v>
      </c>
      <c r="C278" s="98" t="s">
        <v>97</v>
      </c>
      <c r="D278" s="79">
        <v>1</v>
      </c>
      <c r="E278" s="74">
        <v>0</v>
      </c>
      <c r="F278" s="73">
        <v>0</v>
      </c>
      <c r="G278" s="73">
        <f t="shared" si="185"/>
        <v>1</v>
      </c>
      <c r="H278" s="73">
        <f t="shared" si="186"/>
        <v>1</v>
      </c>
      <c r="I278" s="142">
        <v>41925000</v>
      </c>
      <c r="J278" s="75">
        <v>0</v>
      </c>
      <c r="K278" s="76">
        <f t="shared" si="123"/>
        <v>41925000</v>
      </c>
      <c r="L278" s="77">
        <f t="shared" si="187"/>
        <v>0</v>
      </c>
      <c r="M278" s="77">
        <f t="shared" si="188"/>
        <v>0</v>
      </c>
      <c r="N278" s="77">
        <f t="shared" si="189"/>
        <v>41925000</v>
      </c>
      <c r="O278" s="77">
        <f t="shared" si="190"/>
        <v>41925000</v>
      </c>
      <c r="P278" s="78"/>
    </row>
    <row r="279" spans="1:16" s="22" customFormat="1" ht="16.5">
      <c r="A279" s="95" t="s">
        <v>138</v>
      </c>
      <c r="B279" s="266" t="s">
        <v>236</v>
      </c>
      <c r="C279" s="266"/>
      <c r="D279" s="266"/>
      <c r="E279" s="266"/>
      <c r="F279" s="73">
        <v>0</v>
      </c>
      <c r="G279" s="73">
        <f t="shared" si="185"/>
        <v>0</v>
      </c>
      <c r="H279" s="73">
        <f t="shared" si="186"/>
        <v>0</v>
      </c>
      <c r="I279" s="144"/>
      <c r="J279" s="75"/>
      <c r="K279" s="76"/>
      <c r="L279" s="80"/>
      <c r="M279" s="80"/>
      <c r="N279" s="81"/>
      <c r="O279" s="82"/>
      <c r="P279" s="78"/>
    </row>
    <row r="280" spans="1:16" s="22" customFormat="1" ht="16.5">
      <c r="A280" s="96">
        <v>1</v>
      </c>
      <c r="B280" s="97" t="s">
        <v>237</v>
      </c>
      <c r="C280" s="98" t="s">
        <v>188</v>
      </c>
      <c r="D280" s="79">
        <v>1</v>
      </c>
      <c r="E280" s="74">
        <v>0</v>
      </c>
      <c r="F280" s="73">
        <v>0</v>
      </c>
      <c r="G280" s="73">
        <f t="shared" si="185"/>
        <v>1</v>
      </c>
      <c r="H280" s="73">
        <f t="shared" si="186"/>
        <v>1</v>
      </c>
      <c r="I280" s="142">
        <v>19330000</v>
      </c>
      <c r="J280" s="75">
        <v>0</v>
      </c>
      <c r="K280" s="76">
        <f t="shared" si="123"/>
        <v>19330000</v>
      </c>
      <c r="L280" s="77">
        <f t="shared" ref="L280:L284" si="191">E280*($I280+$J280)</f>
        <v>0</v>
      </c>
      <c r="M280" s="77">
        <f t="shared" ref="M280:M284" si="192">F280*($I280+$J280)</f>
        <v>0</v>
      </c>
      <c r="N280" s="77">
        <f t="shared" ref="N280:N284" si="193">G280*($I280+$J280)</f>
        <v>19330000</v>
      </c>
      <c r="O280" s="77">
        <f t="shared" ref="O280:O284" si="194">H280*($I280+$J280)</f>
        <v>19330000</v>
      </c>
      <c r="P280" s="78"/>
    </row>
    <row r="281" spans="1:16" s="22" customFormat="1" ht="31.5">
      <c r="A281" s="96">
        <v>2</v>
      </c>
      <c r="B281" s="99" t="s">
        <v>238</v>
      </c>
      <c r="C281" s="98" t="s">
        <v>97</v>
      </c>
      <c r="D281" s="79">
        <v>3</v>
      </c>
      <c r="E281" s="74">
        <v>0</v>
      </c>
      <c r="F281" s="73">
        <v>0</v>
      </c>
      <c r="G281" s="73">
        <f t="shared" si="185"/>
        <v>3</v>
      </c>
      <c r="H281" s="73">
        <f t="shared" si="186"/>
        <v>3</v>
      </c>
      <c r="I281" s="142">
        <v>10642000</v>
      </c>
      <c r="J281" s="75">
        <v>0</v>
      </c>
      <c r="K281" s="76">
        <f t="shared" si="123"/>
        <v>31926000</v>
      </c>
      <c r="L281" s="77">
        <f t="shared" si="191"/>
        <v>0</v>
      </c>
      <c r="M281" s="77">
        <f t="shared" si="192"/>
        <v>0</v>
      </c>
      <c r="N281" s="77">
        <f t="shared" si="193"/>
        <v>31926000</v>
      </c>
      <c r="O281" s="77">
        <f t="shared" si="194"/>
        <v>31926000</v>
      </c>
      <c r="P281" s="78"/>
    </row>
    <row r="282" spans="1:16" s="22" customFormat="1" ht="31.5">
      <c r="A282" s="96">
        <v>3</v>
      </c>
      <c r="B282" s="99" t="s">
        <v>239</v>
      </c>
      <c r="C282" s="98" t="s">
        <v>97</v>
      </c>
      <c r="D282" s="79">
        <v>1</v>
      </c>
      <c r="E282" s="74">
        <v>0</v>
      </c>
      <c r="F282" s="73">
        <v>0</v>
      </c>
      <c r="G282" s="73">
        <f t="shared" si="185"/>
        <v>1</v>
      </c>
      <c r="H282" s="73">
        <f t="shared" si="186"/>
        <v>1</v>
      </c>
      <c r="I282" s="142">
        <v>5973000</v>
      </c>
      <c r="J282" s="75">
        <v>0</v>
      </c>
      <c r="K282" s="76">
        <f t="shared" si="123"/>
        <v>5973000</v>
      </c>
      <c r="L282" s="77">
        <f t="shared" si="191"/>
        <v>0</v>
      </c>
      <c r="M282" s="77">
        <f t="shared" si="192"/>
        <v>0</v>
      </c>
      <c r="N282" s="77">
        <f t="shared" si="193"/>
        <v>5973000</v>
      </c>
      <c r="O282" s="77">
        <f t="shared" si="194"/>
        <v>5973000</v>
      </c>
      <c r="P282" s="78"/>
    </row>
    <row r="283" spans="1:16" s="22" customFormat="1" ht="16.5">
      <c r="A283" s="96">
        <v>4</v>
      </c>
      <c r="B283" s="99" t="s">
        <v>240</v>
      </c>
      <c r="C283" s="98" t="s">
        <v>241</v>
      </c>
      <c r="D283" s="79">
        <v>2</v>
      </c>
      <c r="E283" s="74">
        <v>0</v>
      </c>
      <c r="F283" s="73">
        <v>0</v>
      </c>
      <c r="G283" s="73">
        <f t="shared" si="185"/>
        <v>2</v>
      </c>
      <c r="H283" s="73">
        <f t="shared" si="186"/>
        <v>2</v>
      </c>
      <c r="I283" s="142">
        <v>7647000</v>
      </c>
      <c r="J283" s="75">
        <v>0</v>
      </c>
      <c r="K283" s="76">
        <f t="shared" ref="K283:K346" si="195">I283*D283</f>
        <v>15294000</v>
      </c>
      <c r="L283" s="77">
        <f t="shared" si="191"/>
        <v>0</v>
      </c>
      <c r="M283" s="77">
        <f t="shared" si="192"/>
        <v>0</v>
      </c>
      <c r="N283" s="77">
        <f t="shared" si="193"/>
        <v>15294000</v>
      </c>
      <c r="O283" s="77">
        <f t="shared" si="194"/>
        <v>15294000</v>
      </c>
      <c r="P283" s="78"/>
    </row>
    <row r="284" spans="1:16" s="22" customFormat="1" ht="16.5">
      <c r="A284" s="96">
        <v>5</v>
      </c>
      <c r="B284" s="97" t="s">
        <v>242</v>
      </c>
      <c r="C284" s="98" t="s">
        <v>122</v>
      </c>
      <c r="D284" s="79">
        <v>2</v>
      </c>
      <c r="E284" s="74">
        <v>0</v>
      </c>
      <c r="F284" s="73">
        <v>0</v>
      </c>
      <c r="G284" s="73">
        <f t="shared" si="185"/>
        <v>2</v>
      </c>
      <c r="H284" s="73">
        <f t="shared" si="186"/>
        <v>2</v>
      </c>
      <c r="I284" s="142">
        <v>1715000</v>
      </c>
      <c r="J284" s="75">
        <v>0</v>
      </c>
      <c r="K284" s="76">
        <f t="shared" si="195"/>
        <v>3430000</v>
      </c>
      <c r="L284" s="77">
        <f t="shared" si="191"/>
        <v>0</v>
      </c>
      <c r="M284" s="77">
        <f t="shared" si="192"/>
        <v>0</v>
      </c>
      <c r="N284" s="77">
        <f t="shared" si="193"/>
        <v>3430000</v>
      </c>
      <c r="O284" s="77">
        <f t="shared" si="194"/>
        <v>3430000</v>
      </c>
      <c r="P284" s="78"/>
    </row>
    <row r="285" spans="1:16" s="22" customFormat="1" ht="15.75">
      <c r="A285" s="95" t="s">
        <v>140</v>
      </c>
      <c r="B285" s="266" t="s">
        <v>243</v>
      </c>
      <c r="C285" s="266"/>
      <c r="D285" s="266"/>
      <c r="E285" s="266"/>
      <c r="F285" s="79"/>
      <c r="G285" s="79"/>
      <c r="H285" s="79"/>
      <c r="I285" s="144"/>
      <c r="J285" s="75"/>
      <c r="K285" s="76"/>
      <c r="L285" s="80"/>
      <c r="M285" s="80"/>
      <c r="N285" s="81"/>
      <c r="O285" s="82"/>
      <c r="P285" s="78"/>
    </row>
    <row r="286" spans="1:16" s="22" customFormat="1" ht="31.5">
      <c r="A286" s="96">
        <v>1</v>
      </c>
      <c r="B286" s="99" t="s">
        <v>244</v>
      </c>
      <c r="C286" s="98" t="s">
        <v>54</v>
      </c>
      <c r="D286" s="79">
        <v>1</v>
      </c>
      <c r="E286" s="74">
        <v>0</v>
      </c>
      <c r="F286" s="73">
        <v>0</v>
      </c>
      <c r="G286" s="73">
        <f t="shared" ref="G286:G289" si="196">D286</f>
        <v>1</v>
      </c>
      <c r="H286" s="73">
        <f t="shared" ref="H286:H289" si="197">F286+G286</f>
        <v>1</v>
      </c>
      <c r="I286" s="142">
        <v>16737000</v>
      </c>
      <c r="J286" s="75">
        <v>0</v>
      </c>
      <c r="K286" s="76">
        <f t="shared" si="195"/>
        <v>16737000</v>
      </c>
      <c r="L286" s="77">
        <f t="shared" ref="L286:L294" si="198">E286*($I286+$J286)</f>
        <v>0</v>
      </c>
      <c r="M286" s="77">
        <f t="shared" ref="M286:M294" si="199">F286*($I286+$J286)</f>
        <v>0</v>
      </c>
      <c r="N286" s="77">
        <f t="shared" ref="N286:N294" si="200">G286*($I286+$J286)</f>
        <v>16737000</v>
      </c>
      <c r="O286" s="77">
        <f t="shared" ref="O286:O294" si="201">H286*($I286+$J286)</f>
        <v>16737000</v>
      </c>
      <c r="P286" s="78"/>
    </row>
    <row r="287" spans="1:16" s="22" customFormat="1" ht="31.5">
      <c r="A287" s="96">
        <v>2</v>
      </c>
      <c r="B287" s="99" t="s">
        <v>245</v>
      </c>
      <c r="C287" s="98" t="s">
        <v>97</v>
      </c>
      <c r="D287" s="79">
        <v>4</v>
      </c>
      <c r="E287" s="74">
        <v>0</v>
      </c>
      <c r="F287" s="73">
        <v>0</v>
      </c>
      <c r="G287" s="73">
        <f t="shared" si="196"/>
        <v>4</v>
      </c>
      <c r="H287" s="73">
        <f t="shared" si="197"/>
        <v>4</v>
      </c>
      <c r="I287" s="142">
        <v>1271000</v>
      </c>
      <c r="J287" s="75">
        <v>0</v>
      </c>
      <c r="K287" s="76">
        <f t="shared" si="195"/>
        <v>5084000</v>
      </c>
      <c r="L287" s="77">
        <f t="shared" si="198"/>
        <v>0</v>
      </c>
      <c r="M287" s="77">
        <f t="shared" si="199"/>
        <v>0</v>
      </c>
      <c r="N287" s="77">
        <f t="shared" si="200"/>
        <v>5084000</v>
      </c>
      <c r="O287" s="77">
        <f t="shared" si="201"/>
        <v>5084000</v>
      </c>
      <c r="P287" s="78"/>
    </row>
    <row r="288" spans="1:16" s="22" customFormat="1" ht="31.5">
      <c r="A288" s="96">
        <v>3</v>
      </c>
      <c r="B288" s="99" t="s">
        <v>246</v>
      </c>
      <c r="C288" s="98" t="s">
        <v>247</v>
      </c>
      <c r="D288" s="79">
        <v>2</v>
      </c>
      <c r="E288" s="74">
        <v>0</v>
      </c>
      <c r="F288" s="73">
        <v>0</v>
      </c>
      <c r="G288" s="73">
        <f t="shared" si="196"/>
        <v>2</v>
      </c>
      <c r="H288" s="73">
        <f t="shared" si="197"/>
        <v>2</v>
      </c>
      <c r="I288" s="142">
        <v>6458000</v>
      </c>
      <c r="J288" s="75">
        <v>0</v>
      </c>
      <c r="K288" s="76">
        <f t="shared" si="195"/>
        <v>12916000</v>
      </c>
      <c r="L288" s="77">
        <f t="shared" si="198"/>
        <v>0</v>
      </c>
      <c r="M288" s="77">
        <f t="shared" si="199"/>
        <v>0</v>
      </c>
      <c r="N288" s="77">
        <f t="shared" si="200"/>
        <v>12916000</v>
      </c>
      <c r="O288" s="77">
        <f t="shared" si="201"/>
        <v>12916000</v>
      </c>
      <c r="P288" s="78"/>
    </row>
    <row r="289" spans="1:16" s="22" customFormat="1" ht="16.5">
      <c r="A289" s="96">
        <v>4</v>
      </c>
      <c r="B289" s="97" t="s">
        <v>248</v>
      </c>
      <c r="C289" s="98" t="s">
        <v>247</v>
      </c>
      <c r="D289" s="79">
        <v>4</v>
      </c>
      <c r="E289" s="74">
        <v>0</v>
      </c>
      <c r="F289" s="73">
        <v>0</v>
      </c>
      <c r="G289" s="73">
        <f t="shared" si="196"/>
        <v>4</v>
      </c>
      <c r="H289" s="73">
        <f t="shared" si="197"/>
        <v>4</v>
      </c>
      <c r="I289" s="142">
        <v>1290000</v>
      </c>
      <c r="J289" s="75">
        <v>0</v>
      </c>
      <c r="K289" s="76">
        <f t="shared" si="195"/>
        <v>5160000</v>
      </c>
      <c r="L289" s="77">
        <f t="shared" si="198"/>
        <v>0</v>
      </c>
      <c r="M289" s="77">
        <f t="shared" si="199"/>
        <v>0</v>
      </c>
      <c r="N289" s="77">
        <f t="shared" si="200"/>
        <v>5160000</v>
      </c>
      <c r="O289" s="77">
        <f t="shared" si="201"/>
        <v>5160000</v>
      </c>
      <c r="P289" s="78"/>
    </row>
    <row r="290" spans="1:16" s="22" customFormat="1" ht="15.75">
      <c r="A290" s="95" t="s">
        <v>430</v>
      </c>
      <c r="B290" s="266" t="s">
        <v>422</v>
      </c>
      <c r="C290" s="266"/>
      <c r="D290" s="266"/>
      <c r="E290" s="266"/>
      <c r="F290" s="266"/>
      <c r="G290" s="266"/>
      <c r="H290" s="266"/>
      <c r="I290" s="145"/>
      <c r="J290" s="75"/>
      <c r="K290" s="76"/>
      <c r="L290" s="77">
        <f t="shared" si="198"/>
        <v>0</v>
      </c>
      <c r="M290" s="77">
        <f t="shared" si="199"/>
        <v>0</v>
      </c>
      <c r="N290" s="77">
        <f t="shared" si="200"/>
        <v>0</v>
      </c>
      <c r="O290" s="77">
        <f t="shared" si="201"/>
        <v>0</v>
      </c>
      <c r="P290" s="78"/>
    </row>
    <row r="291" spans="1:16" s="22" customFormat="1" ht="16.5">
      <c r="A291" s="96">
        <v>1</v>
      </c>
      <c r="B291" s="97" t="s">
        <v>269</v>
      </c>
      <c r="C291" s="98" t="s">
        <v>65</v>
      </c>
      <c r="D291" s="79">
        <v>1</v>
      </c>
      <c r="E291" s="74">
        <v>0</v>
      </c>
      <c r="F291" s="73">
        <v>0</v>
      </c>
      <c r="G291" s="73">
        <f t="shared" ref="G291:G294" si="202">D291</f>
        <v>1</v>
      </c>
      <c r="H291" s="73">
        <f t="shared" ref="H291:H294" si="203">F291+G291</f>
        <v>1</v>
      </c>
      <c r="I291" s="142">
        <v>432648000</v>
      </c>
      <c r="J291" s="75">
        <v>0</v>
      </c>
      <c r="K291" s="76">
        <f t="shared" si="195"/>
        <v>432648000</v>
      </c>
      <c r="L291" s="77">
        <f t="shared" si="198"/>
        <v>0</v>
      </c>
      <c r="M291" s="77">
        <f t="shared" si="199"/>
        <v>0</v>
      </c>
      <c r="N291" s="77">
        <f t="shared" si="200"/>
        <v>432648000</v>
      </c>
      <c r="O291" s="77">
        <f t="shared" si="201"/>
        <v>432648000</v>
      </c>
      <c r="P291" s="78"/>
    </row>
    <row r="292" spans="1:16" s="22" customFormat="1" ht="31.5">
      <c r="A292" s="96">
        <v>2</v>
      </c>
      <c r="B292" s="97" t="s">
        <v>270</v>
      </c>
      <c r="C292" s="98" t="s">
        <v>65</v>
      </c>
      <c r="D292" s="79">
        <v>1</v>
      </c>
      <c r="E292" s="74">
        <v>0</v>
      </c>
      <c r="F292" s="73">
        <v>0</v>
      </c>
      <c r="G292" s="73">
        <f t="shared" si="202"/>
        <v>1</v>
      </c>
      <c r="H292" s="73">
        <f t="shared" si="203"/>
        <v>1</v>
      </c>
      <c r="I292" s="142">
        <v>544292000</v>
      </c>
      <c r="J292" s="75">
        <v>0</v>
      </c>
      <c r="K292" s="76">
        <f t="shared" si="195"/>
        <v>544292000</v>
      </c>
      <c r="L292" s="77">
        <f t="shared" si="198"/>
        <v>0</v>
      </c>
      <c r="M292" s="77">
        <f t="shared" si="199"/>
        <v>0</v>
      </c>
      <c r="N292" s="77">
        <f t="shared" si="200"/>
        <v>544292000</v>
      </c>
      <c r="O292" s="77">
        <f t="shared" si="201"/>
        <v>544292000</v>
      </c>
      <c r="P292" s="78"/>
    </row>
    <row r="293" spans="1:16" s="22" customFormat="1" ht="31.5">
      <c r="A293" s="96">
        <v>3</v>
      </c>
      <c r="B293" s="97" t="s">
        <v>204</v>
      </c>
      <c r="C293" s="98" t="s">
        <v>54</v>
      </c>
      <c r="D293" s="79">
        <v>2</v>
      </c>
      <c r="E293" s="74">
        <v>0</v>
      </c>
      <c r="F293" s="73">
        <v>0</v>
      </c>
      <c r="G293" s="73">
        <f t="shared" si="202"/>
        <v>2</v>
      </c>
      <c r="H293" s="73">
        <f t="shared" si="203"/>
        <v>2</v>
      </c>
      <c r="I293" s="142">
        <v>689985000</v>
      </c>
      <c r="J293" s="75">
        <v>0</v>
      </c>
      <c r="K293" s="76">
        <f t="shared" si="195"/>
        <v>1379970000</v>
      </c>
      <c r="L293" s="77">
        <f t="shared" si="198"/>
        <v>0</v>
      </c>
      <c r="M293" s="77">
        <f t="shared" si="199"/>
        <v>0</v>
      </c>
      <c r="N293" s="77">
        <f t="shared" si="200"/>
        <v>1379970000</v>
      </c>
      <c r="O293" s="77">
        <f t="shared" si="201"/>
        <v>1379970000</v>
      </c>
      <c r="P293" s="78"/>
    </row>
    <row r="294" spans="1:16" s="22" customFormat="1" ht="31.5">
      <c r="A294" s="96">
        <v>4</v>
      </c>
      <c r="B294" s="97" t="s">
        <v>271</v>
      </c>
      <c r="C294" s="98" t="s">
        <v>54</v>
      </c>
      <c r="D294" s="79">
        <v>1</v>
      </c>
      <c r="E294" s="74">
        <v>0</v>
      </c>
      <c r="F294" s="73">
        <v>0</v>
      </c>
      <c r="G294" s="73">
        <f t="shared" si="202"/>
        <v>1</v>
      </c>
      <c r="H294" s="73">
        <f t="shared" si="203"/>
        <v>1</v>
      </c>
      <c r="I294" s="142">
        <v>462212000</v>
      </c>
      <c r="J294" s="75">
        <v>0</v>
      </c>
      <c r="K294" s="76">
        <f t="shared" si="195"/>
        <v>462212000</v>
      </c>
      <c r="L294" s="77">
        <f t="shared" si="198"/>
        <v>0</v>
      </c>
      <c r="M294" s="77">
        <f t="shared" si="199"/>
        <v>0</v>
      </c>
      <c r="N294" s="77">
        <f t="shared" si="200"/>
        <v>462212000</v>
      </c>
      <c r="O294" s="77">
        <f t="shared" si="201"/>
        <v>462212000</v>
      </c>
      <c r="P294" s="78"/>
    </row>
    <row r="295" spans="1:16" s="22" customFormat="1" ht="15.75">
      <c r="A295" s="94" t="s">
        <v>431</v>
      </c>
      <c r="B295" s="266" t="s">
        <v>432</v>
      </c>
      <c r="C295" s="266"/>
      <c r="D295" s="266"/>
      <c r="E295" s="266"/>
      <c r="F295" s="266"/>
      <c r="G295" s="266"/>
      <c r="H295" s="266"/>
      <c r="I295" s="146"/>
      <c r="J295" s="75"/>
      <c r="K295" s="76"/>
      <c r="L295" s="80"/>
      <c r="M295" s="80"/>
      <c r="N295" s="81"/>
      <c r="O295" s="82"/>
      <c r="P295" s="78"/>
    </row>
    <row r="296" spans="1:16" s="22" customFormat="1" ht="15.75">
      <c r="A296" s="95" t="s">
        <v>51</v>
      </c>
      <c r="B296" s="266" t="s">
        <v>287</v>
      </c>
      <c r="C296" s="266"/>
      <c r="D296" s="266"/>
      <c r="E296" s="266"/>
      <c r="F296" s="79"/>
      <c r="G296" s="79"/>
      <c r="H296" s="79"/>
      <c r="I296" s="144"/>
      <c r="J296" s="75"/>
      <c r="K296" s="76"/>
      <c r="L296" s="80"/>
      <c r="M296" s="80"/>
      <c r="N296" s="81"/>
      <c r="O296" s="82"/>
      <c r="P296" s="78"/>
    </row>
    <row r="297" spans="1:16" s="22" customFormat="1" ht="47.25">
      <c r="A297" s="96">
        <v>1</v>
      </c>
      <c r="B297" s="99" t="s">
        <v>288</v>
      </c>
      <c r="C297" s="98" t="s">
        <v>54</v>
      </c>
      <c r="D297" s="79">
        <v>1</v>
      </c>
      <c r="E297" s="74">
        <v>0</v>
      </c>
      <c r="F297" s="73">
        <v>0</v>
      </c>
      <c r="G297" s="73">
        <f t="shared" ref="G297:G303" si="204">D297</f>
        <v>1</v>
      </c>
      <c r="H297" s="73">
        <f t="shared" ref="H297:H303" si="205">F297+G297</f>
        <v>1</v>
      </c>
      <c r="I297" s="142">
        <v>508003000</v>
      </c>
      <c r="J297" s="75">
        <v>0</v>
      </c>
      <c r="K297" s="76">
        <f t="shared" si="195"/>
        <v>508003000</v>
      </c>
      <c r="L297" s="77">
        <f t="shared" ref="L297:L303" si="206">E297*($I297+$J297)</f>
        <v>0</v>
      </c>
      <c r="M297" s="77">
        <f t="shared" ref="M297:M303" si="207">F297*($I297+$J297)</f>
        <v>0</v>
      </c>
      <c r="N297" s="77">
        <f t="shared" ref="N297:N303" si="208">G297*($I297+$J297)</f>
        <v>508003000</v>
      </c>
      <c r="O297" s="77">
        <f t="shared" ref="O297:O303" si="209">H297*($I297+$J297)</f>
        <v>508003000</v>
      </c>
      <c r="P297" s="78"/>
    </row>
    <row r="298" spans="1:16" s="22" customFormat="1" ht="16.5">
      <c r="A298" s="96">
        <v>2</v>
      </c>
      <c r="B298" s="97" t="s">
        <v>289</v>
      </c>
      <c r="C298" s="98" t="s">
        <v>54</v>
      </c>
      <c r="D298" s="79">
        <v>1</v>
      </c>
      <c r="E298" s="74">
        <v>0</v>
      </c>
      <c r="F298" s="73">
        <v>0</v>
      </c>
      <c r="G298" s="73">
        <f t="shared" si="204"/>
        <v>1</v>
      </c>
      <c r="H298" s="73">
        <f t="shared" si="205"/>
        <v>1</v>
      </c>
      <c r="I298" s="142">
        <v>28406000</v>
      </c>
      <c r="J298" s="75">
        <v>0</v>
      </c>
      <c r="K298" s="76">
        <f t="shared" si="195"/>
        <v>28406000</v>
      </c>
      <c r="L298" s="77">
        <f t="shared" si="206"/>
        <v>0</v>
      </c>
      <c r="M298" s="77">
        <f t="shared" si="207"/>
        <v>0</v>
      </c>
      <c r="N298" s="77">
        <f t="shared" si="208"/>
        <v>28406000</v>
      </c>
      <c r="O298" s="77">
        <f t="shared" si="209"/>
        <v>28406000</v>
      </c>
      <c r="P298" s="78"/>
    </row>
    <row r="299" spans="1:16" s="22" customFormat="1" ht="16.5">
      <c r="A299" s="96">
        <v>3</v>
      </c>
      <c r="B299" s="97" t="s">
        <v>290</v>
      </c>
      <c r="C299" s="98" t="s">
        <v>54</v>
      </c>
      <c r="D299" s="79">
        <v>1</v>
      </c>
      <c r="E299" s="74">
        <v>0</v>
      </c>
      <c r="F299" s="73">
        <v>0</v>
      </c>
      <c r="G299" s="73">
        <f t="shared" si="204"/>
        <v>1</v>
      </c>
      <c r="H299" s="73">
        <f t="shared" si="205"/>
        <v>1</v>
      </c>
      <c r="I299" s="142">
        <v>129896000</v>
      </c>
      <c r="J299" s="75">
        <v>0</v>
      </c>
      <c r="K299" s="76">
        <f t="shared" si="195"/>
        <v>129896000</v>
      </c>
      <c r="L299" s="77">
        <f t="shared" si="206"/>
        <v>0</v>
      </c>
      <c r="M299" s="77">
        <f t="shared" si="207"/>
        <v>0</v>
      </c>
      <c r="N299" s="77">
        <f t="shared" si="208"/>
        <v>129896000</v>
      </c>
      <c r="O299" s="77">
        <f t="shared" si="209"/>
        <v>129896000</v>
      </c>
      <c r="P299" s="78"/>
    </row>
    <row r="300" spans="1:16" s="22" customFormat="1" ht="16.5">
      <c r="A300" s="96">
        <v>4</v>
      </c>
      <c r="B300" s="97" t="s">
        <v>291</v>
      </c>
      <c r="C300" s="98" t="s">
        <v>97</v>
      </c>
      <c r="D300" s="79">
        <v>1</v>
      </c>
      <c r="E300" s="74">
        <v>0</v>
      </c>
      <c r="F300" s="73">
        <v>0</v>
      </c>
      <c r="G300" s="73">
        <f t="shared" si="204"/>
        <v>1</v>
      </c>
      <c r="H300" s="73">
        <f t="shared" si="205"/>
        <v>1</v>
      </c>
      <c r="I300" s="142">
        <v>28406000</v>
      </c>
      <c r="J300" s="75">
        <v>0</v>
      </c>
      <c r="K300" s="76">
        <f t="shared" si="195"/>
        <v>28406000</v>
      </c>
      <c r="L300" s="77">
        <f t="shared" si="206"/>
        <v>0</v>
      </c>
      <c r="M300" s="77">
        <f t="shared" si="207"/>
        <v>0</v>
      </c>
      <c r="N300" s="77">
        <f t="shared" si="208"/>
        <v>28406000</v>
      </c>
      <c r="O300" s="77">
        <f t="shared" si="209"/>
        <v>28406000</v>
      </c>
      <c r="P300" s="78"/>
    </row>
    <row r="301" spans="1:16" s="22" customFormat="1" ht="16.5">
      <c r="A301" s="96">
        <v>5</v>
      </c>
      <c r="B301" s="97" t="s">
        <v>292</v>
      </c>
      <c r="C301" s="98" t="s">
        <v>54</v>
      </c>
      <c r="D301" s="79">
        <v>1</v>
      </c>
      <c r="E301" s="74">
        <v>0</v>
      </c>
      <c r="F301" s="73">
        <v>0</v>
      </c>
      <c r="G301" s="73">
        <f t="shared" si="204"/>
        <v>1</v>
      </c>
      <c r="H301" s="73">
        <f t="shared" si="205"/>
        <v>1</v>
      </c>
      <c r="I301" s="142">
        <v>47557000</v>
      </c>
      <c r="J301" s="75">
        <v>0</v>
      </c>
      <c r="K301" s="76">
        <f t="shared" si="195"/>
        <v>47557000</v>
      </c>
      <c r="L301" s="77">
        <f t="shared" si="206"/>
        <v>0</v>
      </c>
      <c r="M301" s="77">
        <f t="shared" si="207"/>
        <v>0</v>
      </c>
      <c r="N301" s="77">
        <f t="shared" si="208"/>
        <v>47557000</v>
      </c>
      <c r="O301" s="77">
        <f t="shared" si="209"/>
        <v>47557000</v>
      </c>
      <c r="P301" s="78"/>
    </row>
    <row r="302" spans="1:16" s="22" customFormat="1" ht="31.5">
      <c r="A302" s="96">
        <v>6</v>
      </c>
      <c r="B302" s="99" t="s">
        <v>293</v>
      </c>
      <c r="C302" s="98" t="s">
        <v>54</v>
      </c>
      <c r="D302" s="79">
        <v>1</v>
      </c>
      <c r="E302" s="74">
        <v>0</v>
      </c>
      <c r="F302" s="73">
        <v>0</v>
      </c>
      <c r="G302" s="73">
        <f t="shared" si="204"/>
        <v>1</v>
      </c>
      <c r="H302" s="73">
        <f t="shared" si="205"/>
        <v>1</v>
      </c>
      <c r="I302" s="142">
        <v>53754000</v>
      </c>
      <c r="J302" s="75">
        <v>0</v>
      </c>
      <c r="K302" s="76">
        <f t="shared" si="195"/>
        <v>53754000</v>
      </c>
      <c r="L302" s="77">
        <f t="shared" si="206"/>
        <v>0</v>
      </c>
      <c r="M302" s="77">
        <f t="shared" si="207"/>
        <v>0</v>
      </c>
      <c r="N302" s="77">
        <f t="shared" si="208"/>
        <v>53754000</v>
      </c>
      <c r="O302" s="77">
        <f t="shared" si="209"/>
        <v>53754000</v>
      </c>
      <c r="P302" s="78"/>
    </row>
    <row r="303" spans="1:16" s="22" customFormat="1" ht="16.5">
      <c r="A303" s="96">
        <v>7</v>
      </c>
      <c r="B303" s="97" t="s">
        <v>294</v>
      </c>
      <c r="C303" s="98" t="s">
        <v>54</v>
      </c>
      <c r="D303" s="79">
        <v>1</v>
      </c>
      <c r="E303" s="74">
        <v>0</v>
      </c>
      <c r="F303" s="73">
        <v>0</v>
      </c>
      <c r="G303" s="73">
        <f t="shared" si="204"/>
        <v>1</v>
      </c>
      <c r="H303" s="73">
        <f t="shared" si="205"/>
        <v>1</v>
      </c>
      <c r="I303" s="142">
        <v>26060000</v>
      </c>
      <c r="J303" s="75">
        <v>0</v>
      </c>
      <c r="K303" s="76">
        <f t="shared" si="195"/>
        <v>26060000</v>
      </c>
      <c r="L303" s="77">
        <f t="shared" si="206"/>
        <v>0</v>
      </c>
      <c r="M303" s="77">
        <f t="shared" si="207"/>
        <v>0</v>
      </c>
      <c r="N303" s="77">
        <f t="shared" si="208"/>
        <v>26060000</v>
      </c>
      <c r="O303" s="77">
        <f t="shared" si="209"/>
        <v>26060000</v>
      </c>
      <c r="P303" s="78"/>
    </row>
    <row r="304" spans="1:16" s="22" customFormat="1" ht="15.75">
      <c r="A304" s="95" t="s">
        <v>57</v>
      </c>
      <c r="B304" s="266" t="s">
        <v>295</v>
      </c>
      <c r="C304" s="266"/>
      <c r="D304" s="266"/>
      <c r="E304" s="266"/>
      <c r="F304" s="79"/>
      <c r="G304" s="79"/>
      <c r="H304" s="79"/>
      <c r="I304" s="144"/>
      <c r="J304" s="75"/>
      <c r="K304" s="76"/>
      <c r="L304" s="80"/>
      <c r="M304" s="80"/>
      <c r="N304" s="81"/>
      <c r="O304" s="82"/>
      <c r="P304" s="78"/>
    </row>
    <row r="305" spans="1:16" s="22" customFormat="1" ht="47.25">
      <c r="A305" s="96">
        <v>1</v>
      </c>
      <c r="B305" s="99" t="s">
        <v>288</v>
      </c>
      <c r="C305" s="98" t="s">
        <v>54</v>
      </c>
      <c r="D305" s="79">
        <v>1</v>
      </c>
      <c r="E305" s="74">
        <v>0</v>
      </c>
      <c r="F305" s="73">
        <v>0</v>
      </c>
      <c r="G305" s="73">
        <f t="shared" ref="G305:G320" si="210">D305</f>
        <v>1</v>
      </c>
      <c r="H305" s="73">
        <f t="shared" ref="H305:H320" si="211">F305+G305</f>
        <v>1</v>
      </c>
      <c r="I305" s="142">
        <v>508003000</v>
      </c>
      <c r="J305" s="75">
        <v>0</v>
      </c>
      <c r="K305" s="76">
        <f t="shared" si="195"/>
        <v>508003000</v>
      </c>
      <c r="L305" s="77">
        <f t="shared" ref="L305:L320" si="212">E305*($I305+$J305)</f>
        <v>0</v>
      </c>
      <c r="M305" s="77">
        <f t="shared" ref="M305:M320" si="213">F305*($I305+$J305)</f>
        <v>0</v>
      </c>
      <c r="N305" s="77">
        <f t="shared" ref="N305:N320" si="214">G305*($I305+$J305)</f>
        <v>508003000</v>
      </c>
      <c r="O305" s="77">
        <f t="shared" ref="O305:O320" si="215">H305*($I305+$J305)</f>
        <v>508003000</v>
      </c>
      <c r="P305" s="78"/>
    </row>
    <row r="306" spans="1:16" s="22" customFormat="1" ht="16.5">
      <c r="A306" s="96">
        <v>2</v>
      </c>
      <c r="B306" s="97" t="s">
        <v>289</v>
      </c>
      <c r="C306" s="98" t="s">
        <v>54</v>
      </c>
      <c r="D306" s="79">
        <v>1</v>
      </c>
      <c r="E306" s="74">
        <v>0</v>
      </c>
      <c r="F306" s="73">
        <v>0</v>
      </c>
      <c r="G306" s="73">
        <f t="shared" si="210"/>
        <v>1</v>
      </c>
      <c r="H306" s="73">
        <f t="shared" si="211"/>
        <v>1</v>
      </c>
      <c r="I306" s="142">
        <v>28406000</v>
      </c>
      <c r="J306" s="75">
        <v>0</v>
      </c>
      <c r="K306" s="76">
        <f t="shared" si="195"/>
        <v>28406000</v>
      </c>
      <c r="L306" s="77">
        <f t="shared" si="212"/>
        <v>0</v>
      </c>
      <c r="M306" s="77">
        <f t="shared" si="213"/>
        <v>0</v>
      </c>
      <c r="N306" s="77">
        <f t="shared" si="214"/>
        <v>28406000</v>
      </c>
      <c r="O306" s="77">
        <f t="shared" si="215"/>
        <v>28406000</v>
      </c>
      <c r="P306" s="83"/>
    </row>
    <row r="307" spans="1:16" s="22" customFormat="1" ht="16.5">
      <c r="A307" s="96">
        <v>3</v>
      </c>
      <c r="B307" s="97" t="s">
        <v>290</v>
      </c>
      <c r="C307" s="98" t="s">
        <v>54</v>
      </c>
      <c r="D307" s="79">
        <v>1</v>
      </c>
      <c r="E307" s="74">
        <v>0</v>
      </c>
      <c r="F307" s="73">
        <v>0</v>
      </c>
      <c r="G307" s="73">
        <f t="shared" si="210"/>
        <v>1</v>
      </c>
      <c r="H307" s="73">
        <f t="shared" si="211"/>
        <v>1</v>
      </c>
      <c r="I307" s="142">
        <v>129896000</v>
      </c>
      <c r="J307" s="75">
        <v>0</v>
      </c>
      <c r="K307" s="76">
        <f t="shared" si="195"/>
        <v>129896000</v>
      </c>
      <c r="L307" s="77">
        <f t="shared" si="212"/>
        <v>0</v>
      </c>
      <c r="M307" s="77">
        <f t="shared" si="213"/>
        <v>0</v>
      </c>
      <c r="N307" s="77">
        <f t="shared" si="214"/>
        <v>129896000</v>
      </c>
      <c r="O307" s="77">
        <f t="shared" si="215"/>
        <v>129896000</v>
      </c>
      <c r="P307" s="78"/>
    </row>
    <row r="308" spans="1:16" s="22" customFormat="1" ht="16.5">
      <c r="A308" s="96">
        <v>4</v>
      </c>
      <c r="B308" s="97" t="s">
        <v>291</v>
      </c>
      <c r="C308" s="98" t="s">
        <v>54</v>
      </c>
      <c r="D308" s="79">
        <v>1</v>
      </c>
      <c r="E308" s="74">
        <v>0</v>
      </c>
      <c r="F308" s="73">
        <v>0</v>
      </c>
      <c r="G308" s="73">
        <f t="shared" si="210"/>
        <v>1</v>
      </c>
      <c r="H308" s="73">
        <f t="shared" si="211"/>
        <v>1</v>
      </c>
      <c r="I308" s="142">
        <v>28406000</v>
      </c>
      <c r="J308" s="75">
        <v>0</v>
      </c>
      <c r="K308" s="76">
        <f t="shared" si="195"/>
        <v>28406000</v>
      </c>
      <c r="L308" s="77">
        <f t="shared" si="212"/>
        <v>0</v>
      </c>
      <c r="M308" s="77">
        <f t="shared" si="213"/>
        <v>0</v>
      </c>
      <c r="N308" s="77">
        <f t="shared" si="214"/>
        <v>28406000</v>
      </c>
      <c r="O308" s="77">
        <f t="shared" si="215"/>
        <v>28406000</v>
      </c>
      <c r="P308" s="78"/>
    </row>
    <row r="309" spans="1:16" s="22" customFormat="1" ht="16.5">
      <c r="A309" s="96">
        <v>5</v>
      </c>
      <c r="B309" s="97" t="s">
        <v>296</v>
      </c>
      <c r="C309" s="98" t="s">
        <v>109</v>
      </c>
      <c r="D309" s="79">
        <v>1</v>
      </c>
      <c r="E309" s="74">
        <v>0</v>
      </c>
      <c r="F309" s="73">
        <v>0</v>
      </c>
      <c r="G309" s="73">
        <f t="shared" si="210"/>
        <v>1</v>
      </c>
      <c r="H309" s="73">
        <f t="shared" si="211"/>
        <v>1</v>
      </c>
      <c r="I309" s="142">
        <v>36259000</v>
      </c>
      <c r="J309" s="75">
        <v>0</v>
      </c>
      <c r="K309" s="76">
        <f t="shared" si="195"/>
        <v>36259000</v>
      </c>
      <c r="L309" s="77">
        <f t="shared" si="212"/>
        <v>0</v>
      </c>
      <c r="M309" s="77">
        <f t="shared" si="213"/>
        <v>0</v>
      </c>
      <c r="N309" s="77">
        <f t="shared" si="214"/>
        <v>36259000</v>
      </c>
      <c r="O309" s="77">
        <f t="shared" si="215"/>
        <v>36259000</v>
      </c>
      <c r="P309" s="78"/>
    </row>
    <row r="310" spans="1:16" s="22" customFormat="1" ht="16.5">
      <c r="A310" s="96">
        <v>6</v>
      </c>
      <c r="B310" s="97" t="s">
        <v>297</v>
      </c>
      <c r="C310" s="98" t="s">
        <v>109</v>
      </c>
      <c r="D310" s="79">
        <v>4</v>
      </c>
      <c r="E310" s="74">
        <v>0</v>
      </c>
      <c r="F310" s="73">
        <v>0</v>
      </c>
      <c r="G310" s="73">
        <f t="shared" si="210"/>
        <v>4</v>
      </c>
      <c r="H310" s="73">
        <f t="shared" si="211"/>
        <v>4</v>
      </c>
      <c r="I310" s="142">
        <v>3732000</v>
      </c>
      <c r="J310" s="75">
        <v>0</v>
      </c>
      <c r="K310" s="76">
        <f t="shared" si="195"/>
        <v>14928000</v>
      </c>
      <c r="L310" s="77">
        <f t="shared" si="212"/>
        <v>0</v>
      </c>
      <c r="M310" s="77">
        <f t="shared" si="213"/>
        <v>0</v>
      </c>
      <c r="N310" s="77">
        <f t="shared" si="214"/>
        <v>14928000</v>
      </c>
      <c r="O310" s="77">
        <f t="shared" si="215"/>
        <v>14928000</v>
      </c>
      <c r="P310" s="78"/>
    </row>
    <row r="311" spans="1:16" s="22" customFormat="1" ht="16.5">
      <c r="A311" s="96">
        <v>7</v>
      </c>
      <c r="B311" s="97" t="s">
        <v>292</v>
      </c>
      <c r="C311" s="98" t="s">
        <v>54</v>
      </c>
      <c r="D311" s="79">
        <v>1</v>
      </c>
      <c r="E311" s="74">
        <v>0</v>
      </c>
      <c r="F311" s="73">
        <v>0</v>
      </c>
      <c r="G311" s="73">
        <f t="shared" si="210"/>
        <v>1</v>
      </c>
      <c r="H311" s="73">
        <f t="shared" si="211"/>
        <v>1</v>
      </c>
      <c r="I311" s="142">
        <v>47557000</v>
      </c>
      <c r="J311" s="75">
        <v>0</v>
      </c>
      <c r="K311" s="76">
        <f t="shared" si="195"/>
        <v>47557000</v>
      </c>
      <c r="L311" s="77">
        <f t="shared" si="212"/>
        <v>0</v>
      </c>
      <c r="M311" s="77">
        <f t="shared" si="213"/>
        <v>0</v>
      </c>
      <c r="N311" s="77">
        <f t="shared" si="214"/>
        <v>47557000</v>
      </c>
      <c r="O311" s="77">
        <f t="shared" si="215"/>
        <v>47557000</v>
      </c>
      <c r="P311" s="78"/>
    </row>
    <row r="312" spans="1:16" s="22" customFormat="1" ht="31.5">
      <c r="A312" s="96">
        <v>8</v>
      </c>
      <c r="B312" s="97" t="s">
        <v>293</v>
      </c>
      <c r="C312" s="98" t="s">
        <v>54</v>
      </c>
      <c r="D312" s="79">
        <v>1</v>
      </c>
      <c r="E312" s="74">
        <v>0</v>
      </c>
      <c r="F312" s="73">
        <v>0</v>
      </c>
      <c r="G312" s="73">
        <f t="shared" si="210"/>
        <v>1</v>
      </c>
      <c r="H312" s="73">
        <f t="shared" si="211"/>
        <v>1</v>
      </c>
      <c r="I312" s="142">
        <v>53754000</v>
      </c>
      <c r="J312" s="75">
        <v>0</v>
      </c>
      <c r="K312" s="76">
        <f t="shared" si="195"/>
        <v>53754000</v>
      </c>
      <c r="L312" s="77">
        <f t="shared" si="212"/>
        <v>0</v>
      </c>
      <c r="M312" s="77">
        <f t="shared" si="213"/>
        <v>0</v>
      </c>
      <c r="N312" s="77">
        <f t="shared" si="214"/>
        <v>53754000</v>
      </c>
      <c r="O312" s="77">
        <f t="shared" si="215"/>
        <v>53754000</v>
      </c>
      <c r="P312" s="78"/>
    </row>
    <row r="313" spans="1:16" s="22" customFormat="1" ht="16.5">
      <c r="A313" s="96">
        <v>9</v>
      </c>
      <c r="B313" s="97" t="s">
        <v>298</v>
      </c>
      <c r="C313" s="98" t="s">
        <v>109</v>
      </c>
      <c r="D313" s="79">
        <v>1</v>
      </c>
      <c r="E313" s="74">
        <v>0</v>
      </c>
      <c r="F313" s="73">
        <v>0</v>
      </c>
      <c r="G313" s="73">
        <f t="shared" si="210"/>
        <v>1</v>
      </c>
      <c r="H313" s="73">
        <f t="shared" si="211"/>
        <v>1</v>
      </c>
      <c r="I313" s="142">
        <v>25459000</v>
      </c>
      <c r="J313" s="75">
        <v>0</v>
      </c>
      <c r="K313" s="76">
        <f t="shared" si="195"/>
        <v>25459000</v>
      </c>
      <c r="L313" s="77">
        <f t="shared" si="212"/>
        <v>0</v>
      </c>
      <c r="M313" s="77">
        <f t="shared" si="213"/>
        <v>0</v>
      </c>
      <c r="N313" s="77">
        <f t="shared" si="214"/>
        <v>25459000</v>
      </c>
      <c r="O313" s="77">
        <f t="shared" si="215"/>
        <v>25459000</v>
      </c>
      <c r="P313" s="78"/>
    </row>
    <row r="314" spans="1:16" s="22" customFormat="1" ht="16.5">
      <c r="A314" s="96">
        <v>10</v>
      </c>
      <c r="B314" s="97" t="s">
        <v>299</v>
      </c>
      <c r="C314" s="98" t="s">
        <v>109</v>
      </c>
      <c r="D314" s="79">
        <v>1</v>
      </c>
      <c r="E314" s="74">
        <v>0</v>
      </c>
      <c r="F314" s="73">
        <v>0</v>
      </c>
      <c r="G314" s="73">
        <f t="shared" si="210"/>
        <v>1</v>
      </c>
      <c r="H314" s="73">
        <f t="shared" si="211"/>
        <v>1</v>
      </c>
      <c r="I314" s="142">
        <v>25778000</v>
      </c>
      <c r="J314" s="75">
        <v>0</v>
      </c>
      <c r="K314" s="76">
        <f t="shared" si="195"/>
        <v>25778000</v>
      </c>
      <c r="L314" s="77">
        <f t="shared" si="212"/>
        <v>0</v>
      </c>
      <c r="M314" s="77">
        <f t="shared" si="213"/>
        <v>0</v>
      </c>
      <c r="N314" s="77">
        <f t="shared" si="214"/>
        <v>25778000</v>
      </c>
      <c r="O314" s="77">
        <f t="shared" si="215"/>
        <v>25778000</v>
      </c>
      <c r="P314" s="78"/>
    </row>
    <row r="315" spans="1:16" s="22" customFormat="1" ht="16.5">
      <c r="A315" s="96">
        <v>11</v>
      </c>
      <c r="B315" s="97" t="s">
        <v>300</v>
      </c>
      <c r="C315" s="98" t="s">
        <v>109</v>
      </c>
      <c r="D315" s="79">
        <v>2</v>
      </c>
      <c r="E315" s="74">
        <v>0</v>
      </c>
      <c r="F315" s="73">
        <v>0</v>
      </c>
      <c r="G315" s="73">
        <f t="shared" si="210"/>
        <v>2</v>
      </c>
      <c r="H315" s="73">
        <f t="shared" si="211"/>
        <v>2</v>
      </c>
      <c r="I315" s="142">
        <v>47987000</v>
      </c>
      <c r="J315" s="75">
        <v>0</v>
      </c>
      <c r="K315" s="76">
        <f t="shared" si="195"/>
        <v>95974000</v>
      </c>
      <c r="L315" s="77">
        <f t="shared" si="212"/>
        <v>0</v>
      </c>
      <c r="M315" s="77">
        <f t="shared" si="213"/>
        <v>0</v>
      </c>
      <c r="N315" s="77">
        <f t="shared" si="214"/>
        <v>95974000</v>
      </c>
      <c r="O315" s="77">
        <f t="shared" si="215"/>
        <v>95974000</v>
      </c>
      <c r="P315" s="78"/>
    </row>
    <row r="316" spans="1:16" s="22" customFormat="1" ht="16.5">
      <c r="A316" s="96">
        <v>12</v>
      </c>
      <c r="B316" s="97" t="s">
        <v>301</v>
      </c>
      <c r="C316" s="98" t="s">
        <v>109</v>
      </c>
      <c r="D316" s="79">
        <v>2</v>
      </c>
      <c r="E316" s="74">
        <v>0</v>
      </c>
      <c r="F316" s="73">
        <v>0</v>
      </c>
      <c r="G316" s="73">
        <f t="shared" si="210"/>
        <v>2</v>
      </c>
      <c r="H316" s="73">
        <f t="shared" si="211"/>
        <v>2</v>
      </c>
      <c r="I316" s="142">
        <v>2917000</v>
      </c>
      <c r="J316" s="75">
        <v>0</v>
      </c>
      <c r="K316" s="76">
        <f t="shared" si="195"/>
        <v>5834000</v>
      </c>
      <c r="L316" s="77">
        <f t="shared" si="212"/>
        <v>0</v>
      </c>
      <c r="M316" s="77">
        <f t="shared" si="213"/>
        <v>0</v>
      </c>
      <c r="N316" s="77">
        <f t="shared" si="214"/>
        <v>5834000</v>
      </c>
      <c r="O316" s="77">
        <f t="shared" si="215"/>
        <v>5834000</v>
      </c>
      <c r="P316" s="78"/>
    </row>
    <row r="317" spans="1:16" s="22" customFormat="1" ht="16.5">
      <c r="A317" s="96">
        <v>13</v>
      </c>
      <c r="B317" s="97" t="s">
        <v>302</v>
      </c>
      <c r="C317" s="98" t="s">
        <v>109</v>
      </c>
      <c r="D317" s="79">
        <v>2</v>
      </c>
      <c r="E317" s="74">
        <v>0</v>
      </c>
      <c r="F317" s="73">
        <v>0</v>
      </c>
      <c r="G317" s="73">
        <f t="shared" si="210"/>
        <v>2</v>
      </c>
      <c r="H317" s="73">
        <f t="shared" si="211"/>
        <v>2</v>
      </c>
      <c r="I317" s="142">
        <v>1379000</v>
      </c>
      <c r="J317" s="75">
        <v>0</v>
      </c>
      <c r="K317" s="76">
        <f t="shared" si="195"/>
        <v>2758000</v>
      </c>
      <c r="L317" s="77">
        <f t="shared" si="212"/>
        <v>0</v>
      </c>
      <c r="M317" s="77">
        <f t="shared" si="213"/>
        <v>0</v>
      </c>
      <c r="N317" s="77">
        <f t="shared" si="214"/>
        <v>2758000</v>
      </c>
      <c r="O317" s="77">
        <f t="shared" si="215"/>
        <v>2758000</v>
      </c>
      <c r="P317" s="78"/>
    </row>
    <row r="318" spans="1:16" s="22" customFormat="1" ht="16.5">
      <c r="A318" s="96">
        <v>14</v>
      </c>
      <c r="B318" s="97" t="s">
        <v>303</v>
      </c>
      <c r="C318" s="98" t="s">
        <v>78</v>
      </c>
      <c r="D318" s="79">
        <v>50</v>
      </c>
      <c r="E318" s="74">
        <v>0</v>
      </c>
      <c r="F318" s="73">
        <v>0</v>
      </c>
      <c r="G318" s="73">
        <f t="shared" si="210"/>
        <v>50</v>
      </c>
      <c r="H318" s="73">
        <f t="shared" si="211"/>
        <v>50</v>
      </c>
      <c r="I318" s="142">
        <v>42000</v>
      </c>
      <c r="J318" s="75">
        <v>0</v>
      </c>
      <c r="K318" s="76">
        <f t="shared" si="195"/>
        <v>2100000</v>
      </c>
      <c r="L318" s="77">
        <f t="shared" si="212"/>
        <v>0</v>
      </c>
      <c r="M318" s="77">
        <f t="shared" si="213"/>
        <v>0</v>
      </c>
      <c r="N318" s="77">
        <f t="shared" si="214"/>
        <v>2100000</v>
      </c>
      <c r="O318" s="77">
        <f t="shared" si="215"/>
        <v>2100000</v>
      </c>
      <c r="P318" s="78"/>
    </row>
    <row r="319" spans="1:16" s="22" customFormat="1" ht="16.5">
      <c r="A319" s="96">
        <v>15</v>
      </c>
      <c r="B319" s="97" t="s">
        <v>304</v>
      </c>
      <c r="C319" s="98" t="s">
        <v>109</v>
      </c>
      <c r="D319" s="79">
        <v>1</v>
      </c>
      <c r="E319" s="74">
        <v>0</v>
      </c>
      <c r="F319" s="73">
        <v>0</v>
      </c>
      <c r="G319" s="73">
        <f t="shared" si="210"/>
        <v>1</v>
      </c>
      <c r="H319" s="73">
        <f t="shared" si="211"/>
        <v>1</v>
      </c>
      <c r="I319" s="142">
        <v>4134000</v>
      </c>
      <c r="J319" s="75">
        <v>0</v>
      </c>
      <c r="K319" s="76">
        <f t="shared" si="195"/>
        <v>4134000</v>
      </c>
      <c r="L319" s="77">
        <f t="shared" si="212"/>
        <v>0</v>
      </c>
      <c r="M319" s="77">
        <f t="shared" si="213"/>
        <v>0</v>
      </c>
      <c r="N319" s="77">
        <f t="shared" si="214"/>
        <v>4134000</v>
      </c>
      <c r="O319" s="77">
        <f t="shared" si="215"/>
        <v>4134000</v>
      </c>
      <c r="P319" s="78"/>
    </row>
    <row r="320" spans="1:16" s="22" customFormat="1" ht="16.5">
      <c r="A320" s="96">
        <v>16</v>
      </c>
      <c r="B320" s="97" t="s">
        <v>294</v>
      </c>
      <c r="C320" s="98" t="s">
        <v>54</v>
      </c>
      <c r="D320" s="79">
        <v>1</v>
      </c>
      <c r="E320" s="74">
        <v>0</v>
      </c>
      <c r="F320" s="73">
        <v>0</v>
      </c>
      <c r="G320" s="73">
        <f t="shared" si="210"/>
        <v>1</v>
      </c>
      <c r="H320" s="73">
        <f t="shared" si="211"/>
        <v>1</v>
      </c>
      <c r="I320" s="142">
        <v>26060000</v>
      </c>
      <c r="J320" s="75">
        <v>0</v>
      </c>
      <c r="K320" s="76">
        <f t="shared" si="195"/>
        <v>26060000</v>
      </c>
      <c r="L320" s="77">
        <f t="shared" si="212"/>
        <v>0</v>
      </c>
      <c r="M320" s="77">
        <f t="shared" si="213"/>
        <v>0</v>
      </c>
      <c r="N320" s="77">
        <f t="shared" si="214"/>
        <v>26060000</v>
      </c>
      <c r="O320" s="77">
        <f t="shared" si="215"/>
        <v>26060000</v>
      </c>
      <c r="P320" s="78"/>
    </row>
    <row r="321" spans="1:16" s="22" customFormat="1" ht="15.75">
      <c r="A321" s="95" t="s">
        <v>61</v>
      </c>
      <c r="B321" s="266" t="s">
        <v>305</v>
      </c>
      <c r="C321" s="266"/>
      <c r="D321" s="266"/>
      <c r="E321" s="266"/>
      <c r="F321" s="101"/>
      <c r="G321" s="101"/>
      <c r="H321" s="101"/>
      <c r="I321" s="144"/>
      <c r="J321" s="75"/>
      <c r="K321" s="76"/>
      <c r="L321" s="80"/>
      <c r="M321" s="80"/>
      <c r="N321" s="81"/>
      <c r="O321" s="82"/>
      <c r="P321" s="78"/>
    </row>
    <row r="322" spans="1:16" s="22" customFormat="1" ht="31.5">
      <c r="A322" s="96">
        <v>1</v>
      </c>
      <c r="B322" s="97" t="s">
        <v>306</v>
      </c>
      <c r="C322" s="98" t="s">
        <v>97</v>
      </c>
      <c r="D322" s="79">
        <v>3</v>
      </c>
      <c r="E322" s="74">
        <v>0</v>
      </c>
      <c r="F322" s="73">
        <v>0</v>
      </c>
      <c r="G322" s="73">
        <f t="shared" ref="G322:G332" si="216">D322</f>
        <v>3</v>
      </c>
      <c r="H322" s="73">
        <f t="shared" ref="H322:H332" si="217">F322+G322</f>
        <v>3</v>
      </c>
      <c r="I322" s="142">
        <v>19748000</v>
      </c>
      <c r="J322" s="75">
        <v>0</v>
      </c>
      <c r="K322" s="76">
        <f t="shared" si="195"/>
        <v>59244000</v>
      </c>
      <c r="L322" s="77">
        <f t="shared" ref="L322:L332" si="218">E322*($I322+$J322)</f>
        <v>0</v>
      </c>
      <c r="M322" s="77">
        <f t="shared" ref="M322:M332" si="219">F322*($I322+$J322)</f>
        <v>0</v>
      </c>
      <c r="N322" s="77">
        <f t="shared" ref="N322:N332" si="220">G322*($I322+$J322)</f>
        <v>59244000</v>
      </c>
      <c r="O322" s="77">
        <f t="shared" ref="O322:O332" si="221">H322*($I322+$J322)</f>
        <v>59244000</v>
      </c>
      <c r="P322" s="78"/>
    </row>
    <row r="323" spans="1:16" s="22" customFormat="1" ht="16.5">
      <c r="A323" s="96">
        <v>2</v>
      </c>
      <c r="B323" s="97" t="s">
        <v>307</v>
      </c>
      <c r="C323" s="98" t="s">
        <v>54</v>
      </c>
      <c r="D323" s="79">
        <v>3</v>
      </c>
      <c r="E323" s="74">
        <v>0</v>
      </c>
      <c r="F323" s="73">
        <v>0</v>
      </c>
      <c r="G323" s="73">
        <f t="shared" si="216"/>
        <v>3</v>
      </c>
      <c r="H323" s="73">
        <f t="shared" si="217"/>
        <v>3</v>
      </c>
      <c r="I323" s="142">
        <v>26057000</v>
      </c>
      <c r="J323" s="75">
        <v>0</v>
      </c>
      <c r="K323" s="76">
        <f t="shared" si="195"/>
        <v>78171000</v>
      </c>
      <c r="L323" s="77">
        <f t="shared" si="218"/>
        <v>0</v>
      </c>
      <c r="M323" s="77">
        <f t="shared" si="219"/>
        <v>0</v>
      </c>
      <c r="N323" s="77">
        <f t="shared" si="220"/>
        <v>78171000</v>
      </c>
      <c r="O323" s="77">
        <f t="shared" si="221"/>
        <v>78171000</v>
      </c>
      <c r="P323" s="78"/>
    </row>
    <row r="324" spans="1:16" s="22" customFormat="1" ht="16.5">
      <c r="A324" s="96">
        <v>3</v>
      </c>
      <c r="B324" s="97" t="s">
        <v>296</v>
      </c>
      <c r="C324" s="98" t="s">
        <v>109</v>
      </c>
      <c r="D324" s="79">
        <v>3</v>
      </c>
      <c r="E324" s="74">
        <v>0</v>
      </c>
      <c r="F324" s="73">
        <v>0</v>
      </c>
      <c r="G324" s="73">
        <f t="shared" si="216"/>
        <v>3</v>
      </c>
      <c r="H324" s="73">
        <f t="shared" si="217"/>
        <v>3</v>
      </c>
      <c r="I324" s="142">
        <v>36259000</v>
      </c>
      <c r="J324" s="75">
        <v>0</v>
      </c>
      <c r="K324" s="76">
        <f t="shared" si="195"/>
        <v>108777000</v>
      </c>
      <c r="L324" s="77">
        <f t="shared" si="218"/>
        <v>0</v>
      </c>
      <c r="M324" s="77">
        <f t="shared" si="219"/>
        <v>0</v>
      </c>
      <c r="N324" s="77">
        <f t="shared" si="220"/>
        <v>108777000</v>
      </c>
      <c r="O324" s="77">
        <f t="shared" si="221"/>
        <v>108777000</v>
      </c>
      <c r="P324" s="78"/>
    </row>
    <row r="325" spans="1:16" s="22" customFormat="1" ht="16.5">
      <c r="A325" s="96">
        <v>4</v>
      </c>
      <c r="B325" s="97" t="s">
        <v>297</v>
      </c>
      <c r="C325" s="98" t="s">
        <v>109</v>
      </c>
      <c r="D325" s="79">
        <v>6</v>
      </c>
      <c r="E325" s="74">
        <v>0</v>
      </c>
      <c r="F325" s="73">
        <v>0</v>
      </c>
      <c r="G325" s="73">
        <f t="shared" si="216"/>
        <v>6</v>
      </c>
      <c r="H325" s="73">
        <f t="shared" si="217"/>
        <v>6</v>
      </c>
      <c r="I325" s="142">
        <v>3732000</v>
      </c>
      <c r="J325" s="75">
        <v>0</v>
      </c>
      <c r="K325" s="76">
        <f t="shared" si="195"/>
        <v>22392000</v>
      </c>
      <c r="L325" s="77">
        <f t="shared" si="218"/>
        <v>0</v>
      </c>
      <c r="M325" s="77">
        <f t="shared" si="219"/>
        <v>0</v>
      </c>
      <c r="N325" s="77">
        <f t="shared" si="220"/>
        <v>22392000</v>
      </c>
      <c r="O325" s="77">
        <f t="shared" si="221"/>
        <v>22392000</v>
      </c>
      <c r="P325" s="78"/>
    </row>
    <row r="326" spans="1:16" s="22" customFormat="1" ht="31.5">
      <c r="A326" s="96">
        <v>5</v>
      </c>
      <c r="B326" s="97" t="s">
        <v>293</v>
      </c>
      <c r="C326" s="98" t="s">
        <v>54</v>
      </c>
      <c r="D326" s="79">
        <v>3</v>
      </c>
      <c r="E326" s="74">
        <v>0</v>
      </c>
      <c r="F326" s="73">
        <v>0</v>
      </c>
      <c r="G326" s="73">
        <f t="shared" si="216"/>
        <v>3</v>
      </c>
      <c r="H326" s="73">
        <f t="shared" si="217"/>
        <v>3</v>
      </c>
      <c r="I326" s="142">
        <v>53754000</v>
      </c>
      <c r="J326" s="75">
        <v>0</v>
      </c>
      <c r="K326" s="76">
        <f t="shared" si="195"/>
        <v>161262000</v>
      </c>
      <c r="L326" s="77">
        <f t="shared" si="218"/>
        <v>0</v>
      </c>
      <c r="M326" s="77">
        <f t="shared" si="219"/>
        <v>0</v>
      </c>
      <c r="N326" s="77">
        <f t="shared" si="220"/>
        <v>161262000</v>
      </c>
      <c r="O326" s="77">
        <f t="shared" si="221"/>
        <v>161262000</v>
      </c>
      <c r="P326" s="78"/>
    </row>
    <row r="327" spans="1:16" s="22" customFormat="1" ht="16.5">
      <c r="A327" s="96">
        <v>6</v>
      </c>
      <c r="B327" s="97" t="s">
        <v>299</v>
      </c>
      <c r="C327" s="98" t="s">
        <v>109</v>
      </c>
      <c r="D327" s="79">
        <v>3</v>
      </c>
      <c r="E327" s="74">
        <v>0</v>
      </c>
      <c r="F327" s="73">
        <v>0</v>
      </c>
      <c r="G327" s="73">
        <f t="shared" si="216"/>
        <v>3</v>
      </c>
      <c r="H327" s="73">
        <f t="shared" si="217"/>
        <v>3</v>
      </c>
      <c r="I327" s="142">
        <v>25778000</v>
      </c>
      <c r="J327" s="75">
        <v>0</v>
      </c>
      <c r="K327" s="76">
        <f t="shared" si="195"/>
        <v>77334000</v>
      </c>
      <c r="L327" s="77">
        <f t="shared" si="218"/>
        <v>0</v>
      </c>
      <c r="M327" s="77">
        <f t="shared" si="219"/>
        <v>0</v>
      </c>
      <c r="N327" s="77">
        <f t="shared" si="220"/>
        <v>77334000</v>
      </c>
      <c r="O327" s="77">
        <f t="shared" si="221"/>
        <v>77334000</v>
      </c>
      <c r="P327" s="78"/>
    </row>
    <row r="328" spans="1:16" s="22" customFormat="1" ht="16.5">
      <c r="A328" s="96">
        <v>7</v>
      </c>
      <c r="B328" s="97" t="s">
        <v>300</v>
      </c>
      <c r="C328" s="98" t="s">
        <v>109</v>
      </c>
      <c r="D328" s="79">
        <v>3</v>
      </c>
      <c r="E328" s="74">
        <v>0</v>
      </c>
      <c r="F328" s="73">
        <v>0</v>
      </c>
      <c r="G328" s="73">
        <f t="shared" si="216"/>
        <v>3</v>
      </c>
      <c r="H328" s="73">
        <f t="shared" si="217"/>
        <v>3</v>
      </c>
      <c r="I328" s="142">
        <v>47987000</v>
      </c>
      <c r="J328" s="75">
        <v>0</v>
      </c>
      <c r="K328" s="76">
        <f t="shared" si="195"/>
        <v>143961000</v>
      </c>
      <c r="L328" s="77">
        <f t="shared" si="218"/>
        <v>0</v>
      </c>
      <c r="M328" s="77">
        <f t="shared" si="219"/>
        <v>0</v>
      </c>
      <c r="N328" s="77">
        <f t="shared" si="220"/>
        <v>143961000</v>
      </c>
      <c r="O328" s="77">
        <f t="shared" si="221"/>
        <v>143961000</v>
      </c>
      <c r="P328" s="78"/>
    </row>
    <row r="329" spans="1:16" s="22" customFormat="1" ht="16.5">
      <c r="A329" s="96">
        <v>8</v>
      </c>
      <c r="B329" s="97" t="s">
        <v>301</v>
      </c>
      <c r="C329" s="98" t="s">
        <v>109</v>
      </c>
      <c r="D329" s="79">
        <v>3</v>
      </c>
      <c r="E329" s="74">
        <v>0</v>
      </c>
      <c r="F329" s="73">
        <v>0</v>
      </c>
      <c r="G329" s="73">
        <f t="shared" si="216"/>
        <v>3</v>
      </c>
      <c r="H329" s="73">
        <f t="shared" si="217"/>
        <v>3</v>
      </c>
      <c r="I329" s="142">
        <v>2917000</v>
      </c>
      <c r="J329" s="75">
        <v>0</v>
      </c>
      <c r="K329" s="76">
        <f t="shared" si="195"/>
        <v>8751000</v>
      </c>
      <c r="L329" s="77">
        <f t="shared" si="218"/>
        <v>0</v>
      </c>
      <c r="M329" s="77">
        <f t="shared" si="219"/>
        <v>0</v>
      </c>
      <c r="N329" s="77">
        <f t="shared" si="220"/>
        <v>8751000</v>
      </c>
      <c r="O329" s="77">
        <f t="shared" si="221"/>
        <v>8751000</v>
      </c>
      <c r="P329" s="78"/>
    </row>
    <row r="330" spans="1:16" s="22" customFormat="1" ht="16.5">
      <c r="A330" s="96">
        <v>9</v>
      </c>
      <c r="B330" s="97" t="s">
        <v>302</v>
      </c>
      <c r="C330" s="98" t="s">
        <v>109</v>
      </c>
      <c r="D330" s="79">
        <v>3</v>
      </c>
      <c r="E330" s="74">
        <v>0</v>
      </c>
      <c r="F330" s="73">
        <v>0</v>
      </c>
      <c r="G330" s="73">
        <f t="shared" si="216"/>
        <v>3</v>
      </c>
      <c r="H330" s="73">
        <f t="shared" si="217"/>
        <v>3</v>
      </c>
      <c r="I330" s="142">
        <v>1379000</v>
      </c>
      <c r="J330" s="75">
        <v>0</v>
      </c>
      <c r="K330" s="76">
        <f t="shared" si="195"/>
        <v>4137000</v>
      </c>
      <c r="L330" s="77">
        <f t="shared" si="218"/>
        <v>0</v>
      </c>
      <c r="M330" s="77">
        <f t="shared" si="219"/>
        <v>0</v>
      </c>
      <c r="N330" s="77">
        <f t="shared" si="220"/>
        <v>4137000</v>
      </c>
      <c r="O330" s="77">
        <f t="shared" si="221"/>
        <v>4137000</v>
      </c>
      <c r="P330" s="78"/>
    </row>
    <row r="331" spans="1:16" s="22" customFormat="1" ht="16.5">
      <c r="A331" s="96">
        <v>10</v>
      </c>
      <c r="B331" s="97" t="s">
        <v>303</v>
      </c>
      <c r="C331" s="98" t="s">
        <v>78</v>
      </c>
      <c r="D331" s="79">
        <v>50</v>
      </c>
      <c r="E331" s="74">
        <v>0</v>
      </c>
      <c r="F331" s="73">
        <v>0</v>
      </c>
      <c r="G331" s="73">
        <f t="shared" si="216"/>
        <v>50</v>
      </c>
      <c r="H331" s="73">
        <f t="shared" si="217"/>
        <v>50</v>
      </c>
      <c r="I331" s="142">
        <v>42000</v>
      </c>
      <c r="J331" s="75">
        <v>0</v>
      </c>
      <c r="K331" s="76">
        <f t="shared" si="195"/>
        <v>2100000</v>
      </c>
      <c r="L331" s="77">
        <f t="shared" si="218"/>
        <v>0</v>
      </c>
      <c r="M331" s="77">
        <f t="shared" si="219"/>
        <v>0</v>
      </c>
      <c r="N331" s="77">
        <f t="shared" si="220"/>
        <v>2100000</v>
      </c>
      <c r="O331" s="77">
        <f t="shared" si="221"/>
        <v>2100000</v>
      </c>
      <c r="P331" s="78"/>
    </row>
    <row r="332" spans="1:16" s="22" customFormat="1" ht="16.5">
      <c r="A332" s="96">
        <v>11</v>
      </c>
      <c r="B332" s="97" t="s">
        <v>304</v>
      </c>
      <c r="C332" s="98" t="s">
        <v>109</v>
      </c>
      <c r="D332" s="79">
        <v>3</v>
      </c>
      <c r="E332" s="74">
        <v>0</v>
      </c>
      <c r="F332" s="73">
        <v>0</v>
      </c>
      <c r="G332" s="73">
        <f t="shared" si="216"/>
        <v>3</v>
      </c>
      <c r="H332" s="73">
        <f t="shared" si="217"/>
        <v>3</v>
      </c>
      <c r="I332" s="142">
        <v>4134000</v>
      </c>
      <c r="J332" s="75">
        <v>0</v>
      </c>
      <c r="K332" s="76">
        <f t="shared" si="195"/>
        <v>12402000</v>
      </c>
      <c r="L332" s="77">
        <f t="shared" si="218"/>
        <v>0</v>
      </c>
      <c r="M332" s="77">
        <f t="shared" si="219"/>
        <v>0</v>
      </c>
      <c r="N332" s="77">
        <f t="shared" si="220"/>
        <v>12402000</v>
      </c>
      <c r="O332" s="77">
        <f t="shared" si="221"/>
        <v>12402000</v>
      </c>
      <c r="P332" s="78"/>
    </row>
    <row r="333" spans="1:16" s="22" customFormat="1" ht="15.75">
      <c r="A333" s="95" t="s">
        <v>66</v>
      </c>
      <c r="B333" s="266" t="s">
        <v>308</v>
      </c>
      <c r="C333" s="266"/>
      <c r="D333" s="266"/>
      <c r="E333" s="266"/>
      <c r="F333" s="101"/>
      <c r="G333" s="101"/>
      <c r="H333" s="101"/>
      <c r="I333" s="144"/>
      <c r="J333" s="75"/>
      <c r="K333" s="76"/>
      <c r="L333" s="80"/>
      <c r="M333" s="80"/>
      <c r="N333" s="81"/>
      <c r="O333" s="82"/>
      <c r="P333" s="78"/>
    </row>
    <row r="334" spans="1:16" s="22" customFormat="1" ht="16.5">
      <c r="A334" s="96">
        <v>1</v>
      </c>
      <c r="B334" s="97" t="s">
        <v>307</v>
      </c>
      <c r="C334" s="98" t="s">
        <v>54</v>
      </c>
      <c r="D334" s="79">
        <v>1</v>
      </c>
      <c r="E334" s="74">
        <v>0</v>
      </c>
      <c r="F334" s="73">
        <v>0</v>
      </c>
      <c r="G334" s="73">
        <f t="shared" ref="G334:G341" si="222">D334</f>
        <v>1</v>
      </c>
      <c r="H334" s="73">
        <f t="shared" ref="H334:H341" si="223">F334+G334</f>
        <v>1</v>
      </c>
      <c r="I334" s="142">
        <v>26060000</v>
      </c>
      <c r="J334" s="75">
        <v>0</v>
      </c>
      <c r="K334" s="76">
        <f t="shared" si="195"/>
        <v>26060000</v>
      </c>
      <c r="L334" s="77">
        <f t="shared" ref="L334:L341" si="224">E334*($I334+$J334)</f>
        <v>0</v>
      </c>
      <c r="M334" s="77">
        <f t="shared" ref="M334:M341" si="225">F334*($I334+$J334)</f>
        <v>0</v>
      </c>
      <c r="N334" s="77">
        <f t="shared" ref="N334:N341" si="226">G334*($I334+$J334)</f>
        <v>26060000</v>
      </c>
      <c r="O334" s="77">
        <f t="shared" ref="O334:O341" si="227">H334*($I334+$J334)</f>
        <v>26060000</v>
      </c>
      <c r="P334" s="78"/>
    </row>
    <row r="335" spans="1:16" s="22" customFormat="1" ht="16.5">
      <c r="A335" s="96">
        <v>2</v>
      </c>
      <c r="B335" s="97" t="s">
        <v>300</v>
      </c>
      <c r="C335" s="98" t="s">
        <v>109</v>
      </c>
      <c r="D335" s="79">
        <v>1</v>
      </c>
      <c r="E335" s="74">
        <v>0</v>
      </c>
      <c r="F335" s="73">
        <v>0</v>
      </c>
      <c r="G335" s="73">
        <f t="shared" si="222"/>
        <v>1</v>
      </c>
      <c r="H335" s="73">
        <f t="shared" si="223"/>
        <v>1</v>
      </c>
      <c r="I335" s="142">
        <v>47987000</v>
      </c>
      <c r="J335" s="75">
        <v>0</v>
      </c>
      <c r="K335" s="76">
        <f t="shared" si="195"/>
        <v>47987000</v>
      </c>
      <c r="L335" s="77">
        <f t="shared" si="224"/>
        <v>0</v>
      </c>
      <c r="M335" s="77">
        <f t="shared" si="225"/>
        <v>0</v>
      </c>
      <c r="N335" s="77">
        <f t="shared" si="226"/>
        <v>47987000</v>
      </c>
      <c r="O335" s="77">
        <f t="shared" si="227"/>
        <v>47987000</v>
      </c>
      <c r="P335" s="78"/>
    </row>
    <row r="336" spans="1:16" s="22" customFormat="1" ht="16.5">
      <c r="A336" s="96">
        <v>3</v>
      </c>
      <c r="B336" s="97" t="s">
        <v>108</v>
      </c>
      <c r="C336" s="98" t="s">
        <v>109</v>
      </c>
      <c r="D336" s="79">
        <v>1</v>
      </c>
      <c r="E336" s="74">
        <v>0</v>
      </c>
      <c r="F336" s="73">
        <v>0</v>
      </c>
      <c r="G336" s="73">
        <f t="shared" si="222"/>
        <v>1</v>
      </c>
      <c r="H336" s="73">
        <f t="shared" si="223"/>
        <v>1</v>
      </c>
      <c r="I336" s="142">
        <v>10635000</v>
      </c>
      <c r="J336" s="75">
        <v>0</v>
      </c>
      <c r="K336" s="76">
        <f t="shared" si="195"/>
        <v>10635000</v>
      </c>
      <c r="L336" s="77">
        <f t="shared" si="224"/>
        <v>0</v>
      </c>
      <c r="M336" s="77">
        <f t="shared" si="225"/>
        <v>0</v>
      </c>
      <c r="N336" s="77">
        <f t="shared" si="226"/>
        <v>10635000</v>
      </c>
      <c r="O336" s="77">
        <f t="shared" si="227"/>
        <v>10635000</v>
      </c>
      <c r="P336" s="78"/>
    </row>
    <row r="337" spans="1:16" s="22" customFormat="1" ht="16.5">
      <c r="A337" s="96">
        <v>4</v>
      </c>
      <c r="B337" s="97" t="s">
        <v>110</v>
      </c>
      <c r="C337" s="98" t="s">
        <v>109</v>
      </c>
      <c r="D337" s="79">
        <v>10</v>
      </c>
      <c r="E337" s="74">
        <v>0</v>
      </c>
      <c r="F337" s="73">
        <v>0</v>
      </c>
      <c r="G337" s="73">
        <f t="shared" si="222"/>
        <v>10</v>
      </c>
      <c r="H337" s="73">
        <f t="shared" si="223"/>
        <v>10</v>
      </c>
      <c r="I337" s="142">
        <v>737000</v>
      </c>
      <c r="J337" s="75">
        <v>0</v>
      </c>
      <c r="K337" s="76">
        <f t="shared" si="195"/>
        <v>7370000</v>
      </c>
      <c r="L337" s="77">
        <f t="shared" si="224"/>
        <v>0</v>
      </c>
      <c r="M337" s="77">
        <f t="shared" si="225"/>
        <v>0</v>
      </c>
      <c r="N337" s="77">
        <f t="shared" si="226"/>
        <v>7370000</v>
      </c>
      <c r="O337" s="77">
        <f t="shared" si="227"/>
        <v>7370000</v>
      </c>
      <c r="P337" s="78"/>
    </row>
    <row r="338" spans="1:16" s="22" customFormat="1" ht="31.5">
      <c r="A338" s="96">
        <v>5</v>
      </c>
      <c r="B338" s="97" t="s">
        <v>309</v>
      </c>
      <c r="C338" s="98" t="s">
        <v>54</v>
      </c>
      <c r="D338" s="79">
        <v>1</v>
      </c>
      <c r="E338" s="74">
        <v>0</v>
      </c>
      <c r="F338" s="73">
        <v>0</v>
      </c>
      <c r="G338" s="73">
        <f t="shared" si="222"/>
        <v>1</v>
      </c>
      <c r="H338" s="73">
        <f t="shared" si="223"/>
        <v>1</v>
      </c>
      <c r="I338" s="142">
        <v>34028000</v>
      </c>
      <c r="J338" s="75">
        <v>0</v>
      </c>
      <c r="K338" s="76">
        <f t="shared" si="195"/>
        <v>34028000</v>
      </c>
      <c r="L338" s="77">
        <f t="shared" si="224"/>
        <v>0</v>
      </c>
      <c r="M338" s="77">
        <f t="shared" si="225"/>
        <v>0</v>
      </c>
      <c r="N338" s="77">
        <f t="shared" si="226"/>
        <v>34028000</v>
      </c>
      <c r="O338" s="77">
        <f t="shared" si="227"/>
        <v>34028000</v>
      </c>
      <c r="P338" s="78"/>
    </row>
    <row r="339" spans="1:16" s="22" customFormat="1" ht="16.5">
      <c r="A339" s="96">
        <v>6</v>
      </c>
      <c r="B339" s="97" t="s">
        <v>310</v>
      </c>
      <c r="C339" s="98" t="s">
        <v>109</v>
      </c>
      <c r="D339" s="79">
        <v>1</v>
      </c>
      <c r="E339" s="74">
        <v>0</v>
      </c>
      <c r="F339" s="73">
        <v>0</v>
      </c>
      <c r="G339" s="73">
        <f t="shared" si="222"/>
        <v>1</v>
      </c>
      <c r="H339" s="73">
        <f t="shared" si="223"/>
        <v>1</v>
      </c>
      <c r="I339" s="142">
        <v>2917000</v>
      </c>
      <c r="J339" s="75">
        <v>0</v>
      </c>
      <c r="K339" s="76">
        <f t="shared" si="195"/>
        <v>2917000</v>
      </c>
      <c r="L339" s="77">
        <f t="shared" si="224"/>
        <v>0</v>
      </c>
      <c r="M339" s="77">
        <f t="shared" si="225"/>
        <v>0</v>
      </c>
      <c r="N339" s="77">
        <f t="shared" si="226"/>
        <v>2917000</v>
      </c>
      <c r="O339" s="77">
        <f t="shared" si="227"/>
        <v>2917000</v>
      </c>
      <c r="P339" s="78"/>
    </row>
    <row r="340" spans="1:16" s="22" customFormat="1" ht="16.5">
      <c r="A340" s="96">
        <v>7</v>
      </c>
      <c r="B340" s="97" t="s">
        <v>311</v>
      </c>
      <c r="C340" s="98" t="s">
        <v>102</v>
      </c>
      <c r="D340" s="79">
        <v>22.44</v>
      </c>
      <c r="E340" s="74">
        <v>0</v>
      </c>
      <c r="F340" s="73">
        <v>0</v>
      </c>
      <c r="G340" s="73">
        <f t="shared" si="222"/>
        <v>22.44</v>
      </c>
      <c r="H340" s="73">
        <f t="shared" si="223"/>
        <v>22.44</v>
      </c>
      <c r="I340" s="142">
        <v>1484000</v>
      </c>
      <c r="J340" s="75">
        <v>0</v>
      </c>
      <c r="K340" s="76">
        <f t="shared" si="195"/>
        <v>33300960.000000004</v>
      </c>
      <c r="L340" s="77">
        <f t="shared" si="224"/>
        <v>0</v>
      </c>
      <c r="M340" s="77">
        <f t="shared" si="225"/>
        <v>0</v>
      </c>
      <c r="N340" s="77">
        <f t="shared" si="226"/>
        <v>33300960.000000004</v>
      </c>
      <c r="O340" s="77">
        <f t="shared" si="227"/>
        <v>33300960.000000004</v>
      </c>
      <c r="P340" s="78"/>
    </row>
    <row r="341" spans="1:16" s="22" customFormat="1" ht="78.75">
      <c r="A341" s="96">
        <v>8</v>
      </c>
      <c r="B341" s="97" t="s">
        <v>312</v>
      </c>
      <c r="C341" s="98" t="s">
        <v>54</v>
      </c>
      <c r="D341" s="79">
        <v>1</v>
      </c>
      <c r="E341" s="74">
        <v>0</v>
      </c>
      <c r="F341" s="73">
        <v>0</v>
      </c>
      <c r="G341" s="73">
        <f t="shared" si="222"/>
        <v>1</v>
      </c>
      <c r="H341" s="73">
        <f t="shared" si="223"/>
        <v>1</v>
      </c>
      <c r="I341" s="142">
        <v>7815000</v>
      </c>
      <c r="J341" s="75">
        <v>0</v>
      </c>
      <c r="K341" s="76">
        <f t="shared" si="195"/>
        <v>7815000</v>
      </c>
      <c r="L341" s="77">
        <f t="shared" si="224"/>
        <v>0</v>
      </c>
      <c r="M341" s="77">
        <f t="shared" si="225"/>
        <v>0</v>
      </c>
      <c r="N341" s="77">
        <f t="shared" si="226"/>
        <v>7815000</v>
      </c>
      <c r="O341" s="77">
        <f t="shared" si="227"/>
        <v>7815000</v>
      </c>
      <c r="P341" s="78"/>
    </row>
    <row r="342" spans="1:16" s="22" customFormat="1" ht="15.75">
      <c r="A342" s="95" t="s">
        <v>69</v>
      </c>
      <c r="B342" s="266" t="s">
        <v>313</v>
      </c>
      <c r="C342" s="266"/>
      <c r="D342" s="266"/>
      <c r="E342" s="266"/>
      <c r="F342" s="101"/>
      <c r="G342" s="101"/>
      <c r="H342" s="101"/>
      <c r="I342" s="144"/>
      <c r="J342" s="75"/>
      <c r="K342" s="76"/>
      <c r="L342" s="80"/>
      <c r="M342" s="80"/>
      <c r="N342" s="81"/>
      <c r="O342" s="82"/>
      <c r="P342" s="78"/>
    </row>
    <row r="343" spans="1:16" s="22" customFormat="1" ht="31.5">
      <c r="A343" s="96">
        <v>1</v>
      </c>
      <c r="B343" s="99" t="s">
        <v>60</v>
      </c>
      <c r="C343" s="98" t="s">
        <v>54</v>
      </c>
      <c r="D343" s="79">
        <v>1</v>
      </c>
      <c r="E343" s="74">
        <v>0</v>
      </c>
      <c r="F343" s="73">
        <v>0</v>
      </c>
      <c r="G343" s="73">
        <f t="shared" ref="G343:G353" si="228">D343</f>
        <v>1</v>
      </c>
      <c r="H343" s="73">
        <f t="shared" ref="H343:H353" si="229">F343+G343</f>
        <v>1</v>
      </c>
      <c r="I343" s="142">
        <v>1595808000</v>
      </c>
      <c r="J343" s="75">
        <v>0</v>
      </c>
      <c r="K343" s="76">
        <f t="shared" si="195"/>
        <v>1595808000</v>
      </c>
      <c r="L343" s="77">
        <f t="shared" ref="L343:L350" si="230">E343*($I343+$J343)</f>
        <v>0</v>
      </c>
      <c r="M343" s="77">
        <f t="shared" ref="M343:M350" si="231">F343*($I343+$J343)</f>
        <v>0</v>
      </c>
      <c r="N343" s="77">
        <f t="shared" ref="N343:N350" si="232">G343*($I343+$J343)</f>
        <v>1595808000</v>
      </c>
      <c r="O343" s="77">
        <f t="shared" ref="O343:O350" si="233">H343*($I343+$J343)</f>
        <v>1595808000</v>
      </c>
      <c r="P343" s="78"/>
    </row>
    <row r="344" spans="1:16" s="22" customFormat="1" ht="31.5">
      <c r="A344" s="96">
        <v>2</v>
      </c>
      <c r="B344" s="97" t="s">
        <v>204</v>
      </c>
      <c r="C344" s="98" t="s">
        <v>54</v>
      </c>
      <c r="D344" s="79">
        <v>1</v>
      </c>
      <c r="E344" s="74">
        <v>0</v>
      </c>
      <c r="F344" s="73">
        <v>0</v>
      </c>
      <c r="G344" s="73">
        <f t="shared" si="228"/>
        <v>1</v>
      </c>
      <c r="H344" s="73">
        <f t="shared" si="229"/>
        <v>1</v>
      </c>
      <c r="I344" s="142">
        <v>689985000</v>
      </c>
      <c r="J344" s="75">
        <v>0</v>
      </c>
      <c r="K344" s="76">
        <f t="shared" si="195"/>
        <v>689985000</v>
      </c>
      <c r="L344" s="77">
        <f t="shared" si="230"/>
        <v>0</v>
      </c>
      <c r="M344" s="77">
        <f t="shared" si="231"/>
        <v>0</v>
      </c>
      <c r="N344" s="77">
        <f t="shared" si="232"/>
        <v>689985000</v>
      </c>
      <c r="O344" s="77">
        <f t="shared" si="233"/>
        <v>689985000</v>
      </c>
      <c r="P344" s="78"/>
    </row>
    <row r="345" spans="1:16" s="22" customFormat="1" ht="16.5">
      <c r="A345" s="96">
        <v>3</v>
      </c>
      <c r="B345" s="97" t="s">
        <v>314</v>
      </c>
      <c r="C345" s="98" t="s">
        <v>54</v>
      </c>
      <c r="D345" s="79">
        <v>1</v>
      </c>
      <c r="E345" s="74">
        <v>0</v>
      </c>
      <c r="F345" s="73">
        <v>0</v>
      </c>
      <c r="G345" s="73">
        <f t="shared" si="228"/>
        <v>1</v>
      </c>
      <c r="H345" s="73">
        <f t="shared" si="229"/>
        <v>1</v>
      </c>
      <c r="I345" s="142">
        <v>527046000</v>
      </c>
      <c r="J345" s="75">
        <v>0</v>
      </c>
      <c r="K345" s="76">
        <f t="shared" si="195"/>
        <v>527046000</v>
      </c>
      <c r="L345" s="77">
        <f t="shared" si="230"/>
        <v>0</v>
      </c>
      <c r="M345" s="77">
        <f t="shared" si="231"/>
        <v>0</v>
      </c>
      <c r="N345" s="77">
        <f t="shared" si="232"/>
        <v>527046000</v>
      </c>
      <c r="O345" s="77">
        <f t="shared" si="233"/>
        <v>527046000</v>
      </c>
      <c r="P345" s="78"/>
    </row>
    <row r="346" spans="1:16" s="22" customFormat="1" ht="16.5">
      <c r="A346" s="96">
        <v>4</v>
      </c>
      <c r="B346" s="97" t="s">
        <v>315</v>
      </c>
      <c r="C346" s="98" t="s">
        <v>54</v>
      </c>
      <c r="D346" s="79">
        <v>2</v>
      </c>
      <c r="E346" s="74">
        <v>0</v>
      </c>
      <c r="F346" s="73">
        <v>0</v>
      </c>
      <c r="G346" s="73">
        <f t="shared" si="228"/>
        <v>2</v>
      </c>
      <c r="H346" s="73">
        <f t="shared" si="229"/>
        <v>2</v>
      </c>
      <c r="I346" s="142">
        <v>36683000</v>
      </c>
      <c r="J346" s="75">
        <v>0</v>
      </c>
      <c r="K346" s="76">
        <f t="shared" si="195"/>
        <v>73366000</v>
      </c>
      <c r="L346" s="77">
        <f t="shared" si="230"/>
        <v>0</v>
      </c>
      <c r="M346" s="77">
        <f t="shared" si="231"/>
        <v>0</v>
      </c>
      <c r="N346" s="77">
        <f t="shared" si="232"/>
        <v>73366000</v>
      </c>
      <c r="O346" s="77">
        <f t="shared" si="233"/>
        <v>73366000</v>
      </c>
      <c r="P346" s="78"/>
    </row>
    <row r="347" spans="1:16" s="22" customFormat="1" ht="16.5">
      <c r="A347" s="96">
        <v>5</v>
      </c>
      <c r="B347" s="97" t="s">
        <v>316</v>
      </c>
      <c r="C347" s="98" t="s">
        <v>54</v>
      </c>
      <c r="D347" s="79">
        <v>2</v>
      </c>
      <c r="E347" s="74">
        <v>0</v>
      </c>
      <c r="F347" s="73">
        <v>0</v>
      </c>
      <c r="G347" s="73">
        <f t="shared" si="228"/>
        <v>2</v>
      </c>
      <c r="H347" s="73">
        <f t="shared" si="229"/>
        <v>2</v>
      </c>
      <c r="I347" s="142">
        <v>386000000</v>
      </c>
      <c r="J347" s="75">
        <v>0</v>
      </c>
      <c r="K347" s="76">
        <f t="shared" ref="K347:K353" si="234">I347*D347</f>
        <v>772000000</v>
      </c>
      <c r="L347" s="77">
        <f t="shared" si="230"/>
        <v>0</v>
      </c>
      <c r="M347" s="77">
        <f t="shared" si="231"/>
        <v>0</v>
      </c>
      <c r="N347" s="77">
        <f t="shared" si="232"/>
        <v>772000000</v>
      </c>
      <c r="O347" s="77">
        <f t="shared" si="233"/>
        <v>772000000</v>
      </c>
      <c r="P347" s="78"/>
    </row>
    <row r="348" spans="1:16" s="22" customFormat="1" ht="16.5">
      <c r="A348" s="96">
        <v>6</v>
      </c>
      <c r="B348" s="97" t="s">
        <v>317</v>
      </c>
      <c r="C348" s="98" t="s">
        <v>54</v>
      </c>
      <c r="D348" s="79">
        <v>2</v>
      </c>
      <c r="E348" s="74">
        <v>0</v>
      </c>
      <c r="F348" s="73">
        <v>0</v>
      </c>
      <c r="G348" s="73">
        <f t="shared" si="228"/>
        <v>2</v>
      </c>
      <c r="H348" s="73">
        <f t="shared" si="229"/>
        <v>2</v>
      </c>
      <c r="I348" s="142">
        <v>465307000</v>
      </c>
      <c r="J348" s="75">
        <v>0</v>
      </c>
      <c r="K348" s="76">
        <f t="shared" si="234"/>
        <v>930614000</v>
      </c>
      <c r="L348" s="77">
        <f t="shared" si="230"/>
        <v>0</v>
      </c>
      <c r="M348" s="77">
        <f t="shared" si="231"/>
        <v>0</v>
      </c>
      <c r="N348" s="77">
        <f t="shared" si="232"/>
        <v>930614000</v>
      </c>
      <c r="O348" s="77">
        <f t="shared" si="233"/>
        <v>930614000</v>
      </c>
      <c r="P348" s="78"/>
    </row>
    <row r="349" spans="1:16" s="22" customFormat="1" ht="16.5">
      <c r="A349" s="96">
        <v>7</v>
      </c>
      <c r="B349" s="97" t="s">
        <v>318</v>
      </c>
      <c r="C349" s="98" t="s">
        <v>97</v>
      </c>
      <c r="D349" s="79">
        <v>3</v>
      </c>
      <c r="E349" s="74">
        <v>0</v>
      </c>
      <c r="F349" s="73">
        <v>0</v>
      </c>
      <c r="G349" s="73">
        <f t="shared" si="228"/>
        <v>3</v>
      </c>
      <c r="H349" s="73">
        <f t="shared" si="229"/>
        <v>3</v>
      </c>
      <c r="I349" s="142">
        <v>19931000</v>
      </c>
      <c r="J349" s="75">
        <v>0</v>
      </c>
      <c r="K349" s="76">
        <f t="shared" si="234"/>
        <v>59793000</v>
      </c>
      <c r="L349" s="77">
        <f t="shared" si="230"/>
        <v>0</v>
      </c>
      <c r="M349" s="77">
        <f t="shared" si="231"/>
        <v>0</v>
      </c>
      <c r="N349" s="77">
        <f t="shared" si="232"/>
        <v>59793000</v>
      </c>
      <c r="O349" s="77">
        <f t="shared" si="233"/>
        <v>59793000</v>
      </c>
      <c r="P349" s="78"/>
    </row>
    <row r="350" spans="1:16" s="22" customFormat="1" ht="31.5">
      <c r="A350" s="96">
        <v>8</v>
      </c>
      <c r="B350" s="97" t="s">
        <v>319</v>
      </c>
      <c r="C350" s="98" t="s">
        <v>97</v>
      </c>
      <c r="D350" s="79">
        <v>1</v>
      </c>
      <c r="E350" s="74">
        <v>0</v>
      </c>
      <c r="F350" s="73">
        <v>0</v>
      </c>
      <c r="G350" s="73">
        <f t="shared" si="228"/>
        <v>1</v>
      </c>
      <c r="H350" s="73">
        <f t="shared" si="229"/>
        <v>1</v>
      </c>
      <c r="I350" s="142">
        <v>31861000</v>
      </c>
      <c r="J350" s="75">
        <v>0</v>
      </c>
      <c r="K350" s="76">
        <f t="shared" si="234"/>
        <v>31861000</v>
      </c>
      <c r="L350" s="77">
        <f t="shared" si="230"/>
        <v>0</v>
      </c>
      <c r="M350" s="77">
        <f t="shared" si="231"/>
        <v>0</v>
      </c>
      <c r="N350" s="77">
        <f t="shared" si="232"/>
        <v>31861000</v>
      </c>
      <c r="O350" s="77">
        <f t="shared" si="233"/>
        <v>31861000</v>
      </c>
      <c r="P350" s="78"/>
    </row>
    <row r="351" spans="1:16" s="22" customFormat="1" ht="16.5">
      <c r="A351" s="95" t="s">
        <v>138</v>
      </c>
      <c r="B351" s="266" t="s">
        <v>320</v>
      </c>
      <c r="C351" s="266"/>
      <c r="D351" s="266"/>
      <c r="E351" s="266"/>
      <c r="F351" s="73">
        <v>0</v>
      </c>
      <c r="G351" s="73">
        <f t="shared" si="228"/>
        <v>0</v>
      </c>
      <c r="H351" s="73">
        <f t="shared" si="229"/>
        <v>0</v>
      </c>
      <c r="I351" s="144"/>
      <c r="J351" s="75"/>
      <c r="K351" s="76"/>
      <c r="L351" s="80"/>
      <c r="M351" s="80"/>
      <c r="N351" s="81"/>
      <c r="O351" s="82"/>
      <c r="P351" s="78"/>
    </row>
    <row r="352" spans="1:16" s="22" customFormat="1" ht="16.5">
      <c r="A352" s="96">
        <v>1</v>
      </c>
      <c r="B352" s="97" t="s">
        <v>321</v>
      </c>
      <c r="C352" s="98" t="s">
        <v>65</v>
      </c>
      <c r="D352" s="79">
        <v>12</v>
      </c>
      <c r="E352" s="74">
        <v>0</v>
      </c>
      <c r="F352" s="73">
        <v>0</v>
      </c>
      <c r="G352" s="73">
        <f t="shared" si="228"/>
        <v>12</v>
      </c>
      <c r="H352" s="73">
        <f t="shared" si="229"/>
        <v>12</v>
      </c>
      <c r="I352" s="142">
        <v>43517000</v>
      </c>
      <c r="J352" s="75">
        <v>0</v>
      </c>
      <c r="K352" s="76">
        <f t="shared" si="234"/>
        <v>522204000</v>
      </c>
      <c r="L352" s="77">
        <f t="shared" ref="L352:L353" si="235">E352*($I352+$J352)</f>
        <v>0</v>
      </c>
      <c r="M352" s="77">
        <f t="shared" ref="M352:M353" si="236">F352*($I352+$J352)</f>
        <v>0</v>
      </c>
      <c r="N352" s="77">
        <f t="shared" ref="N352:N353" si="237">G352*($I352+$J352)</f>
        <v>522204000</v>
      </c>
      <c r="O352" s="77">
        <f t="shared" ref="O352:O353" si="238">H352*($I352+$J352)</f>
        <v>522204000</v>
      </c>
      <c r="P352" s="78"/>
    </row>
    <row r="353" spans="1:16" s="22" customFormat="1" ht="31.5">
      <c r="A353" s="96">
        <v>2</v>
      </c>
      <c r="B353" s="99" t="s">
        <v>322</v>
      </c>
      <c r="C353" s="98" t="s">
        <v>65</v>
      </c>
      <c r="D353" s="79">
        <v>20</v>
      </c>
      <c r="E353" s="74">
        <v>0</v>
      </c>
      <c r="F353" s="73">
        <v>0</v>
      </c>
      <c r="G353" s="73">
        <f t="shared" si="228"/>
        <v>20</v>
      </c>
      <c r="H353" s="73">
        <f t="shared" si="229"/>
        <v>20</v>
      </c>
      <c r="I353" s="142">
        <v>3928000</v>
      </c>
      <c r="J353" s="75">
        <v>0</v>
      </c>
      <c r="K353" s="76">
        <f t="shared" si="234"/>
        <v>78560000</v>
      </c>
      <c r="L353" s="77">
        <f t="shared" si="235"/>
        <v>0</v>
      </c>
      <c r="M353" s="77">
        <f t="shared" si="236"/>
        <v>0</v>
      </c>
      <c r="N353" s="77">
        <f t="shared" si="237"/>
        <v>78560000</v>
      </c>
      <c r="O353" s="77">
        <f t="shared" si="238"/>
        <v>78560000</v>
      </c>
      <c r="P353" s="78"/>
    </row>
    <row r="354" spans="1:16" s="22" customFormat="1" ht="15.75">
      <c r="A354" s="267" t="s">
        <v>393</v>
      </c>
      <c r="B354" s="268"/>
      <c r="C354" s="268"/>
      <c r="D354" s="268"/>
      <c r="E354" s="268"/>
      <c r="F354" s="268"/>
      <c r="G354" s="268"/>
      <c r="H354" s="268"/>
      <c r="I354" s="147"/>
      <c r="J354" s="75"/>
      <c r="K354" s="76"/>
      <c r="L354" s="80"/>
      <c r="M354" s="80"/>
      <c r="N354" s="81"/>
      <c r="O354" s="82"/>
      <c r="P354" s="78"/>
    </row>
    <row r="355" spans="1:16" s="22" customFormat="1" ht="15.75">
      <c r="A355" s="95" t="s">
        <v>203</v>
      </c>
      <c r="B355" s="266" t="s">
        <v>394</v>
      </c>
      <c r="C355" s="266"/>
      <c r="D355" s="266"/>
      <c r="E355" s="266"/>
      <c r="F355" s="266"/>
      <c r="G355" s="266"/>
      <c r="H355" s="266"/>
      <c r="I355" s="147"/>
      <c r="J355" s="75"/>
      <c r="K355" s="76"/>
      <c r="L355" s="80"/>
      <c r="M355" s="80"/>
      <c r="N355" s="81"/>
      <c r="O355" s="82"/>
      <c r="P355" s="78"/>
    </row>
    <row r="356" spans="1:16" s="22" customFormat="1" ht="15.75">
      <c r="A356" s="95" t="s">
        <v>50</v>
      </c>
      <c r="B356" s="266" t="s">
        <v>397</v>
      </c>
      <c r="C356" s="266"/>
      <c r="D356" s="266"/>
      <c r="E356" s="266"/>
      <c r="F356" s="266"/>
      <c r="G356" s="266"/>
      <c r="H356" s="266"/>
      <c r="I356" s="147"/>
      <c r="J356" s="75"/>
      <c r="K356" s="76"/>
      <c r="L356" s="80"/>
      <c r="M356" s="80"/>
      <c r="N356" s="81"/>
      <c r="O356" s="82"/>
      <c r="P356" s="78"/>
    </row>
    <row r="357" spans="1:16" s="22" customFormat="1" ht="16.5">
      <c r="A357" s="96">
        <v>2</v>
      </c>
      <c r="B357" s="97" t="s">
        <v>395</v>
      </c>
      <c r="C357" s="98" t="s">
        <v>65</v>
      </c>
      <c r="D357" s="79">
        <v>1</v>
      </c>
      <c r="E357" s="74">
        <v>0</v>
      </c>
      <c r="F357" s="73">
        <v>0</v>
      </c>
      <c r="G357" s="73">
        <f t="shared" ref="G357" si="239">D357</f>
        <v>1</v>
      </c>
      <c r="H357" s="73">
        <f t="shared" ref="H357" si="240">F357+G357</f>
        <v>1</v>
      </c>
      <c r="I357" s="148">
        <v>1428910894</v>
      </c>
      <c r="J357" s="75">
        <v>0</v>
      </c>
      <c r="K357" s="76">
        <f t="shared" ref="K357:K369" si="241">I357*D357</f>
        <v>1428910894</v>
      </c>
      <c r="L357" s="77">
        <f t="shared" ref="L357" si="242">E357*($I357+$J357)</f>
        <v>0</v>
      </c>
      <c r="M357" s="77">
        <f t="shared" ref="M357" si="243">F357*($I357+$J357)</f>
        <v>0</v>
      </c>
      <c r="N357" s="77">
        <f t="shared" ref="N357" si="244">G357*($I357+$J357)</f>
        <v>1428910894</v>
      </c>
      <c r="O357" s="77">
        <f t="shared" ref="O357" si="245">H357*($I357+$J357)</f>
        <v>1428910894</v>
      </c>
      <c r="P357" s="78"/>
    </row>
    <row r="358" spans="1:16" s="22" customFormat="1" ht="15.75">
      <c r="A358" s="95" t="s">
        <v>205</v>
      </c>
      <c r="B358" s="282" t="s">
        <v>206</v>
      </c>
      <c r="C358" s="282"/>
      <c r="D358" s="282"/>
      <c r="E358" s="282"/>
      <c r="F358" s="282"/>
      <c r="G358" s="282"/>
      <c r="H358" s="282"/>
      <c r="I358" s="147"/>
      <c r="J358" s="75"/>
      <c r="K358" s="76"/>
      <c r="L358" s="80"/>
      <c r="M358" s="80"/>
      <c r="N358" s="81"/>
      <c r="O358" s="82"/>
      <c r="P358" s="78"/>
    </row>
    <row r="359" spans="1:16" s="22" customFormat="1" ht="15.75">
      <c r="A359" s="95" t="s">
        <v>152</v>
      </c>
      <c r="B359" s="266" t="s">
        <v>396</v>
      </c>
      <c r="C359" s="266"/>
      <c r="D359" s="266"/>
      <c r="E359" s="266"/>
      <c r="F359" s="101"/>
      <c r="G359" s="101"/>
      <c r="H359" s="101"/>
      <c r="I359" s="147"/>
      <c r="J359" s="75"/>
      <c r="K359" s="76"/>
      <c r="L359" s="80"/>
      <c r="M359" s="80"/>
      <c r="N359" s="81"/>
      <c r="O359" s="82"/>
      <c r="P359" s="78"/>
    </row>
    <row r="360" spans="1:16" s="22" customFormat="1" ht="16.5">
      <c r="A360" s="96">
        <v>1</v>
      </c>
      <c r="B360" s="97" t="s">
        <v>398</v>
      </c>
      <c r="C360" s="98" t="s">
        <v>54</v>
      </c>
      <c r="D360" s="79">
        <v>2</v>
      </c>
      <c r="E360" s="74">
        <v>0</v>
      </c>
      <c r="F360" s="73">
        <v>0</v>
      </c>
      <c r="G360" s="73">
        <f t="shared" ref="G360:G362" si="246">D360</f>
        <v>2</v>
      </c>
      <c r="H360" s="73">
        <f t="shared" ref="H360:H362" si="247">F360+G360</f>
        <v>2</v>
      </c>
      <c r="I360" s="142">
        <v>1606352894</v>
      </c>
      <c r="J360" s="75">
        <v>0</v>
      </c>
      <c r="K360" s="76">
        <f t="shared" si="241"/>
        <v>3212705788</v>
      </c>
      <c r="L360" s="77">
        <f t="shared" ref="L360:L362" si="248">E360*($I360+$J360)</f>
        <v>0</v>
      </c>
      <c r="M360" s="77">
        <f t="shared" ref="M360:M362" si="249">F360*($I360+$J360)</f>
        <v>0</v>
      </c>
      <c r="N360" s="77">
        <f t="shared" ref="N360:N362" si="250">G360*($I360+$J360)</f>
        <v>3212705788</v>
      </c>
      <c r="O360" s="77">
        <f t="shared" ref="O360:O362" si="251">H360*($I360+$J360)</f>
        <v>3212705788</v>
      </c>
      <c r="P360" s="78"/>
    </row>
    <row r="361" spans="1:16" s="22" customFormat="1" ht="16.5">
      <c r="A361" s="96">
        <v>2</v>
      </c>
      <c r="B361" s="97" t="s">
        <v>399</v>
      </c>
      <c r="C361" s="98" t="s">
        <v>54</v>
      </c>
      <c r="D361" s="79">
        <v>1</v>
      </c>
      <c r="E361" s="74">
        <v>0</v>
      </c>
      <c r="F361" s="73">
        <v>0</v>
      </c>
      <c r="G361" s="73">
        <f t="shared" si="246"/>
        <v>1</v>
      </c>
      <c r="H361" s="73">
        <f t="shared" si="247"/>
        <v>1</v>
      </c>
      <c r="I361" s="142">
        <v>2049901894</v>
      </c>
      <c r="J361" s="75">
        <v>0</v>
      </c>
      <c r="K361" s="76">
        <f t="shared" si="241"/>
        <v>2049901894</v>
      </c>
      <c r="L361" s="77">
        <f t="shared" si="248"/>
        <v>0</v>
      </c>
      <c r="M361" s="77">
        <f t="shared" si="249"/>
        <v>0</v>
      </c>
      <c r="N361" s="77">
        <f t="shared" si="250"/>
        <v>2049901894</v>
      </c>
      <c r="O361" s="77">
        <f t="shared" si="251"/>
        <v>2049901894</v>
      </c>
      <c r="P361" s="78"/>
    </row>
    <row r="362" spans="1:16" s="22" customFormat="1" ht="16.5">
      <c r="A362" s="96">
        <v>3</v>
      </c>
      <c r="B362" s="97" t="s">
        <v>400</v>
      </c>
      <c r="C362" s="98" t="s">
        <v>65</v>
      </c>
      <c r="D362" s="79">
        <v>2</v>
      </c>
      <c r="E362" s="74">
        <v>0</v>
      </c>
      <c r="F362" s="73">
        <v>0</v>
      </c>
      <c r="G362" s="73">
        <f t="shared" si="246"/>
        <v>2</v>
      </c>
      <c r="H362" s="73">
        <f t="shared" si="247"/>
        <v>2</v>
      </c>
      <c r="I362" s="142">
        <v>146735894</v>
      </c>
      <c r="J362" s="75">
        <v>0</v>
      </c>
      <c r="K362" s="76">
        <f t="shared" si="241"/>
        <v>293471788</v>
      </c>
      <c r="L362" s="77">
        <f t="shared" si="248"/>
        <v>0</v>
      </c>
      <c r="M362" s="77">
        <f t="shared" si="249"/>
        <v>0</v>
      </c>
      <c r="N362" s="77">
        <f t="shared" si="250"/>
        <v>293471788</v>
      </c>
      <c r="O362" s="77">
        <f t="shared" si="251"/>
        <v>293471788</v>
      </c>
      <c r="P362" s="78"/>
    </row>
    <row r="363" spans="1:16" s="22" customFormat="1" ht="15.75">
      <c r="A363" s="267" t="s">
        <v>401</v>
      </c>
      <c r="B363" s="268"/>
      <c r="C363" s="268"/>
      <c r="D363" s="268"/>
      <c r="E363" s="268"/>
      <c r="F363" s="268"/>
      <c r="G363" s="268"/>
      <c r="H363" s="268"/>
      <c r="I363" s="147"/>
      <c r="J363" s="75"/>
      <c r="K363" s="76"/>
      <c r="L363" s="80"/>
      <c r="M363" s="80"/>
      <c r="N363" s="81"/>
      <c r="O363" s="82"/>
      <c r="P363" s="78"/>
    </row>
    <row r="364" spans="1:16" s="22" customFormat="1" ht="15.75">
      <c r="A364" s="95" t="s">
        <v>402</v>
      </c>
      <c r="B364" s="266" t="s">
        <v>403</v>
      </c>
      <c r="C364" s="266"/>
      <c r="D364" s="266"/>
      <c r="E364" s="266"/>
      <c r="F364" s="266"/>
      <c r="G364" s="266"/>
      <c r="H364" s="266"/>
      <c r="I364" s="147"/>
      <c r="J364" s="75"/>
      <c r="K364" s="76"/>
      <c r="L364" s="80"/>
      <c r="M364" s="80"/>
      <c r="N364" s="81"/>
      <c r="O364" s="82"/>
      <c r="P364" s="78"/>
    </row>
    <row r="365" spans="1:16" s="22" customFormat="1" ht="15.75">
      <c r="A365" s="95" t="s">
        <v>51</v>
      </c>
      <c r="B365" s="266" t="s">
        <v>404</v>
      </c>
      <c r="C365" s="266"/>
      <c r="D365" s="266"/>
      <c r="E365" s="266"/>
      <c r="F365" s="101"/>
      <c r="G365" s="101"/>
      <c r="H365" s="101"/>
      <c r="I365" s="147"/>
      <c r="J365" s="75"/>
      <c r="K365" s="76"/>
      <c r="L365" s="80"/>
      <c r="M365" s="80"/>
      <c r="N365" s="81"/>
      <c r="O365" s="82"/>
      <c r="P365" s="78"/>
    </row>
    <row r="366" spans="1:16" s="22" customFormat="1" ht="16.5">
      <c r="A366" s="96">
        <v>1</v>
      </c>
      <c r="B366" s="97" t="s">
        <v>404</v>
      </c>
      <c r="C366" s="98" t="s">
        <v>137</v>
      </c>
      <c r="D366" s="79">
        <v>1</v>
      </c>
      <c r="E366" s="74">
        <v>0</v>
      </c>
      <c r="F366" s="79"/>
      <c r="G366" s="73">
        <f t="shared" ref="G366" si="252">D366</f>
        <v>1</v>
      </c>
      <c r="H366" s="73">
        <f t="shared" ref="H366" si="253">F366+G366</f>
        <v>1</v>
      </c>
      <c r="I366" s="148">
        <v>876300981</v>
      </c>
      <c r="J366" s="75">
        <v>0</v>
      </c>
      <c r="K366" s="76">
        <f t="shared" si="241"/>
        <v>876300981</v>
      </c>
      <c r="L366" s="77">
        <f t="shared" ref="L366" si="254">E366*($I366+$J366)</f>
        <v>0</v>
      </c>
      <c r="M366" s="77">
        <f t="shared" ref="M366" si="255">F366*($I366+$J366)</f>
        <v>0</v>
      </c>
      <c r="N366" s="77">
        <f t="shared" ref="N366" si="256">G366*($I366+$J366)</f>
        <v>876300981</v>
      </c>
      <c r="O366" s="77">
        <f t="shared" ref="O366" si="257">H366*($I366+$J366)</f>
        <v>876300981</v>
      </c>
      <c r="P366" s="78"/>
    </row>
    <row r="367" spans="1:16" s="22" customFormat="1" ht="15.75">
      <c r="A367" s="95" t="s">
        <v>286</v>
      </c>
      <c r="B367" s="269" t="s">
        <v>206</v>
      </c>
      <c r="C367" s="269"/>
      <c r="D367" s="269"/>
      <c r="E367" s="269"/>
      <c r="F367" s="269"/>
      <c r="G367" s="269"/>
      <c r="H367" s="269"/>
      <c r="I367" s="147"/>
      <c r="J367" s="75"/>
      <c r="K367" s="76"/>
      <c r="L367" s="80"/>
      <c r="M367" s="80"/>
      <c r="N367" s="81"/>
      <c r="O367" s="82"/>
      <c r="P367" s="78"/>
    </row>
    <row r="368" spans="1:16" s="22" customFormat="1" ht="15.75">
      <c r="A368" s="95" t="s">
        <v>75</v>
      </c>
      <c r="B368" s="266" t="s">
        <v>406</v>
      </c>
      <c r="C368" s="266"/>
      <c r="D368" s="266"/>
      <c r="E368" s="266"/>
      <c r="F368" s="266"/>
      <c r="G368" s="266"/>
      <c r="H368" s="266"/>
      <c r="I368" s="147"/>
      <c r="J368" s="75"/>
      <c r="K368" s="76"/>
      <c r="L368" s="80"/>
      <c r="M368" s="80"/>
      <c r="N368" s="81"/>
      <c r="O368" s="82"/>
      <c r="P368" s="78"/>
    </row>
    <row r="369" spans="1:18" s="22" customFormat="1" ht="47.25">
      <c r="A369" s="96">
        <v>1</v>
      </c>
      <c r="B369" s="99" t="s">
        <v>405</v>
      </c>
      <c r="C369" s="149" t="s">
        <v>137</v>
      </c>
      <c r="D369" s="150">
        <v>1</v>
      </c>
      <c r="E369" s="151">
        <v>0</v>
      </c>
      <c r="F369" s="150"/>
      <c r="G369" s="152">
        <f t="shared" ref="G369" si="258">D369</f>
        <v>1</v>
      </c>
      <c r="H369" s="152">
        <f t="shared" ref="H369" si="259">F369+G369</f>
        <v>1</v>
      </c>
      <c r="I369" s="153">
        <v>3256233000</v>
      </c>
      <c r="J369" s="154">
        <v>0</v>
      </c>
      <c r="K369" s="155">
        <f t="shared" si="241"/>
        <v>3256233000</v>
      </c>
      <c r="L369" s="156">
        <f t="shared" ref="L369" si="260">E369*($I369+$J369)</f>
        <v>0</v>
      </c>
      <c r="M369" s="156">
        <f t="shared" ref="M369" si="261">F369*($I369+$J369)</f>
        <v>0</v>
      </c>
      <c r="N369" s="156">
        <f t="shared" ref="N369" si="262">G369*($I369+$J369)</f>
        <v>3256233000</v>
      </c>
      <c r="O369" s="156">
        <f t="shared" ref="O369" si="263">H369*($I369+$J369)</f>
        <v>3256233000</v>
      </c>
      <c r="P369" s="78"/>
    </row>
    <row r="370" spans="1:18" s="22" customFormat="1" ht="15.75">
      <c r="A370" s="102"/>
      <c r="B370" s="103" t="s">
        <v>36</v>
      </c>
      <c r="C370" s="104"/>
      <c r="D370" s="105"/>
      <c r="E370" s="105"/>
      <c r="F370" s="105"/>
      <c r="G370" s="105"/>
      <c r="H370" s="105"/>
      <c r="I370" s="106"/>
      <c r="J370" s="106"/>
      <c r="K370" s="107">
        <f>SUM(K22:K369)</f>
        <v>50396755870</v>
      </c>
      <c r="L370" s="108"/>
      <c r="M370" s="109">
        <f>SUM(M23:M369)</f>
        <v>0</v>
      </c>
      <c r="N370" s="110">
        <f>SUM(N23:N369)</f>
        <v>49763559870</v>
      </c>
      <c r="O370" s="111">
        <f>SUM(O23:O369)</f>
        <v>49763559870</v>
      </c>
      <c r="P370" s="112"/>
    </row>
    <row r="371" spans="1:18" s="22" customFormat="1" ht="15.75">
      <c r="A371" s="113"/>
      <c r="D371" s="23"/>
      <c r="E371" s="23"/>
      <c r="F371" s="23"/>
      <c r="G371" s="23"/>
      <c r="H371" s="23"/>
      <c r="I371" s="114"/>
      <c r="K371" s="115"/>
      <c r="L371" s="32"/>
      <c r="M371" s="32"/>
      <c r="N371" s="29"/>
      <c r="O371" s="32"/>
      <c r="P371" s="116"/>
    </row>
    <row r="372" spans="1:18" s="22" customFormat="1" ht="15.75">
      <c r="D372" s="23"/>
      <c r="E372" s="23"/>
      <c r="F372" s="23"/>
      <c r="G372" s="23"/>
      <c r="H372" s="23"/>
      <c r="I372" s="114"/>
      <c r="J372" s="117"/>
      <c r="K372" s="118"/>
      <c r="L372" s="119"/>
      <c r="M372" s="119"/>
      <c r="N372" s="120"/>
      <c r="O372" s="121"/>
      <c r="P372" s="116"/>
    </row>
    <row r="373" spans="1:18" s="22" customFormat="1" ht="15.75">
      <c r="A373" s="122" t="s">
        <v>37</v>
      </c>
      <c r="B373" s="32"/>
      <c r="C373" s="32"/>
      <c r="D373" s="37"/>
      <c r="E373" s="37"/>
      <c r="F373" s="37"/>
      <c r="G373" s="123"/>
      <c r="H373" s="123"/>
      <c r="I373" s="29"/>
      <c r="J373" s="32"/>
      <c r="K373" s="124"/>
      <c r="L373" s="261">
        <f>$K$370</f>
        <v>50396755870</v>
      </c>
      <c r="M373" s="261"/>
      <c r="N373" s="261"/>
      <c r="O373" s="22" t="s">
        <v>38</v>
      </c>
      <c r="P373" s="116"/>
    </row>
    <row r="374" spans="1:18" s="22" customFormat="1" ht="15.75">
      <c r="A374" s="125" t="s">
        <v>39</v>
      </c>
      <c r="B374" s="32"/>
      <c r="C374" s="32"/>
      <c r="D374" s="37"/>
      <c r="E374" s="37"/>
      <c r="F374" s="37"/>
      <c r="G374" s="37"/>
      <c r="H374" s="37"/>
      <c r="I374" s="29"/>
      <c r="J374" s="32"/>
      <c r="K374" s="124"/>
      <c r="L374" s="262">
        <v>18848323693</v>
      </c>
      <c r="M374" s="262"/>
      <c r="N374" s="262"/>
      <c r="O374" s="22" t="s">
        <v>38</v>
      </c>
      <c r="P374" s="116"/>
    </row>
    <row r="375" spans="1:18" s="22" customFormat="1" ht="15.75">
      <c r="A375" s="32" t="s">
        <v>40</v>
      </c>
      <c r="B375" s="32"/>
      <c r="C375" s="32"/>
      <c r="D375" s="37"/>
      <c r="E375" s="37"/>
      <c r="F375" s="37"/>
      <c r="G375" s="37"/>
      <c r="H375" s="37"/>
      <c r="I375" s="29"/>
      <c r="J375" s="32"/>
      <c r="K375" s="124"/>
      <c r="L375" s="263">
        <v>0</v>
      </c>
      <c r="M375" s="264"/>
      <c r="N375" s="264"/>
      <c r="O375" s="22" t="s">
        <v>38</v>
      </c>
      <c r="P375" s="116"/>
    </row>
    <row r="376" spans="1:18" s="22" customFormat="1" ht="15.75">
      <c r="A376" s="32" t="s">
        <v>41</v>
      </c>
      <c r="B376" s="32"/>
      <c r="C376" s="32"/>
      <c r="D376" s="37"/>
      <c r="E376" s="37"/>
      <c r="F376" s="37"/>
      <c r="G376" s="37"/>
      <c r="H376" s="37"/>
      <c r="I376" s="29"/>
      <c r="J376" s="32"/>
      <c r="K376" s="124"/>
      <c r="L376" s="262">
        <f>O370</f>
        <v>49763559870</v>
      </c>
      <c r="M376" s="262"/>
      <c r="N376" s="262"/>
      <c r="O376" s="22" t="s">
        <v>38</v>
      </c>
      <c r="P376" s="116"/>
    </row>
    <row r="377" spans="1:18" s="22" customFormat="1" ht="15.75">
      <c r="A377" s="32" t="str">
        <f>IF([1]Config!CF_MTT=1,"5. Thanh toán để thu hồi tạm ứng:","5. Chiết khấu tiền tạm ứng:")</f>
        <v>5. Thanh toán để thu hồi tạm ứng:</v>
      </c>
      <c r="B377" s="32"/>
      <c r="C377" s="32"/>
      <c r="D377" s="37"/>
      <c r="E377" s="37"/>
      <c r="F377" s="37"/>
      <c r="G377" s="37"/>
      <c r="H377" s="37"/>
      <c r="I377" s="29"/>
      <c r="J377" s="32"/>
      <c r="K377" s="124"/>
      <c r="L377" s="262">
        <f>IF(L376&gt;=L373*80%,L374,N370*$L$374/(L373*80%))</f>
        <v>18848323693</v>
      </c>
      <c r="M377" s="262"/>
      <c r="N377" s="262"/>
      <c r="O377" s="22" t="s">
        <v>38</v>
      </c>
      <c r="P377" s="116"/>
    </row>
    <row r="378" spans="1:18" s="22" customFormat="1" ht="15.75">
      <c r="A378" s="32" t="s">
        <v>42</v>
      </c>
      <c r="B378" s="32"/>
      <c r="C378" s="32"/>
      <c r="D378" s="37"/>
      <c r="E378" s="37"/>
      <c r="F378" s="37"/>
      <c r="G378" s="123"/>
      <c r="H378" s="123"/>
      <c r="I378" s="29"/>
      <c r="J378" s="32"/>
      <c r="K378" s="124"/>
      <c r="L378" s="261">
        <f>L376-L377</f>
        <v>30915236177</v>
      </c>
      <c r="M378" s="261"/>
      <c r="N378" s="261"/>
      <c r="O378" s="22" t="s">
        <v>38</v>
      </c>
      <c r="P378" s="135"/>
    </row>
    <row r="379" spans="1:18" s="22" customFormat="1" ht="15.75">
      <c r="A379" s="281" t="s">
        <v>470</v>
      </c>
      <c r="B379" s="281"/>
      <c r="C379" s="281"/>
      <c r="D379" s="281"/>
      <c r="E379" s="281"/>
      <c r="F379" s="281"/>
      <c r="G379" s="281"/>
      <c r="H379" s="281"/>
      <c r="I379" s="281"/>
      <c r="J379" s="281"/>
      <c r="K379" s="281"/>
      <c r="L379" s="281"/>
      <c r="M379" s="281"/>
      <c r="N379" s="281"/>
      <c r="P379" s="116"/>
    </row>
    <row r="380" spans="1:18" s="22" customFormat="1" ht="15.75">
      <c r="A380" s="32" t="s">
        <v>43</v>
      </c>
      <c r="B380" s="32"/>
      <c r="C380" s="32"/>
      <c r="D380" s="37"/>
      <c r="E380" s="37"/>
      <c r="F380" s="37"/>
      <c r="G380" s="37"/>
      <c r="H380" s="37"/>
      <c r="I380" s="29"/>
      <c r="J380" s="32"/>
      <c r="K380" s="124"/>
      <c r="L380" s="261">
        <f>L378+L377</f>
        <v>49763559870</v>
      </c>
      <c r="M380" s="261"/>
      <c r="N380" s="261"/>
      <c r="O380" s="22" t="s">
        <v>38</v>
      </c>
      <c r="P380" s="116"/>
    </row>
    <row r="381" spans="1:18" s="22" customFormat="1" ht="15.75">
      <c r="A381" s="126"/>
      <c r="B381" s="32"/>
      <c r="C381" s="32"/>
      <c r="D381" s="37"/>
      <c r="E381" s="37"/>
      <c r="F381" s="37"/>
      <c r="G381" s="37"/>
      <c r="H381" s="37"/>
      <c r="I381" s="29"/>
      <c r="J381" s="32"/>
      <c r="K381" s="124"/>
      <c r="L381" s="262"/>
      <c r="M381" s="262"/>
      <c r="N381" s="262"/>
      <c r="P381" s="116"/>
    </row>
    <row r="382" spans="1:18" s="22" customFormat="1" ht="15.75">
      <c r="A382" s="126"/>
      <c r="B382" s="32"/>
      <c r="C382" s="32"/>
      <c r="D382" s="37"/>
      <c r="E382" s="37"/>
      <c r="F382" s="37"/>
      <c r="G382" s="37"/>
      <c r="H382" s="37"/>
      <c r="I382" s="29"/>
      <c r="J382" s="32"/>
      <c r="K382" s="124"/>
      <c r="L382" s="262"/>
      <c r="M382" s="262"/>
      <c r="N382" s="262"/>
      <c r="P382" s="116"/>
    </row>
    <row r="383" spans="1:18" s="22" customFormat="1" ht="15.75">
      <c r="D383" s="23"/>
      <c r="E383" s="23"/>
      <c r="F383" s="23"/>
      <c r="G383" s="23"/>
      <c r="H383" s="23"/>
      <c r="I383" s="114"/>
      <c r="K383" s="115"/>
      <c r="L383" s="260" t="s">
        <v>44</v>
      </c>
      <c r="M383" s="260"/>
      <c r="N383" s="260"/>
      <c r="P383" s="127"/>
      <c r="Q383" s="32"/>
      <c r="R383" s="32"/>
    </row>
    <row r="384" spans="1:18" s="22" customFormat="1" ht="18.75">
      <c r="A384" s="265" t="s">
        <v>45</v>
      </c>
      <c r="B384" s="265"/>
      <c r="C384" s="265"/>
      <c r="D384" s="265"/>
      <c r="E384" s="265"/>
      <c r="F384" s="265"/>
      <c r="G384" s="265"/>
      <c r="H384" s="265"/>
      <c r="I384" s="265"/>
      <c r="J384" s="265"/>
      <c r="K384" s="128"/>
      <c r="L384" s="265" t="s">
        <v>46</v>
      </c>
      <c r="M384" s="265"/>
      <c r="N384" s="265"/>
      <c r="O384" s="129"/>
      <c r="P384" s="130"/>
      <c r="Q384" s="129"/>
      <c r="R384" s="129"/>
    </row>
    <row r="385" spans="1:18" s="22" customFormat="1" ht="15.75">
      <c r="A385" s="260" t="s">
        <v>47</v>
      </c>
      <c r="B385" s="260"/>
      <c r="C385" s="260"/>
      <c r="D385" s="260"/>
      <c r="E385" s="260"/>
      <c r="F385" s="260"/>
      <c r="G385" s="260"/>
      <c r="H385" s="260"/>
      <c r="I385" s="260"/>
      <c r="J385" s="260"/>
      <c r="K385" s="260" t="s">
        <v>47</v>
      </c>
      <c r="L385" s="260"/>
      <c r="M385" s="260"/>
      <c r="N385" s="260"/>
      <c r="O385" s="260"/>
      <c r="P385" s="127"/>
      <c r="Q385" s="32"/>
      <c r="R385" s="32"/>
    </row>
    <row r="386" spans="1:18">
      <c r="A386" s="255" t="s">
        <v>442</v>
      </c>
      <c r="B386" s="255"/>
      <c r="C386" s="255" t="s">
        <v>443</v>
      </c>
      <c r="D386" s="255"/>
      <c r="E386" s="255"/>
      <c r="F386" s="255"/>
      <c r="G386" s="256" t="s">
        <v>444</v>
      </c>
      <c r="H386" s="256"/>
      <c r="I386" s="256"/>
      <c r="J386" s="256"/>
      <c r="K386" s="255" t="s">
        <v>472</v>
      </c>
      <c r="L386" s="255"/>
      <c r="M386" s="255"/>
      <c r="N386" s="295" t="s">
        <v>471</v>
      </c>
      <c r="O386" s="295"/>
      <c r="P386" s="295"/>
    </row>
    <row r="396" spans="1:18">
      <c r="A396" s="227"/>
      <c r="B396" s="227" t="s">
        <v>456</v>
      </c>
      <c r="C396" s="255" t="s">
        <v>457</v>
      </c>
      <c r="D396" s="255"/>
      <c r="E396" s="256" t="s">
        <v>458</v>
      </c>
      <c r="F396" s="256"/>
      <c r="G396" s="234"/>
      <c r="H396" s="234"/>
      <c r="I396" s="235"/>
      <c r="J396" s="227"/>
      <c r="N396" s="233"/>
    </row>
    <row r="397" spans="1:18">
      <c r="A397" s="227" t="s">
        <v>50</v>
      </c>
      <c r="B397" s="227" t="s">
        <v>455</v>
      </c>
      <c r="C397" s="296">
        <f>L374</f>
        <v>18848323693</v>
      </c>
      <c r="D397" s="297"/>
      <c r="E397" s="256"/>
      <c r="F397" s="256"/>
      <c r="G397" s="234"/>
      <c r="H397" s="234"/>
      <c r="I397" s="235"/>
      <c r="J397" s="227"/>
    </row>
    <row r="398" spans="1:18">
      <c r="A398" s="227"/>
      <c r="B398" s="228" t="s">
        <v>459</v>
      </c>
      <c r="C398" s="289">
        <v>2079980000</v>
      </c>
      <c r="D398" s="289"/>
      <c r="E398" s="294" t="s">
        <v>460</v>
      </c>
      <c r="F398" s="294"/>
      <c r="G398" s="256"/>
      <c r="H398" s="256"/>
      <c r="I398" s="235"/>
      <c r="J398" s="227"/>
    </row>
    <row r="399" spans="1:18">
      <c r="A399" s="227"/>
      <c r="B399" s="228" t="s">
        <v>461</v>
      </c>
      <c r="C399" s="289">
        <v>2417715693</v>
      </c>
      <c r="D399" s="289"/>
      <c r="E399" s="294" t="s">
        <v>463</v>
      </c>
      <c r="F399" s="294"/>
      <c r="G399" s="234"/>
      <c r="H399" s="234"/>
      <c r="I399" s="235"/>
      <c r="J399" s="227"/>
    </row>
    <row r="400" spans="1:18">
      <c r="A400" s="227"/>
      <c r="B400" s="228" t="s">
        <v>462</v>
      </c>
      <c r="C400" s="289">
        <v>14350628000</v>
      </c>
      <c r="D400" s="289"/>
      <c r="E400" s="294" t="s">
        <v>464</v>
      </c>
      <c r="F400" s="294"/>
      <c r="G400" s="234"/>
      <c r="H400" s="234"/>
      <c r="I400" s="235"/>
      <c r="J400" s="227"/>
      <c r="K400" s="236"/>
      <c r="N400" s="226"/>
    </row>
    <row r="401" spans="1:11">
      <c r="A401" s="227"/>
      <c r="B401" s="227"/>
      <c r="C401" s="290"/>
      <c r="D401" s="290"/>
      <c r="E401" s="256"/>
      <c r="F401" s="256"/>
      <c r="G401" s="234"/>
      <c r="H401" s="234"/>
      <c r="I401" s="235"/>
      <c r="J401" s="227"/>
    </row>
    <row r="402" spans="1:11">
      <c r="A402" s="227" t="s">
        <v>465</v>
      </c>
      <c r="B402" s="227" t="s">
        <v>466</v>
      </c>
      <c r="C402" s="291">
        <f>L378</f>
        <v>30915236177</v>
      </c>
      <c r="D402" s="291"/>
      <c r="E402" s="256"/>
      <c r="F402" s="256"/>
      <c r="G402" s="234"/>
      <c r="H402" s="234"/>
      <c r="I402" s="235"/>
      <c r="J402" s="227"/>
    </row>
    <row r="403" spans="1:11">
      <c r="A403" s="227"/>
      <c r="B403" s="228" t="s">
        <v>459</v>
      </c>
      <c r="C403" s="292">
        <f>'Chi tiết phần mềm thoe 08b'!L378</f>
        <v>3481464875</v>
      </c>
      <c r="D403" s="292"/>
      <c r="E403" s="294" t="s">
        <v>460</v>
      </c>
      <c r="F403" s="294"/>
      <c r="G403" s="234"/>
      <c r="H403" s="234"/>
      <c r="I403" s="235"/>
      <c r="J403" s="227"/>
    </row>
    <row r="404" spans="1:11">
      <c r="A404" s="227"/>
      <c r="B404" s="228" t="s">
        <v>461</v>
      </c>
      <c r="C404" s="293">
        <f>'Chi tiết xây lắp theo 08b'!L378</f>
        <v>4046930217</v>
      </c>
      <c r="D404" s="293"/>
      <c r="E404" s="294" t="s">
        <v>463</v>
      </c>
      <c r="F404" s="294"/>
      <c r="G404" s="234"/>
      <c r="H404" s="234"/>
      <c r="I404" s="235"/>
      <c r="J404" s="227"/>
    </row>
    <row r="405" spans="1:11">
      <c r="A405" s="227"/>
      <c r="B405" s="228" t="s">
        <v>462</v>
      </c>
      <c r="C405" s="293">
        <f>'Chi tiết thiết bị thoe 08b'!L167</f>
        <v>23386841085</v>
      </c>
      <c r="D405" s="293"/>
      <c r="E405" s="294" t="s">
        <v>464</v>
      </c>
      <c r="F405" s="294"/>
      <c r="G405" s="234"/>
      <c r="H405" s="234"/>
      <c r="I405" s="235"/>
      <c r="J405" s="227"/>
    </row>
    <row r="406" spans="1:11">
      <c r="A406" s="227"/>
      <c r="B406" s="227"/>
      <c r="C406" s="290"/>
      <c r="D406" s="290"/>
      <c r="E406" s="256"/>
      <c r="F406" s="256"/>
      <c r="G406" s="234"/>
      <c r="H406" s="234"/>
      <c r="I406" s="235"/>
      <c r="J406" s="227"/>
    </row>
    <row r="407" spans="1:11">
      <c r="A407" s="227"/>
      <c r="B407" s="227"/>
      <c r="C407" s="290"/>
      <c r="D407" s="290"/>
      <c r="E407" s="256"/>
      <c r="F407" s="256"/>
      <c r="G407" s="234"/>
      <c r="H407" s="234"/>
      <c r="I407" s="235"/>
      <c r="J407" s="227"/>
      <c r="K407" s="237"/>
    </row>
    <row r="408" spans="1:11">
      <c r="C408" s="288"/>
      <c r="D408" s="288"/>
      <c r="E408" s="300"/>
      <c r="F408" s="300"/>
    </row>
    <row r="409" spans="1:11">
      <c r="C409" s="288"/>
      <c r="D409" s="288"/>
      <c r="E409" s="300"/>
      <c r="F409" s="300"/>
    </row>
    <row r="410" spans="1:11">
      <c r="C410" s="298"/>
      <c r="D410" s="298"/>
      <c r="E410" s="300"/>
      <c r="F410" s="300"/>
    </row>
    <row r="411" spans="1:11">
      <c r="C411" s="299"/>
      <c r="D411" s="299"/>
      <c r="E411" s="300"/>
      <c r="F411" s="300"/>
    </row>
  </sheetData>
  <mergeCells count="118">
    <mergeCell ref="K386:M386"/>
    <mergeCell ref="N386:P386"/>
    <mergeCell ref="G398:H398"/>
    <mergeCell ref="C396:D396"/>
    <mergeCell ref="E396:F396"/>
    <mergeCell ref="C397:D397"/>
    <mergeCell ref="E397:F397"/>
    <mergeCell ref="C410:D410"/>
    <mergeCell ref="C411:D411"/>
    <mergeCell ref="E400:F400"/>
    <mergeCell ref="E401:F401"/>
    <mergeCell ref="E402:F402"/>
    <mergeCell ref="E403:F403"/>
    <mergeCell ref="E404:F404"/>
    <mergeCell ref="E405:F405"/>
    <mergeCell ref="E406:F406"/>
    <mergeCell ref="E407:F407"/>
    <mergeCell ref="E408:F408"/>
    <mergeCell ref="E409:F409"/>
    <mergeCell ref="E410:F410"/>
    <mergeCell ref="E411:F411"/>
    <mergeCell ref="C405:D405"/>
    <mergeCell ref="C406:D406"/>
    <mergeCell ref="C407:D407"/>
    <mergeCell ref="C408:D408"/>
    <mergeCell ref="C409:D409"/>
    <mergeCell ref="C400:D400"/>
    <mergeCell ref="C401:D401"/>
    <mergeCell ref="C402:D402"/>
    <mergeCell ref="C403:D403"/>
    <mergeCell ref="C404:D404"/>
    <mergeCell ref="C398:D398"/>
    <mergeCell ref="E398:F398"/>
    <mergeCell ref="C399:D399"/>
    <mergeCell ref="E399:F399"/>
    <mergeCell ref="B124:E124"/>
    <mergeCell ref="B132:E132"/>
    <mergeCell ref="B136:E136"/>
    <mergeCell ref="B158:D158"/>
    <mergeCell ref="B161:D161"/>
    <mergeCell ref="A177:H177"/>
    <mergeCell ref="B157:H157"/>
    <mergeCell ref="B145:E145"/>
    <mergeCell ref="B172:H172"/>
    <mergeCell ref="B81:E81"/>
    <mergeCell ref="B92:E92"/>
    <mergeCell ref="B96:E96"/>
    <mergeCell ref="B109:E109"/>
    <mergeCell ref="B122:E122"/>
    <mergeCell ref="B333:E333"/>
    <mergeCell ref="B342:E342"/>
    <mergeCell ref="A224:H224"/>
    <mergeCell ref="B225:H225"/>
    <mergeCell ref="B296:E296"/>
    <mergeCell ref="B304:E304"/>
    <mergeCell ref="B321:E321"/>
    <mergeCell ref="B276:E276"/>
    <mergeCell ref="B279:E279"/>
    <mergeCell ref="B285:E285"/>
    <mergeCell ref="B290:H290"/>
    <mergeCell ref="B295:H295"/>
    <mergeCell ref="B237:E237"/>
    <mergeCell ref="B240:E240"/>
    <mergeCell ref="B242:E242"/>
    <mergeCell ref="A228:H228"/>
    <mergeCell ref="B229:E229"/>
    <mergeCell ref="B230:E230"/>
    <mergeCell ref="B178:E178"/>
    <mergeCell ref="B368:H368"/>
    <mergeCell ref="A379:N379"/>
    <mergeCell ref="A384:J384"/>
    <mergeCell ref="B249:H249"/>
    <mergeCell ref="B250:E250"/>
    <mergeCell ref="B260:E260"/>
    <mergeCell ref="B266:E266"/>
    <mergeCell ref="B351:E351"/>
    <mergeCell ref="A385:J385"/>
    <mergeCell ref="B359:E359"/>
    <mergeCell ref="B358:H358"/>
    <mergeCell ref="B356:H356"/>
    <mergeCell ref="B355:H355"/>
    <mergeCell ref="B365:E365"/>
    <mergeCell ref="O1:P1"/>
    <mergeCell ref="A2:P2"/>
    <mergeCell ref="A15:A17"/>
    <mergeCell ref="B15:B17"/>
    <mergeCell ref="C15:C17"/>
    <mergeCell ref="I15:J16"/>
    <mergeCell ref="P15:P17"/>
    <mergeCell ref="D16:E16"/>
    <mergeCell ref="F16:H16"/>
    <mergeCell ref="K16:L16"/>
    <mergeCell ref="M16:O16"/>
    <mergeCell ref="K15:O15"/>
    <mergeCell ref="A386:B386"/>
    <mergeCell ref="C386:F386"/>
    <mergeCell ref="G386:J386"/>
    <mergeCell ref="A3:P3"/>
    <mergeCell ref="A4:P4"/>
    <mergeCell ref="B209:E209"/>
    <mergeCell ref="K385:O385"/>
    <mergeCell ref="L373:N373"/>
    <mergeCell ref="L374:N374"/>
    <mergeCell ref="L375:N375"/>
    <mergeCell ref="L376:N376"/>
    <mergeCell ref="L377:N377"/>
    <mergeCell ref="L378:N378"/>
    <mergeCell ref="L380:N380"/>
    <mergeCell ref="L381:N381"/>
    <mergeCell ref="L382:N382"/>
    <mergeCell ref="L383:N383"/>
    <mergeCell ref="L384:N384"/>
    <mergeCell ref="B234:E234"/>
    <mergeCell ref="B274:E274"/>
    <mergeCell ref="A354:H354"/>
    <mergeCell ref="A363:H363"/>
    <mergeCell ref="B364:H364"/>
    <mergeCell ref="B367:H367"/>
  </mergeCells>
  <dataValidations disablePrompts="1" count="4">
    <dataValidation allowBlank="1" showInputMessage="1" showErrorMessage="1" promptTitle="Giai đoạn thanh toán" sqref="F11"/>
    <dataValidation allowBlank="1" showInputMessage="1" showErrorMessage="1" prompt="Giữ phím Alt và ấn Enter để thêm các dòng để nhập căn cứ" sqref="A13"/>
    <dataValidation allowBlank="1" showInputMessage="1" showErrorMessage="1" sqref="R1 O1"/>
    <dataValidation allowBlank="1" showInputMessage="1" showErrorMessage="1" prompt="Cột 1, 2, 3, 4, 5 link đầy đủ từ sheet QT sang" sqref="B21 B18"/>
  </dataValidations>
  <printOptions horizontalCentered="1"/>
  <pageMargins left="0.2" right="0.2" top="1" bottom="0.25" header="0.3" footer="0.3"/>
  <pageSetup paperSize="9" scale="63" orientation="landscape" copies="10" r:id="rId1"/>
  <colBreaks count="1" manualBreakCount="1">
    <brk id="16" max="1048575" man="1"/>
  </col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411"/>
  <sheetViews>
    <sheetView tabSelected="1" topLeftCell="A372" zoomScaleNormal="100" workbookViewId="0">
      <selection activeCell="A6" sqref="A1:XFD1048576"/>
    </sheetView>
  </sheetViews>
  <sheetFormatPr defaultColWidth="8.7109375" defaultRowHeight="15"/>
  <cols>
    <col min="1" max="1" width="8.140625" style="131" customWidth="1"/>
    <col min="2" max="2" width="29.28515625" style="131" customWidth="1"/>
    <col min="3" max="3" width="10.28515625" style="131" customWidth="1"/>
    <col min="4" max="4" width="12.140625" style="132" bestFit="1" customWidth="1"/>
    <col min="5" max="5" width="10.28515625" style="132" customWidth="1"/>
    <col min="6" max="6" width="10.42578125" style="132" customWidth="1"/>
    <col min="7" max="7" width="12" style="132" bestFit="1" customWidth="1"/>
    <col min="8" max="8" width="12.42578125" style="132" bestFit="1" customWidth="1"/>
    <col min="9" max="9" width="17" style="133" bestFit="1" customWidth="1"/>
    <col min="10" max="10" width="8.140625" style="131" customWidth="1"/>
    <col min="11" max="11" width="20" style="133" bestFit="1" customWidth="1"/>
    <col min="12" max="12" width="8.7109375" style="131"/>
    <col min="13" max="13" width="8" style="131" customWidth="1"/>
    <col min="14" max="14" width="18.42578125" style="133" bestFit="1" customWidth="1"/>
    <col min="15" max="15" width="23.140625" style="131" bestFit="1" customWidth="1"/>
    <col min="16" max="16" width="10.28515625" style="134" customWidth="1"/>
    <col min="17" max="16384" width="8.7109375" style="131"/>
  </cols>
  <sheetData>
    <row r="1" spans="1:18" s="11" customFormat="1" ht="54" customHeight="1">
      <c r="A1" s="5"/>
      <c r="B1" s="6"/>
      <c r="C1" s="6"/>
      <c r="D1" s="7"/>
      <c r="E1" s="7"/>
      <c r="F1" s="7"/>
      <c r="G1" s="7"/>
      <c r="H1" s="7"/>
      <c r="I1" s="8"/>
      <c r="J1" s="6"/>
      <c r="K1" s="9"/>
      <c r="L1" s="6"/>
      <c r="M1" s="6"/>
      <c r="N1" s="8"/>
      <c r="O1" s="270" t="s">
        <v>48</v>
      </c>
      <c r="P1" s="270"/>
      <c r="Q1" s="6"/>
      <c r="R1" s="162"/>
    </row>
    <row r="2" spans="1:18" s="11" customFormat="1" ht="22.5">
      <c r="A2" s="271" t="s">
        <v>49</v>
      </c>
      <c r="B2" s="271"/>
      <c r="C2" s="271"/>
      <c r="D2" s="271"/>
      <c r="E2" s="271"/>
      <c r="F2" s="271"/>
      <c r="G2" s="271"/>
      <c r="H2" s="271"/>
      <c r="I2" s="271"/>
      <c r="J2" s="271"/>
      <c r="K2" s="271"/>
      <c r="L2" s="271"/>
      <c r="M2" s="271"/>
      <c r="N2" s="271"/>
      <c r="O2" s="271"/>
      <c r="P2" s="271"/>
      <c r="Q2" s="12"/>
      <c r="R2" s="12"/>
    </row>
    <row r="3" spans="1:18" s="11" customFormat="1" ht="15.75">
      <c r="A3" s="257" t="s">
        <v>445</v>
      </c>
      <c r="B3" s="257"/>
      <c r="C3" s="257"/>
      <c r="D3" s="257"/>
      <c r="E3" s="257"/>
      <c r="F3" s="257"/>
      <c r="G3" s="257"/>
      <c r="H3" s="257"/>
      <c r="I3" s="257"/>
      <c r="J3" s="257"/>
      <c r="K3" s="257"/>
      <c r="L3" s="257"/>
      <c r="M3" s="257"/>
      <c r="N3" s="257"/>
      <c r="O3" s="257"/>
      <c r="P3" s="257"/>
      <c r="Q3" s="14"/>
      <c r="R3" s="14"/>
    </row>
    <row r="4" spans="1:18" s="11" customFormat="1" ht="15.75">
      <c r="A4" s="258" t="s">
        <v>446</v>
      </c>
      <c r="B4" s="258"/>
      <c r="C4" s="258"/>
      <c r="D4" s="258"/>
      <c r="E4" s="258"/>
      <c r="F4" s="258"/>
      <c r="G4" s="258"/>
      <c r="H4" s="258"/>
      <c r="I4" s="258"/>
      <c r="J4" s="258"/>
      <c r="K4" s="258"/>
      <c r="L4" s="258"/>
      <c r="M4" s="258"/>
      <c r="N4" s="258"/>
      <c r="O4" s="258"/>
      <c r="P4" s="258"/>
      <c r="Q4" s="14"/>
      <c r="R4" s="14"/>
    </row>
    <row r="5" spans="1:18" s="11" customFormat="1" ht="15.75">
      <c r="A5" s="11" t="s">
        <v>436</v>
      </c>
      <c r="B5" s="14"/>
      <c r="C5" s="14"/>
      <c r="D5" s="15"/>
      <c r="E5" s="15"/>
      <c r="F5" s="15"/>
      <c r="G5" s="15"/>
      <c r="H5" s="15"/>
      <c r="I5" s="16"/>
      <c r="J5" s="14"/>
      <c r="K5" s="17"/>
      <c r="L5" s="14"/>
      <c r="M5" s="14"/>
      <c r="N5" s="16"/>
      <c r="O5" s="18"/>
      <c r="P5" s="19"/>
      <c r="Q5" s="14"/>
      <c r="R5" s="14"/>
    </row>
    <row r="6" spans="1:18" s="11" customFormat="1" ht="15.75">
      <c r="A6" s="21" t="s">
        <v>0</v>
      </c>
      <c r="B6" s="14"/>
      <c r="C6" s="14"/>
      <c r="D6" s="15"/>
      <c r="E6" s="15"/>
      <c r="F6" s="15"/>
      <c r="G6" s="15"/>
      <c r="H6" s="15"/>
      <c r="I6" s="16"/>
      <c r="J6" s="14"/>
      <c r="K6" s="17"/>
      <c r="L6" s="14"/>
      <c r="M6" s="14"/>
      <c r="N6" s="16"/>
      <c r="O6" s="18"/>
      <c r="P6" s="19"/>
      <c r="Q6" s="14"/>
      <c r="R6" s="14"/>
    </row>
    <row r="7" spans="1:18" s="11" customFormat="1" ht="18.75">
      <c r="A7" s="11" t="s">
        <v>437</v>
      </c>
      <c r="B7" s="22"/>
      <c r="C7" s="22"/>
      <c r="D7" s="23"/>
      <c r="E7" s="23"/>
      <c r="F7" s="23"/>
      <c r="G7" s="24"/>
      <c r="H7" s="24"/>
      <c r="I7" s="25"/>
      <c r="J7" s="26"/>
      <c r="K7" s="27"/>
      <c r="L7" s="26"/>
      <c r="M7" s="26"/>
      <c r="N7" s="25"/>
      <c r="O7" s="26"/>
      <c r="P7" s="28"/>
      <c r="Q7" s="26"/>
      <c r="R7" s="26"/>
    </row>
    <row r="8" spans="1:18" s="11" customFormat="1" ht="18.75">
      <c r="A8" s="166" t="s">
        <v>438</v>
      </c>
      <c r="B8" s="167"/>
      <c r="C8" s="167"/>
      <c r="D8" s="168"/>
      <c r="E8" s="168"/>
      <c r="F8" s="168"/>
      <c r="G8" s="170"/>
      <c r="H8" s="170"/>
      <c r="I8" s="171"/>
      <c r="J8" s="172"/>
      <c r="K8" s="169"/>
      <c r="L8" s="26"/>
      <c r="M8" s="29"/>
      <c r="N8" s="30"/>
      <c r="O8" s="31"/>
      <c r="P8" s="28"/>
      <c r="Q8" s="26"/>
      <c r="R8" s="26"/>
    </row>
    <row r="9" spans="1:18" s="11" customFormat="1" ht="18.75">
      <c r="A9" s="32" t="s">
        <v>439</v>
      </c>
      <c r="B9" s="22"/>
      <c r="C9" s="22"/>
      <c r="D9" s="23"/>
      <c r="E9" s="23"/>
      <c r="F9" s="23"/>
      <c r="G9" s="24"/>
      <c r="H9" s="24"/>
      <c r="I9" s="25"/>
      <c r="J9" s="26"/>
      <c r="K9" s="27"/>
      <c r="L9" s="26"/>
      <c r="M9" s="26"/>
      <c r="N9" s="25"/>
      <c r="O9" s="26"/>
      <c r="P9" s="28"/>
      <c r="Q9" s="26"/>
      <c r="R9" s="26"/>
    </row>
    <row r="10" spans="1:18" s="11" customFormat="1" ht="18.75">
      <c r="A10" s="32" t="s">
        <v>440</v>
      </c>
      <c r="B10" s="22"/>
      <c r="C10" s="22"/>
      <c r="D10" s="23"/>
      <c r="E10" s="23"/>
      <c r="F10" s="23"/>
      <c r="G10" s="24"/>
      <c r="H10" s="24"/>
      <c r="I10" s="25"/>
      <c r="J10" s="26"/>
      <c r="K10" s="27"/>
      <c r="L10" s="26"/>
      <c r="M10" s="26"/>
      <c r="N10" s="25"/>
      <c r="O10" s="26"/>
      <c r="P10" s="28"/>
      <c r="Q10" s="26"/>
      <c r="R10" s="26"/>
    </row>
    <row r="11" spans="1:18" s="11" customFormat="1" ht="18.75">
      <c r="A11" s="32" t="s">
        <v>441</v>
      </c>
      <c r="B11" s="22"/>
      <c r="C11" s="22"/>
      <c r="D11" s="23"/>
      <c r="E11" s="23"/>
      <c r="F11" s="33"/>
      <c r="G11" s="33"/>
      <c r="H11" s="24"/>
      <c r="I11" s="25"/>
      <c r="J11" s="26"/>
      <c r="K11" s="27"/>
      <c r="L11" s="26"/>
      <c r="M11" s="26"/>
      <c r="N11" s="25"/>
      <c r="O11" s="26"/>
      <c r="P11" s="28"/>
      <c r="Q11" s="32"/>
      <c r="R11" s="32"/>
    </row>
    <row r="12" spans="1:18" s="32" customFormat="1" ht="18.75">
      <c r="A12" s="34" t="s">
        <v>1</v>
      </c>
      <c r="B12" s="22"/>
      <c r="C12" s="22"/>
      <c r="D12" s="23"/>
      <c r="E12" s="23"/>
      <c r="F12" s="35"/>
      <c r="G12" s="24"/>
      <c r="H12" s="24"/>
      <c r="I12" s="25"/>
      <c r="J12" s="26"/>
      <c r="K12" s="27"/>
      <c r="L12" s="26"/>
      <c r="M12" s="26"/>
      <c r="N12" s="25"/>
      <c r="O12" s="26"/>
      <c r="P12" s="28"/>
    </row>
    <row r="13" spans="1:18" s="32" customFormat="1" ht="18.75">
      <c r="A13" s="32" t="s">
        <v>391</v>
      </c>
      <c r="B13" s="22"/>
      <c r="C13" s="22"/>
      <c r="D13" s="23"/>
      <c r="E13" s="23"/>
      <c r="F13" s="35"/>
      <c r="G13" s="24"/>
      <c r="H13" s="24"/>
      <c r="I13" s="25"/>
      <c r="J13" s="26"/>
      <c r="K13" s="27"/>
      <c r="L13" s="26"/>
      <c r="M13" s="26"/>
      <c r="N13" s="25"/>
      <c r="O13" s="26"/>
      <c r="P13" s="28"/>
    </row>
    <row r="14" spans="1:18" s="36" customFormat="1" ht="15.75">
      <c r="B14" s="32" t="s">
        <v>2</v>
      </c>
      <c r="C14" s="32"/>
      <c r="D14" s="37"/>
      <c r="E14" s="37"/>
      <c r="F14" s="37"/>
      <c r="G14" s="38"/>
      <c r="H14" s="38"/>
      <c r="I14" s="29"/>
      <c r="J14" s="39"/>
      <c r="K14" s="40"/>
      <c r="L14" s="32"/>
      <c r="M14" s="32"/>
      <c r="N14" s="41"/>
      <c r="O14" s="42"/>
      <c r="P14" s="43"/>
      <c r="Q14" s="32"/>
      <c r="R14" s="32"/>
    </row>
    <row r="15" spans="1:18" s="36" customFormat="1">
      <c r="A15" s="272" t="s">
        <v>3</v>
      </c>
      <c r="B15" s="274" t="s">
        <v>4</v>
      </c>
      <c r="C15" s="274" t="s">
        <v>5</v>
      </c>
      <c r="D15" s="44" t="s">
        <v>6</v>
      </c>
      <c r="E15" s="44"/>
      <c r="F15" s="44"/>
      <c r="G15" s="44"/>
      <c r="H15" s="44"/>
      <c r="I15" s="274" t="s">
        <v>7</v>
      </c>
      <c r="J15" s="274"/>
      <c r="K15" s="274" t="s">
        <v>8</v>
      </c>
      <c r="L15" s="274"/>
      <c r="M15" s="274"/>
      <c r="N15" s="274"/>
      <c r="O15" s="274"/>
      <c r="P15" s="276" t="s">
        <v>9</v>
      </c>
    </row>
    <row r="16" spans="1:18" s="36" customFormat="1">
      <c r="A16" s="273"/>
      <c r="B16" s="275"/>
      <c r="C16" s="275"/>
      <c r="D16" s="278" t="s">
        <v>10</v>
      </c>
      <c r="E16" s="278"/>
      <c r="F16" s="279" t="s">
        <v>11</v>
      </c>
      <c r="G16" s="279"/>
      <c r="H16" s="279"/>
      <c r="I16" s="275"/>
      <c r="J16" s="275"/>
      <c r="K16" s="280" t="s">
        <v>10</v>
      </c>
      <c r="L16" s="280"/>
      <c r="M16" s="275" t="s">
        <v>11</v>
      </c>
      <c r="N16" s="275"/>
      <c r="O16" s="275"/>
      <c r="P16" s="277"/>
    </row>
    <row r="17" spans="1:16" s="50" customFormat="1" ht="85.5">
      <c r="A17" s="273"/>
      <c r="B17" s="275"/>
      <c r="C17" s="275"/>
      <c r="D17" s="45" t="s">
        <v>12</v>
      </c>
      <c r="E17" s="45" t="s">
        <v>13</v>
      </c>
      <c r="F17" s="164" t="s">
        <v>14</v>
      </c>
      <c r="G17" s="164" t="s">
        <v>15</v>
      </c>
      <c r="H17" s="164" t="s">
        <v>16</v>
      </c>
      <c r="I17" s="47" t="s">
        <v>12</v>
      </c>
      <c r="J17" s="163" t="s">
        <v>17</v>
      </c>
      <c r="K17" s="47" t="s">
        <v>12</v>
      </c>
      <c r="L17" s="163" t="s">
        <v>18</v>
      </c>
      <c r="M17" s="163" t="s">
        <v>14</v>
      </c>
      <c r="N17" s="47" t="s">
        <v>15</v>
      </c>
      <c r="O17" s="49" t="s">
        <v>16</v>
      </c>
      <c r="P17" s="277"/>
    </row>
    <row r="18" spans="1:16" s="22" customFormat="1">
      <c r="A18" s="51" t="s">
        <v>19</v>
      </c>
      <c r="B18" s="52" t="s">
        <v>20</v>
      </c>
      <c r="C18" s="53" t="s">
        <v>21</v>
      </c>
      <c r="D18" s="54" t="s">
        <v>22</v>
      </c>
      <c r="E18" s="54" t="s">
        <v>23</v>
      </c>
      <c r="F18" s="54" t="s">
        <v>24</v>
      </c>
      <c r="G18" s="54" t="s">
        <v>25</v>
      </c>
      <c r="H18" s="54" t="s">
        <v>26</v>
      </c>
      <c r="I18" s="55" t="s">
        <v>27</v>
      </c>
      <c r="J18" s="56" t="s">
        <v>28</v>
      </c>
      <c r="K18" s="55" t="s">
        <v>29</v>
      </c>
      <c r="L18" s="56" t="s">
        <v>30</v>
      </c>
      <c r="M18" s="56" t="s">
        <v>31</v>
      </c>
      <c r="N18" s="55" t="s">
        <v>32</v>
      </c>
      <c r="O18" s="57" t="s">
        <v>33</v>
      </c>
      <c r="P18" s="58" t="s">
        <v>34</v>
      </c>
    </row>
    <row r="19" spans="1:16" s="22" customFormat="1" ht="15.75" hidden="1">
      <c r="A19" s="2" t="s">
        <v>392</v>
      </c>
      <c r="B19" s="1"/>
      <c r="C19" s="1"/>
      <c r="D19" s="1"/>
      <c r="E19" s="1"/>
      <c r="F19" s="1"/>
      <c r="G19" s="1"/>
      <c r="H19" s="1"/>
      <c r="I19" s="55"/>
      <c r="J19" s="56"/>
      <c r="K19" s="55"/>
      <c r="L19" s="56"/>
      <c r="M19" s="56"/>
      <c r="N19" s="55"/>
      <c r="O19" s="57"/>
      <c r="P19" s="58"/>
    </row>
    <row r="20" spans="1:16" s="22" customFormat="1" ht="15.75" hidden="1">
      <c r="A20" s="2" t="s">
        <v>407</v>
      </c>
      <c r="B20" s="1"/>
      <c r="C20" s="1"/>
      <c r="D20" s="1"/>
      <c r="E20" s="1"/>
      <c r="F20" s="1"/>
      <c r="G20" s="1"/>
      <c r="H20" s="1"/>
      <c r="I20" s="59"/>
      <c r="J20" s="1"/>
      <c r="K20" s="59"/>
      <c r="L20" s="1"/>
      <c r="M20" s="1"/>
      <c r="N20" s="59"/>
      <c r="O20" s="1"/>
      <c r="P20" s="60"/>
    </row>
    <row r="21" spans="1:16" s="22" customFormat="1" ht="15.4" hidden="1" customHeight="1">
      <c r="A21" s="61" t="s">
        <v>50</v>
      </c>
      <c r="B21" s="3" t="s">
        <v>408</v>
      </c>
      <c r="C21" s="62"/>
      <c r="D21" s="62"/>
      <c r="E21" s="62"/>
      <c r="F21" s="62"/>
      <c r="G21" s="62"/>
      <c r="H21" s="62"/>
      <c r="I21" s="63"/>
      <c r="J21" s="62"/>
      <c r="K21" s="63"/>
      <c r="L21" s="62"/>
      <c r="M21" s="62"/>
      <c r="N21" s="63"/>
      <c r="O21" s="62"/>
      <c r="P21" s="64"/>
    </row>
    <row r="22" spans="1:16" s="22" customFormat="1" ht="16.899999999999999" hidden="1" customHeight="1">
      <c r="A22" s="65" t="s">
        <v>51</v>
      </c>
      <c r="B22" s="3" t="s">
        <v>76</v>
      </c>
      <c r="C22" s="161"/>
      <c r="D22" s="161"/>
      <c r="E22" s="161"/>
      <c r="F22" s="67"/>
      <c r="G22" s="67"/>
      <c r="H22" s="67"/>
      <c r="I22" s="63"/>
      <c r="J22" s="68"/>
      <c r="K22" s="63"/>
      <c r="L22" s="68"/>
      <c r="M22" s="68"/>
      <c r="N22" s="63"/>
      <c r="O22" s="62"/>
      <c r="P22" s="69"/>
    </row>
    <row r="23" spans="1:16" s="22" customFormat="1" ht="16.5" hidden="1">
      <c r="A23" s="70">
        <v>1</v>
      </c>
      <c r="B23" s="71" t="s">
        <v>77</v>
      </c>
      <c r="C23" s="72" t="s">
        <v>78</v>
      </c>
      <c r="D23" s="73">
        <v>19200</v>
      </c>
      <c r="E23" s="74">
        <v>0</v>
      </c>
      <c r="F23" s="73">
        <v>0</v>
      </c>
      <c r="G23" s="73">
        <f>D23</f>
        <v>19200</v>
      </c>
      <c r="H23" s="73">
        <f>F23+G23</f>
        <v>19200</v>
      </c>
      <c r="I23" s="136">
        <v>30000</v>
      </c>
      <c r="J23" s="75">
        <v>0</v>
      </c>
      <c r="K23" s="76">
        <f t="shared" ref="K23:K86" si="0">I23*D23</f>
        <v>576000000</v>
      </c>
      <c r="L23" s="77">
        <f>E23*($I23+$J23)</f>
        <v>0</v>
      </c>
      <c r="M23" s="77">
        <f>F23*($I23+$J23)</f>
        <v>0</v>
      </c>
      <c r="N23" s="77">
        <f>G23*($I23+$J23)</f>
        <v>576000000</v>
      </c>
      <c r="O23" s="77">
        <f>H23*($I23+$J23)</f>
        <v>576000000</v>
      </c>
      <c r="P23" s="78"/>
    </row>
    <row r="24" spans="1:16" s="22" customFormat="1" ht="16.5" hidden="1">
      <c r="A24" s="70">
        <v>2</v>
      </c>
      <c r="B24" s="71" t="s">
        <v>79</v>
      </c>
      <c r="C24" s="72" t="s">
        <v>54</v>
      </c>
      <c r="D24" s="73">
        <v>10</v>
      </c>
      <c r="E24" s="74">
        <v>0</v>
      </c>
      <c r="F24" s="73">
        <v>0</v>
      </c>
      <c r="G24" s="73">
        <f t="shared" ref="G24:G32" si="1">D24</f>
        <v>10</v>
      </c>
      <c r="H24" s="73">
        <f t="shared" ref="H24:H32" si="2">F24+G24</f>
        <v>10</v>
      </c>
      <c r="I24" s="136">
        <v>5184000</v>
      </c>
      <c r="J24" s="75">
        <v>0</v>
      </c>
      <c r="K24" s="76">
        <f t="shared" si="0"/>
        <v>51840000</v>
      </c>
      <c r="L24" s="77">
        <f t="shared" ref="L24:O32" si="3">E24*($I24+$J24)</f>
        <v>0</v>
      </c>
      <c r="M24" s="77">
        <f t="shared" si="3"/>
        <v>0</v>
      </c>
      <c r="N24" s="77">
        <f t="shared" si="3"/>
        <v>51840000</v>
      </c>
      <c r="O24" s="77">
        <f t="shared" si="3"/>
        <v>51840000</v>
      </c>
      <c r="P24" s="78"/>
    </row>
    <row r="25" spans="1:16" s="22" customFormat="1" ht="16.5" hidden="1">
      <c r="A25" s="70">
        <v>3</v>
      </c>
      <c r="B25" s="71" t="s">
        <v>80</v>
      </c>
      <c r="C25" s="72" t="s">
        <v>54</v>
      </c>
      <c r="D25" s="73">
        <v>20</v>
      </c>
      <c r="E25" s="74">
        <v>0</v>
      </c>
      <c r="F25" s="73">
        <v>0</v>
      </c>
      <c r="G25" s="73">
        <f t="shared" si="1"/>
        <v>20</v>
      </c>
      <c r="H25" s="73">
        <f t="shared" si="2"/>
        <v>20</v>
      </c>
      <c r="I25" s="136">
        <v>2721000</v>
      </c>
      <c r="J25" s="75">
        <v>0</v>
      </c>
      <c r="K25" s="76">
        <f t="shared" si="0"/>
        <v>54420000</v>
      </c>
      <c r="L25" s="77">
        <f t="shared" si="3"/>
        <v>0</v>
      </c>
      <c r="M25" s="77">
        <f t="shared" si="3"/>
        <v>0</v>
      </c>
      <c r="N25" s="77">
        <f t="shared" si="3"/>
        <v>54420000</v>
      </c>
      <c r="O25" s="77">
        <f t="shared" si="3"/>
        <v>54420000</v>
      </c>
      <c r="P25" s="78"/>
    </row>
    <row r="26" spans="1:16" s="22" customFormat="1" ht="16.5" hidden="1">
      <c r="A26" s="70">
        <v>4</v>
      </c>
      <c r="B26" s="71" t="s">
        <v>81</v>
      </c>
      <c r="C26" s="72" t="s">
        <v>82</v>
      </c>
      <c r="D26" s="73">
        <v>40</v>
      </c>
      <c r="E26" s="74">
        <v>0</v>
      </c>
      <c r="F26" s="73">
        <v>0</v>
      </c>
      <c r="G26" s="73">
        <f t="shared" si="1"/>
        <v>40</v>
      </c>
      <c r="H26" s="73">
        <f t="shared" si="2"/>
        <v>40</v>
      </c>
      <c r="I26" s="136">
        <v>172000</v>
      </c>
      <c r="J26" s="75">
        <v>0</v>
      </c>
      <c r="K26" s="76">
        <f t="shared" si="0"/>
        <v>6880000</v>
      </c>
      <c r="L26" s="77">
        <f t="shared" si="3"/>
        <v>0</v>
      </c>
      <c r="M26" s="77">
        <f t="shared" si="3"/>
        <v>0</v>
      </c>
      <c r="N26" s="77">
        <f t="shared" si="3"/>
        <v>6880000</v>
      </c>
      <c r="O26" s="77">
        <f t="shared" si="3"/>
        <v>6880000</v>
      </c>
      <c r="P26" s="78"/>
    </row>
    <row r="27" spans="1:16" s="22" customFormat="1" ht="16.5" hidden="1">
      <c r="A27" s="70">
        <v>5</v>
      </c>
      <c r="B27" s="71" t="s">
        <v>83</v>
      </c>
      <c r="C27" s="72" t="s">
        <v>82</v>
      </c>
      <c r="D27" s="73">
        <v>20</v>
      </c>
      <c r="E27" s="74">
        <v>0</v>
      </c>
      <c r="F27" s="73">
        <v>0</v>
      </c>
      <c r="G27" s="73">
        <f t="shared" si="1"/>
        <v>20</v>
      </c>
      <c r="H27" s="73">
        <f t="shared" si="2"/>
        <v>20</v>
      </c>
      <c r="I27" s="136">
        <v>346000</v>
      </c>
      <c r="J27" s="75">
        <v>0</v>
      </c>
      <c r="K27" s="76">
        <f t="shared" si="0"/>
        <v>6920000</v>
      </c>
      <c r="L27" s="77">
        <f t="shared" si="3"/>
        <v>0</v>
      </c>
      <c r="M27" s="77">
        <f t="shared" si="3"/>
        <v>0</v>
      </c>
      <c r="N27" s="77">
        <f t="shared" si="3"/>
        <v>6920000</v>
      </c>
      <c r="O27" s="77">
        <f t="shared" si="3"/>
        <v>6920000</v>
      </c>
      <c r="P27" s="78"/>
    </row>
    <row r="28" spans="1:16" s="22" customFormat="1" ht="16.5" hidden="1">
      <c r="A28" s="70">
        <v>6</v>
      </c>
      <c r="B28" s="71" t="s">
        <v>84</v>
      </c>
      <c r="C28" s="72" t="s">
        <v>82</v>
      </c>
      <c r="D28" s="73">
        <v>40</v>
      </c>
      <c r="E28" s="74">
        <v>0</v>
      </c>
      <c r="F28" s="73">
        <v>0</v>
      </c>
      <c r="G28" s="73">
        <f t="shared" si="1"/>
        <v>40</v>
      </c>
      <c r="H28" s="73">
        <f t="shared" si="2"/>
        <v>40</v>
      </c>
      <c r="I28" s="136">
        <v>648000</v>
      </c>
      <c r="J28" s="75">
        <v>0</v>
      </c>
      <c r="K28" s="76">
        <f t="shared" si="0"/>
        <v>25920000</v>
      </c>
      <c r="L28" s="77">
        <f t="shared" si="3"/>
        <v>0</v>
      </c>
      <c r="M28" s="77">
        <f t="shared" si="3"/>
        <v>0</v>
      </c>
      <c r="N28" s="77">
        <f t="shared" si="3"/>
        <v>25920000</v>
      </c>
      <c r="O28" s="77">
        <f t="shared" si="3"/>
        <v>25920000</v>
      </c>
      <c r="P28" s="78"/>
    </row>
    <row r="29" spans="1:16" s="22" customFormat="1" ht="16.5" hidden="1">
      <c r="A29" s="70">
        <v>7</v>
      </c>
      <c r="B29" s="71" t="s">
        <v>85</v>
      </c>
      <c r="C29" s="72" t="s">
        <v>78</v>
      </c>
      <c r="D29" s="73">
        <v>1000</v>
      </c>
      <c r="E29" s="74">
        <v>0</v>
      </c>
      <c r="F29" s="73">
        <v>0</v>
      </c>
      <c r="G29" s="73">
        <f t="shared" si="1"/>
        <v>1000</v>
      </c>
      <c r="H29" s="73">
        <f t="shared" si="2"/>
        <v>1000</v>
      </c>
      <c r="I29" s="136">
        <v>70000</v>
      </c>
      <c r="J29" s="75">
        <v>0</v>
      </c>
      <c r="K29" s="76">
        <f t="shared" si="0"/>
        <v>70000000</v>
      </c>
      <c r="L29" s="77">
        <f t="shared" si="3"/>
        <v>0</v>
      </c>
      <c r="M29" s="77">
        <f t="shared" si="3"/>
        <v>0</v>
      </c>
      <c r="N29" s="77">
        <f t="shared" si="3"/>
        <v>70000000</v>
      </c>
      <c r="O29" s="77">
        <f t="shared" si="3"/>
        <v>70000000</v>
      </c>
      <c r="P29" s="78"/>
    </row>
    <row r="30" spans="1:16" s="22" customFormat="1" ht="16.5" hidden="1">
      <c r="A30" s="70">
        <v>8</v>
      </c>
      <c r="B30" s="71" t="s">
        <v>86</v>
      </c>
      <c r="C30" s="72" t="s">
        <v>78</v>
      </c>
      <c r="D30" s="73">
        <v>4000</v>
      </c>
      <c r="E30" s="74">
        <v>0</v>
      </c>
      <c r="F30" s="73">
        <v>0</v>
      </c>
      <c r="G30" s="73">
        <f t="shared" si="1"/>
        <v>4000</v>
      </c>
      <c r="H30" s="73">
        <f t="shared" si="2"/>
        <v>4000</v>
      </c>
      <c r="I30" s="136">
        <v>19000</v>
      </c>
      <c r="J30" s="75">
        <v>0</v>
      </c>
      <c r="K30" s="76">
        <f t="shared" si="0"/>
        <v>76000000</v>
      </c>
      <c r="L30" s="77">
        <f t="shared" si="3"/>
        <v>0</v>
      </c>
      <c r="M30" s="77">
        <f t="shared" si="3"/>
        <v>0</v>
      </c>
      <c r="N30" s="77">
        <f t="shared" si="3"/>
        <v>76000000</v>
      </c>
      <c r="O30" s="77">
        <f t="shared" si="3"/>
        <v>76000000</v>
      </c>
      <c r="P30" s="78"/>
    </row>
    <row r="31" spans="1:16" s="22" customFormat="1" ht="16.5" hidden="1">
      <c r="A31" s="70">
        <v>9</v>
      </c>
      <c r="B31" s="71" t="s">
        <v>87</v>
      </c>
      <c r="C31" s="72" t="s">
        <v>88</v>
      </c>
      <c r="D31" s="73">
        <v>4</v>
      </c>
      <c r="E31" s="74">
        <v>0</v>
      </c>
      <c r="F31" s="73">
        <v>0</v>
      </c>
      <c r="G31" s="73">
        <f t="shared" si="1"/>
        <v>4</v>
      </c>
      <c r="H31" s="73">
        <f t="shared" si="2"/>
        <v>4</v>
      </c>
      <c r="I31" s="136">
        <v>3585000</v>
      </c>
      <c r="J31" s="75">
        <v>0</v>
      </c>
      <c r="K31" s="76">
        <f t="shared" si="0"/>
        <v>14340000</v>
      </c>
      <c r="L31" s="77">
        <f t="shared" si="3"/>
        <v>0</v>
      </c>
      <c r="M31" s="77">
        <f t="shared" si="3"/>
        <v>0</v>
      </c>
      <c r="N31" s="77">
        <f t="shared" si="3"/>
        <v>14340000</v>
      </c>
      <c r="O31" s="77">
        <f t="shared" si="3"/>
        <v>14340000</v>
      </c>
      <c r="P31" s="78"/>
    </row>
    <row r="32" spans="1:16" s="22" customFormat="1" ht="16.5" hidden="1">
      <c r="A32" s="70">
        <v>10</v>
      </c>
      <c r="B32" s="71" t="s">
        <v>89</v>
      </c>
      <c r="C32" s="72" t="s">
        <v>90</v>
      </c>
      <c r="D32" s="73">
        <v>2</v>
      </c>
      <c r="E32" s="74">
        <v>0</v>
      </c>
      <c r="F32" s="73">
        <v>0</v>
      </c>
      <c r="G32" s="73">
        <f t="shared" si="1"/>
        <v>2</v>
      </c>
      <c r="H32" s="73">
        <f t="shared" si="2"/>
        <v>2</v>
      </c>
      <c r="I32" s="136">
        <v>2159000</v>
      </c>
      <c r="J32" s="75">
        <v>0</v>
      </c>
      <c r="K32" s="76">
        <f t="shared" si="0"/>
        <v>4318000</v>
      </c>
      <c r="L32" s="77">
        <f t="shared" si="3"/>
        <v>0</v>
      </c>
      <c r="M32" s="77">
        <f t="shared" si="3"/>
        <v>0</v>
      </c>
      <c r="N32" s="77">
        <f t="shared" si="3"/>
        <v>4318000</v>
      </c>
      <c r="O32" s="77">
        <f t="shared" si="3"/>
        <v>4318000</v>
      </c>
      <c r="P32" s="78"/>
    </row>
    <row r="33" spans="1:16" s="22" customFormat="1" ht="16.899999999999999" hidden="1" customHeight="1">
      <c r="A33" s="65" t="s">
        <v>57</v>
      </c>
      <c r="B33" s="3" t="s">
        <v>91</v>
      </c>
      <c r="C33" s="161"/>
      <c r="D33" s="161"/>
      <c r="E33" s="161"/>
      <c r="F33" s="79"/>
      <c r="G33" s="79"/>
      <c r="H33" s="79"/>
      <c r="I33" s="137"/>
      <c r="J33" s="75"/>
      <c r="K33" s="76"/>
      <c r="L33" s="80"/>
      <c r="M33" s="80"/>
      <c r="N33" s="81"/>
      <c r="O33" s="82"/>
      <c r="P33" s="78"/>
    </row>
    <row r="34" spans="1:16" s="22" customFormat="1" ht="16.5" hidden="1">
      <c r="A34" s="70">
        <v>1</v>
      </c>
      <c r="B34" s="71" t="s">
        <v>92</v>
      </c>
      <c r="C34" s="72" t="s">
        <v>88</v>
      </c>
      <c r="D34" s="73">
        <v>25</v>
      </c>
      <c r="E34" s="74">
        <v>0</v>
      </c>
      <c r="F34" s="73">
        <v>0</v>
      </c>
      <c r="G34" s="73">
        <f t="shared" ref="G34:G40" si="4">D34</f>
        <v>25</v>
      </c>
      <c r="H34" s="73">
        <f t="shared" ref="H34:H40" si="5">F34+G34</f>
        <v>25</v>
      </c>
      <c r="I34" s="136">
        <v>3585000</v>
      </c>
      <c r="J34" s="75">
        <v>0</v>
      </c>
      <c r="K34" s="76">
        <f t="shared" si="0"/>
        <v>89625000</v>
      </c>
      <c r="L34" s="77">
        <f t="shared" ref="L34:O40" si="6">E34*($I34+$J34)</f>
        <v>0</v>
      </c>
      <c r="M34" s="77">
        <f t="shared" si="6"/>
        <v>0</v>
      </c>
      <c r="N34" s="77">
        <f t="shared" si="6"/>
        <v>89625000</v>
      </c>
      <c r="O34" s="77">
        <f t="shared" si="6"/>
        <v>89625000</v>
      </c>
      <c r="P34" s="78"/>
    </row>
    <row r="35" spans="1:16" s="22" customFormat="1" ht="16.5" hidden="1">
      <c r="A35" s="70">
        <v>2</v>
      </c>
      <c r="B35" s="71" t="s">
        <v>93</v>
      </c>
      <c r="C35" s="72" t="s">
        <v>78</v>
      </c>
      <c r="D35" s="73">
        <v>1920</v>
      </c>
      <c r="E35" s="74">
        <v>0</v>
      </c>
      <c r="F35" s="73">
        <v>0</v>
      </c>
      <c r="G35" s="73">
        <f t="shared" si="4"/>
        <v>1920</v>
      </c>
      <c r="H35" s="73">
        <f t="shared" si="5"/>
        <v>1920</v>
      </c>
      <c r="I35" s="136">
        <v>34000</v>
      </c>
      <c r="J35" s="75">
        <v>0</v>
      </c>
      <c r="K35" s="76">
        <f t="shared" si="0"/>
        <v>65280000</v>
      </c>
      <c r="L35" s="77">
        <f t="shared" si="6"/>
        <v>0</v>
      </c>
      <c r="M35" s="77">
        <f t="shared" si="6"/>
        <v>0</v>
      </c>
      <c r="N35" s="77">
        <f t="shared" si="6"/>
        <v>65280000</v>
      </c>
      <c r="O35" s="77">
        <f t="shared" si="6"/>
        <v>65280000</v>
      </c>
      <c r="P35" s="78"/>
    </row>
    <row r="36" spans="1:16" s="22" customFormat="1" ht="16.5" hidden="1">
      <c r="A36" s="70">
        <v>3</v>
      </c>
      <c r="B36" s="71" t="s">
        <v>94</v>
      </c>
      <c r="C36" s="72" t="s">
        <v>78</v>
      </c>
      <c r="D36" s="73">
        <v>750</v>
      </c>
      <c r="E36" s="74">
        <v>0</v>
      </c>
      <c r="F36" s="73">
        <v>0</v>
      </c>
      <c r="G36" s="73">
        <f t="shared" si="4"/>
        <v>750</v>
      </c>
      <c r="H36" s="73">
        <f t="shared" si="5"/>
        <v>750</v>
      </c>
      <c r="I36" s="136">
        <v>18000</v>
      </c>
      <c r="J36" s="75">
        <v>0</v>
      </c>
      <c r="K36" s="76">
        <f t="shared" si="0"/>
        <v>13500000</v>
      </c>
      <c r="L36" s="77">
        <f t="shared" si="6"/>
        <v>0</v>
      </c>
      <c r="M36" s="77">
        <f t="shared" si="6"/>
        <v>0</v>
      </c>
      <c r="N36" s="77">
        <f t="shared" si="6"/>
        <v>13500000</v>
      </c>
      <c r="O36" s="77">
        <f t="shared" si="6"/>
        <v>13500000</v>
      </c>
      <c r="P36" s="78"/>
    </row>
    <row r="37" spans="1:16" s="22" customFormat="1" ht="33" hidden="1">
      <c r="A37" s="70">
        <v>4</v>
      </c>
      <c r="B37" s="71" t="s">
        <v>95</v>
      </c>
      <c r="C37" s="72" t="s">
        <v>90</v>
      </c>
      <c r="D37" s="73">
        <v>3</v>
      </c>
      <c r="E37" s="74">
        <v>0</v>
      </c>
      <c r="F37" s="73">
        <v>0</v>
      </c>
      <c r="G37" s="73">
        <f t="shared" si="4"/>
        <v>3</v>
      </c>
      <c r="H37" s="73">
        <f t="shared" si="5"/>
        <v>3</v>
      </c>
      <c r="I37" s="136">
        <v>2159000</v>
      </c>
      <c r="J37" s="75">
        <v>0</v>
      </c>
      <c r="K37" s="76">
        <f t="shared" si="0"/>
        <v>6477000</v>
      </c>
      <c r="L37" s="77">
        <f t="shared" si="6"/>
        <v>0</v>
      </c>
      <c r="M37" s="77">
        <f t="shared" si="6"/>
        <v>0</v>
      </c>
      <c r="N37" s="77">
        <f t="shared" si="6"/>
        <v>6477000</v>
      </c>
      <c r="O37" s="77">
        <f t="shared" si="6"/>
        <v>6477000</v>
      </c>
      <c r="P37" s="78"/>
    </row>
    <row r="38" spans="1:16" s="22" customFormat="1" ht="16.5" hidden="1">
      <c r="A38" s="70">
        <v>5</v>
      </c>
      <c r="B38" s="71" t="s">
        <v>96</v>
      </c>
      <c r="C38" s="72" t="s">
        <v>97</v>
      </c>
      <c r="D38" s="73">
        <v>128</v>
      </c>
      <c r="E38" s="74">
        <v>0</v>
      </c>
      <c r="F38" s="73">
        <v>0</v>
      </c>
      <c r="G38" s="73">
        <f t="shared" si="4"/>
        <v>128</v>
      </c>
      <c r="H38" s="73">
        <f t="shared" si="5"/>
        <v>128</v>
      </c>
      <c r="I38" s="136">
        <v>346000</v>
      </c>
      <c r="J38" s="75">
        <v>0</v>
      </c>
      <c r="K38" s="76">
        <f t="shared" si="0"/>
        <v>44288000</v>
      </c>
      <c r="L38" s="77">
        <f t="shared" si="6"/>
        <v>0</v>
      </c>
      <c r="M38" s="77">
        <f t="shared" si="6"/>
        <v>0</v>
      </c>
      <c r="N38" s="77">
        <f t="shared" si="6"/>
        <v>44288000</v>
      </c>
      <c r="O38" s="77">
        <f t="shared" si="6"/>
        <v>44288000</v>
      </c>
      <c r="P38" s="78"/>
    </row>
    <row r="39" spans="1:16" s="22" customFormat="1" ht="16.5" hidden="1">
      <c r="A39" s="70">
        <v>6</v>
      </c>
      <c r="B39" s="71" t="s">
        <v>98</v>
      </c>
      <c r="C39" s="72" t="s">
        <v>78</v>
      </c>
      <c r="D39" s="73">
        <v>1000</v>
      </c>
      <c r="E39" s="74">
        <v>0</v>
      </c>
      <c r="F39" s="73">
        <v>0</v>
      </c>
      <c r="G39" s="73">
        <f t="shared" si="4"/>
        <v>1000</v>
      </c>
      <c r="H39" s="73">
        <f t="shared" si="5"/>
        <v>1000</v>
      </c>
      <c r="I39" s="136">
        <v>10000</v>
      </c>
      <c r="J39" s="75">
        <v>0</v>
      </c>
      <c r="K39" s="76">
        <f t="shared" si="0"/>
        <v>10000000</v>
      </c>
      <c r="L39" s="77">
        <f t="shared" si="6"/>
        <v>0</v>
      </c>
      <c r="M39" s="77">
        <f t="shared" si="6"/>
        <v>0</v>
      </c>
      <c r="N39" s="77">
        <f t="shared" si="6"/>
        <v>10000000</v>
      </c>
      <c r="O39" s="77">
        <f t="shared" si="6"/>
        <v>10000000</v>
      </c>
      <c r="P39" s="83"/>
    </row>
    <row r="40" spans="1:16" s="22" customFormat="1" ht="16.5" hidden="1">
      <c r="A40" s="70">
        <v>7</v>
      </c>
      <c r="B40" s="71" t="s">
        <v>99</v>
      </c>
      <c r="C40" s="72" t="s">
        <v>97</v>
      </c>
      <c r="D40" s="73">
        <v>128</v>
      </c>
      <c r="E40" s="74">
        <v>0</v>
      </c>
      <c r="F40" s="73">
        <v>0</v>
      </c>
      <c r="G40" s="73">
        <f t="shared" si="4"/>
        <v>128</v>
      </c>
      <c r="H40" s="73">
        <f t="shared" si="5"/>
        <v>128</v>
      </c>
      <c r="I40" s="136">
        <v>56000</v>
      </c>
      <c r="J40" s="75">
        <v>0</v>
      </c>
      <c r="K40" s="76">
        <f t="shared" si="0"/>
        <v>7168000</v>
      </c>
      <c r="L40" s="77">
        <f t="shared" si="6"/>
        <v>0</v>
      </c>
      <c r="M40" s="77">
        <f t="shared" si="6"/>
        <v>0</v>
      </c>
      <c r="N40" s="77">
        <f t="shared" si="6"/>
        <v>7168000</v>
      </c>
      <c r="O40" s="77">
        <f t="shared" si="6"/>
        <v>7168000</v>
      </c>
      <c r="P40" s="78"/>
    </row>
    <row r="41" spans="1:16" s="22" customFormat="1" ht="16.899999999999999" hidden="1" customHeight="1">
      <c r="A41" s="65" t="s">
        <v>61</v>
      </c>
      <c r="B41" s="3" t="s">
        <v>100</v>
      </c>
      <c r="C41" s="161"/>
      <c r="D41" s="161"/>
      <c r="E41" s="161"/>
      <c r="F41" s="79"/>
      <c r="G41" s="79"/>
      <c r="H41" s="79"/>
      <c r="I41" s="138"/>
      <c r="J41" s="75"/>
      <c r="K41" s="76"/>
      <c r="L41" s="80"/>
      <c r="M41" s="80"/>
      <c r="N41" s="81"/>
      <c r="O41" s="82"/>
      <c r="P41" s="78"/>
    </row>
    <row r="42" spans="1:16" s="22" customFormat="1" ht="33" hidden="1">
      <c r="A42" s="70">
        <v>1</v>
      </c>
      <c r="B42" s="84" t="s">
        <v>101</v>
      </c>
      <c r="C42" s="72" t="s">
        <v>102</v>
      </c>
      <c r="D42" s="73">
        <v>13.69</v>
      </c>
      <c r="E42" s="74">
        <v>0</v>
      </c>
      <c r="F42" s="73">
        <v>0</v>
      </c>
      <c r="G42" s="73">
        <f t="shared" ref="G42:G54" si="7">D42</f>
        <v>13.69</v>
      </c>
      <c r="H42" s="73">
        <f t="shared" ref="H42:H54" si="8">F42+G42</f>
        <v>13.69</v>
      </c>
      <c r="I42" s="136">
        <v>1280000</v>
      </c>
      <c r="J42" s="75">
        <v>0</v>
      </c>
      <c r="K42" s="76">
        <f t="shared" si="0"/>
        <v>17523200</v>
      </c>
      <c r="L42" s="77">
        <f t="shared" ref="L42:O54" si="9">E42*($I42+$J42)</f>
        <v>0</v>
      </c>
      <c r="M42" s="77">
        <f t="shared" si="9"/>
        <v>0</v>
      </c>
      <c r="N42" s="77">
        <f t="shared" si="9"/>
        <v>17523200</v>
      </c>
      <c r="O42" s="77">
        <f t="shared" si="9"/>
        <v>17523200</v>
      </c>
      <c r="P42" s="78"/>
    </row>
    <row r="43" spans="1:16" s="22" customFormat="1" ht="33" hidden="1">
      <c r="A43" s="70">
        <v>2</v>
      </c>
      <c r="B43" s="84" t="s">
        <v>103</v>
      </c>
      <c r="C43" s="72" t="s">
        <v>102</v>
      </c>
      <c r="D43" s="73">
        <v>55</v>
      </c>
      <c r="E43" s="74">
        <v>0</v>
      </c>
      <c r="F43" s="73">
        <v>0</v>
      </c>
      <c r="G43" s="73">
        <f t="shared" si="7"/>
        <v>55</v>
      </c>
      <c r="H43" s="73">
        <f t="shared" si="8"/>
        <v>55</v>
      </c>
      <c r="I43" s="136">
        <v>914000</v>
      </c>
      <c r="J43" s="75">
        <v>0</v>
      </c>
      <c r="K43" s="76">
        <f t="shared" si="0"/>
        <v>50270000</v>
      </c>
      <c r="L43" s="77">
        <f t="shared" si="9"/>
        <v>0</v>
      </c>
      <c r="M43" s="77">
        <f t="shared" si="9"/>
        <v>0</v>
      </c>
      <c r="N43" s="77">
        <f t="shared" si="9"/>
        <v>50270000</v>
      </c>
      <c r="O43" s="77">
        <f t="shared" si="9"/>
        <v>50270000</v>
      </c>
      <c r="P43" s="78"/>
    </row>
    <row r="44" spans="1:16" s="22" customFormat="1" ht="33" hidden="1">
      <c r="A44" s="70">
        <v>3</v>
      </c>
      <c r="B44" s="84" t="s">
        <v>104</v>
      </c>
      <c r="C44" s="72" t="s">
        <v>102</v>
      </c>
      <c r="D44" s="73">
        <v>52.2</v>
      </c>
      <c r="E44" s="74">
        <v>0</v>
      </c>
      <c r="F44" s="73">
        <v>0</v>
      </c>
      <c r="G44" s="73">
        <f t="shared" si="7"/>
        <v>52.2</v>
      </c>
      <c r="H44" s="73">
        <f t="shared" si="8"/>
        <v>52.2</v>
      </c>
      <c r="I44" s="136">
        <v>686000</v>
      </c>
      <c r="J44" s="75">
        <v>0</v>
      </c>
      <c r="K44" s="76">
        <f t="shared" si="0"/>
        <v>35809200</v>
      </c>
      <c r="L44" s="77">
        <f t="shared" si="9"/>
        <v>0</v>
      </c>
      <c r="M44" s="77">
        <f t="shared" si="9"/>
        <v>0</v>
      </c>
      <c r="N44" s="77">
        <f t="shared" si="9"/>
        <v>35809200</v>
      </c>
      <c r="O44" s="77">
        <f t="shared" si="9"/>
        <v>35809200</v>
      </c>
      <c r="P44" s="78"/>
    </row>
    <row r="45" spans="1:16" s="22" customFormat="1" ht="33" hidden="1">
      <c r="A45" s="70">
        <v>4</v>
      </c>
      <c r="B45" s="84" t="s">
        <v>105</v>
      </c>
      <c r="C45" s="72" t="s">
        <v>102</v>
      </c>
      <c r="D45" s="73">
        <v>14.32</v>
      </c>
      <c r="E45" s="74">
        <v>0</v>
      </c>
      <c r="F45" s="73">
        <v>0</v>
      </c>
      <c r="G45" s="73">
        <f t="shared" si="7"/>
        <v>14.32</v>
      </c>
      <c r="H45" s="73">
        <f t="shared" si="8"/>
        <v>14.32</v>
      </c>
      <c r="I45" s="136">
        <v>2057000</v>
      </c>
      <c r="J45" s="75">
        <v>0</v>
      </c>
      <c r="K45" s="76">
        <f t="shared" si="0"/>
        <v>29456240</v>
      </c>
      <c r="L45" s="77">
        <f t="shared" si="9"/>
        <v>0</v>
      </c>
      <c r="M45" s="77">
        <f t="shared" si="9"/>
        <v>0</v>
      </c>
      <c r="N45" s="77">
        <f t="shared" si="9"/>
        <v>29456240</v>
      </c>
      <c r="O45" s="77">
        <f t="shared" si="9"/>
        <v>29456240</v>
      </c>
      <c r="P45" s="78"/>
    </row>
    <row r="46" spans="1:16" s="22" customFormat="1" ht="49.5" hidden="1">
      <c r="A46" s="70">
        <v>5</v>
      </c>
      <c r="B46" s="71" t="s">
        <v>106</v>
      </c>
      <c r="C46" s="72" t="s">
        <v>102</v>
      </c>
      <c r="D46" s="73">
        <v>18.399999999999999</v>
      </c>
      <c r="E46" s="74">
        <v>0</v>
      </c>
      <c r="F46" s="73">
        <v>0</v>
      </c>
      <c r="G46" s="73">
        <f t="shared" si="7"/>
        <v>18.399999999999999</v>
      </c>
      <c r="H46" s="73">
        <f t="shared" si="8"/>
        <v>18.399999999999999</v>
      </c>
      <c r="I46" s="136">
        <v>2057000</v>
      </c>
      <c r="J46" s="75">
        <v>0</v>
      </c>
      <c r="K46" s="76">
        <f t="shared" si="0"/>
        <v>37848800</v>
      </c>
      <c r="L46" s="77">
        <f t="shared" si="9"/>
        <v>0</v>
      </c>
      <c r="M46" s="77">
        <f t="shared" si="9"/>
        <v>0</v>
      </c>
      <c r="N46" s="77">
        <f t="shared" si="9"/>
        <v>37848800</v>
      </c>
      <c r="O46" s="77">
        <f t="shared" si="9"/>
        <v>37848800</v>
      </c>
      <c r="P46" s="78"/>
    </row>
    <row r="47" spans="1:16" s="22" customFormat="1" ht="49.5" hidden="1">
      <c r="A47" s="70">
        <v>6</v>
      </c>
      <c r="B47" s="84" t="s">
        <v>409</v>
      </c>
      <c r="C47" s="72" t="s">
        <v>102</v>
      </c>
      <c r="D47" s="73">
        <v>13.11</v>
      </c>
      <c r="E47" s="74">
        <v>0</v>
      </c>
      <c r="F47" s="73">
        <v>0</v>
      </c>
      <c r="G47" s="73">
        <f t="shared" si="7"/>
        <v>13.11</v>
      </c>
      <c r="H47" s="73">
        <f t="shared" si="8"/>
        <v>13.11</v>
      </c>
      <c r="I47" s="136">
        <v>2057000</v>
      </c>
      <c r="J47" s="75">
        <v>0</v>
      </c>
      <c r="K47" s="76">
        <f t="shared" si="0"/>
        <v>26967270</v>
      </c>
      <c r="L47" s="77">
        <f t="shared" si="9"/>
        <v>0</v>
      </c>
      <c r="M47" s="77">
        <f t="shared" si="9"/>
        <v>0</v>
      </c>
      <c r="N47" s="77">
        <f t="shared" si="9"/>
        <v>26967270</v>
      </c>
      <c r="O47" s="77">
        <f t="shared" si="9"/>
        <v>26967270</v>
      </c>
      <c r="P47" s="78"/>
    </row>
    <row r="48" spans="1:16" s="22" customFormat="1" ht="33" hidden="1">
      <c r="A48" s="70">
        <v>7</v>
      </c>
      <c r="B48" s="71" t="s">
        <v>107</v>
      </c>
      <c r="C48" s="72" t="s">
        <v>54</v>
      </c>
      <c r="D48" s="73">
        <v>1</v>
      </c>
      <c r="E48" s="74">
        <v>0</v>
      </c>
      <c r="F48" s="73">
        <v>0</v>
      </c>
      <c r="G48" s="73">
        <f t="shared" si="7"/>
        <v>1</v>
      </c>
      <c r="H48" s="73">
        <f t="shared" si="8"/>
        <v>1</v>
      </c>
      <c r="I48" s="136">
        <v>19425000</v>
      </c>
      <c r="J48" s="75">
        <v>0</v>
      </c>
      <c r="K48" s="76">
        <f t="shared" si="0"/>
        <v>19425000</v>
      </c>
      <c r="L48" s="77">
        <f t="shared" si="9"/>
        <v>0</v>
      </c>
      <c r="M48" s="77">
        <f t="shared" si="9"/>
        <v>0</v>
      </c>
      <c r="N48" s="77">
        <f t="shared" si="9"/>
        <v>19425000</v>
      </c>
      <c r="O48" s="77">
        <f t="shared" si="9"/>
        <v>19425000</v>
      </c>
      <c r="P48" s="78"/>
    </row>
    <row r="49" spans="1:16" s="22" customFormat="1" ht="16.5" hidden="1">
      <c r="A49" s="70">
        <v>8</v>
      </c>
      <c r="B49" s="71" t="s">
        <v>108</v>
      </c>
      <c r="C49" s="72" t="s">
        <v>109</v>
      </c>
      <c r="D49" s="73">
        <v>1</v>
      </c>
      <c r="E49" s="74">
        <v>0</v>
      </c>
      <c r="F49" s="73">
        <v>0</v>
      </c>
      <c r="G49" s="73">
        <f t="shared" si="7"/>
        <v>1</v>
      </c>
      <c r="H49" s="73">
        <f t="shared" si="8"/>
        <v>1</v>
      </c>
      <c r="I49" s="136">
        <v>10635000</v>
      </c>
      <c r="J49" s="75">
        <v>0</v>
      </c>
      <c r="K49" s="76">
        <f t="shared" si="0"/>
        <v>10635000</v>
      </c>
      <c r="L49" s="77">
        <f t="shared" si="9"/>
        <v>0</v>
      </c>
      <c r="M49" s="77">
        <f t="shared" si="9"/>
        <v>0</v>
      </c>
      <c r="N49" s="77">
        <f t="shared" si="9"/>
        <v>10635000</v>
      </c>
      <c r="O49" s="77">
        <f t="shared" si="9"/>
        <v>10635000</v>
      </c>
      <c r="P49" s="78"/>
    </row>
    <row r="50" spans="1:16" s="22" customFormat="1" ht="16.5" hidden="1">
      <c r="A50" s="70">
        <v>9</v>
      </c>
      <c r="B50" s="71" t="s">
        <v>110</v>
      </c>
      <c r="C50" s="72" t="s">
        <v>109</v>
      </c>
      <c r="D50" s="73">
        <v>10</v>
      </c>
      <c r="E50" s="74">
        <v>0</v>
      </c>
      <c r="F50" s="73">
        <v>0</v>
      </c>
      <c r="G50" s="73">
        <f t="shared" si="7"/>
        <v>10</v>
      </c>
      <c r="H50" s="73">
        <f t="shared" si="8"/>
        <v>10</v>
      </c>
      <c r="I50" s="136">
        <v>737000</v>
      </c>
      <c r="J50" s="75">
        <v>0</v>
      </c>
      <c r="K50" s="76">
        <f t="shared" si="0"/>
        <v>7370000</v>
      </c>
      <c r="L50" s="77">
        <f t="shared" si="9"/>
        <v>0</v>
      </c>
      <c r="M50" s="77">
        <f t="shared" si="9"/>
        <v>0</v>
      </c>
      <c r="N50" s="77">
        <f t="shared" si="9"/>
        <v>7370000</v>
      </c>
      <c r="O50" s="77">
        <f t="shared" si="9"/>
        <v>7370000</v>
      </c>
      <c r="P50" s="78"/>
    </row>
    <row r="51" spans="1:16" s="22" customFormat="1" ht="16.5" hidden="1">
      <c r="A51" s="70">
        <v>10</v>
      </c>
      <c r="B51" s="71" t="s">
        <v>111</v>
      </c>
      <c r="C51" s="72" t="s">
        <v>102</v>
      </c>
      <c r="D51" s="73">
        <v>19.2</v>
      </c>
      <c r="E51" s="74">
        <v>0</v>
      </c>
      <c r="F51" s="73">
        <v>0</v>
      </c>
      <c r="G51" s="73">
        <f t="shared" si="7"/>
        <v>19.2</v>
      </c>
      <c r="H51" s="73">
        <f t="shared" si="8"/>
        <v>19.2</v>
      </c>
      <c r="I51" s="136">
        <v>1481000</v>
      </c>
      <c r="J51" s="75">
        <v>0</v>
      </c>
      <c r="K51" s="76">
        <f t="shared" si="0"/>
        <v>28435200</v>
      </c>
      <c r="L51" s="77">
        <f t="shared" si="9"/>
        <v>0</v>
      </c>
      <c r="M51" s="77">
        <f t="shared" si="9"/>
        <v>0</v>
      </c>
      <c r="N51" s="77">
        <f t="shared" si="9"/>
        <v>28435200</v>
      </c>
      <c r="O51" s="77">
        <f t="shared" si="9"/>
        <v>28435200</v>
      </c>
      <c r="P51" s="78"/>
    </row>
    <row r="52" spans="1:16" s="22" customFormat="1" ht="49.5" hidden="1">
      <c r="A52" s="70">
        <v>11</v>
      </c>
      <c r="B52" s="84" t="s">
        <v>112</v>
      </c>
      <c r="C52" s="72" t="s">
        <v>54</v>
      </c>
      <c r="D52" s="73">
        <v>1</v>
      </c>
      <c r="E52" s="74">
        <v>0</v>
      </c>
      <c r="F52" s="73">
        <v>0</v>
      </c>
      <c r="G52" s="73">
        <f t="shared" si="7"/>
        <v>1</v>
      </c>
      <c r="H52" s="73">
        <f t="shared" si="8"/>
        <v>1</v>
      </c>
      <c r="I52" s="136">
        <v>15641000</v>
      </c>
      <c r="J52" s="75">
        <v>0</v>
      </c>
      <c r="K52" s="76">
        <f t="shared" si="0"/>
        <v>15641000</v>
      </c>
      <c r="L52" s="77">
        <f t="shared" si="9"/>
        <v>0</v>
      </c>
      <c r="M52" s="77">
        <f t="shared" si="9"/>
        <v>0</v>
      </c>
      <c r="N52" s="77">
        <f t="shared" si="9"/>
        <v>15641000</v>
      </c>
      <c r="O52" s="77">
        <f t="shared" si="9"/>
        <v>15641000</v>
      </c>
      <c r="P52" s="78"/>
    </row>
    <row r="53" spans="1:16" s="22" customFormat="1" ht="33" hidden="1">
      <c r="A53" s="70">
        <v>12</v>
      </c>
      <c r="B53" s="84" t="s">
        <v>113</v>
      </c>
      <c r="C53" s="72" t="s">
        <v>102</v>
      </c>
      <c r="D53" s="73">
        <v>41</v>
      </c>
      <c r="E53" s="74">
        <v>0</v>
      </c>
      <c r="F53" s="73">
        <v>0</v>
      </c>
      <c r="G53" s="73">
        <f t="shared" si="7"/>
        <v>41</v>
      </c>
      <c r="H53" s="73">
        <f t="shared" si="8"/>
        <v>41</v>
      </c>
      <c r="I53" s="136">
        <v>377000</v>
      </c>
      <c r="J53" s="75">
        <v>0</v>
      </c>
      <c r="K53" s="76">
        <f t="shared" si="0"/>
        <v>15457000</v>
      </c>
      <c r="L53" s="77">
        <f t="shared" si="9"/>
        <v>0</v>
      </c>
      <c r="M53" s="77">
        <f t="shared" si="9"/>
        <v>0</v>
      </c>
      <c r="N53" s="77">
        <f t="shared" si="9"/>
        <v>15457000</v>
      </c>
      <c r="O53" s="77">
        <f t="shared" si="9"/>
        <v>15457000</v>
      </c>
      <c r="P53" s="78"/>
    </row>
    <row r="54" spans="1:16" s="22" customFormat="1" ht="49.5" hidden="1">
      <c r="A54" s="70">
        <v>13</v>
      </c>
      <c r="B54" s="84" t="s">
        <v>114</v>
      </c>
      <c r="C54" s="72" t="s">
        <v>54</v>
      </c>
      <c r="D54" s="73">
        <v>1</v>
      </c>
      <c r="E54" s="74">
        <v>0</v>
      </c>
      <c r="F54" s="73">
        <v>0</v>
      </c>
      <c r="G54" s="73">
        <f t="shared" si="7"/>
        <v>1</v>
      </c>
      <c r="H54" s="73">
        <f t="shared" si="8"/>
        <v>1</v>
      </c>
      <c r="I54" s="136">
        <v>7824000</v>
      </c>
      <c r="J54" s="75">
        <v>0</v>
      </c>
      <c r="K54" s="76">
        <f t="shared" si="0"/>
        <v>7824000</v>
      </c>
      <c r="L54" s="77">
        <f t="shared" si="9"/>
        <v>0</v>
      </c>
      <c r="M54" s="77">
        <f t="shared" si="9"/>
        <v>0</v>
      </c>
      <c r="N54" s="77">
        <f t="shared" si="9"/>
        <v>7824000</v>
      </c>
      <c r="O54" s="77">
        <f t="shared" si="9"/>
        <v>7824000</v>
      </c>
      <c r="P54" s="78"/>
    </row>
    <row r="55" spans="1:16" s="22" customFormat="1" ht="16.899999999999999" hidden="1" customHeight="1">
      <c r="A55" s="65" t="s">
        <v>66</v>
      </c>
      <c r="B55" s="3" t="s">
        <v>115</v>
      </c>
      <c r="C55" s="161"/>
      <c r="D55" s="161"/>
      <c r="E55" s="161"/>
      <c r="F55" s="79"/>
      <c r="G55" s="79"/>
      <c r="H55" s="79"/>
      <c r="I55" s="138"/>
      <c r="J55" s="75"/>
      <c r="K55" s="76"/>
      <c r="L55" s="80"/>
      <c r="M55" s="80"/>
      <c r="N55" s="81"/>
      <c r="O55" s="82"/>
      <c r="P55" s="78"/>
    </row>
    <row r="56" spans="1:16" s="22" customFormat="1" ht="16.5" hidden="1">
      <c r="A56" s="70">
        <v>1</v>
      </c>
      <c r="B56" s="71" t="s">
        <v>116</v>
      </c>
      <c r="C56" s="72" t="s">
        <v>102</v>
      </c>
      <c r="D56" s="73">
        <v>75</v>
      </c>
      <c r="E56" s="74">
        <v>0</v>
      </c>
      <c r="F56" s="73">
        <v>0</v>
      </c>
      <c r="G56" s="73">
        <f t="shared" ref="G56:G64" si="10">D56</f>
        <v>75</v>
      </c>
      <c r="H56" s="73">
        <f t="shared" ref="H56:H64" si="11">F56+G56</f>
        <v>75</v>
      </c>
      <c r="I56" s="136">
        <v>823000</v>
      </c>
      <c r="J56" s="75">
        <v>0</v>
      </c>
      <c r="K56" s="76">
        <f t="shared" si="0"/>
        <v>61725000</v>
      </c>
      <c r="L56" s="77">
        <f t="shared" ref="L56:O64" si="12">E56*($I56+$J56)</f>
        <v>0</v>
      </c>
      <c r="M56" s="77">
        <f t="shared" si="12"/>
        <v>0</v>
      </c>
      <c r="N56" s="77">
        <f t="shared" si="12"/>
        <v>61725000</v>
      </c>
      <c r="O56" s="77">
        <f t="shared" si="12"/>
        <v>61725000</v>
      </c>
      <c r="P56" s="78"/>
    </row>
    <row r="57" spans="1:16" s="22" customFormat="1" ht="16.5" hidden="1">
      <c r="A57" s="70">
        <v>2</v>
      </c>
      <c r="B57" s="71" t="s">
        <v>117</v>
      </c>
      <c r="C57" s="72" t="s">
        <v>118</v>
      </c>
      <c r="D57" s="73">
        <v>140</v>
      </c>
      <c r="E57" s="74">
        <v>0</v>
      </c>
      <c r="F57" s="73">
        <v>0</v>
      </c>
      <c r="G57" s="73">
        <f t="shared" si="10"/>
        <v>140</v>
      </c>
      <c r="H57" s="73">
        <f t="shared" si="11"/>
        <v>140</v>
      </c>
      <c r="I57" s="136">
        <v>914000</v>
      </c>
      <c r="J57" s="75">
        <v>0</v>
      </c>
      <c r="K57" s="76">
        <f t="shared" si="0"/>
        <v>127960000</v>
      </c>
      <c r="L57" s="77">
        <f t="shared" si="12"/>
        <v>0</v>
      </c>
      <c r="M57" s="77">
        <f t="shared" si="12"/>
        <v>0</v>
      </c>
      <c r="N57" s="77">
        <f t="shared" si="12"/>
        <v>127960000</v>
      </c>
      <c r="O57" s="77">
        <f t="shared" si="12"/>
        <v>127960000</v>
      </c>
      <c r="P57" s="78"/>
    </row>
    <row r="58" spans="1:16" s="22" customFormat="1" ht="16.5" hidden="1">
      <c r="A58" s="70">
        <v>3</v>
      </c>
      <c r="B58" s="71" t="s">
        <v>119</v>
      </c>
      <c r="C58" s="72" t="s">
        <v>102</v>
      </c>
      <c r="D58" s="73">
        <v>55</v>
      </c>
      <c r="E58" s="74">
        <v>0</v>
      </c>
      <c r="F58" s="73">
        <v>0</v>
      </c>
      <c r="G58" s="73">
        <f t="shared" si="10"/>
        <v>55</v>
      </c>
      <c r="H58" s="73">
        <f t="shared" si="11"/>
        <v>55</v>
      </c>
      <c r="I58" s="136">
        <v>311000</v>
      </c>
      <c r="J58" s="75">
        <v>0</v>
      </c>
      <c r="K58" s="76">
        <f t="shared" si="0"/>
        <v>17105000</v>
      </c>
      <c r="L58" s="77">
        <f t="shared" si="12"/>
        <v>0</v>
      </c>
      <c r="M58" s="77">
        <f t="shared" si="12"/>
        <v>0</v>
      </c>
      <c r="N58" s="77">
        <f t="shared" si="12"/>
        <v>17105000</v>
      </c>
      <c r="O58" s="77">
        <f t="shared" si="12"/>
        <v>17105000</v>
      </c>
      <c r="P58" s="78"/>
    </row>
    <row r="59" spans="1:16" s="22" customFormat="1" ht="33" hidden="1">
      <c r="A59" s="70">
        <v>4</v>
      </c>
      <c r="B59" s="84" t="s">
        <v>120</v>
      </c>
      <c r="C59" s="72" t="s">
        <v>118</v>
      </c>
      <c r="D59" s="73">
        <v>16</v>
      </c>
      <c r="E59" s="74">
        <v>0</v>
      </c>
      <c r="F59" s="73">
        <v>0</v>
      </c>
      <c r="G59" s="73">
        <f t="shared" si="10"/>
        <v>16</v>
      </c>
      <c r="H59" s="73">
        <f t="shared" si="11"/>
        <v>16</v>
      </c>
      <c r="I59" s="136">
        <v>2104000</v>
      </c>
      <c r="J59" s="75">
        <v>0</v>
      </c>
      <c r="K59" s="76">
        <f t="shared" si="0"/>
        <v>33664000</v>
      </c>
      <c r="L59" s="77">
        <f t="shared" si="12"/>
        <v>0</v>
      </c>
      <c r="M59" s="77">
        <f t="shared" si="12"/>
        <v>0</v>
      </c>
      <c r="N59" s="77">
        <f t="shared" si="12"/>
        <v>33664000</v>
      </c>
      <c r="O59" s="77">
        <f t="shared" si="12"/>
        <v>33664000</v>
      </c>
      <c r="P59" s="78"/>
    </row>
    <row r="60" spans="1:16" s="22" customFormat="1" ht="16.5" hidden="1">
      <c r="A60" s="70">
        <v>5</v>
      </c>
      <c r="B60" s="71" t="s">
        <v>121</v>
      </c>
      <c r="C60" s="72" t="s">
        <v>122</v>
      </c>
      <c r="D60" s="73">
        <v>1</v>
      </c>
      <c r="E60" s="74">
        <v>0</v>
      </c>
      <c r="F60" s="73">
        <v>0</v>
      </c>
      <c r="G60" s="73">
        <f t="shared" si="10"/>
        <v>1</v>
      </c>
      <c r="H60" s="73">
        <f t="shared" si="11"/>
        <v>1</v>
      </c>
      <c r="I60" s="136">
        <v>1464000</v>
      </c>
      <c r="J60" s="75">
        <v>0</v>
      </c>
      <c r="K60" s="76">
        <f t="shared" si="0"/>
        <v>1464000</v>
      </c>
      <c r="L60" s="77">
        <f t="shared" si="12"/>
        <v>0</v>
      </c>
      <c r="M60" s="77">
        <f t="shared" si="12"/>
        <v>0</v>
      </c>
      <c r="N60" s="77">
        <f t="shared" si="12"/>
        <v>1464000</v>
      </c>
      <c r="O60" s="77">
        <f t="shared" si="12"/>
        <v>1464000</v>
      </c>
      <c r="P60" s="78"/>
    </row>
    <row r="61" spans="1:16" s="22" customFormat="1" ht="16.5" hidden="1">
      <c r="A61" s="70">
        <v>6</v>
      </c>
      <c r="B61" s="71" t="s">
        <v>123</v>
      </c>
      <c r="C61" s="72" t="s">
        <v>122</v>
      </c>
      <c r="D61" s="73">
        <v>1</v>
      </c>
      <c r="E61" s="74">
        <v>0</v>
      </c>
      <c r="F61" s="73">
        <v>0</v>
      </c>
      <c r="G61" s="73">
        <f t="shared" si="10"/>
        <v>1</v>
      </c>
      <c r="H61" s="73">
        <f t="shared" si="11"/>
        <v>1</v>
      </c>
      <c r="I61" s="136">
        <v>12819000</v>
      </c>
      <c r="J61" s="75">
        <v>0</v>
      </c>
      <c r="K61" s="76">
        <f t="shared" si="0"/>
        <v>12819000</v>
      </c>
      <c r="L61" s="77">
        <f t="shared" si="12"/>
        <v>0</v>
      </c>
      <c r="M61" s="77">
        <f t="shared" si="12"/>
        <v>0</v>
      </c>
      <c r="N61" s="77">
        <f t="shared" si="12"/>
        <v>12819000</v>
      </c>
      <c r="O61" s="77">
        <f t="shared" si="12"/>
        <v>12819000</v>
      </c>
      <c r="P61" s="78"/>
    </row>
    <row r="62" spans="1:16" s="22" customFormat="1" ht="16.5" hidden="1">
      <c r="A62" s="70">
        <v>7</v>
      </c>
      <c r="B62" s="71" t="s">
        <v>124</v>
      </c>
      <c r="C62" s="72" t="s">
        <v>122</v>
      </c>
      <c r="D62" s="73">
        <v>2</v>
      </c>
      <c r="E62" s="74">
        <v>0</v>
      </c>
      <c r="F62" s="73">
        <v>0</v>
      </c>
      <c r="G62" s="73">
        <f t="shared" si="10"/>
        <v>2</v>
      </c>
      <c r="H62" s="73">
        <f t="shared" si="11"/>
        <v>2</v>
      </c>
      <c r="I62" s="136">
        <v>2747000</v>
      </c>
      <c r="J62" s="75">
        <v>0</v>
      </c>
      <c r="K62" s="76">
        <f t="shared" si="0"/>
        <v>5494000</v>
      </c>
      <c r="L62" s="77">
        <f t="shared" si="12"/>
        <v>0</v>
      </c>
      <c r="M62" s="77">
        <f t="shared" si="12"/>
        <v>0</v>
      </c>
      <c r="N62" s="77">
        <f t="shared" si="12"/>
        <v>5494000</v>
      </c>
      <c r="O62" s="77">
        <f t="shared" si="12"/>
        <v>5494000</v>
      </c>
      <c r="P62" s="78"/>
    </row>
    <row r="63" spans="1:16" s="22" customFormat="1" ht="16.5" hidden="1">
      <c r="A63" s="70">
        <v>8</v>
      </c>
      <c r="B63" s="71" t="s">
        <v>125</v>
      </c>
      <c r="C63" s="72" t="s">
        <v>122</v>
      </c>
      <c r="D63" s="73">
        <v>2</v>
      </c>
      <c r="E63" s="74">
        <v>0</v>
      </c>
      <c r="F63" s="73">
        <v>0</v>
      </c>
      <c r="G63" s="73">
        <f t="shared" si="10"/>
        <v>2</v>
      </c>
      <c r="H63" s="73">
        <f t="shared" si="11"/>
        <v>2</v>
      </c>
      <c r="I63" s="136">
        <v>914000</v>
      </c>
      <c r="J63" s="75">
        <v>0</v>
      </c>
      <c r="K63" s="76">
        <f t="shared" si="0"/>
        <v>1828000</v>
      </c>
      <c r="L63" s="77">
        <f t="shared" si="12"/>
        <v>0</v>
      </c>
      <c r="M63" s="77">
        <f t="shared" si="12"/>
        <v>0</v>
      </c>
      <c r="N63" s="77">
        <f t="shared" si="12"/>
        <v>1828000</v>
      </c>
      <c r="O63" s="77">
        <f t="shared" si="12"/>
        <v>1828000</v>
      </c>
      <c r="P63" s="78"/>
    </row>
    <row r="64" spans="1:16" s="22" customFormat="1" ht="16.5" hidden="1">
      <c r="A64" s="70">
        <v>9</v>
      </c>
      <c r="B64" s="71" t="s">
        <v>126</v>
      </c>
      <c r="C64" s="72" t="s">
        <v>102</v>
      </c>
      <c r="D64" s="73">
        <v>55</v>
      </c>
      <c r="E64" s="74">
        <v>0</v>
      </c>
      <c r="F64" s="73">
        <v>0</v>
      </c>
      <c r="G64" s="73">
        <f t="shared" si="10"/>
        <v>55</v>
      </c>
      <c r="H64" s="73">
        <f t="shared" si="11"/>
        <v>55</v>
      </c>
      <c r="I64" s="136">
        <v>733000</v>
      </c>
      <c r="J64" s="75">
        <v>0</v>
      </c>
      <c r="K64" s="76">
        <f t="shared" si="0"/>
        <v>40315000</v>
      </c>
      <c r="L64" s="77">
        <f t="shared" si="12"/>
        <v>0</v>
      </c>
      <c r="M64" s="77">
        <f t="shared" si="12"/>
        <v>0</v>
      </c>
      <c r="N64" s="77">
        <f t="shared" si="12"/>
        <v>40315000</v>
      </c>
      <c r="O64" s="77">
        <f t="shared" si="12"/>
        <v>40315000</v>
      </c>
      <c r="P64" s="78"/>
    </row>
    <row r="65" spans="1:16" s="22" customFormat="1" ht="16.899999999999999" hidden="1" customHeight="1">
      <c r="A65" s="65" t="s">
        <v>69</v>
      </c>
      <c r="B65" s="3" t="s">
        <v>127</v>
      </c>
      <c r="C65" s="161"/>
      <c r="D65" s="161"/>
      <c r="E65" s="161"/>
      <c r="F65" s="79"/>
      <c r="G65" s="79"/>
      <c r="H65" s="79"/>
      <c r="I65" s="138"/>
      <c r="J65" s="75"/>
      <c r="K65" s="76"/>
      <c r="L65" s="80"/>
      <c r="M65" s="80"/>
      <c r="N65" s="81"/>
      <c r="O65" s="82"/>
      <c r="P65" s="78"/>
    </row>
    <row r="66" spans="1:16" s="22" customFormat="1" ht="33" hidden="1">
      <c r="A66" s="70">
        <v>1</v>
      </c>
      <c r="B66" s="84" t="s">
        <v>128</v>
      </c>
      <c r="C66" s="72" t="s">
        <v>78</v>
      </c>
      <c r="D66" s="73">
        <v>60</v>
      </c>
      <c r="E66" s="74">
        <v>0</v>
      </c>
      <c r="F66" s="73">
        <v>0</v>
      </c>
      <c r="G66" s="73">
        <f t="shared" ref="G66:G75" si="13">D66</f>
        <v>60</v>
      </c>
      <c r="H66" s="73">
        <f t="shared" ref="H66:H75" si="14">F66+G66</f>
        <v>60</v>
      </c>
      <c r="I66" s="136">
        <v>412000</v>
      </c>
      <c r="J66" s="75">
        <v>0</v>
      </c>
      <c r="K66" s="76">
        <f t="shared" si="0"/>
        <v>24720000</v>
      </c>
      <c r="L66" s="77">
        <f t="shared" ref="L66:O75" si="15">E66*($I66+$J66)</f>
        <v>0</v>
      </c>
      <c r="M66" s="77">
        <f t="shared" si="15"/>
        <v>0</v>
      </c>
      <c r="N66" s="77">
        <f t="shared" si="15"/>
        <v>24720000</v>
      </c>
      <c r="O66" s="77">
        <f t="shared" si="15"/>
        <v>24720000</v>
      </c>
      <c r="P66" s="78"/>
    </row>
    <row r="67" spans="1:16" s="22" customFormat="1" ht="16.5" hidden="1">
      <c r="A67" s="70">
        <v>2</v>
      </c>
      <c r="B67" s="71" t="s">
        <v>129</v>
      </c>
      <c r="C67" s="72" t="s">
        <v>78</v>
      </c>
      <c r="D67" s="73">
        <v>17.5</v>
      </c>
      <c r="E67" s="74">
        <v>0</v>
      </c>
      <c r="F67" s="73">
        <v>0</v>
      </c>
      <c r="G67" s="73">
        <f t="shared" si="13"/>
        <v>17.5</v>
      </c>
      <c r="H67" s="73">
        <f t="shared" si="14"/>
        <v>17.5</v>
      </c>
      <c r="I67" s="136">
        <v>960000</v>
      </c>
      <c r="J67" s="75">
        <v>0</v>
      </c>
      <c r="K67" s="76">
        <f t="shared" si="0"/>
        <v>16800000</v>
      </c>
      <c r="L67" s="77">
        <f t="shared" si="15"/>
        <v>0</v>
      </c>
      <c r="M67" s="77">
        <f t="shared" si="15"/>
        <v>0</v>
      </c>
      <c r="N67" s="77">
        <f t="shared" si="15"/>
        <v>16800000</v>
      </c>
      <c r="O67" s="77">
        <f t="shared" si="15"/>
        <v>16800000</v>
      </c>
      <c r="P67" s="78"/>
    </row>
    <row r="68" spans="1:16" s="22" customFormat="1" ht="16.5" hidden="1">
      <c r="A68" s="70">
        <v>3</v>
      </c>
      <c r="B68" s="71" t="s">
        <v>130</v>
      </c>
      <c r="C68" s="72" t="s">
        <v>122</v>
      </c>
      <c r="D68" s="73">
        <v>2</v>
      </c>
      <c r="E68" s="74">
        <v>0</v>
      </c>
      <c r="F68" s="73">
        <v>0</v>
      </c>
      <c r="G68" s="73">
        <f t="shared" si="13"/>
        <v>2</v>
      </c>
      <c r="H68" s="73">
        <f t="shared" si="14"/>
        <v>2</v>
      </c>
      <c r="I68" s="136">
        <v>1373000</v>
      </c>
      <c r="J68" s="75">
        <v>0</v>
      </c>
      <c r="K68" s="76">
        <f t="shared" si="0"/>
        <v>2746000</v>
      </c>
      <c r="L68" s="77">
        <f t="shared" si="15"/>
        <v>0</v>
      </c>
      <c r="M68" s="77">
        <f t="shared" si="15"/>
        <v>0</v>
      </c>
      <c r="N68" s="77">
        <f t="shared" si="15"/>
        <v>2746000</v>
      </c>
      <c r="O68" s="77">
        <f t="shared" si="15"/>
        <v>2746000</v>
      </c>
      <c r="P68" s="78"/>
    </row>
    <row r="69" spans="1:16" s="22" customFormat="1" ht="16.5" hidden="1">
      <c r="A69" s="70">
        <v>4</v>
      </c>
      <c r="B69" s="71" t="s">
        <v>131</v>
      </c>
      <c r="C69" s="72" t="s">
        <v>122</v>
      </c>
      <c r="D69" s="73">
        <v>2</v>
      </c>
      <c r="E69" s="74">
        <v>0</v>
      </c>
      <c r="F69" s="73">
        <v>0</v>
      </c>
      <c r="G69" s="73">
        <f t="shared" si="13"/>
        <v>2</v>
      </c>
      <c r="H69" s="73">
        <f t="shared" si="14"/>
        <v>2</v>
      </c>
      <c r="I69" s="136">
        <v>1071000</v>
      </c>
      <c r="J69" s="75">
        <v>0</v>
      </c>
      <c r="K69" s="76">
        <f t="shared" si="0"/>
        <v>2142000</v>
      </c>
      <c r="L69" s="77">
        <f t="shared" si="15"/>
        <v>0</v>
      </c>
      <c r="M69" s="77">
        <f t="shared" si="15"/>
        <v>0</v>
      </c>
      <c r="N69" s="77">
        <f t="shared" si="15"/>
        <v>2142000</v>
      </c>
      <c r="O69" s="77">
        <f t="shared" si="15"/>
        <v>2142000</v>
      </c>
      <c r="P69" s="78"/>
    </row>
    <row r="70" spans="1:16" s="22" customFormat="1" ht="16.5" hidden="1">
      <c r="A70" s="70">
        <v>5</v>
      </c>
      <c r="B70" s="71" t="s">
        <v>132</v>
      </c>
      <c r="C70" s="72" t="s">
        <v>122</v>
      </c>
      <c r="D70" s="73">
        <v>2</v>
      </c>
      <c r="E70" s="74">
        <v>0</v>
      </c>
      <c r="F70" s="73">
        <v>0</v>
      </c>
      <c r="G70" s="73">
        <f t="shared" si="13"/>
        <v>2</v>
      </c>
      <c r="H70" s="73">
        <f t="shared" si="14"/>
        <v>2</v>
      </c>
      <c r="I70" s="136">
        <v>1099000</v>
      </c>
      <c r="J70" s="75">
        <v>0</v>
      </c>
      <c r="K70" s="76">
        <f t="shared" si="0"/>
        <v>2198000</v>
      </c>
      <c r="L70" s="77">
        <f t="shared" si="15"/>
        <v>0</v>
      </c>
      <c r="M70" s="77">
        <f t="shared" si="15"/>
        <v>0</v>
      </c>
      <c r="N70" s="77">
        <f t="shared" si="15"/>
        <v>2198000</v>
      </c>
      <c r="O70" s="77">
        <f t="shared" si="15"/>
        <v>2198000</v>
      </c>
      <c r="P70" s="78"/>
    </row>
    <row r="71" spans="1:16" s="22" customFormat="1" ht="33" hidden="1">
      <c r="A71" s="70">
        <v>6</v>
      </c>
      <c r="B71" s="84" t="s">
        <v>133</v>
      </c>
      <c r="C71" s="72" t="s">
        <v>78</v>
      </c>
      <c r="D71" s="73">
        <v>30</v>
      </c>
      <c r="E71" s="74">
        <v>0</v>
      </c>
      <c r="F71" s="73">
        <v>0</v>
      </c>
      <c r="G71" s="73">
        <f t="shared" si="13"/>
        <v>30</v>
      </c>
      <c r="H71" s="73">
        <f t="shared" si="14"/>
        <v>30</v>
      </c>
      <c r="I71" s="136">
        <v>458000</v>
      </c>
      <c r="J71" s="75">
        <v>0</v>
      </c>
      <c r="K71" s="76">
        <f t="shared" si="0"/>
        <v>13740000</v>
      </c>
      <c r="L71" s="77">
        <f t="shared" si="15"/>
        <v>0</v>
      </c>
      <c r="M71" s="77">
        <f t="shared" si="15"/>
        <v>0</v>
      </c>
      <c r="N71" s="77">
        <f t="shared" si="15"/>
        <v>13740000</v>
      </c>
      <c r="O71" s="77">
        <f t="shared" si="15"/>
        <v>13740000</v>
      </c>
      <c r="P71" s="78"/>
    </row>
    <row r="72" spans="1:16" s="22" customFormat="1" ht="16.5" hidden="1">
      <c r="A72" s="70">
        <v>7</v>
      </c>
      <c r="B72" s="71" t="s">
        <v>134</v>
      </c>
      <c r="C72" s="72" t="s">
        <v>122</v>
      </c>
      <c r="D72" s="73">
        <v>8</v>
      </c>
      <c r="E72" s="74">
        <v>0</v>
      </c>
      <c r="F72" s="73">
        <v>0</v>
      </c>
      <c r="G72" s="73">
        <f t="shared" si="13"/>
        <v>8</v>
      </c>
      <c r="H72" s="73">
        <f t="shared" si="14"/>
        <v>8</v>
      </c>
      <c r="I72" s="136">
        <v>914000</v>
      </c>
      <c r="J72" s="75">
        <v>0</v>
      </c>
      <c r="K72" s="76">
        <f t="shared" si="0"/>
        <v>7312000</v>
      </c>
      <c r="L72" s="77">
        <f t="shared" si="15"/>
        <v>0</v>
      </c>
      <c r="M72" s="77">
        <f t="shared" si="15"/>
        <v>0</v>
      </c>
      <c r="N72" s="77">
        <f t="shared" si="15"/>
        <v>7312000</v>
      </c>
      <c r="O72" s="77">
        <f t="shared" si="15"/>
        <v>7312000</v>
      </c>
      <c r="P72" s="78"/>
    </row>
    <row r="73" spans="1:16" s="22" customFormat="1" ht="16.5" hidden="1">
      <c r="A73" s="70">
        <v>8</v>
      </c>
      <c r="B73" s="71" t="s">
        <v>131</v>
      </c>
      <c r="C73" s="72" t="s">
        <v>122</v>
      </c>
      <c r="D73" s="73">
        <v>2</v>
      </c>
      <c r="E73" s="74">
        <v>0</v>
      </c>
      <c r="F73" s="73">
        <v>0</v>
      </c>
      <c r="G73" s="73">
        <f t="shared" si="13"/>
        <v>2</v>
      </c>
      <c r="H73" s="73">
        <f t="shared" si="14"/>
        <v>2</v>
      </c>
      <c r="I73" s="136">
        <v>823000</v>
      </c>
      <c r="J73" s="75">
        <v>0</v>
      </c>
      <c r="K73" s="76">
        <f t="shared" si="0"/>
        <v>1646000</v>
      </c>
      <c r="L73" s="77">
        <f t="shared" si="15"/>
        <v>0</v>
      </c>
      <c r="M73" s="77">
        <f t="shared" si="15"/>
        <v>0</v>
      </c>
      <c r="N73" s="77">
        <f t="shared" si="15"/>
        <v>1646000</v>
      </c>
      <c r="O73" s="77">
        <f t="shared" si="15"/>
        <v>1646000</v>
      </c>
      <c r="P73" s="78"/>
    </row>
    <row r="74" spans="1:16" s="22" customFormat="1" ht="16.5" hidden="1">
      <c r="A74" s="70">
        <v>9</v>
      </c>
      <c r="B74" s="71" t="s">
        <v>135</v>
      </c>
      <c r="C74" s="72" t="s">
        <v>122</v>
      </c>
      <c r="D74" s="73">
        <v>300</v>
      </c>
      <c r="E74" s="74">
        <v>0</v>
      </c>
      <c r="F74" s="73">
        <v>0</v>
      </c>
      <c r="G74" s="73">
        <f t="shared" si="13"/>
        <v>300</v>
      </c>
      <c r="H74" s="73">
        <f t="shared" si="14"/>
        <v>300</v>
      </c>
      <c r="I74" s="136">
        <v>19000</v>
      </c>
      <c r="J74" s="75">
        <v>0</v>
      </c>
      <c r="K74" s="76">
        <f t="shared" si="0"/>
        <v>5700000</v>
      </c>
      <c r="L74" s="77">
        <f t="shared" si="15"/>
        <v>0</v>
      </c>
      <c r="M74" s="77">
        <f t="shared" si="15"/>
        <v>0</v>
      </c>
      <c r="N74" s="77">
        <f t="shared" si="15"/>
        <v>5700000</v>
      </c>
      <c r="O74" s="77">
        <f t="shared" si="15"/>
        <v>5700000</v>
      </c>
      <c r="P74" s="78"/>
    </row>
    <row r="75" spans="1:16" s="22" customFormat="1" ht="16.5" hidden="1">
      <c r="A75" s="70">
        <v>10</v>
      </c>
      <c r="B75" s="71" t="s">
        <v>136</v>
      </c>
      <c r="C75" s="72" t="s">
        <v>137</v>
      </c>
      <c r="D75" s="73">
        <v>1</v>
      </c>
      <c r="E75" s="74">
        <v>0</v>
      </c>
      <c r="F75" s="73">
        <v>0</v>
      </c>
      <c r="G75" s="73">
        <f t="shared" si="13"/>
        <v>1</v>
      </c>
      <c r="H75" s="73">
        <f t="shared" si="14"/>
        <v>1</v>
      </c>
      <c r="I75" s="136">
        <v>4807000</v>
      </c>
      <c r="J75" s="75">
        <v>0</v>
      </c>
      <c r="K75" s="76">
        <f t="shared" si="0"/>
        <v>4807000</v>
      </c>
      <c r="L75" s="77">
        <f t="shared" si="15"/>
        <v>0</v>
      </c>
      <c r="M75" s="77">
        <f t="shared" si="15"/>
        <v>0</v>
      </c>
      <c r="N75" s="77">
        <f t="shared" si="15"/>
        <v>4807000</v>
      </c>
      <c r="O75" s="77">
        <f t="shared" si="15"/>
        <v>4807000</v>
      </c>
      <c r="P75" s="78"/>
    </row>
    <row r="76" spans="1:16" s="22" customFormat="1" ht="16.899999999999999" hidden="1" customHeight="1">
      <c r="A76" s="65" t="s">
        <v>138</v>
      </c>
      <c r="B76" s="3" t="s">
        <v>139</v>
      </c>
      <c r="C76" s="161"/>
      <c r="D76" s="161"/>
      <c r="E76" s="161"/>
      <c r="F76" s="73">
        <v>0</v>
      </c>
      <c r="G76" s="79"/>
      <c r="H76" s="79"/>
      <c r="I76" s="138"/>
      <c r="J76" s="75"/>
      <c r="K76" s="76"/>
      <c r="L76" s="80"/>
      <c r="M76" s="80"/>
      <c r="N76" s="81"/>
      <c r="O76" s="82"/>
      <c r="P76" s="78"/>
    </row>
    <row r="77" spans="1:16" s="22" customFormat="1" ht="16.5" hidden="1">
      <c r="A77" s="70">
        <v>1</v>
      </c>
      <c r="B77" s="71" t="s">
        <v>129</v>
      </c>
      <c r="C77" s="72" t="s">
        <v>78</v>
      </c>
      <c r="D77" s="73">
        <v>20</v>
      </c>
      <c r="E77" s="74">
        <v>0</v>
      </c>
      <c r="F77" s="73">
        <v>0</v>
      </c>
      <c r="G77" s="73">
        <f t="shared" ref="G77:G80" si="16">D77</f>
        <v>20</v>
      </c>
      <c r="H77" s="73">
        <f t="shared" ref="H77:H80" si="17">F77+G77</f>
        <v>20</v>
      </c>
      <c r="I77" s="136">
        <v>961000</v>
      </c>
      <c r="J77" s="75">
        <v>0</v>
      </c>
      <c r="K77" s="76">
        <f t="shared" si="0"/>
        <v>19220000</v>
      </c>
      <c r="L77" s="77">
        <f t="shared" ref="L77:O80" si="18">E77*($I77+$J77)</f>
        <v>0</v>
      </c>
      <c r="M77" s="77">
        <f t="shared" si="18"/>
        <v>0</v>
      </c>
      <c r="N77" s="77">
        <f t="shared" si="18"/>
        <v>19220000</v>
      </c>
      <c r="O77" s="77">
        <f t="shared" si="18"/>
        <v>19220000</v>
      </c>
      <c r="P77" s="78"/>
    </row>
    <row r="78" spans="1:16" s="22" customFormat="1" ht="16.5" hidden="1">
      <c r="A78" s="70">
        <v>2</v>
      </c>
      <c r="B78" s="71" t="s">
        <v>131</v>
      </c>
      <c r="C78" s="72" t="s">
        <v>122</v>
      </c>
      <c r="D78" s="73">
        <v>4</v>
      </c>
      <c r="E78" s="74">
        <v>0</v>
      </c>
      <c r="F78" s="73">
        <v>0</v>
      </c>
      <c r="G78" s="73">
        <f t="shared" si="16"/>
        <v>4</v>
      </c>
      <c r="H78" s="73">
        <f t="shared" si="17"/>
        <v>4</v>
      </c>
      <c r="I78" s="136">
        <v>1071000</v>
      </c>
      <c r="J78" s="75">
        <v>0</v>
      </c>
      <c r="K78" s="76">
        <f t="shared" si="0"/>
        <v>4284000</v>
      </c>
      <c r="L78" s="77">
        <f t="shared" si="18"/>
        <v>0</v>
      </c>
      <c r="M78" s="77">
        <f t="shared" si="18"/>
        <v>0</v>
      </c>
      <c r="N78" s="77">
        <f t="shared" si="18"/>
        <v>4284000</v>
      </c>
      <c r="O78" s="77">
        <f t="shared" si="18"/>
        <v>4284000</v>
      </c>
      <c r="P78" s="78"/>
    </row>
    <row r="79" spans="1:16" s="22" customFormat="1" ht="16.5" hidden="1">
      <c r="A79" s="70">
        <v>3</v>
      </c>
      <c r="B79" s="71" t="s">
        <v>135</v>
      </c>
      <c r="C79" s="72" t="s">
        <v>122</v>
      </c>
      <c r="D79" s="73">
        <v>50</v>
      </c>
      <c r="E79" s="74">
        <v>0</v>
      </c>
      <c r="F79" s="73">
        <v>0</v>
      </c>
      <c r="G79" s="73">
        <f t="shared" si="16"/>
        <v>50</v>
      </c>
      <c r="H79" s="73">
        <f t="shared" si="17"/>
        <v>50</v>
      </c>
      <c r="I79" s="136">
        <v>19000</v>
      </c>
      <c r="J79" s="75">
        <v>0</v>
      </c>
      <c r="K79" s="76">
        <f t="shared" si="0"/>
        <v>950000</v>
      </c>
      <c r="L79" s="77">
        <f t="shared" si="18"/>
        <v>0</v>
      </c>
      <c r="M79" s="77">
        <f t="shared" si="18"/>
        <v>0</v>
      </c>
      <c r="N79" s="77">
        <f t="shared" si="18"/>
        <v>950000</v>
      </c>
      <c r="O79" s="77">
        <f t="shared" si="18"/>
        <v>950000</v>
      </c>
      <c r="P79" s="78"/>
    </row>
    <row r="80" spans="1:16" s="22" customFormat="1" ht="16.5" hidden="1">
      <c r="A80" s="70">
        <v>4</v>
      </c>
      <c r="B80" s="71" t="s">
        <v>136</v>
      </c>
      <c r="C80" s="72" t="s">
        <v>137</v>
      </c>
      <c r="D80" s="73">
        <v>1</v>
      </c>
      <c r="E80" s="74">
        <v>0</v>
      </c>
      <c r="F80" s="73">
        <v>0</v>
      </c>
      <c r="G80" s="73">
        <f t="shared" si="16"/>
        <v>1</v>
      </c>
      <c r="H80" s="73">
        <f t="shared" si="17"/>
        <v>1</v>
      </c>
      <c r="I80" s="136">
        <v>1374000</v>
      </c>
      <c r="J80" s="75">
        <v>0</v>
      </c>
      <c r="K80" s="76">
        <f t="shared" si="0"/>
        <v>1374000</v>
      </c>
      <c r="L80" s="77">
        <f t="shared" si="18"/>
        <v>0</v>
      </c>
      <c r="M80" s="77">
        <f t="shared" si="18"/>
        <v>0</v>
      </c>
      <c r="N80" s="77">
        <f t="shared" si="18"/>
        <v>1374000</v>
      </c>
      <c r="O80" s="77">
        <f t="shared" si="18"/>
        <v>1374000</v>
      </c>
      <c r="P80" s="78"/>
    </row>
    <row r="81" spans="1:16" s="22" customFormat="1" ht="17.25" hidden="1">
      <c r="A81" s="65" t="s">
        <v>140</v>
      </c>
      <c r="B81" s="259" t="s">
        <v>141</v>
      </c>
      <c r="C81" s="259"/>
      <c r="D81" s="259"/>
      <c r="E81" s="259"/>
      <c r="F81" s="79"/>
      <c r="G81" s="79"/>
      <c r="H81" s="79"/>
      <c r="I81" s="138"/>
      <c r="J81" s="75"/>
      <c r="K81" s="76"/>
      <c r="L81" s="80"/>
      <c r="M81" s="80"/>
      <c r="N81" s="81"/>
      <c r="O81" s="82"/>
      <c r="P81" s="78"/>
    </row>
    <row r="82" spans="1:16" s="22" customFormat="1" ht="33" hidden="1">
      <c r="A82" s="70">
        <v>1</v>
      </c>
      <c r="B82" s="84" t="s">
        <v>142</v>
      </c>
      <c r="C82" s="72" t="s">
        <v>78</v>
      </c>
      <c r="D82" s="73">
        <v>1000</v>
      </c>
      <c r="E82" s="74">
        <v>0</v>
      </c>
      <c r="F82" s="73">
        <v>0</v>
      </c>
      <c r="G82" s="73">
        <f t="shared" ref="G82:G91" si="19">D82</f>
        <v>1000</v>
      </c>
      <c r="H82" s="73">
        <f t="shared" ref="H82:H91" si="20">F82+G82</f>
        <v>1000</v>
      </c>
      <c r="I82" s="136">
        <v>124000</v>
      </c>
      <c r="J82" s="75">
        <v>0</v>
      </c>
      <c r="K82" s="76">
        <f t="shared" si="0"/>
        <v>124000000</v>
      </c>
      <c r="L82" s="77">
        <f t="shared" ref="L82:O91" si="21">E82*($I82+$J82)</f>
        <v>0</v>
      </c>
      <c r="M82" s="77">
        <f t="shared" si="21"/>
        <v>0</v>
      </c>
      <c r="N82" s="77">
        <f t="shared" si="21"/>
        <v>124000000</v>
      </c>
      <c r="O82" s="77">
        <f t="shared" si="21"/>
        <v>124000000</v>
      </c>
      <c r="P82" s="78"/>
    </row>
    <row r="83" spans="1:16" s="22" customFormat="1" ht="33" hidden="1">
      <c r="A83" s="70">
        <v>2</v>
      </c>
      <c r="B83" s="71" t="s">
        <v>143</v>
      </c>
      <c r="C83" s="72" t="s">
        <v>97</v>
      </c>
      <c r="D83" s="73">
        <v>2</v>
      </c>
      <c r="E83" s="74">
        <v>0</v>
      </c>
      <c r="F83" s="73">
        <v>0</v>
      </c>
      <c r="G83" s="73">
        <f t="shared" si="19"/>
        <v>2</v>
      </c>
      <c r="H83" s="73">
        <f t="shared" si="20"/>
        <v>2</v>
      </c>
      <c r="I83" s="136">
        <v>7921000</v>
      </c>
      <c r="J83" s="75">
        <v>0</v>
      </c>
      <c r="K83" s="76">
        <f t="shared" si="0"/>
        <v>15842000</v>
      </c>
      <c r="L83" s="77">
        <f t="shared" si="21"/>
        <v>0</v>
      </c>
      <c r="M83" s="77">
        <f t="shared" si="21"/>
        <v>0</v>
      </c>
      <c r="N83" s="77">
        <f t="shared" si="21"/>
        <v>15842000</v>
      </c>
      <c r="O83" s="77">
        <f t="shared" si="21"/>
        <v>15842000</v>
      </c>
      <c r="P83" s="78"/>
    </row>
    <row r="84" spans="1:16" s="22" customFormat="1" ht="16.5" hidden="1">
      <c r="A84" s="70">
        <v>3</v>
      </c>
      <c r="B84" s="71" t="s">
        <v>144</v>
      </c>
      <c r="C84" s="72" t="s">
        <v>78</v>
      </c>
      <c r="D84" s="73">
        <v>250</v>
      </c>
      <c r="E84" s="74">
        <v>0</v>
      </c>
      <c r="F84" s="73">
        <v>0</v>
      </c>
      <c r="G84" s="73">
        <f t="shared" si="19"/>
        <v>250</v>
      </c>
      <c r="H84" s="73">
        <f t="shared" si="20"/>
        <v>250</v>
      </c>
      <c r="I84" s="136">
        <v>81000</v>
      </c>
      <c r="J84" s="75">
        <v>0</v>
      </c>
      <c r="K84" s="76">
        <f t="shared" si="0"/>
        <v>20250000</v>
      </c>
      <c r="L84" s="77">
        <f t="shared" si="21"/>
        <v>0</v>
      </c>
      <c r="M84" s="77">
        <f t="shared" si="21"/>
        <v>0</v>
      </c>
      <c r="N84" s="77">
        <f t="shared" si="21"/>
        <v>20250000</v>
      </c>
      <c r="O84" s="77">
        <f t="shared" si="21"/>
        <v>20250000</v>
      </c>
      <c r="P84" s="78"/>
    </row>
    <row r="85" spans="1:16" s="22" customFormat="1" ht="16.5" hidden="1">
      <c r="A85" s="70">
        <v>4</v>
      </c>
      <c r="B85" s="71" t="s">
        <v>145</v>
      </c>
      <c r="C85" s="72" t="s">
        <v>78</v>
      </c>
      <c r="D85" s="73">
        <v>50</v>
      </c>
      <c r="E85" s="74">
        <v>0</v>
      </c>
      <c r="F85" s="73">
        <v>0</v>
      </c>
      <c r="G85" s="73">
        <f t="shared" si="19"/>
        <v>50</v>
      </c>
      <c r="H85" s="73">
        <f t="shared" si="20"/>
        <v>50</v>
      </c>
      <c r="I85" s="136">
        <v>52000</v>
      </c>
      <c r="J85" s="75">
        <v>0</v>
      </c>
      <c r="K85" s="76">
        <f t="shared" si="0"/>
        <v>2600000</v>
      </c>
      <c r="L85" s="77">
        <f t="shared" si="21"/>
        <v>0</v>
      </c>
      <c r="M85" s="77">
        <f t="shared" si="21"/>
        <v>0</v>
      </c>
      <c r="N85" s="77">
        <f t="shared" si="21"/>
        <v>2600000</v>
      </c>
      <c r="O85" s="77">
        <f t="shared" si="21"/>
        <v>2600000</v>
      </c>
      <c r="P85" s="78"/>
    </row>
    <row r="86" spans="1:16" s="22" customFormat="1" ht="16.5" hidden="1">
      <c r="A86" s="70">
        <v>5</v>
      </c>
      <c r="B86" s="71" t="s">
        <v>146</v>
      </c>
      <c r="C86" s="72" t="s">
        <v>78</v>
      </c>
      <c r="D86" s="73">
        <v>350</v>
      </c>
      <c r="E86" s="74">
        <v>0</v>
      </c>
      <c r="F86" s="73">
        <v>0</v>
      </c>
      <c r="G86" s="73">
        <f t="shared" si="19"/>
        <v>350</v>
      </c>
      <c r="H86" s="73">
        <f t="shared" si="20"/>
        <v>350</v>
      </c>
      <c r="I86" s="136">
        <v>52000</v>
      </c>
      <c r="J86" s="75">
        <v>0</v>
      </c>
      <c r="K86" s="76">
        <f t="shared" si="0"/>
        <v>18200000</v>
      </c>
      <c r="L86" s="77">
        <f t="shared" si="21"/>
        <v>0</v>
      </c>
      <c r="M86" s="77">
        <f t="shared" si="21"/>
        <v>0</v>
      </c>
      <c r="N86" s="77">
        <f t="shared" si="21"/>
        <v>18200000</v>
      </c>
      <c r="O86" s="77">
        <f t="shared" si="21"/>
        <v>18200000</v>
      </c>
      <c r="P86" s="78"/>
    </row>
    <row r="87" spans="1:16" s="22" customFormat="1" ht="16.5" hidden="1">
      <c r="A87" s="70">
        <v>6</v>
      </c>
      <c r="B87" s="71" t="s">
        <v>147</v>
      </c>
      <c r="C87" s="72" t="s">
        <v>78</v>
      </c>
      <c r="D87" s="73">
        <v>400</v>
      </c>
      <c r="E87" s="74">
        <v>0</v>
      </c>
      <c r="F87" s="73">
        <v>0</v>
      </c>
      <c r="G87" s="73">
        <f t="shared" si="19"/>
        <v>400</v>
      </c>
      <c r="H87" s="73">
        <f t="shared" si="20"/>
        <v>400</v>
      </c>
      <c r="I87" s="136">
        <v>48000</v>
      </c>
      <c r="J87" s="75">
        <v>0</v>
      </c>
      <c r="K87" s="76">
        <f t="shared" ref="K87:K150" si="22">I87*D87</f>
        <v>19200000</v>
      </c>
      <c r="L87" s="77">
        <f t="shared" si="21"/>
        <v>0</v>
      </c>
      <c r="M87" s="77">
        <f t="shared" si="21"/>
        <v>0</v>
      </c>
      <c r="N87" s="77">
        <f t="shared" si="21"/>
        <v>19200000</v>
      </c>
      <c r="O87" s="77">
        <f t="shared" si="21"/>
        <v>19200000</v>
      </c>
      <c r="P87" s="78"/>
    </row>
    <row r="88" spans="1:16" s="22" customFormat="1" ht="16.5" hidden="1">
      <c r="A88" s="70">
        <v>7</v>
      </c>
      <c r="B88" s="71" t="s">
        <v>148</v>
      </c>
      <c r="C88" s="72" t="s">
        <v>78</v>
      </c>
      <c r="D88" s="73">
        <v>400</v>
      </c>
      <c r="E88" s="74">
        <v>0</v>
      </c>
      <c r="F88" s="73">
        <v>0</v>
      </c>
      <c r="G88" s="73">
        <f t="shared" si="19"/>
        <v>400</v>
      </c>
      <c r="H88" s="73">
        <f t="shared" si="20"/>
        <v>400</v>
      </c>
      <c r="I88" s="136">
        <v>52000</v>
      </c>
      <c r="J88" s="75">
        <v>0</v>
      </c>
      <c r="K88" s="76">
        <f t="shared" si="22"/>
        <v>20800000</v>
      </c>
      <c r="L88" s="77">
        <f t="shared" si="21"/>
        <v>0</v>
      </c>
      <c r="M88" s="77">
        <f t="shared" si="21"/>
        <v>0</v>
      </c>
      <c r="N88" s="77">
        <f t="shared" si="21"/>
        <v>20800000</v>
      </c>
      <c r="O88" s="77">
        <f t="shared" si="21"/>
        <v>20800000</v>
      </c>
      <c r="P88" s="78"/>
    </row>
    <row r="89" spans="1:16" s="22" customFormat="1" ht="33" hidden="1">
      <c r="A89" s="70">
        <v>8</v>
      </c>
      <c r="B89" s="84" t="s">
        <v>149</v>
      </c>
      <c r="C89" s="72" t="s">
        <v>78</v>
      </c>
      <c r="D89" s="73">
        <v>50</v>
      </c>
      <c r="E89" s="74">
        <v>0</v>
      </c>
      <c r="F89" s="73">
        <v>0</v>
      </c>
      <c r="G89" s="73">
        <f t="shared" si="19"/>
        <v>50</v>
      </c>
      <c r="H89" s="73">
        <f t="shared" si="20"/>
        <v>50</v>
      </c>
      <c r="I89" s="136">
        <v>32000</v>
      </c>
      <c r="J89" s="75">
        <v>0</v>
      </c>
      <c r="K89" s="76">
        <f t="shared" si="22"/>
        <v>1600000</v>
      </c>
      <c r="L89" s="77">
        <f t="shared" si="21"/>
        <v>0</v>
      </c>
      <c r="M89" s="77">
        <f t="shared" si="21"/>
        <v>0</v>
      </c>
      <c r="N89" s="77">
        <f t="shared" si="21"/>
        <v>1600000</v>
      </c>
      <c r="O89" s="77">
        <f t="shared" si="21"/>
        <v>1600000</v>
      </c>
      <c r="P89" s="78"/>
    </row>
    <row r="90" spans="1:16" s="22" customFormat="1" ht="16.5" hidden="1">
      <c r="A90" s="70">
        <v>9</v>
      </c>
      <c r="B90" s="71" t="s">
        <v>150</v>
      </c>
      <c r="C90" s="72" t="s">
        <v>97</v>
      </c>
      <c r="D90" s="73">
        <v>20</v>
      </c>
      <c r="E90" s="74">
        <v>0</v>
      </c>
      <c r="F90" s="73">
        <v>0</v>
      </c>
      <c r="G90" s="73">
        <f t="shared" si="19"/>
        <v>20</v>
      </c>
      <c r="H90" s="73">
        <f t="shared" si="20"/>
        <v>20</v>
      </c>
      <c r="I90" s="136">
        <v>721000</v>
      </c>
      <c r="J90" s="75">
        <v>0</v>
      </c>
      <c r="K90" s="76">
        <f t="shared" si="22"/>
        <v>14420000</v>
      </c>
      <c r="L90" s="77">
        <f t="shared" si="21"/>
        <v>0</v>
      </c>
      <c r="M90" s="77">
        <f t="shared" si="21"/>
        <v>0</v>
      </c>
      <c r="N90" s="77">
        <f t="shared" si="21"/>
        <v>14420000</v>
      </c>
      <c r="O90" s="77">
        <f t="shared" si="21"/>
        <v>14420000</v>
      </c>
      <c r="P90" s="78"/>
    </row>
    <row r="91" spans="1:16" s="22" customFormat="1" ht="16.5" hidden="1">
      <c r="A91" s="70">
        <v>10</v>
      </c>
      <c r="B91" s="71" t="s">
        <v>151</v>
      </c>
      <c r="C91" s="72" t="s">
        <v>122</v>
      </c>
      <c r="D91" s="73">
        <v>20</v>
      </c>
      <c r="E91" s="74">
        <v>0</v>
      </c>
      <c r="F91" s="73">
        <v>0</v>
      </c>
      <c r="G91" s="73">
        <f t="shared" si="19"/>
        <v>20</v>
      </c>
      <c r="H91" s="73">
        <f t="shared" si="20"/>
        <v>20</v>
      </c>
      <c r="I91" s="136">
        <v>5829000</v>
      </c>
      <c r="J91" s="75">
        <v>0</v>
      </c>
      <c r="K91" s="76">
        <f t="shared" si="22"/>
        <v>116580000</v>
      </c>
      <c r="L91" s="77">
        <f t="shared" si="21"/>
        <v>0</v>
      </c>
      <c r="M91" s="77">
        <f t="shared" si="21"/>
        <v>0</v>
      </c>
      <c r="N91" s="77">
        <f t="shared" si="21"/>
        <v>116580000</v>
      </c>
      <c r="O91" s="77">
        <f t="shared" si="21"/>
        <v>116580000</v>
      </c>
      <c r="P91" s="78"/>
    </row>
    <row r="92" spans="1:16" s="22" customFormat="1" ht="17.25" hidden="1">
      <c r="A92" s="65" t="s">
        <v>152</v>
      </c>
      <c r="B92" s="259" t="s">
        <v>153</v>
      </c>
      <c r="C92" s="259"/>
      <c r="D92" s="259"/>
      <c r="E92" s="259"/>
      <c r="F92" s="79"/>
      <c r="G92" s="79"/>
      <c r="H92" s="79"/>
      <c r="I92" s="138"/>
      <c r="J92" s="75"/>
      <c r="K92" s="76"/>
      <c r="L92" s="80"/>
      <c r="M92" s="80"/>
      <c r="N92" s="81"/>
      <c r="O92" s="82"/>
      <c r="P92" s="78"/>
    </row>
    <row r="93" spans="1:16" s="22" customFormat="1" ht="16.5" hidden="1">
      <c r="A93" s="70">
        <v>1</v>
      </c>
      <c r="B93" s="71" t="s">
        <v>154</v>
      </c>
      <c r="C93" s="72" t="s">
        <v>122</v>
      </c>
      <c r="D93" s="73">
        <v>4</v>
      </c>
      <c r="E93" s="74">
        <v>0</v>
      </c>
      <c r="F93" s="73">
        <v>0</v>
      </c>
      <c r="G93" s="73">
        <f t="shared" ref="G93:G108" si="23">D93</f>
        <v>4</v>
      </c>
      <c r="H93" s="73">
        <f t="shared" ref="H93:H108" si="24">F93+G93</f>
        <v>4</v>
      </c>
      <c r="I93" s="136">
        <v>29634000</v>
      </c>
      <c r="J93" s="75">
        <v>0</v>
      </c>
      <c r="K93" s="76">
        <f t="shared" si="22"/>
        <v>118536000</v>
      </c>
      <c r="L93" s="77">
        <f t="shared" ref="L93:O95" si="25">E93*($I93+$J93)</f>
        <v>0</v>
      </c>
      <c r="M93" s="77">
        <f t="shared" si="25"/>
        <v>0</v>
      </c>
      <c r="N93" s="77">
        <f t="shared" si="25"/>
        <v>118536000</v>
      </c>
      <c r="O93" s="77">
        <f t="shared" si="25"/>
        <v>118536000</v>
      </c>
      <c r="P93" s="78"/>
    </row>
    <row r="94" spans="1:16" s="22" customFormat="1" ht="16.5" hidden="1">
      <c r="A94" s="70">
        <v>2</v>
      </c>
      <c r="B94" s="71" t="s">
        <v>155</v>
      </c>
      <c r="C94" s="72" t="s">
        <v>122</v>
      </c>
      <c r="D94" s="73">
        <v>4</v>
      </c>
      <c r="E94" s="74">
        <v>0</v>
      </c>
      <c r="F94" s="73">
        <v>0</v>
      </c>
      <c r="G94" s="73">
        <f t="shared" si="23"/>
        <v>4</v>
      </c>
      <c r="H94" s="73">
        <f t="shared" si="24"/>
        <v>4</v>
      </c>
      <c r="I94" s="136">
        <v>7536000</v>
      </c>
      <c r="J94" s="75">
        <v>0</v>
      </c>
      <c r="K94" s="76">
        <f t="shared" si="22"/>
        <v>30144000</v>
      </c>
      <c r="L94" s="77">
        <f t="shared" si="25"/>
        <v>0</v>
      </c>
      <c r="M94" s="77">
        <f t="shared" si="25"/>
        <v>0</v>
      </c>
      <c r="N94" s="77">
        <f t="shared" si="25"/>
        <v>30144000</v>
      </c>
      <c r="O94" s="77">
        <f t="shared" si="25"/>
        <v>30144000</v>
      </c>
      <c r="P94" s="78"/>
    </row>
    <row r="95" spans="1:16" s="22" customFormat="1" ht="16.5" hidden="1">
      <c r="A95" s="70">
        <v>3</v>
      </c>
      <c r="B95" s="71" t="s">
        <v>156</v>
      </c>
      <c r="C95" s="72" t="s">
        <v>122</v>
      </c>
      <c r="D95" s="73">
        <v>18</v>
      </c>
      <c r="E95" s="74">
        <v>0</v>
      </c>
      <c r="F95" s="73">
        <v>0</v>
      </c>
      <c r="G95" s="73">
        <f t="shared" si="23"/>
        <v>18</v>
      </c>
      <c r="H95" s="73">
        <f t="shared" si="24"/>
        <v>18</v>
      </c>
      <c r="I95" s="136">
        <v>3700000</v>
      </c>
      <c r="J95" s="75">
        <v>0</v>
      </c>
      <c r="K95" s="76">
        <f t="shared" si="22"/>
        <v>66600000</v>
      </c>
      <c r="L95" s="77">
        <f t="shared" si="25"/>
        <v>0</v>
      </c>
      <c r="M95" s="77">
        <f t="shared" si="25"/>
        <v>0</v>
      </c>
      <c r="N95" s="77">
        <f t="shared" si="25"/>
        <v>66600000</v>
      </c>
      <c r="O95" s="77">
        <f t="shared" si="25"/>
        <v>66600000</v>
      </c>
      <c r="P95" s="78"/>
    </row>
    <row r="96" spans="1:16" s="22" customFormat="1" ht="17.25" hidden="1">
      <c r="A96" s="65" t="s">
        <v>157</v>
      </c>
      <c r="B96" s="259" t="s">
        <v>158</v>
      </c>
      <c r="C96" s="259"/>
      <c r="D96" s="259"/>
      <c r="E96" s="259"/>
      <c r="F96" s="73"/>
      <c r="G96" s="73">
        <f t="shared" si="23"/>
        <v>0</v>
      </c>
      <c r="H96" s="73">
        <f t="shared" si="24"/>
        <v>0</v>
      </c>
      <c r="I96" s="138"/>
      <c r="J96" s="75"/>
      <c r="K96" s="76"/>
      <c r="L96" s="80"/>
      <c r="M96" s="80"/>
      <c r="N96" s="81"/>
      <c r="O96" s="82"/>
      <c r="P96" s="78"/>
    </row>
    <row r="97" spans="1:16" s="22" customFormat="1" ht="16.5" hidden="1">
      <c r="A97" s="70">
        <v>1</v>
      </c>
      <c r="B97" s="71" t="s">
        <v>159</v>
      </c>
      <c r="C97" s="72" t="s">
        <v>78</v>
      </c>
      <c r="D97" s="73">
        <v>250</v>
      </c>
      <c r="E97" s="74">
        <v>0</v>
      </c>
      <c r="F97" s="73">
        <v>0</v>
      </c>
      <c r="G97" s="73">
        <f t="shared" si="23"/>
        <v>250</v>
      </c>
      <c r="H97" s="73">
        <f t="shared" si="24"/>
        <v>250</v>
      </c>
      <c r="I97" s="136">
        <v>310000</v>
      </c>
      <c r="J97" s="75">
        <v>0</v>
      </c>
      <c r="K97" s="76">
        <f t="shared" si="22"/>
        <v>77500000</v>
      </c>
      <c r="L97" s="77">
        <f t="shared" ref="L97:O108" si="26">E97*($I97+$J97)</f>
        <v>0</v>
      </c>
      <c r="M97" s="77">
        <f t="shared" si="26"/>
        <v>0</v>
      </c>
      <c r="N97" s="77">
        <f t="shared" si="26"/>
        <v>77500000</v>
      </c>
      <c r="O97" s="77">
        <f t="shared" si="26"/>
        <v>77500000</v>
      </c>
      <c r="P97" s="78"/>
    </row>
    <row r="98" spans="1:16" s="22" customFormat="1" ht="16.5" hidden="1">
      <c r="A98" s="70">
        <v>2</v>
      </c>
      <c r="B98" s="71" t="s">
        <v>160</v>
      </c>
      <c r="C98" s="72" t="s">
        <v>161</v>
      </c>
      <c r="D98" s="73">
        <v>10</v>
      </c>
      <c r="E98" s="74">
        <v>0</v>
      </c>
      <c r="F98" s="73">
        <v>0</v>
      </c>
      <c r="G98" s="73">
        <f t="shared" si="23"/>
        <v>10</v>
      </c>
      <c r="H98" s="73">
        <f t="shared" si="24"/>
        <v>10</v>
      </c>
      <c r="I98" s="136">
        <v>471000</v>
      </c>
      <c r="J98" s="75">
        <v>0</v>
      </c>
      <c r="K98" s="76">
        <f t="shared" si="22"/>
        <v>4710000</v>
      </c>
      <c r="L98" s="77">
        <f t="shared" si="26"/>
        <v>0</v>
      </c>
      <c r="M98" s="77">
        <f t="shared" si="26"/>
        <v>0</v>
      </c>
      <c r="N98" s="77">
        <f t="shared" si="26"/>
        <v>4710000</v>
      </c>
      <c r="O98" s="77">
        <f t="shared" si="26"/>
        <v>4710000</v>
      </c>
      <c r="P98" s="78"/>
    </row>
    <row r="99" spans="1:16" s="22" customFormat="1" ht="16.5" hidden="1">
      <c r="A99" s="70">
        <v>3</v>
      </c>
      <c r="B99" s="71" t="s">
        <v>162</v>
      </c>
      <c r="C99" s="72" t="s">
        <v>97</v>
      </c>
      <c r="D99" s="73">
        <v>1</v>
      </c>
      <c r="E99" s="74">
        <v>0</v>
      </c>
      <c r="F99" s="73">
        <v>0</v>
      </c>
      <c r="G99" s="73">
        <f t="shared" si="23"/>
        <v>1</v>
      </c>
      <c r="H99" s="73">
        <f t="shared" si="24"/>
        <v>1</v>
      </c>
      <c r="I99" s="136">
        <v>1254000</v>
      </c>
      <c r="J99" s="75">
        <v>0</v>
      </c>
      <c r="K99" s="76">
        <f t="shared" si="22"/>
        <v>1254000</v>
      </c>
      <c r="L99" s="77">
        <f t="shared" si="26"/>
        <v>0</v>
      </c>
      <c r="M99" s="77">
        <f t="shared" si="26"/>
        <v>0</v>
      </c>
      <c r="N99" s="77">
        <f t="shared" si="26"/>
        <v>1254000</v>
      </c>
      <c r="O99" s="77">
        <f t="shared" si="26"/>
        <v>1254000</v>
      </c>
      <c r="P99" s="78"/>
    </row>
    <row r="100" spans="1:16" s="22" customFormat="1" ht="16.5" hidden="1">
      <c r="A100" s="70">
        <v>4</v>
      </c>
      <c r="B100" s="71" t="s">
        <v>163</v>
      </c>
      <c r="C100" s="72" t="s">
        <v>164</v>
      </c>
      <c r="D100" s="73">
        <v>30</v>
      </c>
      <c r="E100" s="74">
        <v>0</v>
      </c>
      <c r="F100" s="73">
        <v>0</v>
      </c>
      <c r="G100" s="73">
        <f t="shared" si="23"/>
        <v>30</v>
      </c>
      <c r="H100" s="73">
        <f t="shared" si="24"/>
        <v>30</v>
      </c>
      <c r="I100" s="136">
        <v>317000</v>
      </c>
      <c r="J100" s="75">
        <v>0</v>
      </c>
      <c r="K100" s="76">
        <f t="shared" si="22"/>
        <v>9510000</v>
      </c>
      <c r="L100" s="77">
        <f t="shared" si="26"/>
        <v>0</v>
      </c>
      <c r="M100" s="77">
        <f t="shared" si="26"/>
        <v>0</v>
      </c>
      <c r="N100" s="77">
        <f t="shared" si="26"/>
        <v>9510000</v>
      </c>
      <c r="O100" s="77">
        <f t="shared" si="26"/>
        <v>9510000</v>
      </c>
      <c r="P100" s="78"/>
    </row>
    <row r="101" spans="1:16" s="22" customFormat="1" ht="16.5" hidden="1">
      <c r="A101" s="70">
        <v>5</v>
      </c>
      <c r="B101" s="71" t="s">
        <v>165</v>
      </c>
      <c r="C101" s="72" t="s">
        <v>137</v>
      </c>
      <c r="D101" s="73">
        <v>6</v>
      </c>
      <c r="E101" s="74">
        <v>0</v>
      </c>
      <c r="F101" s="73">
        <v>0</v>
      </c>
      <c r="G101" s="73">
        <f t="shared" si="23"/>
        <v>6</v>
      </c>
      <c r="H101" s="73">
        <f t="shared" si="24"/>
        <v>6</v>
      </c>
      <c r="I101" s="136">
        <v>794000</v>
      </c>
      <c r="J101" s="75">
        <v>0</v>
      </c>
      <c r="K101" s="76">
        <f t="shared" si="22"/>
        <v>4764000</v>
      </c>
      <c r="L101" s="77">
        <f t="shared" si="26"/>
        <v>0</v>
      </c>
      <c r="M101" s="77">
        <f t="shared" si="26"/>
        <v>0</v>
      </c>
      <c r="N101" s="77">
        <f t="shared" si="26"/>
        <v>4764000</v>
      </c>
      <c r="O101" s="77">
        <f t="shared" si="26"/>
        <v>4764000</v>
      </c>
      <c r="P101" s="78"/>
    </row>
    <row r="102" spans="1:16" s="22" customFormat="1" ht="16.5" hidden="1">
      <c r="A102" s="70">
        <v>6</v>
      </c>
      <c r="B102" s="71" t="s">
        <v>166</v>
      </c>
      <c r="C102" s="72" t="s">
        <v>78</v>
      </c>
      <c r="D102" s="73">
        <v>100</v>
      </c>
      <c r="E102" s="74">
        <v>0</v>
      </c>
      <c r="F102" s="73">
        <v>0</v>
      </c>
      <c r="G102" s="73">
        <f t="shared" si="23"/>
        <v>100</v>
      </c>
      <c r="H102" s="73">
        <f t="shared" si="24"/>
        <v>100</v>
      </c>
      <c r="I102" s="136">
        <v>32000</v>
      </c>
      <c r="J102" s="75">
        <v>0</v>
      </c>
      <c r="K102" s="76">
        <f t="shared" si="22"/>
        <v>3200000</v>
      </c>
      <c r="L102" s="77">
        <f t="shared" si="26"/>
        <v>0</v>
      </c>
      <c r="M102" s="77">
        <f t="shared" si="26"/>
        <v>0</v>
      </c>
      <c r="N102" s="77">
        <f t="shared" si="26"/>
        <v>3200000</v>
      </c>
      <c r="O102" s="77">
        <f t="shared" si="26"/>
        <v>3200000</v>
      </c>
      <c r="P102" s="78"/>
    </row>
    <row r="103" spans="1:16" s="22" customFormat="1" ht="16.5" hidden="1">
      <c r="A103" s="70">
        <v>7</v>
      </c>
      <c r="B103" s="71" t="s">
        <v>167</v>
      </c>
      <c r="C103" s="72" t="s">
        <v>168</v>
      </c>
      <c r="D103" s="73">
        <v>10</v>
      </c>
      <c r="E103" s="74">
        <v>0</v>
      </c>
      <c r="F103" s="73">
        <v>0</v>
      </c>
      <c r="G103" s="73">
        <f t="shared" si="23"/>
        <v>10</v>
      </c>
      <c r="H103" s="73">
        <f t="shared" si="24"/>
        <v>10</v>
      </c>
      <c r="I103" s="136">
        <v>7904000</v>
      </c>
      <c r="J103" s="75">
        <v>0</v>
      </c>
      <c r="K103" s="76">
        <f t="shared" si="22"/>
        <v>79040000</v>
      </c>
      <c r="L103" s="77">
        <f t="shared" si="26"/>
        <v>0</v>
      </c>
      <c r="M103" s="77">
        <f t="shared" si="26"/>
        <v>0</v>
      </c>
      <c r="N103" s="77">
        <f t="shared" si="26"/>
        <v>79040000</v>
      </c>
      <c r="O103" s="77">
        <f t="shared" si="26"/>
        <v>79040000</v>
      </c>
      <c r="P103" s="78"/>
    </row>
    <row r="104" spans="1:16" s="22" customFormat="1" ht="16.5" hidden="1">
      <c r="A104" s="70">
        <v>8</v>
      </c>
      <c r="B104" s="71" t="s">
        <v>169</v>
      </c>
      <c r="C104" s="72" t="s">
        <v>54</v>
      </c>
      <c r="D104" s="73">
        <v>1</v>
      </c>
      <c r="E104" s="74">
        <v>0</v>
      </c>
      <c r="F104" s="73">
        <v>0</v>
      </c>
      <c r="G104" s="73">
        <f t="shared" si="23"/>
        <v>1</v>
      </c>
      <c r="H104" s="73">
        <f t="shared" si="24"/>
        <v>1</v>
      </c>
      <c r="I104" s="136">
        <v>64763000</v>
      </c>
      <c r="J104" s="75">
        <v>0</v>
      </c>
      <c r="K104" s="76">
        <f t="shared" si="22"/>
        <v>64763000</v>
      </c>
      <c r="L104" s="77">
        <f t="shared" si="26"/>
        <v>0</v>
      </c>
      <c r="M104" s="77">
        <f t="shared" si="26"/>
        <v>0</v>
      </c>
      <c r="N104" s="77">
        <f t="shared" si="26"/>
        <v>64763000</v>
      </c>
      <c r="O104" s="77">
        <f t="shared" si="26"/>
        <v>64763000</v>
      </c>
      <c r="P104" s="78"/>
    </row>
    <row r="105" spans="1:16" s="22" customFormat="1" ht="16.5" hidden="1">
      <c r="A105" s="70">
        <v>9</v>
      </c>
      <c r="B105" s="71" t="s">
        <v>170</v>
      </c>
      <c r="C105" s="72" t="s">
        <v>78</v>
      </c>
      <c r="D105" s="73">
        <v>100</v>
      </c>
      <c r="E105" s="74">
        <v>0</v>
      </c>
      <c r="F105" s="73">
        <v>0</v>
      </c>
      <c r="G105" s="73">
        <f t="shared" si="23"/>
        <v>100</v>
      </c>
      <c r="H105" s="73">
        <f t="shared" si="24"/>
        <v>100</v>
      </c>
      <c r="I105" s="136">
        <v>143000</v>
      </c>
      <c r="J105" s="75">
        <v>0</v>
      </c>
      <c r="K105" s="76">
        <f t="shared" si="22"/>
        <v>14300000</v>
      </c>
      <c r="L105" s="77">
        <f t="shared" si="26"/>
        <v>0</v>
      </c>
      <c r="M105" s="77">
        <f t="shared" si="26"/>
        <v>0</v>
      </c>
      <c r="N105" s="77">
        <f t="shared" si="26"/>
        <v>14300000</v>
      </c>
      <c r="O105" s="77">
        <f t="shared" si="26"/>
        <v>14300000</v>
      </c>
      <c r="P105" s="78"/>
    </row>
    <row r="106" spans="1:16" s="22" customFormat="1" ht="16.5" hidden="1">
      <c r="A106" s="70">
        <v>10</v>
      </c>
      <c r="B106" s="71" t="s">
        <v>171</v>
      </c>
      <c r="C106" s="72" t="s">
        <v>54</v>
      </c>
      <c r="D106" s="73">
        <v>2</v>
      </c>
      <c r="E106" s="74">
        <v>0</v>
      </c>
      <c r="F106" s="73">
        <v>0</v>
      </c>
      <c r="G106" s="73">
        <f t="shared" si="23"/>
        <v>2</v>
      </c>
      <c r="H106" s="73">
        <f t="shared" si="24"/>
        <v>2</v>
      </c>
      <c r="I106" s="136">
        <v>31900000</v>
      </c>
      <c r="J106" s="75">
        <v>0</v>
      </c>
      <c r="K106" s="76">
        <f t="shared" si="22"/>
        <v>63800000</v>
      </c>
      <c r="L106" s="77">
        <f t="shared" si="26"/>
        <v>0</v>
      </c>
      <c r="M106" s="77">
        <f t="shared" si="26"/>
        <v>0</v>
      </c>
      <c r="N106" s="77">
        <f t="shared" si="26"/>
        <v>63800000</v>
      </c>
      <c r="O106" s="77">
        <f t="shared" si="26"/>
        <v>63800000</v>
      </c>
      <c r="P106" s="78"/>
    </row>
    <row r="107" spans="1:16" s="22" customFormat="1" ht="16.5" hidden="1">
      <c r="A107" s="70">
        <v>11</v>
      </c>
      <c r="B107" s="71" t="s">
        <v>170</v>
      </c>
      <c r="C107" s="72" t="s">
        <v>78</v>
      </c>
      <c r="D107" s="73">
        <v>40</v>
      </c>
      <c r="E107" s="74">
        <v>0</v>
      </c>
      <c r="F107" s="73">
        <v>0</v>
      </c>
      <c r="G107" s="73">
        <f t="shared" si="23"/>
        <v>40</v>
      </c>
      <c r="H107" s="73">
        <f t="shared" si="24"/>
        <v>40</v>
      </c>
      <c r="I107" s="136">
        <v>143000</v>
      </c>
      <c r="J107" s="75">
        <v>0</v>
      </c>
      <c r="K107" s="76">
        <f t="shared" si="22"/>
        <v>5720000</v>
      </c>
      <c r="L107" s="77">
        <f t="shared" si="26"/>
        <v>0</v>
      </c>
      <c r="M107" s="77">
        <f t="shared" si="26"/>
        <v>0</v>
      </c>
      <c r="N107" s="77">
        <f t="shared" si="26"/>
        <v>5720000</v>
      </c>
      <c r="O107" s="77">
        <f t="shared" si="26"/>
        <v>5720000</v>
      </c>
      <c r="P107" s="78"/>
    </row>
    <row r="108" spans="1:16" s="22" customFormat="1" ht="16.5" hidden="1">
      <c r="A108" s="70">
        <v>12</v>
      </c>
      <c r="B108" s="71" t="s">
        <v>172</v>
      </c>
      <c r="C108" s="72" t="s">
        <v>78</v>
      </c>
      <c r="D108" s="73">
        <v>40</v>
      </c>
      <c r="E108" s="74">
        <v>0</v>
      </c>
      <c r="F108" s="73">
        <v>0</v>
      </c>
      <c r="G108" s="73">
        <f t="shared" si="23"/>
        <v>40</v>
      </c>
      <c r="H108" s="73">
        <f t="shared" si="24"/>
        <v>40</v>
      </c>
      <c r="I108" s="136">
        <v>79000</v>
      </c>
      <c r="J108" s="75">
        <v>0</v>
      </c>
      <c r="K108" s="76">
        <f t="shared" si="22"/>
        <v>3160000</v>
      </c>
      <c r="L108" s="77">
        <f t="shared" si="26"/>
        <v>0</v>
      </c>
      <c r="M108" s="77">
        <f t="shared" si="26"/>
        <v>0</v>
      </c>
      <c r="N108" s="77">
        <f t="shared" si="26"/>
        <v>3160000</v>
      </c>
      <c r="O108" s="77">
        <f t="shared" si="26"/>
        <v>3160000</v>
      </c>
      <c r="P108" s="78"/>
    </row>
    <row r="109" spans="1:16" s="22" customFormat="1" ht="17.25" hidden="1">
      <c r="A109" s="65" t="s">
        <v>173</v>
      </c>
      <c r="B109" s="259" t="s">
        <v>174</v>
      </c>
      <c r="C109" s="259"/>
      <c r="D109" s="259"/>
      <c r="E109" s="259"/>
      <c r="F109" s="79"/>
      <c r="G109" s="79"/>
      <c r="H109" s="79"/>
      <c r="I109" s="138"/>
      <c r="J109" s="75"/>
      <c r="K109" s="76"/>
      <c r="L109" s="80"/>
      <c r="M109" s="80"/>
      <c r="N109" s="81"/>
      <c r="O109" s="82"/>
      <c r="P109" s="78"/>
    </row>
    <row r="110" spans="1:16" s="22" customFormat="1" ht="33" hidden="1">
      <c r="A110" s="70">
        <v>1</v>
      </c>
      <c r="B110" s="84" t="s">
        <v>175</v>
      </c>
      <c r="C110" s="72" t="s">
        <v>97</v>
      </c>
      <c r="D110" s="73">
        <v>1</v>
      </c>
      <c r="E110" s="74">
        <v>0</v>
      </c>
      <c r="F110" s="73">
        <v>0</v>
      </c>
      <c r="G110" s="73">
        <f t="shared" ref="G110:G121" si="27">D110</f>
        <v>1</v>
      </c>
      <c r="H110" s="73">
        <f t="shared" ref="H110:H121" si="28">F110+G110</f>
        <v>1</v>
      </c>
      <c r="I110" s="136">
        <v>45868000</v>
      </c>
      <c r="J110" s="75">
        <v>0</v>
      </c>
      <c r="K110" s="76">
        <f t="shared" si="22"/>
        <v>45868000</v>
      </c>
      <c r="L110" s="77">
        <f t="shared" ref="L110:O121" si="29">E110*($I110+$J110)</f>
        <v>0</v>
      </c>
      <c r="M110" s="77">
        <f t="shared" si="29"/>
        <v>0</v>
      </c>
      <c r="N110" s="77">
        <f t="shared" si="29"/>
        <v>45868000</v>
      </c>
      <c r="O110" s="77">
        <f t="shared" si="29"/>
        <v>45868000</v>
      </c>
      <c r="P110" s="78"/>
    </row>
    <row r="111" spans="1:16" s="22" customFormat="1" ht="16.5" hidden="1">
      <c r="A111" s="70">
        <v>2</v>
      </c>
      <c r="B111" s="71" t="s">
        <v>176</v>
      </c>
      <c r="C111" s="72" t="s">
        <v>97</v>
      </c>
      <c r="D111" s="73">
        <v>6</v>
      </c>
      <c r="E111" s="74">
        <v>0</v>
      </c>
      <c r="F111" s="73">
        <v>0</v>
      </c>
      <c r="G111" s="73">
        <f t="shared" si="27"/>
        <v>6</v>
      </c>
      <c r="H111" s="73">
        <f t="shared" si="28"/>
        <v>6</v>
      </c>
      <c r="I111" s="136">
        <v>991000</v>
      </c>
      <c r="J111" s="75">
        <v>0</v>
      </c>
      <c r="K111" s="76">
        <f t="shared" si="22"/>
        <v>5946000</v>
      </c>
      <c r="L111" s="77">
        <f t="shared" si="29"/>
        <v>0</v>
      </c>
      <c r="M111" s="77">
        <f t="shared" si="29"/>
        <v>0</v>
      </c>
      <c r="N111" s="77">
        <f t="shared" si="29"/>
        <v>5946000</v>
      </c>
      <c r="O111" s="77">
        <f t="shared" si="29"/>
        <v>5946000</v>
      </c>
      <c r="P111" s="78"/>
    </row>
    <row r="112" spans="1:16" s="22" customFormat="1" ht="16.5" hidden="1">
      <c r="A112" s="70">
        <v>3</v>
      </c>
      <c r="B112" s="71" t="s">
        <v>177</v>
      </c>
      <c r="C112" s="72" t="s">
        <v>97</v>
      </c>
      <c r="D112" s="73">
        <v>6</v>
      </c>
      <c r="E112" s="74">
        <v>0</v>
      </c>
      <c r="F112" s="73">
        <v>0</v>
      </c>
      <c r="G112" s="73">
        <f t="shared" si="27"/>
        <v>6</v>
      </c>
      <c r="H112" s="73">
        <f t="shared" si="28"/>
        <v>6</v>
      </c>
      <c r="I112" s="136">
        <v>597000</v>
      </c>
      <c r="J112" s="75">
        <v>0</v>
      </c>
      <c r="K112" s="76">
        <f t="shared" si="22"/>
        <v>3582000</v>
      </c>
      <c r="L112" s="77">
        <f t="shared" si="29"/>
        <v>0</v>
      </c>
      <c r="M112" s="77">
        <f t="shared" si="29"/>
        <v>0</v>
      </c>
      <c r="N112" s="77">
        <f t="shared" si="29"/>
        <v>3582000</v>
      </c>
      <c r="O112" s="77">
        <f t="shared" si="29"/>
        <v>3582000</v>
      </c>
      <c r="P112" s="78"/>
    </row>
    <row r="113" spans="1:16" s="22" customFormat="1" ht="33" hidden="1">
      <c r="A113" s="70">
        <v>4</v>
      </c>
      <c r="B113" s="71" t="s">
        <v>178</v>
      </c>
      <c r="C113" s="72" t="s">
        <v>97</v>
      </c>
      <c r="D113" s="73">
        <v>1</v>
      </c>
      <c r="E113" s="74">
        <v>0</v>
      </c>
      <c r="F113" s="73">
        <v>0</v>
      </c>
      <c r="G113" s="73">
        <f t="shared" si="27"/>
        <v>1</v>
      </c>
      <c r="H113" s="73">
        <f t="shared" si="28"/>
        <v>1</v>
      </c>
      <c r="I113" s="136">
        <v>9896000</v>
      </c>
      <c r="J113" s="75">
        <v>0</v>
      </c>
      <c r="K113" s="76">
        <f t="shared" si="22"/>
        <v>9896000</v>
      </c>
      <c r="L113" s="77">
        <f t="shared" si="29"/>
        <v>0</v>
      </c>
      <c r="M113" s="77">
        <f t="shared" si="29"/>
        <v>0</v>
      </c>
      <c r="N113" s="77">
        <f t="shared" si="29"/>
        <v>9896000</v>
      </c>
      <c r="O113" s="77">
        <f t="shared" si="29"/>
        <v>9896000</v>
      </c>
      <c r="P113" s="78"/>
    </row>
    <row r="114" spans="1:16" s="22" customFormat="1" ht="16.5" hidden="1">
      <c r="A114" s="70">
        <v>5</v>
      </c>
      <c r="B114" s="71" t="s">
        <v>179</v>
      </c>
      <c r="C114" s="72" t="s">
        <v>97</v>
      </c>
      <c r="D114" s="73">
        <v>3</v>
      </c>
      <c r="E114" s="74">
        <v>0</v>
      </c>
      <c r="F114" s="73">
        <v>0</v>
      </c>
      <c r="G114" s="73">
        <f t="shared" si="27"/>
        <v>3</v>
      </c>
      <c r="H114" s="73">
        <f t="shared" si="28"/>
        <v>3</v>
      </c>
      <c r="I114" s="136">
        <v>1635000</v>
      </c>
      <c r="J114" s="75">
        <v>0</v>
      </c>
      <c r="K114" s="76">
        <f t="shared" si="22"/>
        <v>4905000</v>
      </c>
      <c r="L114" s="77">
        <f t="shared" si="29"/>
        <v>0</v>
      </c>
      <c r="M114" s="77">
        <f t="shared" si="29"/>
        <v>0</v>
      </c>
      <c r="N114" s="77">
        <f t="shared" si="29"/>
        <v>4905000</v>
      </c>
      <c r="O114" s="77">
        <f t="shared" si="29"/>
        <v>4905000</v>
      </c>
      <c r="P114" s="78"/>
    </row>
    <row r="115" spans="1:16" s="22" customFormat="1" ht="16.5" hidden="1">
      <c r="A115" s="70">
        <v>6</v>
      </c>
      <c r="B115" s="71" t="s">
        <v>180</v>
      </c>
      <c r="C115" s="72" t="s">
        <v>97</v>
      </c>
      <c r="D115" s="73">
        <v>2</v>
      </c>
      <c r="E115" s="74">
        <v>0</v>
      </c>
      <c r="F115" s="73">
        <v>0</v>
      </c>
      <c r="G115" s="73">
        <f t="shared" si="27"/>
        <v>2</v>
      </c>
      <c r="H115" s="73">
        <f t="shared" si="28"/>
        <v>2</v>
      </c>
      <c r="I115" s="136">
        <v>2197000</v>
      </c>
      <c r="J115" s="75">
        <v>0</v>
      </c>
      <c r="K115" s="76">
        <f t="shared" si="22"/>
        <v>4394000</v>
      </c>
      <c r="L115" s="77">
        <f t="shared" si="29"/>
        <v>0</v>
      </c>
      <c r="M115" s="77">
        <f t="shared" si="29"/>
        <v>0</v>
      </c>
      <c r="N115" s="77">
        <f t="shared" si="29"/>
        <v>4394000</v>
      </c>
      <c r="O115" s="77">
        <f t="shared" si="29"/>
        <v>4394000</v>
      </c>
      <c r="P115" s="78"/>
    </row>
    <row r="116" spans="1:16" s="22" customFormat="1" ht="16.5" hidden="1">
      <c r="A116" s="70">
        <v>7</v>
      </c>
      <c r="B116" s="71" t="s">
        <v>181</v>
      </c>
      <c r="C116" s="72" t="s">
        <v>182</v>
      </c>
      <c r="D116" s="73">
        <v>1</v>
      </c>
      <c r="E116" s="74">
        <v>0</v>
      </c>
      <c r="F116" s="73">
        <v>0</v>
      </c>
      <c r="G116" s="73">
        <f t="shared" si="27"/>
        <v>1</v>
      </c>
      <c r="H116" s="73">
        <f t="shared" si="28"/>
        <v>1</v>
      </c>
      <c r="I116" s="136">
        <v>143853000</v>
      </c>
      <c r="J116" s="75">
        <v>0</v>
      </c>
      <c r="K116" s="76">
        <f t="shared" si="22"/>
        <v>143853000</v>
      </c>
      <c r="L116" s="77">
        <f t="shared" si="29"/>
        <v>0</v>
      </c>
      <c r="M116" s="77">
        <f t="shared" si="29"/>
        <v>0</v>
      </c>
      <c r="N116" s="77">
        <f t="shared" si="29"/>
        <v>143853000</v>
      </c>
      <c r="O116" s="77">
        <f t="shared" si="29"/>
        <v>143853000</v>
      </c>
      <c r="P116" s="78"/>
    </row>
    <row r="117" spans="1:16" s="22" customFormat="1" ht="16.5" hidden="1">
      <c r="A117" s="70">
        <v>8</v>
      </c>
      <c r="B117" s="71" t="s">
        <v>183</v>
      </c>
      <c r="C117" s="72" t="s">
        <v>182</v>
      </c>
      <c r="D117" s="73">
        <v>1</v>
      </c>
      <c r="E117" s="74">
        <v>0</v>
      </c>
      <c r="F117" s="73">
        <v>0</v>
      </c>
      <c r="G117" s="73">
        <f t="shared" si="27"/>
        <v>1</v>
      </c>
      <c r="H117" s="73">
        <f t="shared" si="28"/>
        <v>1</v>
      </c>
      <c r="I117" s="136">
        <v>232667000</v>
      </c>
      <c r="J117" s="75">
        <v>0</v>
      </c>
      <c r="K117" s="76">
        <f t="shared" si="22"/>
        <v>232667000</v>
      </c>
      <c r="L117" s="77">
        <f t="shared" si="29"/>
        <v>0</v>
      </c>
      <c r="M117" s="77">
        <f t="shared" si="29"/>
        <v>0</v>
      </c>
      <c r="N117" s="77">
        <f t="shared" si="29"/>
        <v>232667000</v>
      </c>
      <c r="O117" s="77">
        <f t="shared" si="29"/>
        <v>232667000</v>
      </c>
      <c r="P117" s="78"/>
    </row>
    <row r="118" spans="1:16" s="22" customFormat="1" ht="16.5" hidden="1">
      <c r="A118" s="70">
        <v>9</v>
      </c>
      <c r="B118" s="71" t="s">
        <v>184</v>
      </c>
      <c r="C118" s="72" t="s">
        <v>122</v>
      </c>
      <c r="D118" s="73">
        <v>1</v>
      </c>
      <c r="E118" s="74">
        <v>0</v>
      </c>
      <c r="F118" s="73">
        <v>0</v>
      </c>
      <c r="G118" s="73">
        <f t="shared" si="27"/>
        <v>1</v>
      </c>
      <c r="H118" s="73">
        <f t="shared" si="28"/>
        <v>1</v>
      </c>
      <c r="I118" s="136">
        <v>3808000</v>
      </c>
      <c r="J118" s="75">
        <v>0</v>
      </c>
      <c r="K118" s="76">
        <f t="shared" si="22"/>
        <v>3808000</v>
      </c>
      <c r="L118" s="77">
        <f t="shared" si="29"/>
        <v>0</v>
      </c>
      <c r="M118" s="77">
        <f t="shared" si="29"/>
        <v>0</v>
      </c>
      <c r="N118" s="77">
        <f t="shared" si="29"/>
        <v>3808000</v>
      </c>
      <c r="O118" s="77">
        <f t="shared" si="29"/>
        <v>3808000</v>
      </c>
      <c r="P118" s="78"/>
    </row>
    <row r="119" spans="1:16" s="22" customFormat="1" ht="16.5" hidden="1">
      <c r="A119" s="70">
        <v>10</v>
      </c>
      <c r="B119" s="71" t="s">
        <v>185</v>
      </c>
      <c r="C119" s="72" t="s">
        <v>122</v>
      </c>
      <c r="D119" s="73">
        <v>1</v>
      </c>
      <c r="E119" s="74">
        <v>0</v>
      </c>
      <c r="F119" s="73">
        <v>0</v>
      </c>
      <c r="G119" s="73">
        <f t="shared" si="27"/>
        <v>1</v>
      </c>
      <c r="H119" s="73">
        <f t="shared" si="28"/>
        <v>1</v>
      </c>
      <c r="I119" s="136">
        <v>1654000</v>
      </c>
      <c r="J119" s="75">
        <v>0</v>
      </c>
      <c r="K119" s="76">
        <f t="shared" si="22"/>
        <v>1654000</v>
      </c>
      <c r="L119" s="77">
        <f t="shared" si="29"/>
        <v>0</v>
      </c>
      <c r="M119" s="77">
        <f t="shared" si="29"/>
        <v>0</v>
      </c>
      <c r="N119" s="77">
        <f t="shared" si="29"/>
        <v>1654000</v>
      </c>
      <c r="O119" s="77">
        <f t="shared" si="29"/>
        <v>1654000</v>
      </c>
      <c r="P119" s="78"/>
    </row>
    <row r="120" spans="1:16" s="22" customFormat="1" ht="16.5" hidden="1">
      <c r="A120" s="70">
        <v>11</v>
      </c>
      <c r="B120" s="71" t="s">
        <v>186</v>
      </c>
      <c r="C120" s="72" t="s">
        <v>122</v>
      </c>
      <c r="D120" s="73">
        <v>2</v>
      </c>
      <c r="E120" s="74">
        <v>0</v>
      </c>
      <c r="F120" s="73">
        <v>0</v>
      </c>
      <c r="G120" s="73">
        <f t="shared" si="27"/>
        <v>2</v>
      </c>
      <c r="H120" s="73">
        <f t="shared" si="28"/>
        <v>2</v>
      </c>
      <c r="I120" s="136">
        <v>1557000</v>
      </c>
      <c r="J120" s="75">
        <v>0</v>
      </c>
      <c r="K120" s="76">
        <f t="shared" si="22"/>
        <v>3114000</v>
      </c>
      <c r="L120" s="77">
        <f t="shared" si="29"/>
        <v>0</v>
      </c>
      <c r="M120" s="77">
        <f t="shared" si="29"/>
        <v>0</v>
      </c>
      <c r="N120" s="77">
        <f t="shared" si="29"/>
        <v>3114000</v>
      </c>
      <c r="O120" s="77">
        <f t="shared" si="29"/>
        <v>3114000</v>
      </c>
      <c r="P120" s="78"/>
    </row>
    <row r="121" spans="1:16" s="22" customFormat="1" ht="16.5" hidden="1">
      <c r="A121" s="70">
        <v>12</v>
      </c>
      <c r="B121" s="71" t="s">
        <v>187</v>
      </c>
      <c r="C121" s="72" t="s">
        <v>188</v>
      </c>
      <c r="D121" s="73">
        <v>1</v>
      </c>
      <c r="E121" s="74">
        <v>0</v>
      </c>
      <c r="F121" s="73">
        <v>0</v>
      </c>
      <c r="G121" s="73">
        <f t="shared" si="27"/>
        <v>1</v>
      </c>
      <c r="H121" s="73">
        <f t="shared" si="28"/>
        <v>1</v>
      </c>
      <c r="I121" s="136">
        <v>30048000</v>
      </c>
      <c r="J121" s="75">
        <v>0</v>
      </c>
      <c r="K121" s="76">
        <f t="shared" si="22"/>
        <v>30048000</v>
      </c>
      <c r="L121" s="77">
        <f t="shared" si="29"/>
        <v>0</v>
      </c>
      <c r="M121" s="77">
        <f t="shared" si="29"/>
        <v>0</v>
      </c>
      <c r="N121" s="77">
        <f t="shared" si="29"/>
        <v>30048000</v>
      </c>
      <c r="O121" s="77">
        <f t="shared" si="29"/>
        <v>30048000</v>
      </c>
      <c r="P121" s="78"/>
    </row>
    <row r="122" spans="1:16" s="22" customFormat="1" ht="17.25" hidden="1">
      <c r="A122" s="65" t="s">
        <v>189</v>
      </c>
      <c r="B122" s="259" t="s">
        <v>190</v>
      </c>
      <c r="C122" s="259"/>
      <c r="D122" s="259"/>
      <c r="E122" s="259"/>
      <c r="F122" s="79"/>
      <c r="G122" s="79"/>
      <c r="H122" s="79"/>
      <c r="I122" s="138"/>
      <c r="J122" s="75"/>
      <c r="K122" s="76"/>
      <c r="L122" s="80"/>
      <c r="M122" s="80"/>
      <c r="N122" s="81"/>
      <c r="O122" s="82"/>
      <c r="P122" s="78"/>
    </row>
    <row r="123" spans="1:16" s="22" customFormat="1" ht="33" hidden="1">
      <c r="A123" s="70">
        <v>1</v>
      </c>
      <c r="B123" s="71" t="s">
        <v>190</v>
      </c>
      <c r="C123" s="72" t="s">
        <v>191</v>
      </c>
      <c r="D123" s="73">
        <v>1</v>
      </c>
      <c r="E123" s="74">
        <v>0</v>
      </c>
      <c r="F123" s="73">
        <v>0</v>
      </c>
      <c r="G123" s="73">
        <f t="shared" ref="G123" si="30">D123</f>
        <v>1</v>
      </c>
      <c r="H123" s="73">
        <f t="shared" ref="H123" si="31">F123+G123</f>
        <v>1</v>
      </c>
      <c r="I123" s="136">
        <v>219450000</v>
      </c>
      <c r="J123" s="75">
        <v>0</v>
      </c>
      <c r="K123" s="76">
        <f t="shared" si="22"/>
        <v>219450000</v>
      </c>
      <c r="L123" s="77">
        <f t="shared" ref="L123:O123" si="32">E123*($I123+$J123)</f>
        <v>0</v>
      </c>
      <c r="M123" s="77">
        <f t="shared" si="32"/>
        <v>0</v>
      </c>
      <c r="N123" s="77">
        <f t="shared" si="32"/>
        <v>219450000</v>
      </c>
      <c r="O123" s="77">
        <f t="shared" si="32"/>
        <v>219450000</v>
      </c>
      <c r="P123" s="78"/>
    </row>
    <row r="124" spans="1:16" s="22" customFormat="1" ht="17.25" hidden="1">
      <c r="A124" s="65" t="s">
        <v>192</v>
      </c>
      <c r="B124" s="259" t="s">
        <v>193</v>
      </c>
      <c r="C124" s="259"/>
      <c r="D124" s="259"/>
      <c r="E124" s="259"/>
      <c r="F124" s="79"/>
      <c r="G124" s="79"/>
      <c r="H124" s="79"/>
      <c r="I124" s="138"/>
      <c r="J124" s="75"/>
      <c r="K124" s="76"/>
      <c r="L124" s="80"/>
      <c r="M124" s="80"/>
      <c r="N124" s="81"/>
      <c r="O124" s="82"/>
      <c r="P124" s="78"/>
    </row>
    <row r="125" spans="1:16" s="22" customFormat="1" ht="33" hidden="1">
      <c r="A125" s="70">
        <v>1</v>
      </c>
      <c r="B125" s="71" t="s">
        <v>194</v>
      </c>
      <c r="C125" s="72" t="s">
        <v>54</v>
      </c>
      <c r="D125" s="73">
        <v>2</v>
      </c>
      <c r="E125" s="74">
        <v>0</v>
      </c>
      <c r="F125" s="73">
        <v>0</v>
      </c>
      <c r="G125" s="73">
        <f t="shared" ref="G125:G127" si="33">D125</f>
        <v>2</v>
      </c>
      <c r="H125" s="73">
        <f t="shared" ref="H125:H127" si="34">F125+G125</f>
        <v>2</v>
      </c>
      <c r="I125" s="136">
        <v>33950000</v>
      </c>
      <c r="J125" s="75">
        <v>0</v>
      </c>
      <c r="K125" s="76">
        <f t="shared" si="22"/>
        <v>67900000</v>
      </c>
      <c r="L125" s="77">
        <f t="shared" ref="L125:O127" si="35">E125*($I125+$J125)</f>
        <v>0</v>
      </c>
      <c r="M125" s="77">
        <f t="shared" si="35"/>
        <v>0</v>
      </c>
      <c r="N125" s="77">
        <f t="shared" si="35"/>
        <v>67900000</v>
      </c>
      <c r="O125" s="77">
        <f t="shared" si="35"/>
        <v>67900000</v>
      </c>
      <c r="P125" s="78"/>
    </row>
    <row r="126" spans="1:16" s="22" customFormat="1" ht="16.5" hidden="1">
      <c r="A126" s="70">
        <v>2</v>
      </c>
      <c r="B126" s="71" t="s">
        <v>195</v>
      </c>
      <c r="C126" s="72" t="s">
        <v>54</v>
      </c>
      <c r="D126" s="73">
        <v>2</v>
      </c>
      <c r="E126" s="74">
        <v>0</v>
      </c>
      <c r="F126" s="73">
        <v>0</v>
      </c>
      <c r="G126" s="73">
        <f t="shared" si="33"/>
        <v>2</v>
      </c>
      <c r="H126" s="73">
        <f t="shared" si="34"/>
        <v>2</v>
      </c>
      <c r="I126" s="136">
        <v>7986000</v>
      </c>
      <c r="J126" s="75">
        <v>0</v>
      </c>
      <c r="K126" s="76">
        <f t="shared" si="22"/>
        <v>15972000</v>
      </c>
      <c r="L126" s="77">
        <f t="shared" si="35"/>
        <v>0</v>
      </c>
      <c r="M126" s="77">
        <f t="shared" si="35"/>
        <v>0</v>
      </c>
      <c r="N126" s="77">
        <f t="shared" si="35"/>
        <v>15972000</v>
      </c>
      <c r="O126" s="77">
        <f t="shared" si="35"/>
        <v>15972000</v>
      </c>
      <c r="P126" s="78"/>
    </row>
    <row r="127" spans="1:16" s="22" customFormat="1" ht="16.5" hidden="1">
      <c r="A127" s="70">
        <v>3</v>
      </c>
      <c r="B127" s="71" t="s">
        <v>196</v>
      </c>
      <c r="C127" s="72" t="s">
        <v>54</v>
      </c>
      <c r="D127" s="73">
        <v>1</v>
      </c>
      <c r="E127" s="74">
        <v>0</v>
      </c>
      <c r="F127" s="73">
        <v>0</v>
      </c>
      <c r="G127" s="73">
        <f t="shared" si="33"/>
        <v>1</v>
      </c>
      <c r="H127" s="73">
        <f t="shared" si="34"/>
        <v>1</v>
      </c>
      <c r="I127" s="136">
        <v>39915000</v>
      </c>
      <c r="J127" s="75">
        <v>0</v>
      </c>
      <c r="K127" s="76">
        <f t="shared" si="22"/>
        <v>39915000</v>
      </c>
      <c r="L127" s="77">
        <f t="shared" si="35"/>
        <v>0</v>
      </c>
      <c r="M127" s="77">
        <f t="shared" si="35"/>
        <v>0</v>
      </c>
      <c r="N127" s="77">
        <f t="shared" si="35"/>
        <v>39915000</v>
      </c>
      <c r="O127" s="77">
        <f t="shared" si="35"/>
        <v>39915000</v>
      </c>
      <c r="P127" s="78"/>
    </row>
    <row r="128" spans="1:16" s="22" customFormat="1" ht="16.899999999999999" hidden="1" customHeight="1">
      <c r="A128" s="65" t="s">
        <v>197</v>
      </c>
      <c r="B128" s="161" t="s">
        <v>410</v>
      </c>
      <c r="C128" s="161"/>
      <c r="D128" s="161"/>
      <c r="E128" s="161"/>
      <c r="F128" s="79"/>
      <c r="G128" s="79"/>
      <c r="H128" s="79"/>
      <c r="I128" s="138"/>
      <c r="J128" s="75"/>
      <c r="K128" s="76"/>
      <c r="L128" s="80"/>
      <c r="M128" s="80"/>
      <c r="N128" s="81"/>
      <c r="O128" s="82"/>
      <c r="P128" s="78"/>
    </row>
    <row r="129" spans="1:16" s="22" customFormat="1" ht="16.5" hidden="1">
      <c r="A129" s="70">
        <v>1</v>
      </c>
      <c r="B129" s="71" t="s">
        <v>198</v>
      </c>
      <c r="C129" s="72" t="s">
        <v>97</v>
      </c>
      <c r="D129" s="73">
        <v>2</v>
      </c>
      <c r="E129" s="74">
        <v>0</v>
      </c>
      <c r="F129" s="73">
        <v>0</v>
      </c>
      <c r="G129" s="73">
        <f t="shared" ref="G129:G131" si="36">D129</f>
        <v>2</v>
      </c>
      <c r="H129" s="73">
        <f t="shared" ref="H129:H131" si="37">F129+G129</f>
        <v>2</v>
      </c>
      <c r="I129" s="136">
        <v>412048000</v>
      </c>
      <c r="J129" s="75">
        <v>0</v>
      </c>
      <c r="K129" s="76">
        <f t="shared" si="22"/>
        <v>824096000</v>
      </c>
      <c r="L129" s="77">
        <f t="shared" ref="L129:O131" si="38">E129*($I129+$J129)</f>
        <v>0</v>
      </c>
      <c r="M129" s="77">
        <f t="shared" si="38"/>
        <v>0</v>
      </c>
      <c r="N129" s="77">
        <f t="shared" si="38"/>
        <v>824096000</v>
      </c>
      <c r="O129" s="77">
        <f t="shared" si="38"/>
        <v>824096000</v>
      </c>
      <c r="P129" s="78"/>
    </row>
    <row r="130" spans="1:16" s="22" customFormat="1" ht="33" hidden="1">
      <c r="A130" s="70">
        <v>2</v>
      </c>
      <c r="B130" s="71" t="s">
        <v>199</v>
      </c>
      <c r="C130" s="72" t="s">
        <v>188</v>
      </c>
      <c r="D130" s="73">
        <v>1</v>
      </c>
      <c r="E130" s="74">
        <v>0</v>
      </c>
      <c r="F130" s="73">
        <v>0</v>
      </c>
      <c r="G130" s="73">
        <f t="shared" si="36"/>
        <v>1</v>
      </c>
      <c r="H130" s="73">
        <f t="shared" si="37"/>
        <v>1</v>
      </c>
      <c r="I130" s="136">
        <v>283785000</v>
      </c>
      <c r="J130" s="75">
        <v>0</v>
      </c>
      <c r="K130" s="76">
        <f t="shared" si="22"/>
        <v>283785000</v>
      </c>
      <c r="L130" s="77">
        <f t="shared" si="38"/>
        <v>0</v>
      </c>
      <c r="M130" s="77">
        <f t="shared" si="38"/>
        <v>0</v>
      </c>
      <c r="N130" s="77">
        <f t="shared" si="38"/>
        <v>283785000</v>
      </c>
      <c r="O130" s="77">
        <f t="shared" si="38"/>
        <v>283785000</v>
      </c>
      <c r="P130" s="78"/>
    </row>
    <row r="131" spans="1:16" s="22" customFormat="1" ht="16.5" hidden="1">
      <c r="A131" s="70">
        <v>3</v>
      </c>
      <c r="B131" s="71" t="s">
        <v>200</v>
      </c>
      <c r="C131" s="72" t="s">
        <v>137</v>
      </c>
      <c r="D131" s="73">
        <v>1</v>
      </c>
      <c r="E131" s="74">
        <v>0</v>
      </c>
      <c r="F131" s="73">
        <v>0</v>
      </c>
      <c r="G131" s="73">
        <f t="shared" si="36"/>
        <v>1</v>
      </c>
      <c r="H131" s="73">
        <f t="shared" si="37"/>
        <v>1</v>
      </c>
      <c r="I131" s="136">
        <v>47765000</v>
      </c>
      <c r="J131" s="75">
        <v>0</v>
      </c>
      <c r="K131" s="76">
        <f t="shared" si="22"/>
        <v>47765000</v>
      </c>
      <c r="L131" s="77">
        <f t="shared" si="38"/>
        <v>0</v>
      </c>
      <c r="M131" s="77">
        <f t="shared" si="38"/>
        <v>0</v>
      </c>
      <c r="N131" s="77">
        <f t="shared" si="38"/>
        <v>47765000</v>
      </c>
      <c r="O131" s="77">
        <f t="shared" si="38"/>
        <v>47765000</v>
      </c>
      <c r="P131" s="78"/>
    </row>
    <row r="132" spans="1:16" s="22" customFormat="1" ht="17.25" hidden="1">
      <c r="A132" s="65" t="s">
        <v>411</v>
      </c>
      <c r="B132" s="259" t="s">
        <v>201</v>
      </c>
      <c r="C132" s="259"/>
      <c r="D132" s="259"/>
      <c r="E132" s="259"/>
      <c r="F132" s="79"/>
      <c r="G132" s="79"/>
      <c r="H132" s="79"/>
      <c r="I132" s="138"/>
      <c r="J132" s="75"/>
      <c r="K132" s="76"/>
      <c r="L132" s="80"/>
      <c r="M132" s="80"/>
      <c r="N132" s="81"/>
      <c r="O132" s="82"/>
      <c r="P132" s="78"/>
    </row>
    <row r="133" spans="1:16" s="22" customFormat="1" ht="16.5" hidden="1">
      <c r="A133" s="70">
        <v>1</v>
      </c>
      <c r="B133" s="71" t="s">
        <v>201</v>
      </c>
      <c r="C133" s="72" t="s">
        <v>54</v>
      </c>
      <c r="D133" s="73">
        <v>10</v>
      </c>
      <c r="E133" s="74">
        <v>0</v>
      </c>
      <c r="F133" s="73">
        <v>0</v>
      </c>
      <c r="G133" s="73">
        <f t="shared" ref="G133:G134" si="39">D133</f>
        <v>10</v>
      </c>
      <c r="H133" s="73">
        <f t="shared" ref="H133:H134" si="40">F133+G133</f>
        <v>10</v>
      </c>
      <c r="I133" s="136">
        <v>3659000</v>
      </c>
      <c r="J133" s="75">
        <v>0</v>
      </c>
      <c r="K133" s="76">
        <f t="shared" si="22"/>
        <v>36590000</v>
      </c>
      <c r="L133" s="77">
        <f t="shared" ref="L133:O134" si="41">E133*($I133+$J133)</f>
        <v>0</v>
      </c>
      <c r="M133" s="77">
        <f t="shared" si="41"/>
        <v>0</v>
      </c>
      <c r="N133" s="77">
        <f t="shared" si="41"/>
        <v>36590000</v>
      </c>
      <c r="O133" s="77">
        <f t="shared" si="41"/>
        <v>36590000</v>
      </c>
      <c r="P133" s="78"/>
    </row>
    <row r="134" spans="1:16" s="22" customFormat="1" ht="16.5" hidden="1">
      <c r="A134" s="70">
        <v>2</v>
      </c>
      <c r="B134" s="71" t="s">
        <v>202</v>
      </c>
      <c r="C134" s="72" t="s">
        <v>54</v>
      </c>
      <c r="D134" s="73">
        <v>1</v>
      </c>
      <c r="E134" s="74">
        <v>0</v>
      </c>
      <c r="F134" s="73">
        <v>0</v>
      </c>
      <c r="G134" s="73">
        <f t="shared" si="39"/>
        <v>1</v>
      </c>
      <c r="H134" s="73">
        <f t="shared" si="40"/>
        <v>1</v>
      </c>
      <c r="I134" s="136">
        <v>36574000</v>
      </c>
      <c r="J134" s="75">
        <v>0</v>
      </c>
      <c r="K134" s="76">
        <f t="shared" si="22"/>
        <v>36574000</v>
      </c>
      <c r="L134" s="77">
        <f t="shared" si="41"/>
        <v>0</v>
      </c>
      <c r="M134" s="77">
        <f t="shared" si="41"/>
        <v>0</v>
      </c>
      <c r="N134" s="77">
        <f t="shared" si="41"/>
        <v>36574000</v>
      </c>
      <c r="O134" s="77">
        <f t="shared" si="41"/>
        <v>36574000</v>
      </c>
      <c r="P134" s="78"/>
    </row>
    <row r="135" spans="1:16" s="22" customFormat="1" ht="16.899999999999999" hidden="1" customHeight="1">
      <c r="A135" s="65" t="s">
        <v>75</v>
      </c>
      <c r="B135" s="161" t="s">
        <v>412</v>
      </c>
      <c r="C135" s="161"/>
      <c r="D135" s="161"/>
      <c r="E135" s="161"/>
      <c r="F135" s="161"/>
      <c r="G135" s="161"/>
      <c r="H135" s="161"/>
      <c r="I135" s="139"/>
      <c r="J135" s="75"/>
      <c r="K135" s="76"/>
      <c r="L135" s="80"/>
      <c r="M135" s="80"/>
      <c r="N135" s="81"/>
      <c r="O135" s="82"/>
      <c r="P135" s="78"/>
    </row>
    <row r="136" spans="1:16" s="22" customFormat="1" ht="17.25" hidden="1">
      <c r="A136" s="65" t="s">
        <v>51</v>
      </c>
      <c r="B136" s="259" t="s">
        <v>249</v>
      </c>
      <c r="C136" s="259"/>
      <c r="D136" s="259"/>
      <c r="E136" s="259"/>
      <c r="F136" s="79"/>
      <c r="G136" s="79"/>
      <c r="H136" s="79"/>
      <c r="I136" s="138"/>
      <c r="J136" s="75"/>
      <c r="K136" s="76"/>
      <c r="L136" s="80"/>
      <c r="M136" s="80"/>
      <c r="N136" s="81"/>
      <c r="O136" s="82"/>
      <c r="P136" s="78"/>
    </row>
    <row r="137" spans="1:16" s="22" customFormat="1" ht="33" hidden="1">
      <c r="A137" s="70">
        <v>1</v>
      </c>
      <c r="B137" s="71" t="s">
        <v>413</v>
      </c>
      <c r="C137" s="72" t="s">
        <v>54</v>
      </c>
      <c r="D137" s="73">
        <v>5</v>
      </c>
      <c r="E137" s="74">
        <v>0</v>
      </c>
      <c r="F137" s="73">
        <v>0</v>
      </c>
      <c r="G137" s="73">
        <f t="shared" ref="G137:G144" si="42">D137</f>
        <v>5</v>
      </c>
      <c r="H137" s="73">
        <f t="shared" ref="H137:H144" si="43">F137+G137</f>
        <v>5</v>
      </c>
      <c r="I137" s="136">
        <v>15066000</v>
      </c>
      <c r="J137" s="75">
        <v>0</v>
      </c>
      <c r="K137" s="76">
        <f t="shared" si="22"/>
        <v>75330000</v>
      </c>
      <c r="L137" s="77">
        <f t="shared" ref="L137:O144" si="44">E137*($I137+$J137)</f>
        <v>0</v>
      </c>
      <c r="M137" s="77">
        <f t="shared" si="44"/>
        <v>0</v>
      </c>
      <c r="N137" s="77">
        <f t="shared" si="44"/>
        <v>75330000</v>
      </c>
      <c r="O137" s="77">
        <f t="shared" si="44"/>
        <v>75330000</v>
      </c>
      <c r="P137" s="78"/>
    </row>
    <row r="138" spans="1:16" s="22" customFormat="1" ht="33" hidden="1">
      <c r="A138" s="70">
        <v>2</v>
      </c>
      <c r="B138" s="71" t="s">
        <v>250</v>
      </c>
      <c r="C138" s="72" t="s">
        <v>54</v>
      </c>
      <c r="D138" s="73">
        <v>4</v>
      </c>
      <c r="E138" s="74">
        <v>0</v>
      </c>
      <c r="F138" s="73">
        <v>0</v>
      </c>
      <c r="G138" s="73">
        <f t="shared" si="42"/>
        <v>4</v>
      </c>
      <c r="H138" s="73">
        <f t="shared" si="43"/>
        <v>4</v>
      </c>
      <c r="I138" s="136">
        <v>10132000</v>
      </c>
      <c r="J138" s="75">
        <v>0</v>
      </c>
      <c r="K138" s="76">
        <f t="shared" si="22"/>
        <v>40528000</v>
      </c>
      <c r="L138" s="77">
        <f t="shared" si="44"/>
        <v>0</v>
      </c>
      <c r="M138" s="77">
        <f t="shared" si="44"/>
        <v>0</v>
      </c>
      <c r="N138" s="77">
        <f t="shared" si="44"/>
        <v>40528000</v>
      </c>
      <c r="O138" s="77">
        <f t="shared" si="44"/>
        <v>40528000</v>
      </c>
      <c r="P138" s="78"/>
    </row>
    <row r="139" spans="1:16" s="22" customFormat="1" ht="33" hidden="1">
      <c r="A139" s="70">
        <v>3</v>
      </c>
      <c r="B139" s="84" t="s">
        <v>251</v>
      </c>
      <c r="C139" s="72" t="s">
        <v>54</v>
      </c>
      <c r="D139" s="73">
        <v>3</v>
      </c>
      <c r="E139" s="74">
        <v>0</v>
      </c>
      <c r="F139" s="73">
        <v>0</v>
      </c>
      <c r="G139" s="73">
        <f t="shared" si="42"/>
        <v>3</v>
      </c>
      <c r="H139" s="73">
        <f t="shared" si="43"/>
        <v>3</v>
      </c>
      <c r="I139" s="136">
        <v>20122000</v>
      </c>
      <c r="J139" s="75">
        <v>0</v>
      </c>
      <c r="K139" s="76">
        <f t="shared" si="22"/>
        <v>60366000</v>
      </c>
      <c r="L139" s="77">
        <f t="shared" si="44"/>
        <v>0</v>
      </c>
      <c r="M139" s="77">
        <f t="shared" si="44"/>
        <v>0</v>
      </c>
      <c r="N139" s="77">
        <f t="shared" si="44"/>
        <v>60366000</v>
      </c>
      <c r="O139" s="77">
        <f t="shared" si="44"/>
        <v>60366000</v>
      </c>
      <c r="P139" s="78"/>
    </row>
    <row r="140" spans="1:16" s="22" customFormat="1" ht="33" hidden="1">
      <c r="A140" s="70">
        <v>4</v>
      </c>
      <c r="B140" s="71" t="s">
        <v>252</v>
      </c>
      <c r="C140" s="72" t="s">
        <v>54</v>
      </c>
      <c r="D140" s="73">
        <v>3</v>
      </c>
      <c r="E140" s="74">
        <v>0</v>
      </c>
      <c r="F140" s="73">
        <v>0</v>
      </c>
      <c r="G140" s="73">
        <f t="shared" si="42"/>
        <v>3</v>
      </c>
      <c r="H140" s="73">
        <f t="shared" si="43"/>
        <v>3</v>
      </c>
      <c r="I140" s="136">
        <v>26693000</v>
      </c>
      <c r="J140" s="75">
        <v>0</v>
      </c>
      <c r="K140" s="76">
        <f t="shared" si="22"/>
        <v>80079000</v>
      </c>
      <c r="L140" s="77">
        <f t="shared" si="44"/>
        <v>0</v>
      </c>
      <c r="M140" s="77">
        <f t="shared" si="44"/>
        <v>0</v>
      </c>
      <c r="N140" s="77">
        <f t="shared" si="44"/>
        <v>80079000</v>
      </c>
      <c r="O140" s="77">
        <f t="shared" si="44"/>
        <v>80079000</v>
      </c>
      <c r="P140" s="78"/>
    </row>
    <row r="141" spans="1:16" s="22" customFormat="1" ht="16.5" hidden="1">
      <c r="A141" s="70">
        <v>5</v>
      </c>
      <c r="B141" s="71" t="s">
        <v>253</v>
      </c>
      <c r="C141" s="72" t="s">
        <v>54</v>
      </c>
      <c r="D141" s="73">
        <v>1</v>
      </c>
      <c r="E141" s="74">
        <v>0</v>
      </c>
      <c r="F141" s="73">
        <v>0</v>
      </c>
      <c r="G141" s="73">
        <f t="shared" si="42"/>
        <v>1</v>
      </c>
      <c r="H141" s="73">
        <f t="shared" si="43"/>
        <v>1</v>
      </c>
      <c r="I141" s="136">
        <v>24527000</v>
      </c>
      <c r="J141" s="75">
        <v>0</v>
      </c>
      <c r="K141" s="76">
        <f t="shared" si="22"/>
        <v>24527000</v>
      </c>
      <c r="L141" s="77">
        <f t="shared" si="44"/>
        <v>0</v>
      </c>
      <c r="M141" s="77">
        <f t="shared" si="44"/>
        <v>0</v>
      </c>
      <c r="N141" s="77">
        <f t="shared" si="44"/>
        <v>24527000</v>
      </c>
      <c r="O141" s="77">
        <f t="shared" si="44"/>
        <v>24527000</v>
      </c>
      <c r="P141" s="78"/>
    </row>
    <row r="142" spans="1:16" s="22" customFormat="1" ht="33" hidden="1">
      <c r="A142" s="70">
        <v>6</v>
      </c>
      <c r="B142" s="71" t="s">
        <v>254</v>
      </c>
      <c r="C142" s="71" t="s">
        <v>54</v>
      </c>
      <c r="D142" s="73">
        <v>1</v>
      </c>
      <c r="E142" s="74">
        <v>0</v>
      </c>
      <c r="F142" s="73">
        <v>0</v>
      </c>
      <c r="G142" s="73">
        <f t="shared" si="42"/>
        <v>1</v>
      </c>
      <c r="H142" s="73">
        <f t="shared" si="43"/>
        <v>1</v>
      </c>
      <c r="I142" s="136">
        <v>11243000</v>
      </c>
      <c r="J142" s="75">
        <v>0</v>
      </c>
      <c r="K142" s="76">
        <f t="shared" si="22"/>
        <v>11243000</v>
      </c>
      <c r="L142" s="77">
        <f t="shared" si="44"/>
        <v>0</v>
      </c>
      <c r="M142" s="77">
        <f t="shared" si="44"/>
        <v>0</v>
      </c>
      <c r="N142" s="77">
        <f t="shared" si="44"/>
        <v>11243000</v>
      </c>
      <c r="O142" s="77">
        <f t="shared" si="44"/>
        <v>11243000</v>
      </c>
      <c r="P142" s="78"/>
    </row>
    <row r="143" spans="1:16" s="22" customFormat="1" ht="33" hidden="1">
      <c r="A143" s="70">
        <v>7</v>
      </c>
      <c r="B143" s="71" t="s">
        <v>255</v>
      </c>
      <c r="C143" s="72" t="s">
        <v>54</v>
      </c>
      <c r="D143" s="73">
        <v>1</v>
      </c>
      <c r="E143" s="74">
        <v>0</v>
      </c>
      <c r="F143" s="73">
        <v>0</v>
      </c>
      <c r="G143" s="73">
        <f t="shared" si="42"/>
        <v>1</v>
      </c>
      <c r="H143" s="73">
        <f t="shared" si="43"/>
        <v>1</v>
      </c>
      <c r="I143" s="136">
        <v>44662000</v>
      </c>
      <c r="J143" s="75">
        <v>0</v>
      </c>
      <c r="K143" s="76">
        <f t="shared" si="22"/>
        <v>44662000</v>
      </c>
      <c r="L143" s="77">
        <f t="shared" si="44"/>
        <v>0</v>
      </c>
      <c r="M143" s="77">
        <f t="shared" si="44"/>
        <v>0</v>
      </c>
      <c r="N143" s="77">
        <f t="shared" si="44"/>
        <v>44662000</v>
      </c>
      <c r="O143" s="77">
        <f t="shared" si="44"/>
        <v>44662000</v>
      </c>
      <c r="P143" s="78"/>
    </row>
    <row r="144" spans="1:16" s="22" customFormat="1" ht="33" hidden="1">
      <c r="A144" s="70">
        <v>8</v>
      </c>
      <c r="B144" s="71" t="s">
        <v>256</v>
      </c>
      <c r="C144" s="72" t="s">
        <v>54</v>
      </c>
      <c r="D144" s="73">
        <v>1</v>
      </c>
      <c r="E144" s="74">
        <v>0</v>
      </c>
      <c r="F144" s="73">
        <v>0</v>
      </c>
      <c r="G144" s="73">
        <f t="shared" si="42"/>
        <v>1</v>
      </c>
      <c r="H144" s="73">
        <f t="shared" si="43"/>
        <v>1</v>
      </c>
      <c r="I144" s="136">
        <v>25327000</v>
      </c>
      <c r="J144" s="75">
        <v>0</v>
      </c>
      <c r="K144" s="76">
        <f t="shared" si="22"/>
        <v>25327000</v>
      </c>
      <c r="L144" s="77">
        <f t="shared" si="44"/>
        <v>0</v>
      </c>
      <c r="M144" s="77">
        <f t="shared" si="44"/>
        <v>0</v>
      </c>
      <c r="N144" s="77">
        <f t="shared" si="44"/>
        <v>25327000</v>
      </c>
      <c r="O144" s="77">
        <f t="shared" si="44"/>
        <v>25327000</v>
      </c>
      <c r="P144" s="78"/>
    </row>
    <row r="145" spans="1:16" s="22" customFormat="1" ht="17.25" hidden="1">
      <c r="A145" s="65" t="s">
        <v>57</v>
      </c>
      <c r="B145" s="259" t="s">
        <v>257</v>
      </c>
      <c r="C145" s="259"/>
      <c r="D145" s="259"/>
      <c r="E145" s="259"/>
      <c r="F145" s="79"/>
      <c r="G145" s="79"/>
      <c r="H145" s="79"/>
      <c r="I145" s="138"/>
      <c r="J145" s="75"/>
      <c r="K145" s="76"/>
      <c r="L145" s="80"/>
      <c r="M145" s="80"/>
      <c r="N145" s="81"/>
      <c r="O145" s="82"/>
      <c r="P145" s="78"/>
    </row>
    <row r="146" spans="1:16" s="22" customFormat="1" ht="33" hidden="1">
      <c r="A146" s="70">
        <v>1</v>
      </c>
      <c r="B146" s="71" t="s">
        <v>258</v>
      </c>
      <c r="C146" s="72" t="s">
        <v>97</v>
      </c>
      <c r="D146" s="73">
        <v>1</v>
      </c>
      <c r="E146" s="74">
        <v>0</v>
      </c>
      <c r="F146" s="73">
        <v>0</v>
      </c>
      <c r="G146" s="73">
        <f t="shared" ref="G146:G156" si="45">D146</f>
        <v>1</v>
      </c>
      <c r="H146" s="73">
        <f t="shared" ref="H146:H156" si="46">F146+G146</f>
        <v>1</v>
      </c>
      <c r="I146" s="136">
        <v>70943000</v>
      </c>
      <c r="J146" s="75">
        <v>0</v>
      </c>
      <c r="K146" s="76">
        <f t="shared" si="22"/>
        <v>70943000</v>
      </c>
      <c r="L146" s="77">
        <f t="shared" ref="L146:O156" si="47">E146*($I146+$J146)</f>
        <v>0</v>
      </c>
      <c r="M146" s="77">
        <f t="shared" si="47"/>
        <v>0</v>
      </c>
      <c r="N146" s="77">
        <f t="shared" si="47"/>
        <v>70943000</v>
      </c>
      <c r="O146" s="77">
        <f t="shared" si="47"/>
        <v>70943000</v>
      </c>
      <c r="P146" s="78"/>
    </row>
    <row r="147" spans="1:16" s="22" customFormat="1" ht="16.5" hidden="1">
      <c r="A147" s="70">
        <v>2</v>
      </c>
      <c r="B147" s="71" t="s">
        <v>259</v>
      </c>
      <c r="C147" s="71"/>
      <c r="D147" s="85"/>
      <c r="E147" s="74">
        <v>0</v>
      </c>
      <c r="F147" s="73">
        <v>0</v>
      </c>
      <c r="G147" s="73">
        <f t="shared" si="45"/>
        <v>0</v>
      </c>
      <c r="H147" s="73">
        <f t="shared" si="46"/>
        <v>0</v>
      </c>
      <c r="I147" s="136"/>
      <c r="J147" s="75">
        <v>0</v>
      </c>
      <c r="K147" s="76">
        <f t="shared" si="22"/>
        <v>0</v>
      </c>
      <c r="L147" s="77">
        <f t="shared" si="47"/>
        <v>0</v>
      </c>
      <c r="M147" s="77">
        <f t="shared" si="47"/>
        <v>0</v>
      </c>
      <c r="N147" s="77">
        <f t="shared" si="47"/>
        <v>0</v>
      </c>
      <c r="O147" s="77">
        <f t="shared" si="47"/>
        <v>0</v>
      </c>
      <c r="P147" s="78"/>
    </row>
    <row r="148" spans="1:16" s="22" customFormat="1" ht="16.5" hidden="1">
      <c r="A148" s="70" t="s">
        <v>414</v>
      </c>
      <c r="B148" s="71" t="s">
        <v>260</v>
      </c>
      <c r="C148" s="72" t="s">
        <v>97</v>
      </c>
      <c r="D148" s="73">
        <v>3</v>
      </c>
      <c r="E148" s="74">
        <v>0</v>
      </c>
      <c r="F148" s="73">
        <v>0</v>
      </c>
      <c r="G148" s="73">
        <f t="shared" si="45"/>
        <v>3</v>
      </c>
      <c r="H148" s="73">
        <f t="shared" si="46"/>
        <v>3</v>
      </c>
      <c r="I148" s="136">
        <v>6420000</v>
      </c>
      <c r="J148" s="75">
        <v>0</v>
      </c>
      <c r="K148" s="76">
        <f t="shared" si="22"/>
        <v>19260000</v>
      </c>
      <c r="L148" s="77">
        <f t="shared" si="47"/>
        <v>0</v>
      </c>
      <c r="M148" s="77">
        <f t="shared" si="47"/>
        <v>0</v>
      </c>
      <c r="N148" s="77">
        <f t="shared" si="47"/>
        <v>19260000</v>
      </c>
      <c r="O148" s="77">
        <f t="shared" si="47"/>
        <v>19260000</v>
      </c>
      <c r="P148" s="78"/>
    </row>
    <row r="149" spans="1:16" s="22" customFormat="1" ht="16.5" hidden="1">
      <c r="A149" s="70" t="s">
        <v>415</v>
      </c>
      <c r="B149" s="71" t="s">
        <v>261</v>
      </c>
      <c r="C149" s="72" t="s">
        <v>97</v>
      </c>
      <c r="D149" s="73">
        <v>50</v>
      </c>
      <c r="E149" s="74">
        <v>0</v>
      </c>
      <c r="F149" s="73">
        <v>0</v>
      </c>
      <c r="G149" s="73">
        <f t="shared" si="45"/>
        <v>50</v>
      </c>
      <c r="H149" s="73">
        <f t="shared" si="46"/>
        <v>50</v>
      </c>
      <c r="I149" s="136">
        <v>169000</v>
      </c>
      <c r="J149" s="75">
        <v>0</v>
      </c>
      <c r="K149" s="76">
        <f t="shared" si="22"/>
        <v>8450000</v>
      </c>
      <c r="L149" s="77">
        <f t="shared" si="47"/>
        <v>0</v>
      </c>
      <c r="M149" s="77">
        <f t="shared" si="47"/>
        <v>0</v>
      </c>
      <c r="N149" s="77">
        <f t="shared" si="47"/>
        <v>8450000</v>
      </c>
      <c r="O149" s="77">
        <f t="shared" si="47"/>
        <v>8450000</v>
      </c>
      <c r="P149" s="78"/>
    </row>
    <row r="150" spans="1:16" s="22" customFormat="1" ht="16.5" hidden="1">
      <c r="A150" s="70" t="s">
        <v>416</v>
      </c>
      <c r="B150" s="71" t="s">
        <v>262</v>
      </c>
      <c r="C150" s="72" t="s">
        <v>97</v>
      </c>
      <c r="D150" s="73">
        <v>2</v>
      </c>
      <c r="E150" s="74">
        <v>0</v>
      </c>
      <c r="F150" s="73">
        <v>0</v>
      </c>
      <c r="G150" s="73">
        <f t="shared" si="45"/>
        <v>2</v>
      </c>
      <c r="H150" s="73">
        <f t="shared" si="46"/>
        <v>2</v>
      </c>
      <c r="I150" s="136">
        <v>5911000</v>
      </c>
      <c r="J150" s="75">
        <v>0</v>
      </c>
      <c r="K150" s="76">
        <f t="shared" si="22"/>
        <v>11822000</v>
      </c>
      <c r="L150" s="77">
        <f t="shared" si="47"/>
        <v>0</v>
      </c>
      <c r="M150" s="77">
        <f t="shared" si="47"/>
        <v>0</v>
      </c>
      <c r="N150" s="77">
        <f t="shared" si="47"/>
        <v>11822000</v>
      </c>
      <c r="O150" s="77">
        <f t="shared" si="47"/>
        <v>11822000</v>
      </c>
      <c r="P150" s="78"/>
    </row>
    <row r="151" spans="1:16" s="22" customFormat="1" ht="16.5" hidden="1">
      <c r="A151" s="70" t="s">
        <v>417</v>
      </c>
      <c r="B151" s="71" t="s">
        <v>263</v>
      </c>
      <c r="C151" s="72" t="s">
        <v>97</v>
      </c>
      <c r="D151" s="73">
        <v>10</v>
      </c>
      <c r="E151" s="74">
        <v>0</v>
      </c>
      <c r="F151" s="73">
        <v>0</v>
      </c>
      <c r="G151" s="73">
        <f t="shared" si="45"/>
        <v>10</v>
      </c>
      <c r="H151" s="73">
        <f t="shared" si="46"/>
        <v>10</v>
      </c>
      <c r="I151" s="136">
        <v>389000</v>
      </c>
      <c r="J151" s="75">
        <v>0</v>
      </c>
      <c r="K151" s="76">
        <f t="shared" ref="K151:K214" si="48">I151*D151</f>
        <v>3890000</v>
      </c>
      <c r="L151" s="77">
        <f t="shared" si="47"/>
        <v>0</v>
      </c>
      <c r="M151" s="77">
        <f t="shared" si="47"/>
        <v>0</v>
      </c>
      <c r="N151" s="77">
        <f t="shared" si="47"/>
        <v>3890000</v>
      </c>
      <c r="O151" s="77">
        <f t="shared" si="47"/>
        <v>3890000</v>
      </c>
      <c r="P151" s="78"/>
    </row>
    <row r="152" spans="1:16" s="22" customFormat="1" ht="16.5" hidden="1">
      <c r="A152" s="70" t="s">
        <v>418</v>
      </c>
      <c r="B152" s="71" t="s">
        <v>264</v>
      </c>
      <c r="C152" s="72" t="s">
        <v>97</v>
      </c>
      <c r="D152" s="73">
        <v>15</v>
      </c>
      <c r="E152" s="74">
        <v>0</v>
      </c>
      <c r="F152" s="73">
        <v>0</v>
      </c>
      <c r="G152" s="73">
        <f t="shared" si="45"/>
        <v>15</v>
      </c>
      <c r="H152" s="73">
        <f t="shared" si="46"/>
        <v>15</v>
      </c>
      <c r="I152" s="136">
        <v>508000</v>
      </c>
      <c r="J152" s="75">
        <v>0</v>
      </c>
      <c r="K152" s="76">
        <f t="shared" si="48"/>
        <v>7620000</v>
      </c>
      <c r="L152" s="77">
        <f t="shared" si="47"/>
        <v>0</v>
      </c>
      <c r="M152" s="77">
        <f t="shared" si="47"/>
        <v>0</v>
      </c>
      <c r="N152" s="77">
        <f t="shared" si="47"/>
        <v>7620000</v>
      </c>
      <c r="O152" s="77">
        <f t="shared" si="47"/>
        <v>7620000</v>
      </c>
      <c r="P152" s="78"/>
    </row>
    <row r="153" spans="1:16" s="22" customFormat="1" ht="16.5" hidden="1">
      <c r="A153" s="70" t="s">
        <v>419</v>
      </c>
      <c r="B153" s="71" t="s">
        <v>265</v>
      </c>
      <c r="C153" s="72" t="s">
        <v>88</v>
      </c>
      <c r="D153" s="73">
        <v>1</v>
      </c>
      <c r="E153" s="74">
        <v>0</v>
      </c>
      <c r="F153" s="73">
        <v>0</v>
      </c>
      <c r="G153" s="73">
        <f t="shared" si="45"/>
        <v>1</v>
      </c>
      <c r="H153" s="73">
        <f t="shared" si="46"/>
        <v>1</v>
      </c>
      <c r="I153" s="136">
        <v>3585000</v>
      </c>
      <c r="J153" s="75">
        <v>0</v>
      </c>
      <c r="K153" s="76">
        <f t="shared" si="48"/>
        <v>3585000</v>
      </c>
      <c r="L153" s="77">
        <f t="shared" si="47"/>
        <v>0</v>
      </c>
      <c r="M153" s="77">
        <f t="shared" si="47"/>
        <v>0</v>
      </c>
      <c r="N153" s="77">
        <f t="shared" si="47"/>
        <v>3585000</v>
      </c>
      <c r="O153" s="77">
        <f t="shared" si="47"/>
        <v>3585000</v>
      </c>
      <c r="P153" s="83"/>
    </row>
    <row r="154" spans="1:16" s="22" customFormat="1" ht="16.5" hidden="1">
      <c r="A154" s="70" t="s">
        <v>420</v>
      </c>
      <c r="B154" s="71" t="s">
        <v>266</v>
      </c>
      <c r="C154" s="72" t="s">
        <v>97</v>
      </c>
      <c r="D154" s="73">
        <v>1</v>
      </c>
      <c r="E154" s="74">
        <v>0</v>
      </c>
      <c r="F154" s="73">
        <v>0</v>
      </c>
      <c r="G154" s="73">
        <f t="shared" si="45"/>
        <v>1</v>
      </c>
      <c r="H154" s="73">
        <f t="shared" si="46"/>
        <v>1</v>
      </c>
      <c r="I154" s="136">
        <v>1604000</v>
      </c>
      <c r="J154" s="75">
        <v>0</v>
      </c>
      <c r="K154" s="76">
        <f t="shared" si="48"/>
        <v>1604000</v>
      </c>
      <c r="L154" s="77">
        <f t="shared" si="47"/>
        <v>0</v>
      </c>
      <c r="M154" s="77">
        <f t="shared" si="47"/>
        <v>0</v>
      </c>
      <c r="N154" s="77">
        <f t="shared" si="47"/>
        <v>1604000</v>
      </c>
      <c r="O154" s="77">
        <f t="shared" si="47"/>
        <v>1604000</v>
      </c>
      <c r="P154" s="83"/>
    </row>
    <row r="155" spans="1:16" s="22" customFormat="1" ht="16.5" hidden="1">
      <c r="A155" s="70" t="s">
        <v>421</v>
      </c>
      <c r="B155" s="71" t="s">
        <v>267</v>
      </c>
      <c r="C155" s="72" t="s">
        <v>97</v>
      </c>
      <c r="D155" s="73">
        <v>5</v>
      </c>
      <c r="E155" s="74">
        <v>0</v>
      </c>
      <c r="F155" s="73">
        <v>0</v>
      </c>
      <c r="G155" s="73">
        <f t="shared" si="45"/>
        <v>5</v>
      </c>
      <c r="H155" s="73">
        <f t="shared" si="46"/>
        <v>5</v>
      </c>
      <c r="I155" s="136">
        <v>423000</v>
      </c>
      <c r="J155" s="75">
        <v>0</v>
      </c>
      <c r="K155" s="76">
        <f t="shared" si="48"/>
        <v>2115000</v>
      </c>
      <c r="L155" s="77">
        <f t="shared" si="47"/>
        <v>0</v>
      </c>
      <c r="M155" s="77">
        <f t="shared" si="47"/>
        <v>0</v>
      </c>
      <c r="N155" s="77">
        <f t="shared" si="47"/>
        <v>2115000</v>
      </c>
      <c r="O155" s="77">
        <f t="shared" si="47"/>
        <v>2115000</v>
      </c>
      <c r="P155" s="78"/>
    </row>
    <row r="156" spans="1:16" s="22" customFormat="1" ht="16.5" hidden="1">
      <c r="A156" s="86">
        <v>3</v>
      </c>
      <c r="B156" s="87" t="s">
        <v>268</v>
      </c>
      <c r="C156" s="88" t="s">
        <v>137</v>
      </c>
      <c r="D156" s="89">
        <v>1</v>
      </c>
      <c r="E156" s="74">
        <v>0</v>
      </c>
      <c r="F156" s="73">
        <v>0</v>
      </c>
      <c r="G156" s="73">
        <f t="shared" si="45"/>
        <v>1</v>
      </c>
      <c r="H156" s="73">
        <f t="shared" si="46"/>
        <v>1</v>
      </c>
      <c r="I156" s="137">
        <v>21965000</v>
      </c>
      <c r="J156" s="75">
        <v>0</v>
      </c>
      <c r="K156" s="76">
        <f t="shared" si="48"/>
        <v>21965000</v>
      </c>
      <c r="L156" s="77">
        <f t="shared" si="47"/>
        <v>0</v>
      </c>
      <c r="M156" s="77">
        <f t="shared" si="47"/>
        <v>0</v>
      </c>
      <c r="N156" s="77">
        <f t="shared" si="47"/>
        <v>21965000</v>
      </c>
      <c r="O156" s="77">
        <f t="shared" si="47"/>
        <v>21965000</v>
      </c>
      <c r="P156" s="83"/>
    </row>
    <row r="157" spans="1:16" s="22" customFormat="1" ht="16.5" hidden="1">
      <c r="A157" s="90" t="s">
        <v>323</v>
      </c>
      <c r="B157" s="259" t="s">
        <v>422</v>
      </c>
      <c r="C157" s="259"/>
      <c r="D157" s="259"/>
      <c r="E157" s="259"/>
      <c r="F157" s="259"/>
      <c r="G157" s="259"/>
      <c r="H157" s="259"/>
      <c r="I157" s="140"/>
      <c r="J157" s="75"/>
      <c r="K157" s="76"/>
      <c r="L157" s="80"/>
      <c r="M157" s="80"/>
      <c r="N157" s="81"/>
      <c r="O157" s="82"/>
      <c r="P157" s="83"/>
    </row>
    <row r="158" spans="1:16" s="22" customFormat="1" ht="17.25" hidden="1">
      <c r="A158" s="65" t="s">
        <v>51</v>
      </c>
      <c r="B158" s="285" t="s">
        <v>272</v>
      </c>
      <c r="C158" s="285"/>
      <c r="D158" s="285"/>
      <c r="E158" s="91"/>
      <c r="F158" s="79"/>
      <c r="G158" s="79"/>
      <c r="H158" s="79"/>
      <c r="I158" s="138"/>
      <c r="J158" s="75"/>
      <c r="K158" s="76"/>
      <c r="L158" s="80"/>
      <c r="M158" s="80"/>
      <c r="N158" s="81"/>
      <c r="O158" s="82"/>
      <c r="P158" s="78"/>
    </row>
    <row r="159" spans="1:16" s="22" customFormat="1" ht="49.5" hidden="1">
      <c r="A159" s="70">
        <v>1</v>
      </c>
      <c r="B159" s="84" t="s">
        <v>273</v>
      </c>
      <c r="C159" s="72" t="s">
        <v>122</v>
      </c>
      <c r="D159" s="73">
        <v>1</v>
      </c>
      <c r="E159" s="74">
        <v>0</v>
      </c>
      <c r="F159" s="73">
        <v>0</v>
      </c>
      <c r="G159" s="73">
        <f t="shared" ref="G159:G160" si="49">D159</f>
        <v>1</v>
      </c>
      <c r="H159" s="73">
        <f t="shared" ref="H159:H160" si="50">F159+G159</f>
        <v>1</v>
      </c>
      <c r="I159" s="136">
        <v>59453000</v>
      </c>
      <c r="J159" s="75">
        <v>0</v>
      </c>
      <c r="K159" s="76">
        <f t="shared" si="48"/>
        <v>59453000</v>
      </c>
      <c r="L159" s="77">
        <f t="shared" ref="L159:O171" si="51">E159*($I159+$J159)</f>
        <v>0</v>
      </c>
      <c r="M159" s="77">
        <f t="shared" si="51"/>
        <v>0</v>
      </c>
      <c r="N159" s="77">
        <f t="shared" si="51"/>
        <v>59453000</v>
      </c>
      <c r="O159" s="77">
        <f t="shared" si="51"/>
        <v>59453000</v>
      </c>
      <c r="P159" s="78"/>
    </row>
    <row r="160" spans="1:16" s="22" customFormat="1" ht="49.5" hidden="1">
      <c r="A160" s="70">
        <v>2</v>
      </c>
      <c r="B160" s="84" t="s">
        <v>274</v>
      </c>
      <c r="C160" s="72" t="s">
        <v>122</v>
      </c>
      <c r="D160" s="73">
        <v>1</v>
      </c>
      <c r="E160" s="74">
        <v>0</v>
      </c>
      <c r="F160" s="73">
        <v>0</v>
      </c>
      <c r="G160" s="73">
        <f t="shared" si="49"/>
        <v>1</v>
      </c>
      <c r="H160" s="73">
        <f t="shared" si="50"/>
        <v>1</v>
      </c>
      <c r="I160" s="136">
        <v>109875000</v>
      </c>
      <c r="J160" s="75">
        <v>0</v>
      </c>
      <c r="K160" s="76">
        <f t="shared" si="48"/>
        <v>109875000</v>
      </c>
      <c r="L160" s="77">
        <f t="shared" si="51"/>
        <v>0</v>
      </c>
      <c r="M160" s="77">
        <f t="shared" si="51"/>
        <v>0</v>
      </c>
      <c r="N160" s="77">
        <f t="shared" si="51"/>
        <v>109875000</v>
      </c>
      <c r="O160" s="77">
        <f t="shared" si="51"/>
        <v>109875000</v>
      </c>
      <c r="P160" s="78"/>
    </row>
    <row r="161" spans="1:16" s="22" customFormat="1" ht="17.25" hidden="1">
      <c r="A161" s="65" t="s">
        <v>57</v>
      </c>
      <c r="B161" s="286" t="s">
        <v>275</v>
      </c>
      <c r="C161" s="286"/>
      <c r="D161" s="286"/>
      <c r="E161" s="74"/>
      <c r="F161" s="79"/>
      <c r="G161" s="79"/>
      <c r="H161" s="79"/>
      <c r="I161" s="138"/>
      <c r="J161" s="75"/>
      <c r="K161" s="76"/>
      <c r="L161" s="77">
        <f t="shared" si="51"/>
        <v>0</v>
      </c>
      <c r="M161" s="77">
        <f t="shared" si="51"/>
        <v>0</v>
      </c>
      <c r="N161" s="77">
        <f t="shared" si="51"/>
        <v>0</v>
      </c>
      <c r="O161" s="77">
        <f t="shared" si="51"/>
        <v>0</v>
      </c>
      <c r="P161" s="78"/>
    </row>
    <row r="162" spans="1:16" s="22" customFormat="1" ht="16.5" hidden="1">
      <c r="A162" s="70">
        <v>1</v>
      </c>
      <c r="B162" s="71" t="s">
        <v>276</v>
      </c>
      <c r="C162" s="72" t="s">
        <v>122</v>
      </c>
      <c r="D162" s="73">
        <v>3</v>
      </c>
      <c r="E162" s="74">
        <v>0</v>
      </c>
      <c r="F162" s="73">
        <v>0</v>
      </c>
      <c r="G162" s="73">
        <f t="shared" ref="G162:G171" si="52">D162</f>
        <v>3</v>
      </c>
      <c r="H162" s="73">
        <f t="shared" ref="H162:H171" si="53">F162+G162</f>
        <v>3</v>
      </c>
      <c r="I162" s="136">
        <v>1555000</v>
      </c>
      <c r="J162" s="75">
        <v>0</v>
      </c>
      <c r="K162" s="76">
        <f t="shared" si="48"/>
        <v>4665000</v>
      </c>
      <c r="L162" s="77">
        <f t="shared" si="51"/>
        <v>0</v>
      </c>
      <c r="M162" s="77">
        <f t="shared" si="51"/>
        <v>0</v>
      </c>
      <c r="N162" s="77">
        <f t="shared" si="51"/>
        <v>4665000</v>
      </c>
      <c r="O162" s="77">
        <f t="shared" si="51"/>
        <v>4665000</v>
      </c>
      <c r="P162" s="78"/>
    </row>
    <row r="163" spans="1:16" s="22" customFormat="1" ht="16.5" hidden="1">
      <c r="A163" s="70">
        <v>2</v>
      </c>
      <c r="B163" s="71" t="s">
        <v>277</v>
      </c>
      <c r="C163" s="72" t="s">
        <v>122</v>
      </c>
      <c r="D163" s="73">
        <v>6</v>
      </c>
      <c r="E163" s="74">
        <v>0</v>
      </c>
      <c r="F163" s="73">
        <v>0</v>
      </c>
      <c r="G163" s="73">
        <f t="shared" si="52"/>
        <v>6</v>
      </c>
      <c r="H163" s="73">
        <f t="shared" si="53"/>
        <v>6</v>
      </c>
      <c r="I163" s="136">
        <v>1372000</v>
      </c>
      <c r="J163" s="75">
        <v>0</v>
      </c>
      <c r="K163" s="76">
        <f t="shared" si="48"/>
        <v>8232000</v>
      </c>
      <c r="L163" s="77">
        <f t="shared" si="51"/>
        <v>0</v>
      </c>
      <c r="M163" s="77">
        <f t="shared" si="51"/>
        <v>0</v>
      </c>
      <c r="N163" s="77">
        <f t="shared" si="51"/>
        <v>8232000</v>
      </c>
      <c r="O163" s="77">
        <f t="shared" si="51"/>
        <v>8232000</v>
      </c>
      <c r="P163" s="78"/>
    </row>
    <row r="164" spans="1:16" s="22" customFormat="1" ht="16.5" hidden="1">
      <c r="A164" s="70">
        <v>3</v>
      </c>
      <c r="B164" s="71" t="s">
        <v>278</v>
      </c>
      <c r="C164" s="72" t="s">
        <v>54</v>
      </c>
      <c r="D164" s="73">
        <v>6</v>
      </c>
      <c r="E164" s="74">
        <v>0</v>
      </c>
      <c r="F164" s="73">
        <v>0</v>
      </c>
      <c r="G164" s="73">
        <f t="shared" si="52"/>
        <v>6</v>
      </c>
      <c r="H164" s="73">
        <f t="shared" si="53"/>
        <v>6</v>
      </c>
      <c r="I164" s="136">
        <v>2472000</v>
      </c>
      <c r="J164" s="75">
        <v>0</v>
      </c>
      <c r="K164" s="76">
        <f t="shared" si="48"/>
        <v>14832000</v>
      </c>
      <c r="L164" s="77">
        <f t="shared" si="51"/>
        <v>0</v>
      </c>
      <c r="M164" s="77">
        <f t="shared" si="51"/>
        <v>0</v>
      </c>
      <c r="N164" s="77">
        <f t="shared" si="51"/>
        <v>14832000</v>
      </c>
      <c r="O164" s="77">
        <f t="shared" si="51"/>
        <v>14832000</v>
      </c>
      <c r="P164" s="78"/>
    </row>
    <row r="165" spans="1:16" s="22" customFormat="1" ht="16.5" hidden="1">
      <c r="A165" s="70">
        <v>4</v>
      </c>
      <c r="B165" s="71" t="s">
        <v>279</v>
      </c>
      <c r="C165" s="72" t="s">
        <v>54</v>
      </c>
      <c r="D165" s="73">
        <v>24</v>
      </c>
      <c r="E165" s="74">
        <v>0</v>
      </c>
      <c r="F165" s="73">
        <v>0</v>
      </c>
      <c r="G165" s="73">
        <f t="shared" si="52"/>
        <v>24</v>
      </c>
      <c r="H165" s="73">
        <f t="shared" si="53"/>
        <v>24</v>
      </c>
      <c r="I165" s="136">
        <v>458000</v>
      </c>
      <c r="J165" s="75">
        <v>0</v>
      </c>
      <c r="K165" s="76">
        <f t="shared" si="48"/>
        <v>10992000</v>
      </c>
      <c r="L165" s="77">
        <f t="shared" si="51"/>
        <v>0</v>
      </c>
      <c r="M165" s="77">
        <f t="shared" si="51"/>
        <v>0</v>
      </c>
      <c r="N165" s="77">
        <f t="shared" si="51"/>
        <v>10992000</v>
      </c>
      <c r="O165" s="77">
        <f t="shared" si="51"/>
        <v>10992000</v>
      </c>
      <c r="P165" s="78"/>
    </row>
    <row r="166" spans="1:16" s="22" customFormat="1" ht="16.5" hidden="1">
      <c r="A166" s="70">
        <v>5</v>
      </c>
      <c r="B166" s="71" t="s">
        <v>280</v>
      </c>
      <c r="C166" s="72" t="s">
        <v>54</v>
      </c>
      <c r="D166" s="73">
        <v>4</v>
      </c>
      <c r="E166" s="74">
        <v>0</v>
      </c>
      <c r="F166" s="73">
        <v>0</v>
      </c>
      <c r="G166" s="73">
        <f t="shared" si="52"/>
        <v>4</v>
      </c>
      <c r="H166" s="73">
        <f t="shared" si="53"/>
        <v>4</v>
      </c>
      <c r="I166" s="136">
        <v>110000</v>
      </c>
      <c r="J166" s="75">
        <v>0</v>
      </c>
      <c r="K166" s="76">
        <f t="shared" si="48"/>
        <v>440000</v>
      </c>
      <c r="L166" s="77">
        <f t="shared" si="51"/>
        <v>0</v>
      </c>
      <c r="M166" s="77">
        <f t="shared" si="51"/>
        <v>0</v>
      </c>
      <c r="N166" s="77">
        <f t="shared" si="51"/>
        <v>440000</v>
      </c>
      <c r="O166" s="77">
        <f t="shared" si="51"/>
        <v>440000</v>
      </c>
      <c r="P166" s="78"/>
    </row>
    <row r="167" spans="1:16" s="22" customFormat="1" ht="16.5" hidden="1">
      <c r="A167" s="70">
        <v>6</v>
      </c>
      <c r="B167" s="71" t="s">
        <v>281</v>
      </c>
      <c r="C167" s="72" t="s">
        <v>54</v>
      </c>
      <c r="D167" s="73">
        <v>25</v>
      </c>
      <c r="E167" s="74">
        <v>0</v>
      </c>
      <c r="F167" s="73">
        <v>0</v>
      </c>
      <c r="G167" s="73">
        <f t="shared" si="52"/>
        <v>25</v>
      </c>
      <c r="H167" s="73">
        <f t="shared" si="53"/>
        <v>25</v>
      </c>
      <c r="I167" s="136">
        <v>104000</v>
      </c>
      <c r="J167" s="75">
        <v>0</v>
      </c>
      <c r="K167" s="76">
        <f t="shared" si="48"/>
        <v>2600000</v>
      </c>
      <c r="L167" s="77">
        <f t="shared" si="51"/>
        <v>0</v>
      </c>
      <c r="M167" s="77">
        <f t="shared" si="51"/>
        <v>0</v>
      </c>
      <c r="N167" s="77">
        <f t="shared" si="51"/>
        <v>2600000</v>
      </c>
      <c r="O167" s="77">
        <f t="shared" si="51"/>
        <v>2600000</v>
      </c>
      <c r="P167" s="78"/>
    </row>
    <row r="168" spans="1:16" s="22" customFormat="1" ht="16.5" hidden="1">
      <c r="A168" s="70">
        <v>7</v>
      </c>
      <c r="B168" s="71" t="s">
        <v>282</v>
      </c>
      <c r="C168" s="72" t="s">
        <v>78</v>
      </c>
      <c r="D168" s="73">
        <v>150</v>
      </c>
      <c r="E168" s="74">
        <v>0</v>
      </c>
      <c r="F168" s="73">
        <v>0</v>
      </c>
      <c r="G168" s="73">
        <f t="shared" si="52"/>
        <v>150</v>
      </c>
      <c r="H168" s="73">
        <f t="shared" si="53"/>
        <v>150</v>
      </c>
      <c r="I168" s="136">
        <v>27000</v>
      </c>
      <c r="J168" s="75">
        <v>0</v>
      </c>
      <c r="K168" s="76">
        <f t="shared" si="48"/>
        <v>4050000</v>
      </c>
      <c r="L168" s="77">
        <f t="shared" si="51"/>
        <v>0</v>
      </c>
      <c r="M168" s="77">
        <f t="shared" si="51"/>
        <v>0</v>
      </c>
      <c r="N168" s="77">
        <f t="shared" si="51"/>
        <v>4050000</v>
      </c>
      <c r="O168" s="77">
        <f t="shared" si="51"/>
        <v>4050000</v>
      </c>
      <c r="P168" s="78"/>
    </row>
    <row r="169" spans="1:16" s="22" customFormat="1" ht="16.5" hidden="1">
      <c r="A169" s="70">
        <v>8</v>
      </c>
      <c r="B169" s="71" t="s">
        <v>283</v>
      </c>
      <c r="C169" s="72" t="s">
        <v>78</v>
      </c>
      <c r="D169" s="73">
        <v>100</v>
      </c>
      <c r="E169" s="74">
        <v>0</v>
      </c>
      <c r="F169" s="73">
        <v>0</v>
      </c>
      <c r="G169" s="73">
        <f t="shared" si="52"/>
        <v>100</v>
      </c>
      <c r="H169" s="73">
        <f t="shared" si="53"/>
        <v>100</v>
      </c>
      <c r="I169" s="136">
        <v>11000</v>
      </c>
      <c r="J169" s="75">
        <v>0</v>
      </c>
      <c r="K169" s="76">
        <f t="shared" si="48"/>
        <v>1100000</v>
      </c>
      <c r="L169" s="77">
        <f t="shared" si="51"/>
        <v>0</v>
      </c>
      <c r="M169" s="77">
        <f t="shared" si="51"/>
        <v>0</v>
      </c>
      <c r="N169" s="77">
        <f t="shared" si="51"/>
        <v>1100000</v>
      </c>
      <c r="O169" s="77">
        <f t="shared" si="51"/>
        <v>1100000</v>
      </c>
      <c r="P169" s="78"/>
    </row>
    <row r="170" spans="1:16" s="22" customFormat="1" ht="16.5" hidden="1">
      <c r="A170" s="70">
        <v>9</v>
      </c>
      <c r="B170" s="71" t="s">
        <v>284</v>
      </c>
      <c r="C170" s="72" t="s">
        <v>78</v>
      </c>
      <c r="D170" s="73">
        <v>200</v>
      </c>
      <c r="E170" s="74">
        <v>0</v>
      </c>
      <c r="F170" s="73">
        <v>0</v>
      </c>
      <c r="G170" s="73">
        <f t="shared" si="52"/>
        <v>200</v>
      </c>
      <c r="H170" s="73">
        <f t="shared" si="53"/>
        <v>200</v>
      </c>
      <c r="I170" s="136">
        <v>10000</v>
      </c>
      <c r="J170" s="75">
        <v>0</v>
      </c>
      <c r="K170" s="76">
        <f t="shared" si="48"/>
        <v>2000000</v>
      </c>
      <c r="L170" s="77">
        <f t="shared" si="51"/>
        <v>0</v>
      </c>
      <c r="M170" s="77">
        <f t="shared" si="51"/>
        <v>0</v>
      </c>
      <c r="N170" s="77">
        <f t="shared" si="51"/>
        <v>2000000</v>
      </c>
      <c r="O170" s="77">
        <f t="shared" si="51"/>
        <v>2000000</v>
      </c>
      <c r="P170" s="78"/>
    </row>
    <row r="171" spans="1:16" s="22" customFormat="1" ht="16.5" hidden="1">
      <c r="A171" s="70">
        <v>10</v>
      </c>
      <c r="B171" s="71" t="s">
        <v>285</v>
      </c>
      <c r="C171" s="72" t="s">
        <v>78</v>
      </c>
      <c r="D171" s="73">
        <v>400</v>
      </c>
      <c r="E171" s="74">
        <v>0</v>
      </c>
      <c r="F171" s="73">
        <v>0</v>
      </c>
      <c r="G171" s="73">
        <f t="shared" si="52"/>
        <v>400</v>
      </c>
      <c r="H171" s="73">
        <f t="shared" si="53"/>
        <v>400</v>
      </c>
      <c r="I171" s="136">
        <v>10000</v>
      </c>
      <c r="J171" s="75">
        <v>0</v>
      </c>
      <c r="K171" s="76">
        <f t="shared" si="48"/>
        <v>4000000</v>
      </c>
      <c r="L171" s="77">
        <f t="shared" si="51"/>
        <v>0</v>
      </c>
      <c r="M171" s="77">
        <f t="shared" si="51"/>
        <v>0</v>
      </c>
      <c r="N171" s="77">
        <f t="shared" si="51"/>
        <v>4000000</v>
      </c>
      <c r="O171" s="77">
        <f t="shared" si="51"/>
        <v>4000000</v>
      </c>
      <c r="P171" s="78"/>
    </row>
    <row r="172" spans="1:16" s="22" customFormat="1" ht="16.5" hidden="1">
      <c r="A172" s="90" t="s">
        <v>423</v>
      </c>
      <c r="B172" s="259" t="s">
        <v>424</v>
      </c>
      <c r="C172" s="259"/>
      <c r="D172" s="259"/>
      <c r="E172" s="259"/>
      <c r="F172" s="259"/>
      <c r="G172" s="259"/>
      <c r="H172" s="259"/>
      <c r="I172" s="141"/>
      <c r="J172" s="75"/>
      <c r="K172" s="76"/>
      <c r="L172" s="80"/>
      <c r="M172" s="80"/>
      <c r="N172" s="81"/>
      <c r="O172" s="82"/>
      <c r="P172" s="78"/>
    </row>
    <row r="173" spans="1:16" s="22" customFormat="1" ht="33" hidden="1">
      <c r="A173" s="70">
        <v>1</v>
      </c>
      <c r="B173" s="71" t="s">
        <v>324</v>
      </c>
      <c r="C173" s="72" t="s">
        <v>54</v>
      </c>
      <c r="D173" s="73">
        <v>60</v>
      </c>
      <c r="E173" s="74">
        <v>0</v>
      </c>
      <c r="F173" s="73">
        <v>0</v>
      </c>
      <c r="G173" s="73">
        <f t="shared" ref="G173:G176" si="54">D173</f>
        <v>60</v>
      </c>
      <c r="H173" s="73">
        <f t="shared" ref="H173:H176" si="55">F173+G173</f>
        <v>60</v>
      </c>
      <c r="I173" s="136">
        <v>960000</v>
      </c>
      <c r="J173" s="75">
        <v>0</v>
      </c>
      <c r="K173" s="76">
        <f t="shared" si="48"/>
        <v>57600000</v>
      </c>
      <c r="L173" s="77">
        <f t="shared" ref="L173:O176" si="56">E173*($I173+$J173)</f>
        <v>0</v>
      </c>
      <c r="M173" s="77">
        <f t="shared" si="56"/>
        <v>0</v>
      </c>
      <c r="N173" s="77">
        <f t="shared" si="56"/>
        <v>57600000</v>
      </c>
      <c r="O173" s="77">
        <f t="shared" si="56"/>
        <v>57600000</v>
      </c>
      <c r="P173" s="78"/>
    </row>
    <row r="174" spans="1:16" s="22" customFormat="1" ht="16.5" hidden="1">
      <c r="A174" s="70">
        <v>2</v>
      </c>
      <c r="B174" s="71" t="s">
        <v>284</v>
      </c>
      <c r="C174" s="72" t="s">
        <v>78</v>
      </c>
      <c r="D174" s="73">
        <v>600</v>
      </c>
      <c r="E174" s="74">
        <v>0</v>
      </c>
      <c r="F174" s="73">
        <v>0</v>
      </c>
      <c r="G174" s="73">
        <f t="shared" si="54"/>
        <v>600</v>
      </c>
      <c r="H174" s="73">
        <f t="shared" si="55"/>
        <v>600</v>
      </c>
      <c r="I174" s="136">
        <v>15000</v>
      </c>
      <c r="J174" s="75">
        <v>0</v>
      </c>
      <c r="K174" s="76">
        <f t="shared" si="48"/>
        <v>9000000</v>
      </c>
      <c r="L174" s="77">
        <f t="shared" si="56"/>
        <v>0</v>
      </c>
      <c r="M174" s="77">
        <f t="shared" si="56"/>
        <v>0</v>
      </c>
      <c r="N174" s="77">
        <f t="shared" si="56"/>
        <v>9000000</v>
      </c>
      <c r="O174" s="77">
        <f t="shared" si="56"/>
        <v>9000000</v>
      </c>
      <c r="P174" s="78"/>
    </row>
    <row r="175" spans="1:16" s="22" customFormat="1" ht="16.5" hidden="1">
      <c r="A175" s="70">
        <v>3</v>
      </c>
      <c r="B175" s="71" t="s">
        <v>285</v>
      </c>
      <c r="C175" s="72" t="s">
        <v>78</v>
      </c>
      <c r="D175" s="73">
        <v>400</v>
      </c>
      <c r="E175" s="74">
        <v>0</v>
      </c>
      <c r="F175" s="73">
        <v>0</v>
      </c>
      <c r="G175" s="73">
        <f t="shared" si="54"/>
        <v>400</v>
      </c>
      <c r="H175" s="73">
        <f t="shared" si="55"/>
        <v>400</v>
      </c>
      <c r="I175" s="136">
        <v>10000</v>
      </c>
      <c r="J175" s="75">
        <v>0</v>
      </c>
      <c r="K175" s="76">
        <f t="shared" si="48"/>
        <v>4000000</v>
      </c>
      <c r="L175" s="77">
        <f t="shared" si="56"/>
        <v>0</v>
      </c>
      <c r="M175" s="77">
        <f t="shared" si="56"/>
        <v>0</v>
      </c>
      <c r="N175" s="77">
        <f t="shared" si="56"/>
        <v>4000000</v>
      </c>
      <c r="O175" s="77">
        <f t="shared" si="56"/>
        <v>4000000</v>
      </c>
      <c r="P175" s="78"/>
    </row>
    <row r="176" spans="1:16" s="22" customFormat="1" ht="16.5" hidden="1">
      <c r="A176" s="70">
        <v>4</v>
      </c>
      <c r="B176" s="71" t="s">
        <v>280</v>
      </c>
      <c r="C176" s="72" t="s">
        <v>54</v>
      </c>
      <c r="D176" s="73">
        <v>4</v>
      </c>
      <c r="E176" s="74">
        <v>0</v>
      </c>
      <c r="F176" s="73">
        <v>0</v>
      </c>
      <c r="G176" s="73">
        <f t="shared" si="54"/>
        <v>4</v>
      </c>
      <c r="H176" s="73">
        <f t="shared" si="55"/>
        <v>4</v>
      </c>
      <c r="I176" s="136">
        <v>110000</v>
      </c>
      <c r="J176" s="75">
        <v>0</v>
      </c>
      <c r="K176" s="76">
        <f t="shared" si="48"/>
        <v>440000</v>
      </c>
      <c r="L176" s="77">
        <f t="shared" si="56"/>
        <v>0</v>
      </c>
      <c r="M176" s="77">
        <f t="shared" si="56"/>
        <v>0</v>
      </c>
      <c r="N176" s="77">
        <f t="shared" si="56"/>
        <v>440000</v>
      </c>
      <c r="O176" s="77">
        <f t="shared" si="56"/>
        <v>440000</v>
      </c>
      <c r="P176" s="78"/>
    </row>
    <row r="177" spans="1:16" s="22" customFormat="1" ht="15.75" hidden="1">
      <c r="A177" s="287" t="s">
        <v>425</v>
      </c>
      <c r="B177" s="266"/>
      <c r="C177" s="266"/>
      <c r="D177" s="266"/>
      <c r="E177" s="266"/>
      <c r="F177" s="266"/>
      <c r="G177" s="266"/>
      <c r="H177" s="266"/>
      <c r="I177" s="142"/>
      <c r="J177" s="75"/>
      <c r="K177" s="76"/>
      <c r="L177" s="80"/>
      <c r="M177" s="80"/>
      <c r="N177" s="81"/>
      <c r="O177" s="82"/>
      <c r="P177" s="78"/>
    </row>
    <row r="178" spans="1:16" s="22" customFormat="1" ht="16.5" hidden="1">
      <c r="A178" s="65" t="s">
        <v>51</v>
      </c>
      <c r="B178" s="259" t="s">
        <v>328</v>
      </c>
      <c r="C178" s="259"/>
      <c r="D178" s="259"/>
      <c r="E178" s="259"/>
      <c r="F178" s="79"/>
      <c r="G178" s="79"/>
      <c r="H178" s="79"/>
      <c r="I178" s="142"/>
      <c r="J178" s="75"/>
      <c r="K178" s="76"/>
      <c r="L178" s="80"/>
      <c r="M178" s="80"/>
      <c r="N178" s="81"/>
      <c r="O178" s="82"/>
      <c r="P178" s="78"/>
    </row>
    <row r="179" spans="1:16" s="22" customFormat="1" ht="33" hidden="1">
      <c r="A179" s="70">
        <v>1</v>
      </c>
      <c r="B179" s="71" t="s">
        <v>329</v>
      </c>
      <c r="C179" s="92" t="s">
        <v>330</v>
      </c>
      <c r="D179" s="93">
        <v>3</v>
      </c>
      <c r="E179" s="74">
        <v>0</v>
      </c>
      <c r="F179" s="73">
        <v>0</v>
      </c>
      <c r="G179" s="73">
        <f t="shared" ref="G179:G223" si="57">D179</f>
        <v>3</v>
      </c>
      <c r="H179" s="73">
        <f t="shared" ref="H179:H208" si="58">F179+G179</f>
        <v>3</v>
      </c>
      <c r="I179" s="143">
        <v>689000</v>
      </c>
      <c r="J179" s="75">
        <v>0</v>
      </c>
      <c r="K179" s="76">
        <f t="shared" si="48"/>
        <v>2067000</v>
      </c>
      <c r="L179" s="77">
        <f t="shared" ref="L179:O208" si="59">E179*($I179+$J179)</f>
        <v>0</v>
      </c>
      <c r="M179" s="77">
        <f t="shared" si="59"/>
        <v>0</v>
      </c>
      <c r="N179" s="77">
        <f t="shared" si="59"/>
        <v>2067000</v>
      </c>
      <c r="O179" s="77">
        <f t="shared" si="59"/>
        <v>2067000</v>
      </c>
      <c r="P179" s="78"/>
    </row>
    <row r="180" spans="1:16" s="22" customFormat="1" ht="49.5" hidden="1">
      <c r="A180" s="70">
        <v>2</v>
      </c>
      <c r="B180" s="71" t="s">
        <v>331</v>
      </c>
      <c r="C180" s="92" t="s">
        <v>102</v>
      </c>
      <c r="D180" s="93">
        <v>195</v>
      </c>
      <c r="E180" s="74">
        <v>0</v>
      </c>
      <c r="F180" s="73">
        <v>0</v>
      </c>
      <c r="G180" s="73">
        <f t="shared" si="57"/>
        <v>195</v>
      </c>
      <c r="H180" s="73">
        <f t="shared" si="58"/>
        <v>195</v>
      </c>
      <c r="I180" s="143">
        <v>21000</v>
      </c>
      <c r="J180" s="75">
        <v>0</v>
      </c>
      <c r="K180" s="76">
        <f t="shared" si="48"/>
        <v>4095000</v>
      </c>
      <c r="L180" s="77">
        <f t="shared" si="59"/>
        <v>0</v>
      </c>
      <c r="M180" s="77">
        <f t="shared" si="59"/>
        <v>0</v>
      </c>
      <c r="N180" s="77">
        <f t="shared" si="59"/>
        <v>4095000</v>
      </c>
      <c r="O180" s="77">
        <f t="shared" si="59"/>
        <v>4095000</v>
      </c>
      <c r="P180" s="78"/>
    </row>
    <row r="181" spans="1:16" s="22" customFormat="1" ht="66" hidden="1">
      <c r="A181" s="70">
        <v>3</v>
      </c>
      <c r="B181" s="71" t="s">
        <v>332</v>
      </c>
      <c r="C181" s="92" t="s">
        <v>330</v>
      </c>
      <c r="D181" s="93">
        <v>78</v>
      </c>
      <c r="E181" s="74">
        <v>0</v>
      </c>
      <c r="F181" s="73">
        <v>0</v>
      </c>
      <c r="G181" s="73">
        <f t="shared" si="57"/>
        <v>78</v>
      </c>
      <c r="H181" s="73">
        <f t="shared" si="58"/>
        <v>78</v>
      </c>
      <c r="I181" s="143">
        <v>454000</v>
      </c>
      <c r="J181" s="75">
        <v>0</v>
      </c>
      <c r="K181" s="76">
        <f t="shared" si="48"/>
        <v>35412000</v>
      </c>
      <c r="L181" s="77">
        <f t="shared" si="59"/>
        <v>0</v>
      </c>
      <c r="M181" s="77">
        <f t="shared" si="59"/>
        <v>0</v>
      </c>
      <c r="N181" s="77">
        <f t="shared" si="59"/>
        <v>35412000</v>
      </c>
      <c r="O181" s="77">
        <f t="shared" si="59"/>
        <v>35412000</v>
      </c>
      <c r="P181" s="78"/>
    </row>
    <row r="182" spans="1:16" s="22" customFormat="1" ht="66" hidden="1">
      <c r="A182" s="70">
        <v>4</v>
      </c>
      <c r="B182" s="71" t="s">
        <v>333</v>
      </c>
      <c r="C182" s="92" t="s">
        <v>334</v>
      </c>
      <c r="D182" s="93">
        <v>10</v>
      </c>
      <c r="E182" s="74">
        <v>0</v>
      </c>
      <c r="F182" s="73">
        <v>0</v>
      </c>
      <c r="G182" s="73">
        <f t="shared" si="57"/>
        <v>10</v>
      </c>
      <c r="H182" s="73">
        <f t="shared" si="58"/>
        <v>10</v>
      </c>
      <c r="I182" s="143">
        <v>1484000</v>
      </c>
      <c r="J182" s="75">
        <v>0</v>
      </c>
      <c r="K182" s="76">
        <f t="shared" si="48"/>
        <v>14840000</v>
      </c>
      <c r="L182" s="77">
        <f t="shared" si="59"/>
        <v>0</v>
      </c>
      <c r="M182" s="77">
        <f t="shared" si="59"/>
        <v>0</v>
      </c>
      <c r="N182" s="77">
        <f t="shared" si="59"/>
        <v>14840000</v>
      </c>
      <c r="O182" s="77">
        <f t="shared" si="59"/>
        <v>14840000</v>
      </c>
      <c r="P182" s="78"/>
    </row>
    <row r="183" spans="1:16" s="22" customFormat="1" ht="66" hidden="1">
      <c r="A183" s="70">
        <v>5</v>
      </c>
      <c r="B183" s="71" t="s">
        <v>335</v>
      </c>
      <c r="C183" s="92" t="s">
        <v>334</v>
      </c>
      <c r="D183" s="93">
        <v>40</v>
      </c>
      <c r="E183" s="74">
        <v>0</v>
      </c>
      <c r="F183" s="73">
        <v>0</v>
      </c>
      <c r="G183" s="73">
        <f t="shared" si="57"/>
        <v>40</v>
      </c>
      <c r="H183" s="73">
        <f t="shared" si="58"/>
        <v>40</v>
      </c>
      <c r="I183" s="143">
        <v>1133000</v>
      </c>
      <c r="J183" s="75">
        <v>0</v>
      </c>
      <c r="K183" s="76">
        <f t="shared" si="48"/>
        <v>45320000</v>
      </c>
      <c r="L183" s="77">
        <f t="shared" si="59"/>
        <v>0</v>
      </c>
      <c r="M183" s="77">
        <f t="shared" si="59"/>
        <v>0</v>
      </c>
      <c r="N183" s="77">
        <f t="shared" si="59"/>
        <v>45320000</v>
      </c>
      <c r="O183" s="77">
        <f t="shared" si="59"/>
        <v>45320000</v>
      </c>
      <c r="P183" s="78"/>
    </row>
    <row r="184" spans="1:16" s="22" customFormat="1" ht="33" hidden="1">
      <c r="A184" s="70">
        <v>6</v>
      </c>
      <c r="B184" s="71" t="s">
        <v>336</v>
      </c>
      <c r="C184" s="92" t="s">
        <v>337</v>
      </c>
      <c r="D184" s="93">
        <v>25</v>
      </c>
      <c r="E184" s="74">
        <v>0</v>
      </c>
      <c r="F184" s="73">
        <v>0</v>
      </c>
      <c r="G184" s="73">
        <f t="shared" si="57"/>
        <v>25</v>
      </c>
      <c r="H184" s="73">
        <f t="shared" si="58"/>
        <v>25</v>
      </c>
      <c r="I184" s="143">
        <v>1751000</v>
      </c>
      <c r="J184" s="75">
        <v>0</v>
      </c>
      <c r="K184" s="76">
        <f t="shared" si="48"/>
        <v>43775000</v>
      </c>
      <c r="L184" s="77">
        <f t="shared" si="59"/>
        <v>0</v>
      </c>
      <c r="M184" s="77">
        <f t="shared" si="59"/>
        <v>0</v>
      </c>
      <c r="N184" s="77">
        <f t="shared" si="59"/>
        <v>43775000</v>
      </c>
      <c r="O184" s="77">
        <f t="shared" si="59"/>
        <v>43775000</v>
      </c>
      <c r="P184" s="78"/>
    </row>
    <row r="185" spans="1:16" s="22" customFormat="1" ht="49.5" hidden="1">
      <c r="A185" s="70">
        <v>7</v>
      </c>
      <c r="B185" s="71" t="s">
        <v>338</v>
      </c>
      <c r="C185" s="92" t="s">
        <v>339</v>
      </c>
      <c r="D185" s="93">
        <v>15</v>
      </c>
      <c r="E185" s="74">
        <v>0</v>
      </c>
      <c r="F185" s="73">
        <v>0</v>
      </c>
      <c r="G185" s="73">
        <f t="shared" si="57"/>
        <v>15</v>
      </c>
      <c r="H185" s="73">
        <f t="shared" si="58"/>
        <v>15</v>
      </c>
      <c r="I185" s="143">
        <v>18084000</v>
      </c>
      <c r="J185" s="75">
        <v>0</v>
      </c>
      <c r="K185" s="76">
        <f t="shared" si="48"/>
        <v>271260000</v>
      </c>
      <c r="L185" s="77">
        <f t="shared" si="59"/>
        <v>0</v>
      </c>
      <c r="M185" s="77">
        <f t="shared" si="59"/>
        <v>0</v>
      </c>
      <c r="N185" s="77">
        <f t="shared" si="59"/>
        <v>271260000</v>
      </c>
      <c r="O185" s="77">
        <f t="shared" si="59"/>
        <v>271260000</v>
      </c>
      <c r="P185" s="78"/>
    </row>
    <row r="186" spans="1:16" s="22" customFormat="1" ht="99" hidden="1">
      <c r="A186" s="70">
        <v>8</v>
      </c>
      <c r="B186" s="71" t="s">
        <v>340</v>
      </c>
      <c r="C186" s="92" t="s">
        <v>330</v>
      </c>
      <c r="D186" s="93">
        <v>3</v>
      </c>
      <c r="E186" s="74">
        <v>0</v>
      </c>
      <c r="F186" s="73">
        <v>0</v>
      </c>
      <c r="G186" s="73">
        <f t="shared" si="57"/>
        <v>3</v>
      </c>
      <c r="H186" s="73">
        <f t="shared" si="58"/>
        <v>3</v>
      </c>
      <c r="I186" s="143">
        <v>567000</v>
      </c>
      <c r="J186" s="75">
        <v>0</v>
      </c>
      <c r="K186" s="76">
        <f t="shared" si="48"/>
        <v>1701000</v>
      </c>
      <c r="L186" s="77">
        <f t="shared" si="59"/>
        <v>0</v>
      </c>
      <c r="M186" s="77">
        <f t="shared" si="59"/>
        <v>0</v>
      </c>
      <c r="N186" s="77">
        <f t="shared" si="59"/>
        <v>1701000</v>
      </c>
      <c r="O186" s="77">
        <f t="shared" si="59"/>
        <v>1701000</v>
      </c>
      <c r="P186" s="78"/>
    </row>
    <row r="187" spans="1:16" s="22" customFormat="1" ht="49.5" hidden="1">
      <c r="A187" s="70">
        <v>9</v>
      </c>
      <c r="B187" s="71" t="s">
        <v>341</v>
      </c>
      <c r="C187" s="92" t="s">
        <v>102</v>
      </c>
      <c r="D187" s="93">
        <v>195</v>
      </c>
      <c r="E187" s="74">
        <v>0</v>
      </c>
      <c r="F187" s="73">
        <v>0</v>
      </c>
      <c r="G187" s="73">
        <f t="shared" si="57"/>
        <v>195</v>
      </c>
      <c r="H187" s="73">
        <f t="shared" si="58"/>
        <v>195</v>
      </c>
      <c r="I187" s="143">
        <v>214000</v>
      </c>
      <c r="J187" s="75">
        <v>0</v>
      </c>
      <c r="K187" s="76">
        <f t="shared" si="48"/>
        <v>41730000</v>
      </c>
      <c r="L187" s="77">
        <f t="shared" si="59"/>
        <v>0</v>
      </c>
      <c r="M187" s="77">
        <f t="shared" si="59"/>
        <v>0</v>
      </c>
      <c r="N187" s="77">
        <f t="shared" si="59"/>
        <v>41730000</v>
      </c>
      <c r="O187" s="77">
        <f t="shared" si="59"/>
        <v>41730000</v>
      </c>
      <c r="P187" s="78"/>
    </row>
    <row r="188" spans="1:16" s="22" customFormat="1" ht="33" hidden="1">
      <c r="A188" s="70">
        <v>10</v>
      </c>
      <c r="B188" s="71" t="s">
        <v>342</v>
      </c>
      <c r="C188" s="92" t="s">
        <v>343</v>
      </c>
      <c r="D188" s="93">
        <v>20</v>
      </c>
      <c r="E188" s="74">
        <v>0</v>
      </c>
      <c r="F188" s="73">
        <v>0</v>
      </c>
      <c r="G188" s="73">
        <f t="shared" si="57"/>
        <v>20</v>
      </c>
      <c r="H188" s="73">
        <f t="shared" si="58"/>
        <v>20</v>
      </c>
      <c r="I188" s="143">
        <v>5782000</v>
      </c>
      <c r="J188" s="75">
        <v>0</v>
      </c>
      <c r="K188" s="76">
        <f t="shared" si="48"/>
        <v>115640000</v>
      </c>
      <c r="L188" s="77">
        <f t="shared" si="59"/>
        <v>0</v>
      </c>
      <c r="M188" s="77">
        <f t="shared" si="59"/>
        <v>0</v>
      </c>
      <c r="N188" s="77">
        <f t="shared" si="59"/>
        <v>115640000</v>
      </c>
      <c r="O188" s="77">
        <f t="shared" si="59"/>
        <v>115640000</v>
      </c>
      <c r="P188" s="78"/>
    </row>
    <row r="189" spans="1:16" s="22" customFormat="1" ht="33" hidden="1">
      <c r="A189" s="70">
        <v>11</v>
      </c>
      <c r="B189" s="71" t="s">
        <v>344</v>
      </c>
      <c r="C189" s="92" t="s">
        <v>343</v>
      </c>
      <c r="D189" s="93">
        <v>10</v>
      </c>
      <c r="E189" s="74">
        <v>0</v>
      </c>
      <c r="F189" s="73">
        <v>0</v>
      </c>
      <c r="G189" s="73">
        <f t="shared" si="57"/>
        <v>10</v>
      </c>
      <c r="H189" s="73">
        <f t="shared" si="58"/>
        <v>10</v>
      </c>
      <c r="I189" s="143">
        <v>7457000</v>
      </c>
      <c r="J189" s="75">
        <v>0</v>
      </c>
      <c r="K189" s="76">
        <f t="shared" si="48"/>
        <v>74570000</v>
      </c>
      <c r="L189" s="77">
        <f t="shared" si="59"/>
        <v>0</v>
      </c>
      <c r="M189" s="77">
        <f t="shared" si="59"/>
        <v>0</v>
      </c>
      <c r="N189" s="77">
        <f t="shared" si="59"/>
        <v>74570000</v>
      </c>
      <c r="O189" s="77">
        <f t="shared" si="59"/>
        <v>74570000</v>
      </c>
      <c r="P189" s="78"/>
    </row>
    <row r="190" spans="1:16" s="22" customFormat="1" ht="49.5" hidden="1">
      <c r="A190" s="70">
        <v>12</v>
      </c>
      <c r="B190" s="71" t="s">
        <v>345</v>
      </c>
      <c r="C190" s="92" t="s">
        <v>346</v>
      </c>
      <c r="D190" s="93">
        <v>750</v>
      </c>
      <c r="E190" s="74">
        <v>0</v>
      </c>
      <c r="F190" s="73">
        <v>0</v>
      </c>
      <c r="G190" s="73">
        <f t="shared" si="57"/>
        <v>750</v>
      </c>
      <c r="H190" s="73">
        <f t="shared" si="58"/>
        <v>750</v>
      </c>
      <c r="I190" s="143">
        <v>74000</v>
      </c>
      <c r="J190" s="75">
        <v>0</v>
      </c>
      <c r="K190" s="76">
        <f t="shared" si="48"/>
        <v>55500000</v>
      </c>
      <c r="L190" s="77">
        <f t="shared" si="59"/>
        <v>0</v>
      </c>
      <c r="M190" s="77">
        <f t="shared" si="59"/>
        <v>0</v>
      </c>
      <c r="N190" s="77">
        <f t="shared" si="59"/>
        <v>55500000</v>
      </c>
      <c r="O190" s="77">
        <f t="shared" si="59"/>
        <v>55500000</v>
      </c>
      <c r="P190" s="78"/>
    </row>
    <row r="191" spans="1:16" s="22" customFormat="1" ht="33" hidden="1">
      <c r="A191" s="70">
        <v>13</v>
      </c>
      <c r="B191" s="71" t="s">
        <v>347</v>
      </c>
      <c r="C191" s="92" t="s">
        <v>346</v>
      </c>
      <c r="D191" s="93">
        <v>267</v>
      </c>
      <c r="E191" s="74">
        <v>0</v>
      </c>
      <c r="F191" s="73">
        <v>0</v>
      </c>
      <c r="G191" s="73">
        <f t="shared" si="57"/>
        <v>267</v>
      </c>
      <c r="H191" s="73">
        <f t="shared" si="58"/>
        <v>267</v>
      </c>
      <c r="I191" s="143">
        <v>141000</v>
      </c>
      <c r="J191" s="75">
        <v>0</v>
      </c>
      <c r="K191" s="76">
        <f t="shared" si="48"/>
        <v>37647000</v>
      </c>
      <c r="L191" s="77">
        <f t="shared" si="59"/>
        <v>0</v>
      </c>
      <c r="M191" s="77">
        <f t="shared" si="59"/>
        <v>0</v>
      </c>
      <c r="N191" s="77">
        <f t="shared" si="59"/>
        <v>37647000</v>
      </c>
      <c r="O191" s="77">
        <f t="shared" si="59"/>
        <v>37647000</v>
      </c>
      <c r="P191" s="78"/>
    </row>
    <row r="192" spans="1:16" s="22" customFormat="1" ht="16.5" hidden="1">
      <c r="A192" s="70">
        <v>14</v>
      </c>
      <c r="B192" s="71" t="s">
        <v>348</v>
      </c>
      <c r="C192" s="92" t="s">
        <v>426</v>
      </c>
      <c r="D192" s="93"/>
      <c r="E192" s="74">
        <v>0</v>
      </c>
      <c r="F192" s="73">
        <v>0</v>
      </c>
      <c r="G192" s="73">
        <f t="shared" si="57"/>
        <v>0</v>
      </c>
      <c r="H192" s="73">
        <f t="shared" si="58"/>
        <v>0</v>
      </c>
      <c r="I192" s="143">
        <v>0</v>
      </c>
      <c r="J192" s="75">
        <v>0</v>
      </c>
      <c r="K192" s="76">
        <f t="shared" si="48"/>
        <v>0</v>
      </c>
      <c r="L192" s="77">
        <f t="shared" si="59"/>
        <v>0</v>
      </c>
      <c r="M192" s="77">
        <f t="shared" si="59"/>
        <v>0</v>
      </c>
      <c r="N192" s="77">
        <f t="shared" si="59"/>
        <v>0</v>
      </c>
      <c r="O192" s="77">
        <f t="shared" si="59"/>
        <v>0</v>
      </c>
      <c r="P192" s="78"/>
    </row>
    <row r="193" spans="1:16" s="22" customFormat="1" ht="49.5" hidden="1">
      <c r="A193" s="70">
        <v>15</v>
      </c>
      <c r="B193" s="71" t="s">
        <v>349</v>
      </c>
      <c r="C193" s="92" t="s">
        <v>350</v>
      </c>
      <c r="D193" s="93">
        <v>150</v>
      </c>
      <c r="E193" s="74">
        <v>0</v>
      </c>
      <c r="F193" s="73">
        <v>0</v>
      </c>
      <c r="G193" s="73">
        <f t="shared" si="57"/>
        <v>150</v>
      </c>
      <c r="H193" s="73">
        <f t="shared" si="58"/>
        <v>150</v>
      </c>
      <c r="I193" s="143">
        <v>299000</v>
      </c>
      <c r="J193" s="75">
        <v>0</v>
      </c>
      <c r="K193" s="76">
        <f t="shared" si="48"/>
        <v>44850000</v>
      </c>
      <c r="L193" s="77">
        <f t="shared" si="59"/>
        <v>0</v>
      </c>
      <c r="M193" s="77">
        <f t="shared" si="59"/>
        <v>0</v>
      </c>
      <c r="N193" s="77">
        <f t="shared" si="59"/>
        <v>44850000</v>
      </c>
      <c r="O193" s="77">
        <f t="shared" si="59"/>
        <v>44850000</v>
      </c>
      <c r="P193" s="78"/>
    </row>
    <row r="194" spans="1:16" s="22" customFormat="1" ht="49.5" hidden="1">
      <c r="A194" s="70">
        <v>16</v>
      </c>
      <c r="B194" s="71" t="s">
        <v>351</v>
      </c>
      <c r="C194" s="92" t="s">
        <v>352</v>
      </c>
      <c r="D194" s="93">
        <v>1</v>
      </c>
      <c r="E194" s="74">
        <v>0</v>
      </c>
      <c r="F194" s="73">
        <v>0</v>
      </c>
      <c r="G194" s="73">
        <f t="shared" si="57"/>
        <v>1</v>
      </c>
      <c r="H194" s="73">
        <f t="shared" si="58"/>
        <v>1</v>
      </c>
      <c r="I194" s="143">
        <v>3749000</v>
      </c>
      <c r="J194" s="75">
        <v>0</v>
      </c>
      <c r="K194" s="76">
        <f t="shared" si="48"/>
        <v>3749000</v>
      </c>
      <c r="L194" s="77">
        <f t="shared" si="59"/>
        <v>0</v>
      </c>
      <c r="M194" s="77">
        <f t="shared" si="59"/>
        <v>0</v>
      </c>
      <c r="N194" s="77">
        <f t="shared" si="59"/>
        <v>3749000</v>
      </c>
      <c r="O194" s="77">
        <f t="shared" si="59"/>
        <v>3749000</v>
      </c>
      <c r="P194" s="78"/>
    </row>
    <row r="195" spans="1:16" s="22" customFormat="1" ht="49.5" hidden="1">
      <c r="A195" s="70">
        <v>17</v>
      </c>
      <c r="B195" s="71" t="s">
        <v>353</v>
      </c>
      <c r="C195" s="92" t="s">
        <v>352</v>
      </c>
      <c r="D195" s="93">
        <v>2</v>
      </c>
      <c r="E195" s="74">
        <v>0</v>
      </c>
      <c r="F195" s="73">
        <v>0</v>
      </c>
      <c r="G195" s="73">
        <f t="shared" si="57"/>
        <v>2</v>
      </c>
      <c r="H195" s="73">
        <f t="shared" si="58"/>
        <v>2</v>
      </c>
      <c r="I195" s="143">
        <v>1869000</v>
      </c>
      <c r="J195" s="75">
        <v>0</v>
      </c>
      <c r="K195" s="76">
        <f t="shared" si="48"/>
        <v>3738000</v>
      </c>
      <c r="L195" s="77">
        <f t="shared" si="59"/>
        <v>0</v>
      </c>
      <c r="M195" s="77">
        <f t="shared" si="59"/>
        <v>0</v>
      </c>
      <c r="N195" s="77">
        <f t="shared" si="59"/>
        <v>3738000</v>
      </c>
      <c r="O195" s="77">
        <f t="shared" si="59"/>
        <v>3738000</v>
      </c>
      <c r="P195" s="78"/>
    </row>
    <row r="196" spans="1:16" s="22" customFormat="1" ht="66" hidden="1">
      <c r="A196" s="70">
        <v>18</v>
      </c>
      <c r="B196" s="71" t="s">
        <v>354</v>
      </c>
      <c r="C196" s="92" t="s">
        <v>352</v>
      </c>
      <c r="D196" s="93">
        <v>96</v>
      </c>
      <c r="E196" s="74">
        <v>0</v>
      </c>
      <c r="F196" s="73">
        <v>0</v>
      </c>
      <c r="G196" s="73">
        <f t="shared" si="57"/>
        <v>96</v>
      </c>
      <c r="H196" s="73">
        <f t="shared" si="58"/>
        <v>96</v>
      </c>
      <c r="I196" s="143">
        <v>185000</v>
      </c>
      <c r="J196" s="75">
        <v>0</v>
      </c>
      <c r="K196" s="76">
        <f t="shared" si="48"/>
        <v>17760000</v>
      </c>
      <c r="L196" s="77">
        <f t="shared" si="59"/>
        <v>0</v>
      </c>
      <c r="M196" s="77">
        <f t="shared" si="59"/>
        <v>0</v>
      </c>
      <c r="N196" s="77">
        <f t="shared" si="59"/>
        <v>17760000</v>
      </c>
      <c r="O196" s="77">
        <f t="shared" si="59"/>
        <v>17760000</v>
      </c>
      <c r="P196" s="78"/>
    </row>
    <row r="197" spans="1:16" s="22" customFormat="1" ht="148.5" hidden="1">
      <c r="A197" s="70">
        <v>19</v>
      </c>
      <c r="B197" s="71" t="s">
        <v>355</v>
      </c>
      <c r="C197" s="92" t="s">
        <v>346</v>
      </c>
      <c r="D197" s="93">
        <v>100</v>
      </c>
      <c r="E197" s="74">
        <v>0</v>
      </c>
      <c r="F197" s="73">
        <v>0</v>
      </c>
      <c r="G197" s="73">
        <f t="shared" si="57"/>
        <v>100</v>
      </c>
      <c r="H197" s="73">
        <f t="shared" si="58"/>
        <v>100</v>
      </c>
      <c r="I197" s="143">
        <v>66000</v>
      </c>
      <c r="J197" s="75">
        <v>0</v>
      </c>
      <c r="K197" s="76">
        <f t="shared" si="48"/>
        <v>6600000</v>
      </c>
      <c r="L197" s="77">
        <f t="shared" si="59"/>
        <v>0</v>
      </c>
      <c r="M197" s="77">
        <f t="shared" si="59"/>
        <v>0</v>
      </c>
      <c r="N197" s="77">
        <f t="shared" si="59"/>
        <v>6600000</v>
      </c>
      <c r="O197" s="77">
        <f t="shared" si="59"/>
        <v>6600000</v>
      </c>
      <c r="P197" s="78"/>
    </row>
    <row r="198" spans="1:16" s="22" customFormat="1" ht="132" hidden="1">
      <c r="A198" s="70">
        <v>20</v>
      </c>
      <c r="B198" s="71" t="s">
        <v>356</v>
      </c>
      <c r="C198" s="92" t="s">
        <v>346</v>
      </c>
      <c r="D198" s="93">
        <v>25</v>
      </c>
      <c r="E198" s="74">
        <v>0</v>
      </c>
      <c r="F198" s="73">
        <v>0</v>
      </c>
      <c r="G198" s="73">
        <f t="shared" si="57"/>
        <v>25</v>
      </c>
      <c r="H198" s="73">
        <f t="shared" si="58"/>
        <v>25</v>
      </c>
      <c r="I198" s="143">
        <v>66000</v>
      </c>
      <c r="J198" s="75">
        <v>0</v>
      </c>
      <c r="K198" s="76">
        <f t="shared" si="48"/>
        <v>1650000</v>
      </c>
      <c r="L198" s="77">
        <f t="shared" si="59"/>
        <v>0</v>
      </c>
      <c r="M198" s="77">
        <f t="shared" si="59"/>
        <v>0</v>
      </c>
      <c r="N198" s="77">
        <f t="shared" si="59"/>
        <v>1650000</v>
      </c>
      <c r="O198" s="77">
        <f t="shared" si="59"/>
        <v>1650000</v>
      </c>
      <c r="P198" s="83"/>
    </row>
    <row r="199" spans="1:16" s="22" customFormat="1" ht="66" hidden="1">
      <c r="A199" s="70">
        <v>21</v>
      </c>
      <c r="B199" s="71" t="s">
        <v>357</v>
      </c>
      <c r="C199" s="92" t="s">
        <v>346</v>
      </c>
      <c r="D199" s="93">
        <v>5</v>
      </c>
      <c r="E199" s="74">
        <v>0</v>
      </c>
      <c r="F199" s="73">
        <v>0</v>
      </c>
      <c r="G199" s="73">
        <f t="shared" si="57"/>
        <v>5</v>
      </c>
      <c r="H199" s="73">
        <f t="shared" si="58"/>
        <v>5</v>
      </c>
      <c r="I199" s="143">
        <v>66000</v>
      </c>
      <c r="J199" s="75">
        <v>0</v>
      </c>
      <c r="K199" s="76">
        <f t="shared" si="48"/>
        <v>330000</v>
      </c>
      <c r="L199" s="77">
        <f t="shared" si="59"/>
        <v>0</v>
      </c>
      <c r="M199" s="77">
        <f t="shared" si="59"/>
        <v>0</v>
      </c>
      <c r="N199" s="77">
        <f t="shared" si="59"/>
        <v>330000</v>
      </c>
      <c r="O199" s="77">
        <f t="shared" si="59"/>
        <v>330000</v>
      </c>
      <c r="P199" s="78"/>
    </row>
    <row r="200" spans="1:16" s="22" customFormat="1" ht="132" hidden="1">
      <c r="A200" s="70">
        <v>22</v>
      </c>
      <c r="B200" s="71" t="s">
        <v>358</v>
      </c>
      <c r="C200" s="92" t="s">
        <v>346</v>
      </c>
      <c r="D200" s="93">
        <v>35</v>
      </c>
      <c r="E200" s="74">
        <v>0</v>
      </c>
      <c r="F200" s="73">
        <v>0</v>
      </c>
      <c r="G200" s="73">
        <f t="shared" si="57"/>
        <v>35</v>
      </c>
      <c r="H200" s="73">
        <f t="shared" si="58"/>
        <v>35</v>
      </c>
      <c r="I200" s="143">
        <v>66000</v>
      </c>
      <c r="J200" s="75">
        <v>0</v>
      </c>
      <c r="K200" s="76">
        <f t="shared" si="48"/>
        <v>2310000</v>
      </c>
      <c r="L200" s="77">
        <f t="shared" si="59"/>
        <v>0</v>
      </c>
      <c r="M200" s="77">
        <f t="shared" si="59"/>
        <v>0</v>
      </c>
      <c r="N200" s="77">
        <f t="shared" si="59"/>
        <v>2310000</v>
      </c>
      <c r="O200" s="77">
        <f t="shared" si="59"/>
        <v>2310000</v>
      </c>
      <c r="P200" s="78"/>
    </row>
    <row r="201" spans="1:16" s="22" customFormat="1" ht="66" hidden="1">
      <c r="A201" s="70">
        <v>23</v>
      </c>
      <c r="B201" s="71" t="s">
        <v>359</v>
      </c>
      <c r="C201" s="92" t="s">
        <v>346</v>
      </c>
      <c r="D201" s="93">
        <v>40</v>
      </c>
      <c r="E201" s="74">
        <v>0</v>
      </c>
      <c r="F201" s="73">
        <v>0</v>
      </c>
      <c r="G201" s="73">
        <f t="shared" si="57"/>
        <v>40</v>
      </c>
      <c r="H201" s="73">
        <f t="shared" si="58"/>
        <v>40</v>
      </c>
      <c r="I201" s="143">
        <v>66000</v>
      </c>
      <c r="J201" s="75">
        <v>0</v>
      </c>
      <c r="K201" s="76">
        <f t="shared" si="48"/>
        <v>2640000</v>
      </c>
      <c r="L201" s="77">
        <f t="shared" si="59"/>
        <v>0</v>
      </c>
      <c r="M201" s="77">
        <f t="shared" si="59"/>
        <v>0</v>
      </c>
      <c r="N201" s="77">
        <f t="shared" si="59"/>
        <v>2640000</v>
      </c>
      <c r="O201" s="77">
        <f t="shared" si="59"/>
        <v>2640000</v>
      </c>
      <c r="P201" s="78"/>
    </row>
    <row r="202" spans="1:16" s="22" customFormat="1" ht="49.5" hidden="1">
      <c r="A202" s="70">
        <v>24</v>
      </c>
      <c r="B202" s="71" t="s">
        <v>360</v>
      </c>
      <c r="C202" s="92" t="s">
        <v>346</v>
      </c>
      <c r="D202" s="93">
        <v>40</v>
      </c>
      <c r="E202" s="74">
        <v>0</v>
      </c>
      <c r="F202" s="73">
        <v>0</v>
      </c>
      <c r="G202" s="73">
        <f t="shared" si="57"/>
        <v>40</v>
      </c>
      <c r="H202" s="73">
        <f t="shared" si="58"/>
        <v>40</v>
      </c>
      <c r="I202" s="143">
        <v>43000</v>
      </c>
      <c r="J202" s="75">
        <v>0</v>
      </c>
      <c r="K202" s="76">
        <f t="shared" si="48"/>
        <v>1720000</v>
      </c>
      <c r="L202" s="77">
        <f t="shared" si="59"/>
        <v>0</v>
      </c>
      <c r="M202" s="77">
        <f t="shared" si="59"/>
        <v>0</v>
      </c>
      <c r="N202" s="77">
        <f t="shared" si="59"/>
        <v>1720000</v>
      </c>
      <c r="O202" s="77">
        <f t="shared" si="59"/>
        <v>1720000</v>
      </c>
      <c r="P202" s="78"/>
    </row>
    <row r="203" spans="1:16" s="22" customFormat="1" ht="66" hidden="1">
      <c r="A203" s="70">
        <v>25</v>
      </c>
      <c r="B203" s="71" t="s">
        <v>361</v>
      </c>
      <c r="C203" s="92" t="s">
        <v>362</v>
      </c>
      <c r="D203" s="93">
        <v>20</v>
      </c>
      <c r="E203" s="74">
        <v>0</v>
      </c>
      <c r="F203" s="73">
        <v>0</v>
      </c>
      <c r="G203" s="73">
        <f t="shared" si="57"/>
        <v>20</v>
      </c>
      <c r="H203" s="73">
        <f t="shared" si="58"/>
        <v>20</v>
      </c>
      <c r="I203" s="143">
        <v>44000</v>
      </c>
      <c r="J203" s="75">
        <v>0</v>
      </c>
      <c r="K203" s="76">
        <f t="shared" si="48"/>
        <v>880000</v>
      </c>
      <c r="L203" s="77">
        <f t="shared" si="59"/>
        <v>0</v>
      </c>
      <c r="M203" s="77">
        <f t="shared" si="59"/>
        <v>0</v>
      </c>
      <c r="N203" s="77">
        <f t="shared" si="59"/>
        <v>880000</v>
      </c>
      <c r="O203" s="77">
        <f t="shared" si="59"/>
        <v>880000</v>
      </c>
      <c r="P203" s="78"/>
    </row>
    <row r="204" spans="1:16" s="22" customFormat="1" ht="33" hidden="1">
      <c r="A204" s="70">
        <v>26</v>
      </c>
      <c r="B204" s="71" t="s">
        <v>363</v>
      </c>
      <c r="C204" s="92" t="s">
        <v>364</v>
      </c>
      <c r="D204" s="93">
        <v>20</v>
      </c>
      <c r="E204" s="74">
        <v>0</v>
      </c>
      <c r="F204" s="73">
        <v>0</v>
      </c>
      <c r="G204" s="73">
        <f t="shared" si="57"/>
        <v>20</v>
      </c>
      <c r="H204" s="73">
        <f t="shared" si="58"/>
        <v>20</v>
      </c>
      <c r="I204" s="143">
        <v>23000</v>
      </c>
      <c r="J204" s="75">
        <v>0</v>
      </c>
      <c r="K204" s="76">
        <f t="shared" si="48"/>
        <v>460000</v>
      </c>
      <c r="L204" s="77">
        <f t="shared" si="59"/>
        <v>0</v>
      </c>
      <c r="M204" s="77">
        <f t="shared" si="59"/>
        <v>0</v>
      </c>
      <c r="N204" s="77">
        <f t="shared" si="59"/>
        <v>460000</v>
      </c>
      <c r="O204" s="77">
        <f t="shared" si="59"/>
        <v>460000</v>
      </c>
      <c r="P204" s="78"/>
    </row>
    <row r="205" spans="1:16" s="22" customFormat="1" ht="49.5" hidden="1">
      <c r="A205" s="70">
        <v>27</v>
      </c>
      <c r="B205" s="71" t="s">
        <v>365</v>
      </c>
      <c r="C205" s="92" t="s">
        <v>366</v>
      </c>
      <c r="D205" s="93">
        <v>18</v>
      </c>
      <c r="E205" s="74">
        <v>0</v>
      </c>
      <c r="F205" s="73">
        <v>0</v>
      </c>
      <c r="G205" s="73">
        <f t="shared" si="57"/>
        <v>18</v>
      </c>
      <c r="H205" s="73">
        <f t="shared" si="58"/>
        <v>18</v>
      </c>
      <c r="I205" s="143">
        <v>77000</v>
      </c>
      <c r="J205" s="75">
        <v>0</v>
      </c>
      <c r="K205" s="76">
        <f t="shared" si="48"/>
        <v>1386000</v>
      </c>
      <c r="L205" s="77">
        <f t="shared" si="59"/>
        <v>0</v>
      </c>
      <c r="M205" s="77">
        <f t="shared" si="59"/>
        <v>0</v>
      </c>
      <c r="N205" s="77">
        <f t="shared" si="59"/>
        <v>1386000</v>
      </c>
      <c r="O205" s="77">
        <f t="shared" si="59"/>
        <v>1386000</v>
      </c>
      <c r="P205" s="78"/>
    </row>
    <row r="206" spans="1:16" s="22" customFormat="1" ht="33" hidden="1">
      <c r="A206" s="70">
        <v>28</v>
      </c>
      <c r="B206" s="71" t="s">
        <v>367</v>
      </c>
      <c r="C206" s="92" t="s">
        <v>368</v>
      </c>
      <c r="D206" s="93">
        <v>1</v>
      </c>
      <c r="E206" s="74">
        <v>0</v>
      </c>
      <c r="F206" s="73">
        <v>0</v>
      </c>
      <c r="G206" s="73">
        <f t="shared" si="57"/>
        <v>1</v>
      </c>
      <c r="H206" s="73">
        <f t="shared" si="58"/>
        <v>1</v>
      </c>
      <c r="I206" s="143">
        <v>1359000</v>
      </c>
      <c r="J206" s="75">
        <v>0</v>
      </c>
      <c r="K206" s="76">
        <f t="shared" si="48"/>
        <v>1359000</v>
      </c>
      <c r="L206" s="77">
        <f t="shared" si="59"/>
        <v>0</v>
      </c>
      <c r="M206" s="77">
        <f t="shared" si="59"/>
        <v>0</v>
      </c>
      <c r="N206" s="77">
        <f t="shared" si="59"/>
        <v>1359000</v>
      </c>
      <c r="O206" s="77">
        <f t="shared" si="59"/>
        <v>1359000</v>
      </c>
      <c r="P206" s="78"/>
    </row>
    <row r="207" spans="1:16" s="22" customFormat="1" ht="33" hidden="1">
      <c r="A207" s="70">
        <v>29</v>
      </c>
      <c r="B207" s="71" t="s">
        <v>369</v>
      </c>
      <c r="C207" s="92" t="s">
        <v>370</v>
      </c>
      <c r="D207" s="93">
        <v>12</v>
      </c>
      <c r="E207" s="74">
        <v>0</v>
      </c>
      <c r="F207" s="73">
        <v>0</v>
      </c>
      <c r="G207" s="73">
        <f t="shared" si="57"/>
        <v>12</v>
      </c>
      <c r="H207" s="73">
        <f t="shared" si="58"/>
        <v>12</v>
      </c>
      <c r="I207" s="143">
        <v>734000</v>
      </c>
      <c r="J207" s="75">
        <v>0</v>
      </c>
      <c r="K207" s="76">
        <f t="shared" si="48"/>
        <v>8808000</v>
      </c>
      <c r="L207" s="77">
        <f t="shared" si="59"/>
        <v>0</v>
      </c>
      <c r="M207" s="77">
        <f t="shared" si="59"/>
        <v>0</v>
      </c>
      <c r="N207" s="77">
        <f t="shared" si="59"/>
        <v>8808000</v>
      </c>
      <c r="O207" s="77">
        <f t="shared" si="59"/>
        <v>8808000</v>
      </c>
      <c r="P207" s="78"/>
    </row>
    <row r="208" spans="1:16" s="22" customFormat="1" ht="33" hidden="1">
      <c r="A208" s="70">
        <v>30</v>
      </c>
      <c r="B208" s="71" t="s">
        <v>371</v>
      </c>
      <c r="C208" s="92" t="s">
        <v>372</v>
      </c>
      <c r="D208" s="93">
        <v>1</v>
      </c>
      <c r="E208" s="74">
        <v>0</v>
      </c>
      <c r="F208" s="73">
        <v>0</v>
      </c>
      <c r="G208" s="73">
        <f t="shared" si="57"/>
        <v>1</v>
      </c>
      <c r="H208" s="73">
        <f t="shared" si="58"/>
        <v>1</v>
      </c>
      <c r="I208" s="143">
        <v>1305000</v>
      </c>
      <c r="J208" s="75">
        <v>0</v>
      </c>
      <c r="K208" s="76">
        <f t="shared" si="48"/>
        <v>1305000</v>
      </c>
      <c r="L208" s="77">
        <f t="shared" si="59"/>
        <v>0</v>
      </c>
      <c r="M208" s="77">
        <f t="shared" si="59"/>
        <v>0</v>
      </c>
      <c r="N208" s="77">
        <f t="shared" si="59"/>
        <v>1305000</v>
      </c>
      <c r="O208" s="77">
        <f t="shared" si="59"/>
        <v>1305000</v>
      </c>
      <c r="P208" s="78"/>
    </row>
    <row r="209" spans="1:16" s="22" customFormat="1" ht="16.5" hidden="1">
      <c r="A209" s="65" t="s">
        <v>57</v>
      </c>
      <c r="B209" s="259" t="s">
        <v>373</v>
      </c>
      <c r="C209" s="259"/>
      <c r="D209" s="259"/>
      <c r="E209" s="259"/>
      <c r="F209" s="79"/>
      <c r="G209" s="79"/>
      <c r="H209" s="79"/>
      <c r="I209" s="140"/>
      <c r="J209" s="75"/>
      <c r="K209" s="76"/>
      <c r="L209" s="80"/>
      <c r="M209" s="80"/>
      <c r="N209" s="81"/>
      <c r="O209" s="82"/>
      <c r="P209" s="78"/>
    </row>
    <row r="210" spans="1:16" s="22" customFormat="1" ht="66" hidden="1">
      <c r="A210" s="70">
        <v>1</v>
      </c>
      <c r="B210" s="71" t="s">
        <v>374</v>
      </c>
      <c r="C210" s="92" t="s">
        <v>366</v>
      </c>
      <c r="D210" s="93">
        <v>1</v>
      </c>
      <c r="E210" s="74">
        <v>0</v>
      </c>
      <c r="F210" s="73">
        <v>0</v>
      </c>
      <c r="G210" s="73">
        <f t="shared" si="57"/>
        <v>1</v>
      </c>
      <c r="H210" s="73">
        <f t="shared" ref="H210:H223" si="60">F210+G210</f>
        <v>1</v>
      </c>
      <c r="I210" s="143">
        <v>756000</v>
      </c>
      <c r="J210" s="75">
        <v>0</v>
      </c>
      <c r="K210" s="76">
        <f t="shared" si="48"/>
        <v>756000</v>
      </c>
      <c r="L210" s="77">
        <f t="shared" ref="L210:O223" si="61">E210*($I210+$J210)</f>
        <v>0</v>
      </c>
      <c r="M210" s="77">
        <f t="shared" si="61"/>
        <v>0</v>
      </c>
      <c r="N210" s="77">
        <f t="shared" si="61"/>
        <v>756000</v>
      </c>
      <c r="O210" s="77">
        <f t="shared" si="61"/>
        <v>756000</v>
      </c>
      <c r="P210" s="78"/>
    </row>
    <row r="211" spans="1:16" s="22" customFormat="1" ht="66" hidden="1">
      <c r="A211" s="70">
        <v>2</v>
      </c>
      <c r="B211" s="71" t="s">
        <v>375</v>
      </c>
      <c r="C211" s="92" t="s">
        <v>376</v>
      </c>
      <c r="D211" s="93">
        <v>1</v>
      </c>
      <c r="E211" s="74">
        <v>0</v>
      </c>
      <c r="F211" s="73">
        <v>0</v>
      </c>
      <c r="G211" s="73">
        <f t="shared" si="57"/>
        <v>1</v>
      </c>
      <c r="H211" s="73">
        <f t="shared" si="60"/>
        <v>1</v>
      </c>
      <c r="I211" s="143">
        <v>195000</v>
      </c>
      <c r="J211" s="75">
        <v>0</v>
      </c>
      <c r="K211" s="76">
        <f t="shared" si="48"/>
        <v>195000</v>
      </c>
      <c r="L211" s="77">
        <f t="shared" si="61"/>
        <v>0</v>
      </c>
      <c r="M211" s="77">
        <f t="shared" si="61"/>
        <v>0</v>
      </c>
      <c r="N211" s="77">
        <f t="shared" si="61"/>
        <v>195000</v>
      </c>
      <c r="O211" s="77">
        <f t="shared" si="61"/>
        <v>195000</v>
      </c>
      <c r="P211" s="78"/>
    </row>
    <row r="212" spans="1:16" s="22" customFormat="1" ht="115.5" hidden="1">
      <c r="A212" s="70">
        <v>3</v>
      </c>
      <c r="B212" s="71" t="s">
        <v>377</v>
      </c>
      <c r="C212" s="92" t="s">
        <v>376</v>
      </c>
      <c r="D212" s="93">
        <v>6</v>
      </c>
      <c r="E212" s="74">
        <v>0</v>
      </c>
      <c r="F212" s="73">
        <v>0</v>
      </c>
      <c r="G212" s="73">
        <f t="shared" si="57"/>
        <v>6</v>
      </c>
      <c r="H212" s="73">
        <f t="shared" si="60"/>
        <v>6</v>
      </c>
      <c r="I212" s="143">
        <v>53000</v>
      </c>
      <c r="J212" s="75">
        <v>0</v>
      </c>
      <c r="K212" s="76">
        <f t="shared" si="48"/>
        <v>318000</v>
      </c>
      <c r="L212" s="77">
        <f t="shared" si="61"/>
        <v>0</v>
      </c>
      <c r="M212" s="77">
        <f t="shared" si="61"/>
        <v>0</v>
      </c>
      <c r="N212" s="77">
        <f t="shared" si="61"/>
        <v>318000</v>
      </c>
      <c r="O212" s="77">
        <f t="shared" si="61"/>
        <v>318000</v>
      </c>
      <c r="P212" s="78"/>
    </row>
    <row r="213" spans="1:16" s="22" customFormat="1" ht="99" hidden="1">
      <c r="A213" s="70">
        <v>4</v>
      </c>
      <c r="B213" s="71" t="s">
        <v>378</v>
      </c>
      <c r="C213" s="92" t="s">
        <v>376</v>
      </c>
      <c r="D213" s="93">
        <v>4</v>
      </c>
      <c r="E213" s="74">
        <v>0</v>
      </c>
      <c r="F213" s="73">
        <v>0</v>
      </c>
      <c r="G213" s="73">
        <f t="shared" si="57"/>
        <v>4</v>
      </c>
      <c r="H213" s="73">
        <f t="shared" si="60"/>
        <v>4</v>
      </c>
      <c r="I213" s="143">
        <v>117000</v>
      </c>
      <c r="J213" s="75">
        <v>0</v>
      </c>
      <c r="K213" s="76">
        <f t="shared" si="48"/>
        <v>468000</v>
      </c>
      <c r="L213" s="77">
        <f t="shared" si="61"/>
        <v>0</v>
      </c>
      <c r="M213" s="77">
        <f t="shared" si="61"/>
        <v>0</v>
      </c>
      <c r="N213" s="77">
        <f t="shared" si="61"/>
        <v>468000</v>
      </c>
      <c r="O213" s="77">
        <f t="shared" si="61"/>
        <v>468000</v>
      </c>
      <c r="P213" s="78"/>
    </row>
    <row r="214" spans="1:16" s="22" customFormat="1" ht="66" hidden="1">
      <c r="A214" s="70">
        <v>5</v>
      </c>
      <c r="B214" s="71" t="s">
        <v>379</v>
      </c>
      <c r="C214" s="92" t="s">
        <v>376</v>
      </c>
      <c r="D214" s="93">
        <v>1</v>
      </c>
      <c r="E214" s="74">
        <v>0</v>
      </c>
      <c r="F214" s="73">
        <v>0</v>
      </c>
      <c r="G214" s="73">
        <f t="shared" si="57"/>
        <v>1</v>
      </c>
      <c r="H214" s="73">
        <f t="shared" si="60"/>
        <v>1</v>
      </c>
      <c r="I214" s="143">
        <v>117000</v>
      </c>
      <c r="J214" s="75">
        <v>0</v>
      </c>
      <c r="K214" s="76">
        <f t="shared" si="48"/>
        <v>117000</v>
      </c>
      <c r="L214" s="77">
        <f t="shared" si="61"/>
        <v>0</v>
      </c>
      <c r="M214" s="77">
        <f t="shared" si="61"/>
        <v>0</v>
      </c>
      <c r="N214" s="77">
        <f t="shared" si="61"/>
        <v>117000</v>
      </c>
      <c r="O214" s="77">
        <f t="shared" si="61"/>
        <v>117000</v>
      </c>
      <c r="P214" s="78"/>
    </row>
    <row r="215" spans="1:16" s="22" customFormat="1" ht="66" hidden="1">
      <c r="A215" s="70">
        <v>6</v>
      </c>
      <c r="B215" s="71" t="s">
        <v>380</v>
      </c>
      <c r="C215" s="92" t="s">
        <v>366</v>
      </c>
      <c r="D215" s="93">
        <v>1</v>
      </c>
      <c r="E215" s="74">
        <v>0</v>
      </c>
      <c r="F215" s="73">
        <v>0</v>
      </c>
      <c r="G215" s="73">
        <f t="shared" si="57"/>
        <v>1</v>
      </c>
      <c r="H215" s="73">
        <f t="shared" si="60"/>
        <v>1</v>
      </c>
      <c r="I215" s="143">
        <v>756000</v>
      </c>
      <c r="J215" s="75">
        <v>0</v>
      </c>
      <c r="K215" s="76">
        <f t="shared" ref="K215:K282" si="62">I215*D215</f>
        <v>756000</v>
      </c>
      <c r="L215" s="77">
        <f t="shared" si="61"/>
        <v>0</v>
      </c>
      <c r="M215" s="77">
        <f t="shared" si="61"/>
        <v>0</v>
      </c>
      <c r="N215" s="77">
        <f t="shared" si="61"/>
        <v>756000</v>
      </c>
      <c r="O215" s="77">
        <f t="shared" si="61"/>
        <v>756000</v>
      </c>
      <c r="P215" s="78"/>
    </row>
    <row r="216" spans="1:16" s="22" customFormat="1" ht="82.5" hidden="1">
      <c r="A216" s="70">
        <v>7</v>
      </c>
      <c r="B216" s="71" t="s">
        <v>381</v>
      </c>
      <c r="C216" s="92" t="s">
        <v>376</v>
      </c>
      <c r="D216" s="93">
        <v>2</v>
      </c>
      <c r="E216" s="74">
        <v>0</v>
      </c>
      <c r="F216" s="73">
        <v>0</v>
      </c>
      <c r="G216" s="73">
        <f t="shared" si="57"/>
        <v>2</v>
      </c>
      <c r="H216" s="73">
        <f t="shared" si="60"/>
        <v>2</v>
      </c>
      <c r="I216" s="143">
        <v>195000</v>
      </c>
      <c r="J216" s="75">
        <v>0</v>
      </c>
      <c r="K216" s="76">
        <f t="shared" si="62"/>
        <v>390000</v>
      </c>
      <c r="L216" s="77">
        <f t="shared" si="61"/>
        <v>0</v>
      </c>
      <c r="M216" s="77">
        <f t="shared" si="61"/>
        <v>0</v>
      </c>
      <c r="N216" s="77">
        <f t="shared" si="61"/>
        <v>390000</v>
      </c>
      <c r="O216" s="77">
        <f t="shared" si="61"/>
        <v>390000</v>
      </c>
      <c r="P216" s="78"/>
    </row>
    <row r="217" spans="1:16" s="22" customFormat="1" ht="82.5" hidden="1">
      <c r="A217" s="70">
        <v>8</v>
      </c>
      <c r="B217" s="71" t="s">
        <v>382</v>
      </c>
      <c r="C217" s="92" t="s">
        <v>376</v>
      </c>
      <c r="D217" s="93">
        <v>5</v>
      </c>
      <c r="E217" s="74">
        <v>0</v>
      </c>
      <c r="F217" s="73">
        <v>0</v>
      </c>
      <c r="G217" s="73">
        <f t="shared" si="57"/>
        <v>5</v>
      </c>
      <c r="H217" s="73">
        <f t="shared" si="60"/>
        <v>5</v>
      </c>
      <c r="I217" s="143">
        <v>117000</v>
      </c>
      <c r="J217" s="75">
        <v>0</v>
      </c>
      <c r="K217" s="76">
        <f t="shared" si="62"/>
        <v>585000</v>
      </c>
      <c r="L217" s="77">
        <f t="shared" si="61"/>
        <v>0</v>
      </c>
      <c r="M217" s="77">
        <f t="shared" si="61"/>
        <v>0</v>
      </c>
      <c r="N217" s="77">
        <f t="shared" si="61"/>
        <v>585000</v>
      </c>
      <c r="O217" s="77">
        <f t="shared" si="61"/>
        <v>585000</v>
      </c>
      <c r="P217" s="78"/>
    </row>
    <row r="218" spans="1:16" s="22" customFormat="1" ht="66" hidden="1">
      <c r="A218" s="70">
        <v>9</v>
      </c>
      <c r="B218" s="71" t="s">
        <v>383</v>
      </c>
      <c r="C218" s="92" t="s">
        <v>376</v>
      </c>
      <c r="D218" s="93">
        <v>20</v>
      </c>
      <c r="E218" s="74">
        <v>0</v>
      </c>
      <c r="F218" s="73">
        <v>0</v>
      </c>
      <c r="G218" s="73">
        <f t="shared" si="57"/>
        <v>20</v>
      </c>
      <c r="H218" s="73">
        <f t="shared" si="60"/>
        <v>20</v>
      </c>
      <c r="I218" s="143">
        <v>53000</v>
      </c>
      <c r="J218" s="75">
        <v>0</v>
      </c>
      <c r="K218" s="76">
        <f t="shared" si="62"/>
        <v>1060000</v>
      </c>
      <c r="L218" s="77">
        <f t="shared" si="61"/>
        <v>0</v>
      </c>
      <c r="M218" s="77">
        <f t="shared" si="61"/>
        <v>0</v>
      </c>
      <c r="N218" s="77">
        <f t="shared" si="61"/>
        <v>1060000</v>
      </c>
      <c r="O218" s="77">
        <f t="shared" si="61"/>
        <v>1060000</v>
      </c>
      <c r="P218" s="78"/>
    </row>
    <row r="219" spans="1:16" s="22" customFormat="1" ht="16.5" hidden="1">
      <c r="A219" s="70">
        <v>10</v>
      </c>
      <c r="B219" s="71" t="s">
        <v>384</v>
      </c>
      <c r="C219" s="92" t="s">
        <v>427</v>
      </c>
      <c r="D219" s="93">
        <v>5</v>
      </c>
      <c r="E219" s="74">
        <v>0</v>
      </c>
      <c r="F219" s="73">
        <v>0</v>
      </c>
      <c r="G219" s="73">
        <f t="shared" si="57"/>
        <v>5</v>
      </c>
      <c r="H219" s="73">
        <f t="shared" si="60"/>
        <v>5</v>
      </c>
      <c r="I219" s="143">
        <v>0</v>
      </c>
      <c r="J219" s="75">
        <v>0</v>
      </c>
      <c r="K219" s="76">
        <f t="shared" si="62"/>
        <v>0</v>
      </c>
      <c r="L219" s="77">
        <f t="shared" si="61"/>
        <v>0</v>
      </c>
      <c r="M219" s="77">
        <f t="shared" si="61"/>
        <v>0</v>
      </c>
      <c r="N219" s="77">
        <f t="shared" si="61"/>
        <v>0</v>
      </c>
      <c r="O219" s="77">
        <f t="shared" si="61"/>
        <v>0</v>
      </c>
      <c r="P219" s="78"/>
    </row>
    <row r="220" spans="1:16" s="22" customFormat="1" ht="66" hidden="1">
      <c r="A220" s="70">
        <v>11</v>
      </c>
      <c r="B220" s="71" t="s">
        <v>385</v>
      </c>
      <c r="C220" s="92" t="s">
        <v>386</v>
      </c>
      <c r="D220" s="93">
        <v>30</v>
      </c>
      <c r="E220" s="74">
        <v>0</v>
      </c>
      <c r="F220" s="73">
        <v>0</v>
      </c>
      <c r="G220" s="73">
        <f t="shared" si="57"/>
        <v>30</v>
      </c>
      <c r="H220" s="73">
        <f t="shared" si="60"/>
        <v>30</v>
      </c>
      <c r="I220" s="143">
        <v>37000</v>
      </c>
      <c r="J220" s="75">
        <v>0</v>
      </c>
      <c r="K220" s="76">
        <f t="shared" si="62"/>
        <v>1110000</v>
      </c>
      <c r="L220" s="77">
        <f t="shared" si="61"/>
        <v>0</v>
      </c>
      <c r="M220" s="77">
        <f t="shared" si="61"/>
        <v>0</v>
      </c>
      <c r="N220" s="77">
        <f t="shared" si="61"/>
        <v>1110000</v>
      </c>
      <c r="O220" s="77">
        <f t="shared" si="61"/>
        <v>1110000</v>
      </c>
      <c r="P220" s="83"/>
    </row>
    <row r="221" spans="1:16" s="22" customFormat="1" ht="16.5" hidden="1">
      <c r="A221" s="70">
        <v>12</v>
      </c>
      <c r="B221" s="71" t="s">
        <v>387</v>
      </c>
      <c r="C221" s="92" t="s">
        <v>337</v>
      </c>
      <c r="D221" s="93">
        <v>4</v>
      </c>
      <c r="E221" s="74">
        <v>0</v>
      </c>
      <c r="F221" s="73">
        <v>0</v>
      </c>
      <c r="G221" s="73">
        <f t="shared" si="57"/>
        <v>4</v>
      </c>
      <c r="H221" s="73">
        <f t="shared" si="60"/>
        <v>4</v>
      </c>
      <c r="I221" s="143">
        <v>27000</v>
      </c>
      <c r="J221" s="75">
        <v>0</v>
      </c>
      <c r="K221" s="76">
        <f t="shared" si="62"/>
        <v>108000</v>
      </c>
      <c r="L221" s="77">
        <f t="shared" si="61"/>
        <v>0</v>
      </c>
      <c r="M221" s="77">
        <f t="shared" si="61"/>
        <v>0</v>
      </c>
      <c r="N221" s="77">
        <f t="shared" si="61"/>
        <v>108000</v>
      </c>
      <c r="O221" s="77">
        <f t="shared" si="61"/>
        <v>108000</v>
      </c>
      <c r="P221" s="83"/>
    </row>
    <row r="222" spans="1:16" s="22" customFormat="1" ht="16.5" hidden="1">
      <c r="A222" s="70">
        <v>13</v>
      </c>
      <c r="B222" s="71" t="s">
        <v>388</v>
      </c>
      <c r="C222" s="92" t="s">
        <v>337</v>
      </c>
      <c r="D222" s="93">
        <v>25</v>
      </c>
      <c r="E222" s="74">
        <v>0</v>
      </c>
      <c r="F222" s="73">
        <v>0</v>
      </c>
      <c r="G222" s="73">
        <f t="shared" si="57"/>
        <v>25</v>
      </c>
      <c r="H222" s="73">
        <f t="shared" si="60"/>
        <v>25</v>
      </c>
      <c r="I222" s="143">
        <v>120000</v>
      </c>
      <c r="J222" s="75">
        <v>0</v>
      </c>
      <c r="K222" s="76">
        <f t="shared" si="62"/>
        <v>3000000</v>
      </c>
      <c r="L222" s="77">
        <f t="shared" si="61"/>
        <v>0</v>
      </c>
      <c r="M222" s="77">
        <f t="shared" si="61"/>
        <v>0</v>
      </c>
      <c r="N222" s="77">
        <f t="shared" si="61"/>
        <v>3000000</v>
      </c>
      <c r="O222" s="77">
        <f t="shared" si="61"/>
        <v>3000000</v>
      </c>
      <c r="P222" s="78"/>
    </row>
    <row r="223" spans="1:16" s="22" customFormat="1" ht="49.5" hidden="1">
      <c r="A223" s="70">
        <v>14</v>
      </c>
      <c r="B223" s="71" t="s">
        <v>389</v>
      </c>
      <c r="C223" s="92" t="s">
        <v>390</v>
      </c>
      <c r="D223" s="93">
        <v>80</v>
      </c>
      <c r="E223" s="74">
        <v>0</v>
      </c>
      <c r="F223" s="73">
        <v>0</v>
      </c>
      <c r="G223" s="73">
        <f t="shared" si="57"/>
        <v>80</v>
      </c>
      <c r="H223" s="73">
        <f t="shared" si="60"/>
        <v>80</v>
      </c>
      <c r="I223" s="143">
        <v>102000</v>
      </c>
      <c r="J223" s="75">
        <v>0</v>
      </c>
      <c r="K223" s="76">
        <f t="shared" si="62"/>
        <v>8160000</v>
      </c>
      <c r="L223" s="77">
        <f t="shared" si="61"/>
        <v>0</v>
      </c>
      <c r="M223" s="77">
        <f t="shared" si="61"/>
        <v>0</v>
      </c>
      <c r="N223" s="77">
        <f t="shared" si="61"/>
        <v>8160000</v>
      </c>
      <c r="O223" s="77">
        <f t="shared" si="61"/>
        <v>8160000</v>
      </c>
      <c r="P223" s="78"/>
    </row>
    <row r="224" spans="1:16" s="22" customFormat="1" ht="16.5" hidden="1">
      <c r="A224" s="283" t="s">
        <v>434</v>
      </c>
      <c r="B224" s="259"/>
      <c r="C224" s="259"/>
      <c r="D224" s="259"/>
      <c r="E224" s="259"/>
      <c r="F224" s="259"/>
      <c r="G224" s="259"/>
      <c r="H224" s="259"/>
      <c r="I224" s="143"/>
      <c r="J224" s="75"/>
      <c r="K224" s="76"/>
      <c r="L224" s="80"/>
      <c r="M224" s="80"/>
      <c r="N224" s="81"/>
      <c r="O224" s="82"/>
      <c r="P224" s="78"/>
    </row>
    <row r="225" spans="1:16" s="22" customFormat="1" ht="16.5" hidden="1">
      <c r="A225" s="65" t="s">
        <v>50</v>
      </c>
      <c r="B225" s="259" t="s">
        <v>435</v>
      </c>
      <c r="C225" s="259"/>
      <c r="D225" s="259"/>
      <c r="E225" s="259"/>
      <c r="F225" s="259"/>
      <c r="G225" s="259"/>
      <c r="H225" s="259"/>
      <c r="I225" s="143"/>
      <c r="J225" s="75"/>
      <c r="K225" s="76"/>
      <c r="L225" s="80"/>
      <c r="M225" s="80"/>
      <c r="N225" s="81"/>
      <c r="O225" s="82"/>
      <c r="P225" s="78"/>
    </row>
    <row r="226" spans="1:16" s="22" customFormat="1" ht="49.5" hidden="1">
      <c r="A226" s="70">
        <v>1</v>
      </c>
      <c r="B226" s="71" t="s">
        <v>325</v>
      </c>
      <c r="C226" s="92" t="s">
        <v>326</v>
      </c>
      <c r="D226" s="93">
        <v>3</v>
      </c>
      <c r="E226" s="74">
        <v>0</v>
      </c>
      <c r="F226" s="73">
        <v>0</v>
      </c>
      <c r="G226" s="73"/>
      <c r="H226" s="73">
        <f t="shared" ref="H226:H227" si="63">F226+G226</f>
        <v>0</v>
      </c>
      <c r="I226" s="143">
        <v>95000000</v>
      </c>
      <c r="J226" s="75">
        <v>0</v>
      </c>
      <c r="K226" s="76">
        <f t="shared" si="62"/>
        <v>285000000</v>
      </c>
      <c r="L226" s="77">
        <f t="shared" ref="L226:O227" si="64">E226*($I226+$J226)</f>
        <v>0</v>
      </c>
      <c r="M226" s="77">
        <f t="shared" si="64"/>
        <v>0</v>
      </c>
      <c r="N226" s="77">
        <f t="shared" si="64"/>
        <v>0</v>
      </c>
      <c r="O226" s="77">
        <f t="shared" si="64"/>
        <v>0</v>
      </c>
      <c r="P226" s="78"/>
    </row>
    <row r="227" spans="1:16" s="22" customFormat="1" ht="66" hidden="1">
      <c r="A227" s="70">
        <v>2</v>
      </c>
      <c r="B227" s="71" t="s">
        <v>327</v>
      </c>
      <c r="C227" s="92" t="s">
        <v>326</v>
      </c>
      <c r="D227" s="93">
        <v>1</v>
      </c>
      <c r="E227" s="74">
        <v>0</v>
      </c>
      <c r="F227" s="73">
        <v>0</v>
      </c>
      <c r="G227" s="73"/>
      <c r="H227" s="73">
        <f t="shared" si="63"/>
        <v>0</v>
      </c>
      <c r="I227" s="143">
        <v>102000000</v>
      </c>
      <c r="J227" s="75">
        <v>0</v>
      </c>
      <c r="K227" s="76">
        <f t="shared" si="62"/>
        <v>102000000</v>
      </c>
      <c r="L227" s="77">
        <f t="shared" si="64"/>
        <v>0</v>
      </c>
      <c r="M227" s="77">
        <f t="shared" si="64"/>
        <v>0</v>
      </c>
      <c r="N227" s="77">
        <f t="shared" si="64"/>
        <v>0</v>
      </c>
      <c r="O227" s="77">
        <f t="shared" si="64"/>
        <v>0</v>
      </c>
      <c r="P227" s="78"/>
    </row>
    <row r="228" spans="1:16" s="22" customFormat="1" ht="16.5" hidden="1">
      <c r="A228" s="283" t="s">
        <v>433</v>
      </c>
      <c r="B228" s="284"/>
      <c r="C228" s="284"/>
      <c r="D228" s="284"/>
      <c r="E228" s="284"/>
      <c r="F228" s="284"/>
      <c r="G228" s="284"/>
      <c r="H228" s="284"/>
      <c r="I228" s="143"/>
      <c r="J228" s="75"/>
      <c r="K228" s="76"/>
      <c r="L228" s="80"/>
      <c r="M228" s="80"/>
      <c r="N228" s="81"/>
      <c r="O228" s="82"/>
      <c r="P228" s="78"/>
    </row>
    <row r="229" spans="1:16" s="22" customFormat="1" ht="15.75" hidden="1">
      <c r="A229" s="94" t="s">
        <v>75</v>
      </c>
      <c r="B229" s="266" t="s">
        <v>408</v>
      </c>
      <c r="C229" s="266"/>
      <c r="D229" s="266"/>
      <c r="E229" s="266"/>
      <c r="F229" s="79"/>
      <c r="G229" s="79"/>
      <c r="H229" s="79"/>
      <c r="I229" s="142"/>
      <c r="J229" s="75"/>
      <c r="K229" s="76"/>
      <c r="L229" s="80"/>
      <c r="M229" s="80"/>
      <c r="N229" s="81"/>
      <c r="O229" s="82"/>
      <c r="P229" s="78"/>
    </row>
    <row r="230" spans="1:16" s="22" customFormat="1" ht="15.75" hidden="1">
      <c r="A230" s="95" t="s">
        <v>51</v>
      </c>
      <c r="B230" s="266" t="s">
        <v>52</v>
      </c>
      <c r="C230" s="266"/>
      <c r="D230" s="266"/>
      <c r="E230" s="266"/>
      <c r="F230" s="79"/>
      <c r="G230" s="79"/>
      <c r="H230" s="79"/>
      <c r="I230" s="142"/>
      <c r="J230" s="75"/>
      <c r="K230" s="76"/>
      <c r="L230" s="80"/>
      <c r="M230" s="80"/>
      <c r="N230" s="81"/>
      <c r="O230" s="82"/>
      <c r="P230" s="78"/>
    </row>
    <row r="231" spans="1:16" s="22" customFormat="1" ht="16.5" hidden="1">
      <c r="A231" s="96">
        <v>1</v>
      </c>
      <c r="B231" s="97" t="s">
        <v>53</v>
      </c>
      <c r="C231" s="98" t="s">
        <v>54</v>
      </c>
      <c r="D231" s="79">
        <v>2</v>
      </c>
      <c r="E231" s="74">
        <v>0</v>
      </c>
      <c r="F231" s="73">
        <v>0</v>
      </c>
      <c r="G231" s="73">
        <f t="shared" ref="G231:G239" si="65">D231</f>
        <v>2</v>
      </c>
      <c r="H231" s="73">
        <f t="shared" ref="H231:H239" si="66">F231+G231</f>
        <v>2</v>
      </c>
      <c r="I231" s="142">
        <v>1779193000</v>
      </c>
      <c r="J231" s="75">
        <v>0</v>
      </c>
      <c r="K231" s="76">
        <f t="shared" si="62"/>
        <v>3558386000</v>
      </c>
      <c r="L231" s="77">
        <f t="shared" ref="L231:O233" si="67">E231*($I231+$J231)</f>
        <v>0</v>
      </c>
      <c r="M231" s="77">
        <f t="shared" si="67"/>
        <v>0</v>
      </c>
      <c r="N231" s="77">
        <f t="shared" si="67"/>
        <v>3558386000</v>
      </c>
      <c r="O231" s="77">
        <f t="shared" si="67"/>
        <v>3558386000</v>
      </c>
      <c r="P231" s="78"/>
    </row>
    <row r="232" spans="1:16" s="22" customFormat="1" ht="16.5" hidden="1">
      <c r="A232" s="96">
        <v>2</v>
      </c>
      <c r="B232" s="97" t="s">
        <v>55</v>
      </c>
      <c r="C232" s="98" t="s">
        <v>54</v>
      </c>
      <c r="D232" s="79">
        <v>12</v>
      </c>
      <c r="E232" s="74">
        <v>0</v>
      </c>
      <c r="F232" s="73">
        <v>0</v>
      </c>
      <c r="G232" s="73">
        <f t="shared" si="65"/>
        <v>12</v>
      </c>
      <c r="H232" s="73">
        <f t="shared" si="66"/>
        <v>12</v>
      </c>
      <c r="I232" s="142">
        <v>210503000</v>
      </c>
      <c r="J232" s="75">
        <v>0</v>
      </c>
      <c r="K232" s="76">
        <f t="shared" si="62"/>
        <v>2526036000</v>
      </c>
      <c r="L232" s="77">
        <f t="shared" si="67"/>
        <v>0</v>
      </c>
      <c r="M232" s="77">
        <f t="shared" si="67"/>
        <v>0</v>
      </c>
      <c r="N232" s="77">
        <f t="shared" si="67"/>
        <v>2526036000</v>
      </c>
      <c r="O232" s="77">
        <f t="shared" si="67"/>
        <v>2526036000</v>
      </c>
      <c r="P232" s="78"/>
    </row>
    <row r="233" spans="1:16" s="22" customFormat="1" ht="16.5" hidden="1">
      <c r="A233" s="96">
        <v>3</v>
      </c>
      <c r="B233" s="97" t="s">
        <v>56</v>
      </c>
      <c r="C233" s="98" t="s">
        <v>54</v>
      </c>
      <c r="D233" s="79">
        <v>43</v>
      </c>
      <c r="E233" s="74">
        <v>0</v>
      </c>
      <c r="F233" s="73">
        <v>0</v>
      </c>
      <c r="G233" s="73">
        <f t="shared" si="65"/>
        <v>43</v>
      </c>
      <c r="H233" s="73">
        <f t="shared" si="66"/>
        <v>43</v>
      </c>
      <c r="I233" s="142">
        <v>53301000</v>
      </c>
      <c r="J233" s="75">
        <v>0</v>
      </c>
      <c r="K233" s="76">
        <f t="shared" si="62"/>
        <v>2291943000</v>
      </c>
      <c r="L233" s="77">
        <f t="shared" si="67"/>
        <v>0</v>
      </c>
      <c r="M233" s="77">
        <f t="shared" si="67"/>
        <v>0</v>
      </c>
      <c r="N233" s="77">
        <f t="shared" si="67"/>
        <v>2291943000</v>
      </c>
      <c r="O233" s="77">
        <f t="shared" si="67"/>
        <v>2291943000</v>
      </c>
      <c r="P233" s="78"/>
    </row>
    <row r="234" spans="1:16" s="22" customFormat="1" ht="16.5" hidden="1">
      <c r="A234" s="95" t="s">
        <v>57</v>
      </c>
      <c r="B234" s="266" t="s">
        <v>58</v>
      </c>
      <c r="C234" s="266"/>
      <c r="D234" s="266"/>
      <c r="E234" s="266"/>
      <c r="F234" s="73">
        <v>0</v>
      </c>
      <c r="G234" s="73">
        <f t="shared" si="65"/>
        <v>0</v>
      </c>
      <c r="H234" s="73">
        <f t="shared" si="66"/>
        <v>0</v>
      </c>
      <c r="I234" s="142"/>
      <c r="J234" s="75"/>
      <c r="K234" s="76"/>
      <c r="L234" s="80"/>
      <c r="M234" s="80"/>
      <c r="N234" s="81"/>
      <c r="O234" s="82"/>
      <c r="P234" s="78"/>
    </row>
    <row r="235" spans="1:16" s="22" customFormat="1" ht="31.5" hidden="1">
      <c r="A235" s="96">
        <v>1</v>
      </c>
      <c r="B235" s="97" t="s">
        <v>59</v>
      </c>
      <c r="C235" s="98" t="s">
        <v>54</v>
      </c>
      <c r="D235" s="79">
        <v>2</v>
      </c>
      <c r="E235" s="74">
        <v>0</v>
      </c>
      <c r="F235" s="73">
        <v>0</v>
      </c>
      <c r="G235" s="73">
        <f t="shared" si="65"/>
        <v>2</v>
      </c>
      <c r="H235" s="73">
        <f t="shared" si="66"/>
        <v>2</v>
      </c>
      <c r="I235" s="142">
        <v>1766963000</v>
      </c>
      <c r="J235" s="75">
        <v>0</v>
      </c>
      <c r="K235" s="76">
        <f t="shared" si="62"/>
        <v>3533926000</v>
      </c>
      <c r="L235" s="77">
        <f t="shared" ref="L235:O236" si="68">E235*($I235+$J235)</f>
        <v>0</v>
      </c>
      <c r="M235" s="77">
        <f t="shared" si="68"/>
        <v>0</v>
      </c>
      <c r="N235" s="77">
        <f t="shared" si="68"/>
        <v>3533926000</v>
      </c>
      <c r="O235" s="77">
        <f t="shared" si="68"/>
        <v>3533926000</v>
      </c>
      <c r="P235" s="78"/>
    </row>
    <row r="236" spans="1:16" s="22" customFormat="1" ht="31.5" hidden="1">
      <c r="A236" s="96">
        <v>2</v>
      </c>
      <c r="B236" s="99" t="s">
        <v>60</v>
      </c>
      <c r="C236" s="98" t="s">
        <v>54</v>
      </c>
      <c r="D236" s="79">
        <v>1</v>
      </c>
      <c r="E236" s="74">
        <v>0</v>
      </c>
      <c r="F236" s="73">
        <v>0</v>
      </c>
      <c r="G236" s="73">
        <f t="shared" si="65"/>
        <v>1</v>
      </c>
      <c r="H236" s="73">
        <f t="shared" si="66"/>
        <v>1</v>
      </c>
      <c r="I236" s="142">
        <v>1595808000</v>
      </c>
      <c r="J236" s="75">
        <v>0</v>
      </c>
      <c r="K236" s="76">
        <f t="shared" si="62"/>
        <v>1595808000</v>
      </c>
      <c r="L236" s="77">
        <f t="shared" si="68"/>
        <v>0</v>
      </c>
      <c r="M236" s="77">
        <f t="shared" si="68"/>
        <v>0</v>
      </c>
      <c r="N236" s="77">
        <f t="shared" si="68"/>
        <v>1595808000</v>
      </c>
      <c r="O236" s="77">
        <f t="shared" si="68"/>
        <v>1595808000</v>
      </c>
      <c r="P236" s="78"/>
    </row>
    <row r="237" spans="1:16" s="22" customFormat="1" ht="16.5" hidden="1">
      <c r="A237" s="95" t="s">
        <v>61</v>
      </c>
      <c r="B237" s="266" t="s">
        <v>62</v>
      </c>
      <c r="C237" s="266"/>
      <c r="D237" s="266"/>
      <c r="E237" s="266"/>
      <c r="F237" s="73">
        <v>0</v>
      </c>
      <c r="G237" s="73">
        <f t="shared" si="65"/>
        <v>0</v>
      </c>
      <c r="H237" s="73">
        <f t="shared" si="66"/>
        <v>0</v>
      </c>
      <c r="I237" s="142"/>
      <c r="J237" s="75"/>
      <c r="K237" s="76"/>
      <c r="L237" s="80"/>
      <c r="M237" s="80"/>
      <c r="N237" s="81"/>
      <c r="O237" s="82"/>
      <c r="P237" s="78"/>
    </row>
    <row r="238" spans="1:16" s="22" customFormat="1" ht="16.5" hidden="1">
      <c r="A238" s="96">
        <v>1</v>
      </c>
      <c r="B238" s="97" t="s">
        <v>63</v>
      </c>
      <c r="C238" s="98" t="s">
        <v>54</v>
      </c>
      <c r="D238" s="79">
        <v>128</v>
      </c>
      <c r="E238" s="74">
        <v>0</v>
      </c>
      <c r="F238" s="73">
        <v>0</v>
      </c>
      <c r="G238" s="73">
        <f t="shared" si="65"/>
        <v>128</v>
      </c>
      <c r="H238" s="73">
        <f t="shared" si="66"/>
        <v>128</v>
      </c>
      <c r="I238" s="142">
        <v>13795000</v>
      </c>
      <c r="J238" s="75">
        <v>0</v>
      </c>
      <c r="K238" s="76">
        <f t="shared" si="62"/>
        <v>1765760000</v>
      </c>
      <c r="L238" s="77">
        <f t="shared" ref="L238:O239" si="69">E238*($I238+$J238)</f>
        <v>0</v>
      </c>
      <c r="M238" s="77">
        <f t="shared" si="69"/>
        <v>0</v>
      </c>
      <c r="N238" s="77">
        <f t="shared" si="69"/>
        <v>1765760000</v>
      </c>
      <c r="O238" s="77">
        <f t="shared" si="69"/>
        <v>1765760000</v>
      </c>
      <c r="P238" s="78"/>
    </row>
    <row r="239" spans="1:16" s="22" customFormat="1" ht="31.5" hidden="1">
      <c r="A239" s="96">
        <v>2</v>
      </c>
      <c r="B239" s="97" t="s">
        <v>64</v>
      </c>
      <c r="C239" s="98" t="s">
        <v>65</v>
      </c>
      <c r="D239" s="79">
        <v>1</v>
      </c>
      <c r="E239" s="74">
        <v>0</v>
      </c>
      <c r="F239" s="73">
        <v>0</v>
      </c>
      <c r="G239" s="73">
        <f t="shared" si="65"/>
        <v>1</v>
      </c>
      <c r="H239" s="73">
        <f t="shared" si="66"/>
        <v>1</v>
      </c>
      <c r="I239" s="142"/>
      <c r="J239" s="75">
        <v>0</v>
      </c>
      <c r="K239" s="76">
        <f t="shared" si="62"/>
        <v>0</v>
      </c>
      <c r="L239" s="77">
        <f t="shared" si="69"/>
        <v>0</v>
      </c>
      <c r="M239" s="77">
        <f t="shared" si="69"/>
        <v>0</v>
      </c>
      <c r="N239" s="77">
        <f t="shared" si="69"/>
        <v>0</v>
      </c>
      <c r="O239" s="77">
        <f t="shared" si="69"/>
        <v>0</v>
      </c>
      <c r="P239" s="78"/>
    </row>
    <row r="240" spans="1:16" s="22" customFormat="1" ht="15.75" hidden="1">
      <c r="A240" s="95" t="s">
        <v>66</v>
      </c>
      <c r="B240" s="266" t="s">
        <v>67</v>
      </c>
      <c r="C240" s="266"/>
      <c r="D240" s="266"/>
      <c r="E240" s="266"/>
      <c r="F240" s="79"/>
      <c r="G240" s="79"/>
      <c r="H240" s="79"/>
      <c r="I240" s="142"/>
      <c r="J240" s="75"/>
      <c r="K240" s="76"/>
      <c r="L240" s="80"/>
      <c r="M240" s="80"/>
      <c r="N240" s="81"/>
      <c r="O240" s="82"/>
      <c r="P240" s="78"/>
    </row>
    <row r="241" spans="1:16" s="22" customFormat="1" ht="16.5" hidden="1">
      <c r="A241" s="96">
        <v>1</v>
      </c>
      <c r="B241" s="97" t="s">
        <v>68</v>
      </c>
      <c r="C241" s="98" t="s">
        <v>54</v>
      </c>
      <c r="D241" s="79">
        <v>2</v>
      </c>
      <c r="E241" s="74">
        <v>0</v>
      </c>
      <c r="F241" s="73">
        <v>0</v>
      </c>
      <c r="G241" s="73">
        <f t="shared" ref="G241" si="70">D241</f>
        <v>2</v>
      </c>
      <c r="H241" s="73">
        <f t="shared" ref="H241" si="71">F241+G241</f>
        <v>2</v>
      </c>
      <c r="I241" s="142">
        <v>626758000</v>
      </c>
      <c r="J241" s="75">
        <v>0</v>
      </c>
      <c r="K241" s="76">
        <f t="shared" si="62"/>
        <v>1253516000</v>
      </c>
      <c r="L241" s="77">
        <f t="shared" ref="L241:O241" si="72">E241*($I241+$J241)</f>
        <v>0</v>
      </c>
      <c r="M241" s="77">
        <f t="shared" si="72"/>
        <v>0</v>
      </c>
      <c r="N241" s="77">
        <f t="shared" si="72"/>
        <v>1253516000</v>
      </c>
      <c r="O241" s="77">
        <f t="shared" si="72"/>
        <v>1253516000</v>
      </c>
      <c r="P241" s="78"/>
    </row>
    <row r="242" spans="1:16" s="22" customFormat="1" ht="15.75" hidden="1">
      <c r="A242" s="95" t="s">
        <v>69</v>
      </c>
      <c r="B242" s="266" t="s">
        <v>70</v>
      </c>
      <c r="C242" s="266"/>
      <c r="D242" s="266"/>
      <c r="E242" s="266"/>
      <c r="F242" s="79"/>
      <c r="G242" s="79"/>
      <c r="H242" s="79"/>
      <c r="I242" s="142"/>
      <c r="J242" s="75">
        <v>0</v>
      </c>
      <c r="K242" s="76"/>
      <c r="L242" s="80"/>
      <c r="M242" s="80"/>
      <c r="N242" s="81"/>
      <c r="O242" s="82"/>
      <c r="P242" s="78"/>
    </row>
    <row r="243" spans="1:16" s="22" customFormat="1" ht="16.5" hidden="1">
      <c r="A243" s="96">
        <v>1</v>
      </c>
      <c r="B243" s="97" t="s">
        <v>71</v>
      </c>
      <c r="C243" s="98" t="s">
        <v>65</v>
      </c>
      <c r="D243" s="79">
        <v>100</v>
      </c>
      <c r="E243" s="74">
        <v>0</v>
      </c>
      <c r="F243" s="73">
        <v>0</v>
      </c>
      <c r="G243" s="73">
        <f t="shared" ref="G243:G246" si="73">D243</f>
        <v>100</v>
      </c>
      <c r="H243" s="73">
        <f t="shared" ref="H243:H246" si="74">F243+G243</f>
        <v>100</v>
      </c>
      <c r="I243" s="142">
        <v>2619000</v>
      </c>
      <c r="J243" s="75">
        <v>0</v>
      </c>
      <c r="K243" s="76">
        <f t="shared" si="62"/>
        <v>261900000</v>
      </c>
      <c r="L243" s="77">
        <f t="shared" ref="L243:O246" si="75">E243*($I243+$J243)</f>
        <v>0</v>
      </c>
      <c r="M243" s="77">
        <f t="shared" si="75"/>
        <v>0</v>
      </c>
      <c r="N243" s="77">
        <f t="shared" si="75"/>
        <v>261900000</v>
      </c>
      <c r="O243" s="77">
        <f t="shared" si="75"/>
        <v>261900000</v>
      </c>
      <c r="P243" s="78"/>
    </row>
    <row r="244" spans="1:16" s="22" customFormat="1" ht="31.5" hidden="1">
      <c r="A244" s="96">
        <v>2</v>
      </c>
      <c r="B244" s="99" t="s">
        <v>72</v>
      </c>
      <c r="C244" s="98" t="s">
        <v>65</v>
      </c>
      <c r="D244" s="79">
        <v>1</v>
      </c>
      <c r="E244" s="74">
        <v>0</v>
      </c>
      <c r="F244" s="73">
        <v>0</v>
      </c>
      <c r="G244" s="73">
        <f t="shared" si="73"/>
        <v>1</v>
      </c>
      <c r="H244" s="73">
        <f t="shared" si="74"/>
        <v>1</v>
      </c>
      <c r="I244" s="142">
        <v>248355000</v>
      </c>
      <c r="J244" s="75">
        <v>0</v>
      </c>
      <c r="K244" s="76">
        <f t="shared" si="62"/>
        <v>248355000</v>
      </c>
      <c r="L244" s="77">
        <f t="shared" si="75"/>
        <v>0</v>
      </c>
      <c r="M244" s="77">
        <f t="shared" si="75"/>
        <v>0</v>
      </c>
      <c r="N244" s="77">
        <f t="shared" si="75"/>
        <v>248355000</v>
      </c>
      <c r="O244" s="77">
        <f t="shared" si="75"/>
        <v>248355000</v>
      </c>
      <c r="P244" s="78"/>
    </row>
    <row r="245" spans="1:16" s="22" customFormat="1" ht="31.5" hidden="1">
      <c r="A245" s="96">
        <v>3</v>
      </c>
      <c r="B245" s="99" t="s">
        <v>73</v>
      </c>
      <c r="C245" s="98" t="s">
        <v>65</v>
      </c>
      <c r="D245" s="79">
        <v>1</v>
      </c>
      <c r="E245" s="74">
        <v>0</v>
      </c>
      <c r="F245" s="73">
        <v>0</v>
      </c>
      <c r="G245" s="73">
        <f t="shared" si="73"/>
        <v>1</v>
      </c>
      <c r="H245" s="73">
        <f t="shared" si="74"/>
        <v>1</v>
      </c>
      <c r="I245" s="142">
        <v>196473000</v>
      </c>
      <c r="J245" s="75">
        <v>0</v>
      </c>
      <c r="K245" s="76">
        <f t="shared" si="62"/>
        <v>196473000</v>
      </c>
      <c r="L245" s="77">
        <f t="shared" si="75"/>
        <v>0</v>
      </c>
      <c r="M245" s="77">
        <f t="shared" si="75"/>
        <v>0</v>
      </c>
      <c r="N245" s="77">
        <f t="shared" si="75"/>
        <v>196473000</v>
      </c>
      <c r="O245" s="77">
        <f t="shared" si="75"/>
        <v>196473000</v>
      </c>
      <c r="P245" s="78"/>
    </row>
    <row r="246" spans="1:16" s="22" customFormat="1" ht="31.5" hidden="1">
      <c r="A246" s="96">
        <v>4</v>
      </c>
      <c r="B246" s="99" t="s">
        <v>74</v>
      </c>
      <c r="C246" s="98" t="s">
        <v>65</v>
      </c>
      <c r="D246" s="79">
        <v>30</v>
      </c>
      <c r="E246" s="74">
        <v>0</v>
      </c>
      <c r="F246" s="73">
        <v>0</v>
      </c>
      <c r="G246" s="73">
        <f t="shared" si="73"/>
        <v>30</v>
      </c>
      <c r="H246" s="73">
        <f t="shared" si="74"/>
        <v>30</v>
      </c>
      <c r="I246" s="142">
        <v>1701000</v>
      </c>
      <c r="J246" s="75">
        <v>0</v>
      </c>
      <c r="K246" s="76">
        <f t="shared" si="62"/>
        <v>51030000</v>
      </c>
      <c r="L246" s="77">
        <f t="shared" si="75"/>
        <v>0</v>
      </c>
      <c r="M246" s="77">
        <f t="shared" si="75"/>
        <v>0</v>
      </c>
      <c r="N246" s="77">
        <f t="shared" si="75"/>
        <v>51030000</v>
      </c>
      <c r="O246" s="77">
        <f t="shared" si="75"/>
        <v>51030000</v>
      </c>
      <c r="P246" s="83"/>
    </row>
    <row r="247" spans="1:16" s="22" customFormat="1" ht="15.4" hidden="1" customHeight="1">
      <c r="A247" s="95" t="s">
        <v>323</v>
      </c>
      <c r="B247" s="4" t="s">
        <v>428</v>
      </c>
      <c r="C247" s="100"/>
      <c r="D247" s="100"/>
      <c r="E247" s="100"/>
      <c r="F247" s="100"/>
      <c r="G247" s="100"/>
      <c r="H247" s="100"/>
      <c r="I247" s="144"/>
      <c r="J247" s="75"/>
      <c r="K247" s="76"/>
      <c r="L247" s="80"/>
      <c r="M247" s="80"/>
      <c r="N247" s="81"/>
      <c r="O247" s="82"/>
      <c r="P247" s="83"/>
    </row>
    <row r="248" spans="1:16" s="22" customFormat="1" ht="31.5" hidden="1">
      <c r="A248" s="96">
        <v>1</v>
      </c>
      <c r="B248" s="99" t="s">
        <v>204</v>
      </c>
      <c r="C248" s="98" t="s">
        <v>54</v>
      </c>
      <c r="D248" s="79">
        <v>2</v>
      </c>
      <c r="E248" s="74">
        <v>0</v>
      </c>
      <c r="F248" s="73">
        <v>0</v>
      </c>
      <c r="G248" s="73">
        <f t="shared" ref="G248" si="76">D248</f>
        <v>2</v>
      </c>
      <c r="H248" s="73">
        <f t="shared" ref="H248" si="77">F248+G248</f>
        <v>2</v>
      </c>
      <c r="I248" s="142">
        <v>689985000</v>
      </c>
      <c r="J248" s="75">
        <v>0</v>
      </c>
      <c r="K248" s="76">
        <f t="shared" si="62"/>
        <v>1379970000</v>
      </c>
      <c r="L248" s="77">
        <f t="shared" ref="L248:O248" si="78">E248*($I248+$J248)</f>
        <v>0</v>
      </c>
      <c r="M248" s="77">
        <f t="shared" si="78"/>
        <v>0</v>
      </c>
      <c r="N248" s="77">
        <f t="shared" si="78"/>
        <v>1379970000</v>
      </c>
      <c r="O248" s="77">
        <f t="shared" si="78"/>
        <v>1379970000</v>
      </c>
      <c r="P248" s="78"/>
    </row>
    <row r="249" spans="1:16" s="22" customFormat="1" ht="15.75" hidden="1">
      <c r="A249" s="95" t="s">
        <v>423</v>
      </c>
      <c r="B249" s="266" t="s">
        <v>412</v>
      </c>
      <c r="C249" s="266"/>
      <c r="D249" s="266"/>
      <c r="E249" s="266"/>
      <c r="F249" s="266"/>
      <c r="G249" s="266"/>
      <c r="H249" s="266"/>
      <c r="I249" s="145"/>
      <c r="J249" s="75"/>
      <c r="K249" s="76"/>
      <c r="L249" s="80"/>
      <c r="M249" s="80"/>
      <c r="N249" s="81"/>
      <c r="O249" s="82"/>
      <c r="P249" s="78"/>
    </row>
    <row r="250" spans="1:16" s="22" customFormat="1" ht="15.75" hidden="1">
      <c r="A250" s="95" t="s">
        <v>51</v>
      </c>
      <c r="B250" s="266" t="s">
        <v>207</v>
      </c>
      <c r="C250" s="266"/>
      <c r="D250" s="266"/>
      <c r="E250" s="266"/>
      <c r="F250" s="79"/>
      <c r="G250" s="79"/>
      <c r="H250" s="79"/>
      <c r="I250" s="144"/>
      <c r="J250" s="75"/>
      <c r="K250" s="76"/>
      <c r="L250" s="80"/>
      <c r="M250" s="80"/>
      <c r="N250" s="81"/>
      <c r="O250" s="82"/>
      <c r="P250" s="78"/>
    </row>
    <row r="251" spans="1:16" s="22" customFormat="1" ht="16.5" hidden="1">
      <c r="A251" s="96">
        <v>1</v>
      </c>
      <c r="B251" s="97" t="s">
        <v>208</v>
      </c>
      <c r="C251" s="98" t="s">
        <v>97</v>
      </c>
      <c r="D251" s="79">
        <v>3</v>
      </c>
      <c r="E251" s="74">
        <v>0</v>
      </c>
      <c r="F251" s="73">
        <v>0</v>
      </c>
      <c r="G251" s="73">
        <f t="shared" ref="G251:G259" si="79">D251</f>
        <v>3</v>
      </c>
      <c r="H251" s="73">
        <f t="shared" ref="H251:H259" si="80">F251+G251</f>
        <v>3</v>
      </c>
      <c r="I251" s="142">
        <v>131487000</v>
      </c>
      <c r="J251" s="75">
        <v>0</v>
      </c>
      <c r="K251" s="76">
        <f t="shared" si="62"/>
        <v>394461000</v>
      </c>
      <c r="L251" s="77">
        <f t="shared" ref="L251:O259" si="81">E251*($I251+$J251)</f>
        <v>0</v>
      </c>
      <c r="M251" s="77">
        <f t="shared" si="81"/>
        <v>0</v>
      </c>
      <c r="N251" s="77">
        <f t="shared" si="81"/>
        <v>394461000</v>
      </c>
      <c r="O251" s="77">
        <f t="shared" si="81"/>
        <v>394461000</v>
      </c>
      <c r="P251" s="78"/>
    </row>
    <row r="252" spans="1:16" s="22" customFormat="1" ht="31.5" hidden="1">
      <c r="A252" s="96">
        <v>2</v>
      </c>
      <c r="B252" s="97" t="s">
        <v>209</v>
      </c>
      <c r="C252" s="98" t="s">
        <v>210</v>
      </c>
      <c r="D252" s="79">
        <v>6</v>
      </c>
      <c r="E252" s="74">
        <v>0</v>
      </c>
      <c r="F252" s="73">
        <v>0</v>
      </c>
      <c r="G252" s="73">
        <f t="shared" si="79"/>
        <v>6</v>
      </c>
      <c r="H252" s="73">
        <f t="shared" si="80"/>
        <v>6</v>
      </c>
      <c r="I252" s="142">
        <v>7610000</v>
      </c>
      <c r="J252" s="75">
        <v>0</v>
      </c>
      <c r="K252" s="76">
        <f t="shared" si="62"/>
        <v>45660000</v>
      </c>
      <c r="L252" s="77">
        <f t="shared" si="81"/>
        <v>0</v>
      </c>
      <c r="M252" s="77">
        <f t="shared" si="81"/>
        <v>0</v>
      </c>
      <c r="N252" s="77">
        <f t="shared" si="81"/>
        <v>45660000</v>
      </c>
      <c r="O252" s="77">
        <f t="shared" si="81"/>
        <v>45660000</v>
      </c>
      <c r="P252" s="78"/>
    </row>
    <row r="253" spans="1:16" s="22" customFormat="1" ht="31.5" hidden="1">
      <c r="A253" s="96">
        <v>3</v>
      </c>
      <c r="B253" s="97" t="s">
        <v>211</v>
      </c>
      <c r="C253" s="98" t="s">
        <v>97</v>
      </c>
      <c r="D253" s="79">
        <v>6</v>
      </c>
      <c r="E253" s="74">
        <v>0</v>
      </c>
      <c r="F253" s="73">
        <v>0</v>
      </c>
      <c r="G253" s="73">
        <f t="shared" si="79"/>
        <v>6</v>
      </c>
      <c r="H253" s="73">
        <f t="shared" si="80"/>
        <v>6</v>
      </c>
      <c r="I253" s="142">
        <v>2550000</v>
      </c>
      <c r="J253" s="75">
        <v>0</v>
      </c>
      <c r="K253" s="76">
        <f t="shared" si="62"/>
        <v>15300000</v>
      </c>
      <c r="L253" s="77">
        <f t="shared" si="81"/>
        <v>0</v>
      </c>
      <c r="M253" s="77">
        <f t="shared" si="81"/>
        <v>0</v>
      </c>
      <c r="N253" s="77">
        <f t="shared" si="81"/>
        <v>15300000</v>
      </c>
      <c r="O253" s="77">
        <f t="shared" si="81"/>
        <v>15300000</v>
      </c>
      <c r="P253" s="78"/>
    </row>
    <row r="254" spans="1:16" s="22" customFormat="1" ht="16.5" hidden="1">
      <c r="A254" s="96">
        <v>4</v>
      </c>
      <c r="B254" s="97" t="s">
        <v>212</v>
      </c>
      <c r="C254" s="98" t="s">
        <v>97</v>
      </c>
      <c r="D254" s="79">
        <v>3</v>
      </c>
      <c r="E254" s="74">
        <v>0</v>
      </c>
      <c r="F254" s="73">
        <v>0</v>
      </c>
      <c r="G254" s="73">
        <f t="shared" si="79"/>
        <v>3</v>
      </c>
      <c r="H254" s="73">
        <f t="shared" si="80"/>
        <v>3</v>
      </c>
      <c r="I254" s="142">
        <v>11205000</v>
      </c>
      <c r="J254" s="75">
        <v>0</v>
      </c>
      <c r="K254" s="76">
        <f t="shared" si="62"/>
        <v>33615000</v>
      </c>
      <c r="L254" s="77">
        <f t="shared" si="81"/>
        <v>0</v>
      </c>
      <c r="M254" s="77">
        <f t="shared" si="81"/>
        <v>0</v>
      </c>
      <c r="N254" s="77">
        <f t="shared" si="81"/>
        <v>33615000</v>
      </c>
      <c r="O254" s="77">
        <f t="shared" si="81"/>
        <v>33615000</v>
      </c>
      <c r="P254" s="78"/>
    </row>
    <row r="255" spans="1:16" s="22" customFormat="1" ht="16.5" hidden="1">
      <c r="A255" s="96">
        <v>5</v>
      </c>
      <c r="B255" s="97" t="s">
        <v>213</v>
      </c>
      <c r="C255" s="98" t="s">
        <v>97</v>
      </c>
      <c r="D255" s="79">
        <v>3</v>
      </c>
      <c r="E255" s="74">
        <v>0</v>
      </c>
      <c r="F255" s="73">
        <v>0</v>
      </c>
      <c r="G255" s="73">
        <f t="shared" si="79"/>
        <v>3</v>
      </c>
      <c r="H255" s="73">
        <f t="shared" si="80"/>
        <v>3</v>
      </c>
      <c r="I255" s="142">
        <v>5942000</v>
      </c>
      <c r="J255" s="75">
        <v>0</v>
      </c>
      <c r="K255" s="76">
        <f t="shared" si="62"/>
        <v>17826000</v>
      </c>
      <c r="L255" s="77">
        <f t="shared" si="81"/>
        <v>0</v>
      </c>
      <c r="M255" s="77">
        <f t="shared" si="81"/>
        <v>0</v>
      </c>
      <c r="N255" s="77">
        <f t="shared" si="81"/>
        <v>17826000</v>
      </c>
      <c r="O255" s="77">
        <f t="shared" si="81"/>
        <v>17826000</v>
      </c>
      <c r="P255" s="78"/>
    </row>
    <row r="256" spans="1:16" s="22" customFormat="1" ht="16.5" hidden="1">
      <c r="A256" s="96">
        <v>6</v>
      </c>
      <c r="B256" s="97" t="s">
        <v>429</v>
      </c>
      <c r="C256" s="98" t="s">
        <v>97</v>
      </c>
      <c r="D256" s="79">
        <v>3</v>
      </c>
      <c r="E256" s="74">
        <v>0</v>
      </c>
      <c r="F256" s="73">
        <v>0</v>
      </c>
      <c r="G256" s="73">
        <f t="shared" si="79"/>
        <v>3</v>
      </c>
      <c r="H256" s="73">
        <f t="shared" si="80"/>
        <v>3</v>
      </c>
      <c r="I256" s="142">
        <v>11000000</v>
      </c>
      <c r="J256" s="75">
        <v>0</v>
      </c>
      <c r="K256" s="76">
        <f t="shared" si="62"/>
        <v>33000000</v>
      </c>
      <c r="L256" s="77">
        <f t="shared" si="81"/>
        <v>0</v>
      </c>
      <c r="M256" s="77">
        <f t="shared" si="81"/>
        <v>0</v>
      </c>
      <c r="N256" s="77">
        <f t="shared" si="81"/>
        <v>33000000</v>
      </c>
      <c r="O256" s="77">
        <f t="shared" si="81"/>
        <v>33000000</v>
      </c>
      <c r="P256" s="78"/>
    </row>
    <row r="257" spans="1:16" s="22" customFormat="1" ht="16.5" hidden="1">
      <c r="A257" s="96">
        <v>7</v>
      </c>
      <c r="B257" s="97" t="s">
        <v>214</v>
      </c>
      <c r="C257" s="98" t="s">
        <v>54</v>
      </c>
      <c r="D257" s="79">
        <v>3</v>
      </c>
      <c r="E257" s="74">
        <v>0</v>
      </c>
      <c r="F257" s="73">
        <v>0</v>
      </c>
      <c r="G257" s="73">
        <f t="shared" si="79"/>
        <v>3</v>
      </c>
      <c r="H257" s="73">
        <f t="shared" si="80"/>
        <v>3</v>
      </c>
      <c r="I257" s="142">
        <v>10996000</v>
      </c>
      <c r="J257" s="75">
        <v>0</v>
      </c>
      <c r="K257" s="76">
        <f t="shared" si="62"/>
        <v>32988000</v>
      </c>
      <c r="L257" s="77">
        <f t="shared" si="81"/>
        <v>0</v>
      </c>
      <c r="M257" s="77">
        <f t="shared" si="81"/>
        <v>0</v>
      </c>
      <c r="N257" s="77">
        <f t="shared" si="81"/>
        <v>32988000</v>
      </c>
      <c r="O257" s="77">
        <f t="shared" si="81"/>
        <v>32988000</v>
      </c>
      <c r="P257" s="78"/>
    </row>
    <row r="258" spans="1:16" s="22" customFormat="1" ht="16.5" hidden="1">
      <c r="A258" s="96">
        <v>8</v>
      </c>
      <c r="B258" s="97" t="s">
        <v>215</v>
      </c>
      <c r="C258" s="98" t="s">
        <v>97</v>
      </c>
      <c r="D258" s="79">
        <v>3</v>
      </c>
      <c r="E258" s="74">
        <v>0</v>
      </c>
      <c r="F258" s="73">
        <v>0</v>
      </c>
      <c r="G258" s="73">
        <f t="shared" si="79"/>
        <v>3</v>
      </c>
      <c r="H258" s="73">
        <f t="shared" si="80"/>
        <v>3</v>
      </c>
      <c r="I258" s="142">
        <v>9806000</v>
      </c>
      <c r="J258" s="75">
        <v>0</v>
      </c>
      <c r="K258" s="76">
        <f t="shared" si="62"/>
        <v>29418000</v>
      </c>
      <c r="L258" s="77">
        <f t="shared" si="81"/>
        <v>0</v>
      </c>
      <c r="M258" s="77">
        <f t="shared" si="81"/>
        <v>0</v>
      </c>
      <c r="N258" s="77">
        <f t="shared" si="81"/>
        <v>29418000</v>
      </c>
      <c r="O258" s="77">
        <f t="shared" si="81"/>
        <v>29418000</v>
      </c>
      <c r="P258" s="78"/>
    </row>
    <row r="259" spans="1:16" s="22" customFormat="1" ht="31.5" hidden="1">
      <c r="A259" s="96">
        <v>9</v>
      </c>
      <c r="B259" s="97" t="s">
        <v>216</v>
      </c>
      <c r="C259" s="98" t="s">
        <v>97</v>
      </c>
      <c r="D259" s="79">
        <v>3</v>
      </c>
      <c r="E259" s="74">
        <v>0</v>
      </c>
      <c r="F259" s="73">
        <v>0</v>
      </c>
      <c r="G259" s="73">
        <f t="shared" si="79"/>
        <v>3</v>
      </c>
      <c r="H259" s="73">
        <f t="shared" si="80"/>
        <v>3</v>
      </c>
      <c r="I259" s="142">
        <v>11010000</v>
      </c>
      <c r="J259" s="75">
        <v>0</v>
      </c>
      <c r="K259" s="76">
        <f t="shared" si="62"/>
        <v>33030000</v>
      </c>
      <c r="L259" s="77">
        <f t="shared" si="81"/>
        <v>0</v>
      </c>
      <c r="M259" s="77">
        <f t="shared" si="81"/>
        <v>0</v>
      </c>
      <c r="N259" s="77">
        <f t="shared" si="81"/>
        <v>33030000</v>
      </c>
      <c r="O259" s="77">
        <f t="shared" si="81"/>
        <v>33030000</v>
      </c>
      <c r="P259" s="78"/>
    </row>
    <row r="260" spans="1:16" s="22" customFormat="1" ht="15.75" hidden="1">
      <c r="A260" s="95" t="s">
        <v>57</v>
      </c>
      <c r="B260" s="266" t="s">
        <v>217</v>
      </c>
      <c r="C260" s="266"/>
      <c r="D260" s="266"/>
      <c r="E260" s="266"/>
      <c r="F260" s="79"/>
      <c r="G260" s="79"/>
      <c r="H260" s="79"/>
      <c r="I260" s="144"/>
      <c r="J260" s="75"/>
      <c r="K260" s="76"/>
      <c r="L260" s="80"/>
      <c r="M260" s="80"/>
      <c r="N260" s="81"/>
      <c r="O260" s="82"/>
      <c r="P260" s="78"/>
    </row>
    <row r="261" spans="1:16" s="22" customFormat="1" ht="31.5" hidden="1">
      <c r="A261" s="96">
        <v>1</v>
      </c>
      <c r="B261" s="97" t="s">
        <v>218</v>
      </c>
      <c r="C261" s="98" t="s">
        <v>97</v>
      </c>
      <c r="D261" s="79">
        <v>1</v>
      </c>
      <c r="E261" s="74">
        <v>0</v>
      </c>
      <c r="F261" s="73">
        <v>0</v>
      </c>
      <c r="G261" s="73">
        <f t="shared" ref="G261:G265" si="82">D261</f>
        <v>1</v>
      </c>
      <c r="H261" s="73">
        <f t="shared" ref="H261:H265" si="83">F261+G261</f>
        <v>1</v>
      </c>
      <c r="I261" s="142">
        <v>90287000</v>
      </c>
      <c r="J261" s="75">
        <v>0</v>
      </c>
      <c r="K261" s="76">
        <f t="shared" si="62"/>
        <v>90287000</v>
      </c>
      <c r="L261" s="77">
        <f t="shared" ref="L261:O265" si="84">E261*($I261+$J261)</f>
        <v>0</v>
      </c>
      <c r="M261" s="77">
        <f t="shared" si="84"/>
        <v>0</v>
      </c>
      <c r="N261" s="77">
        <f t="shared" si="84"/>
        <v>90287000</v>
      </c>
      <c r="O261" s="77">
        <f t="shared" si="84"/>
        <v>90287000</v>
      </c>
      <c r="P261" s="78"/>
    </row>
    <row r="262" spans="1:16" s="22" customFormat="1" ht="16.5" hidden="1">
      <c r="A262" s="96">
        <v>2</v>
      </c>
      <c r="B262" s="97" t="s">
        <v>219</v>
      </c>
      <c r="C262" s="98" t="s">
        <v>97</v>
      </c>
      <c r="D262" s="79">
        <v>1</v>
      </c>
      <c r="E262" s="74">
        <v>0</v>
      </c>
      <c r="F262" s="73">
        <v>0</v>
      </c>
      <c r="G262" s="73">
        <f t="shared" si="82"/>
        <v>1</v>
      </c>
      <c r="H262" s="73">
        <f t="shared" si="83"/>
        <v>1</v>
      </c>
      <c r="I262" s="142">
        <v>144962000</v>
      </c>
      <c r="J262" s="75">
        <v>0</v>
      </c>
      <c r="K262" s="76">
        <f t="shared" si="62"/>
        <v>144962000</v>
      </c>
      <c r="L262" s="77">
        <f t="shared" si="84"/>
        <v>0</v>
      </c>
      <c r="M262" s="77">
        <f t="shared" si="84"/>
        <v>0</v>
      </c>
      <c r="N262" s="77">
        <f t="shared" si="84"/>
        <v>144962000</v>
      </c>
      <c r="O262" s="77">
        <f t="shared" si="84"/>
        <v>144962000</v>
      </c>
      <c r="P262" s="78"/>
    </row>
    <row r="263" spans="1:16" s="22" customFormat="1" ht="16.5" hidden="1">
      <c r="A263" s="96">
        <v>3</v>
      </c>
      <c r="B263" s="97" t="s">
        <v>220</v>
      </c>
      <c r="C263" s="98" t="s">
        <v>97</v>
      </c>
      <c r="D263" s="79">
        <v>1</v>
      </c>
      <c r="E263" s="74">
        <v>0</v>
      </c>
      <c r="F263" s="73">
        <v>0</v>
      </c>
      <c r="G263" s="73">
        <f t="shared" si="82"/>
        <v>1</v>
      </c>
      <c r="H263" s="73">
        <f t="shared" si="83"/>
        <v>1</v>
      </c>
      <c r="I263" s="142">
        <v>62195000</v>
      </c>
      <c r="J263" s="75">
        <v>0</v>
      </c>
      <c r="K263" s="76">
        <f t="shared" si="62"/>
        <v>62195000</v>
      </c>
      <c r="L263" s="77">
        <f t="shared" si="84"/>
        <v>0</v>
      </c>
      <c r="M263" s="77">
        <f t="shared" si="84"/>
        <v>0</v>
      </c>
      <c r="N263" s="77">
        <f t="shared" si="84"/>
        <v>62195000</v>
      </c>
      <c r="O263" s="77">
        <f t="shared" si="84"/>
        <v>62195000</v>
      </c>
      <c r="P263" s="78"/>
    </row>
    <row r="264" spans="1:16" s="22" customFormat="1" ht="31.5" hidden="1">
      <c r="A264" s="96">
        <v>4</v>
      </c>
      <c r="B264" s="97" t="s">
        <v>221</v>
      </c>
      <c r="C264" s="98" t="s">
        <v>97</v>
      </c>
      <c r="D264" s="79">
        <v>1</v>
      </c>
      <c r="E264" s="74">
        <v>0</v>
      </c>
      <c r="F264" s="73">
        <v>0</v>
      </c>
      <c r="G264" s="73">
        <f t="shared" si="82"/>
        <v>1</v>
      </c>
      <c r="H264" s="73">
        <f t="shared" si="83"/>
        <v>1</v>
      </c>
      <c r="I264" s="142">
        <v>21965000</v>
      </c>
      <c r="J264" s="75">
        <v>0</v>
      </c>
      <c r="K264" s="76">
        <f t="shared" si="62"/>
        <v>21965000</v>
      </c>
      <c r="L264" s="77">
        <f t="shared" si="84"/>
        <v>0</v>
      </c>
      <c r="M264" s="77">
        <f t="shared" si="84"/>
        <v>0</v>
      </c>
      <c r="N264" s="77">
        <f t="shared" si="84"/>
        <v>21965000</v>
      </c>
      <c r="O264" s="77">
        <f t="shared" si="84"/>
        <v>21965000</v>
      </c>
      <c r="P264" s="78"/>
    </row>
    <row r="265" spans="1:16" s="22" customFormat="1" ht="31.5" hidden="1">
      <c r="A265" s="96">
        <v>5</v>
      </c>
      <c r="B265" s="97" t="s">
        <v>222</v>
      </c>
      <c r="C265" s="98" t="s">
        <v>97</v>
      </c>
      <c r="D265" s="79">
        <v>1</v>
      </c>
      <c r="E265" s="74">
        <v>0</v>
      </c>
      <c r="F265" s="73">
        <v>0</v>
      </c>
      <c r="G265" s="73">
        <f t="shared" si="82"/>
        <v>1</v>
      </c>
      <c r="H265" s="73">
        <f t="shared" si="83"/>
        <v>1</v>
      </c>
      <c r="I265" s="142">
        <v>43061000</v>
      </c>
      <c r="J265" s="75">
        <v>0</v>
      </c>
      <c r="K265" s="76">
        <f t="shared" si="62"/>
        <v>43061000</v>
      </c>
      <c r="L265" s="77">
        <f t="shared" si="84"/>
        <v>0</v>
      </c>
      <c r="M265" s="77">
        <f t="shared" si="84"/>
        <v>0</v>
      </c>
      <c r="N265" s="77">
        <f t="shared" si="84"/>
        <v>43061000</v>
      </c>
      <c r="O265" s="77">
        <f t="shared" si="84"/>
        <v>43061000</v>
      </c>
      <c r="P265" s="78"/>
    </row>
    <row r="266" spans="1:16" s="22" customFormat="1" ht="15.75" hidden="1">
      <c r="A266" s="95" t="s">
        <v>61</v>
      </c>
      <c r="B266" s="266" t="s">
        <v>223</v>
      </c>
      <c r="C266" s="266"/>
      <c r="D266" s="266"/>
      <c r="E266" s="266"/>
      <c r="F266" s="79"/>
      <c r="G266" s="79"/>
      <c r="H266" s="79"/>
      <c r="I266" s="144"/>
      <c r="J266" s="75"/>
      <c r="K266" s="76"/>
      <c r="L266" s="80"/>
      <c r="M266" s="80"/>
      <c r="N266" s="81"/>
      <c r="O266" s="82"/>
      <c r="P266" s="78"/>
    </row>
    <row r="267" spans="1:16" s="22" customFormat="1" ht="31.5" hidden="1">
      <c r="A267" s="96">
        <v>1</v>
      </c>
      <c r="B267" s="99" t="s">
        <v>224</v>
      </c>
      <c r="C267" s="98" t="s">
        <v>97</v>
      </c>
      <c r="D267" s="79">
        <v>2</v>
      </c>
      <c r="E267" s="74">
        <v>0</v>
      </c>
      <c r="F267" s="73">
        <v>0</v>
      </c>
      <c r="G267" s="73">
        <f t="shared" ref="G267:G273" si="85">D267</f>
        <v>2</v>
      </c>
      <c r="H267" s="73">
        <f t="shared" ref="H267:H273" si="86">F267+G267</f>
        <v>2</v>
      </c>
      <c r="I267" s="142">
        <v>19931000</v>
      </c>
      <c r="J267" s="75">
        <v>0</v>
      </c>
      <c r="K267" s="76">
        <f t="shared" si="62"/>
        <v>39862000</v>
      </c>
      <c r="L267" s="77">
        <f t="shared" ref="L267:O273" si="87">E267*($I267+$J267)</f>
        <v>0</v>
      </c>
      <c r="M267" s="77">
        <f t="shared" si="87"/>
        <v>0</v>
      </c>
      <c r="N267" s="77">
        <f t="shared" si="87"/>
        <v>39862000</v>
      </c>
      <c r="O267" s="77">
        <f t="shared" si="87"/>
        <v>39862000</v>
      </c>
      <c r="P267" s="78"/>
    </row>
    <row r="268" spans="1:16" s="22" customFormat="1" ht="31.5" hidden="1">
      <c r="A268" s="96">
        <v>2</v>
      </c>
      <c r="B268" s="99" t="s">
        <v>225</v>
      </c>
      <c r="C268" s="98" t="s">
        <v>97</v>
      </c>
      <c r="D268" s="79">
        <v>1</v>
      </c>
      <c r="E268" s="74">
        <v>0</v>
      </c>
      <c r="F268" s="73">
        <v>0</v>
      </c>
      <c r="G268" s="73">
        <f t="shared" si="85"/>
        <v>1</v>
      </c>
      <c r="H268" s="73">
        <f t="shared" si="86"/>
        <v>1</v>
      </c>
      <c r="I268" s="142">
        <v>47303000</v>
      </c>
      <c r="J268" s="75">
        <v>0</v>
      </c>
      <c r="K268" s="76">
        <f t="shared" si="62"/>
        <v>47303000</v>
      </c>
      <c r="L268" s="77">
        <f t="shared" si="87"/>
        <v>0</v>
      </c>
      <c r="M268" s="77">
        <f t="shared" si="87"/>
        <v>0</v>
      </c>
      <c r="N268" s="77">
        <f t="shared" si="87"/>
        <v>47303000</v>
      </c>
      <c r="O268" s="77">
        <f t="shared" si="87"/>
        <v>47303000</v>
      </c>
      <c r="P268" s="78"/>
    </row>
    <row r="269" spans="1:16" s="22" customFormat="1" ht="16.5" hidden="1">
      <c r="A269" s="96">
        <v>3</v>
      </c>
      <c r="B269" s="97" t="s">
        <v>226</v>
      </c>
      <c r="C269" s="98" t="s">
        <v>97</v>
      </c>
      <c r="D269" s="79">
        <v>1</v>
      </c>
      <c r="E269" s="74">
        <v>0</v>
      </c>
      <c r="F269" s="73">
        <v>0</v>
      </c>
      <c r="G269" s="73">
        <f t="shared" si="85"/>
        <v>1</v>
      </c>
      <c r="H269" s="73">
        <f t="shared" si="86"/>
        <v>1</v>
      </c>
      <c r="I269" s="142">
        <v>4385000</v>
      </c>
      <c r="J269" s="75">
        <v>0</v>
      </c>
      <c r="K269" s="76">
        <f t="shared" si="62"/>
        <v>4385000</v>
      </c>
      <c r="L269" s="77">
        <f t="shared" si="87"/>
        <v>0</v>
      </c>
      <c r="M269" s="77">
        <f t="shared" si="87"/>
        <v>0</v>
      </c>
      <c r="N269" s="77">
        <f t="shared" si="87"/>
        <v>4385000</v>
      </c>
      <c r="O269" s="77">
        <f t="shared" si="87"/>
        <v>4385000</v>
      </c>
      <c r="P269" s="78"/>
    </row>
    <row r="270" spans="1:16" s="22" customFormat="1" ht="16.5" hidden="1">
      <c r="A270" s="174">
        <v>4</v>
      </c>
      <c r="B270" s="175" t="s">
        <v>227</v>
      </c>
      <c r="C270" s="176" t="s">
        <v>97</v>
      </c>
      <c r="D270" s="177">
        <v>2</v>
      </c>
      <c r="E270" s="178">
        <v>0</v>
      </c>
      <c r="F270" s="179">
        <v>0</v>
      </c>
      <c r="G270" s="179">
        <f t="shared" si="85"/>
        <v>2</v>
      </c>
      <c r="H270" s="179">
        <f t="shared" si="86"/>
        <v>2</v>
      </c>
      <c r="I270" s="180">
        <v>123098000</v>
      </c>
      <c r="J270" s="181">
        <v>0</v>
      </c>
      <c r="K270" s="182">
        <f t="shared" si="62"/>
        <v>246196000</v>
      </c>
      <c r="L270" s="183">
        <f t="shared" si="87"/>
        <v>0</v>
      </c>
      <c r="M270" s="183">
        <f t="shared" si="87"/>
        <v>0</v>
      </c>
      <c r="N270" s="183">
        <f t="shared" si="87"/>
        <v>246196000</v>
      </c>
      <c r="O270" s="183">
        <f t="shared" si="87"/>
        <v>246196000</v>
      </c>
      <c r="P270" s="184"/>
    </row>
    <row r="271" spans="1:16" s="22" customFormat="1" ht="16.5" hidden="1">
      <c r="A271" s="96">
        <v>5</v>
      </c>
      <c r="B271" s="97" t="s">
        <v>228</v>
      </c>
      <c r="C271" s="98" t="s">
        <v>97</v>
      </c>
      <c r="D271" s="79">
        <v>1</v>
      </c>
      <c r="E271" s="74">
        <v>0</v>
      </c>
      <c r="F271" s="73">
        <v>0</v>
      </c>
      <c r="G271" s="73">
        <f t="shared" si="85"/>
        <v>1</v>
      </c>
      <c r="H271" s="73">
        <f t="shared" si="86"/>
        <v>1</v>
      </c>
      <c r="I271" s="142">
        <v>35671000</v>
      </c>
      <c r="J271" s="75">
        <v>0</v>
      </c>
      <c r="K271" s="76">
        <f t="shared" si="62"/>
        <v>35671000</v>
      </c>
      <c r="L271" s="77">
        <f t="shared" si="87"/>
        <v>0</v>
      </c>
      <c r="M271" s="77">
        <f t="shared" si="87"/>
        <v>0</v>
      </c>
      <c r="N271" s="77">
        <f t="shared" si="87"/>
        <v>35671000</v>
      </c>
      <c r="O271" s="77">
        <f t="shared" si="87"/>
        <v>35671000</v>
      </c>
      <c r="P271" s="78"/>
    </row>
    <row r="272" spans="1:16" s="22" customFormat="1" ht="31.5" hidden="1">
      <c r="A272" s="96">
        <v>6</v>
      </c>
      <c r="B272" s="99" t="s">
        <v>229</v>
      </c>
      <c r="C272" s="98" t="s">
        <v>97</v>
      </c>
      <c r="D272" s="79">
        <v>1</v>
      </c>
      <c r="E272" s="74">
        <v>0</v>
      </c>
      <c r="F272" s="73">
        <v>0</v>
      </c>
      <c r="G272" s="73">
        <f t="shared" si="85"/>
        <v>1</v>
      </c>
      <c r="H272" s="73">
        <f t="shared" si="86"/>
        <v>1</v>
      </c>
      <c r="I272" s="142">
        <v>37064000</v>
      </c>
      <c r="J272" s="75">
        <v>0</v>
      </c>
      <c r="K272" s="76">
        <f t="shared" si="62"/>
        <v>37064000</v>
      </c>
      <c r="L272" s="77">
        <f t="shared" si="87"/>
        <v>0</v>
      </c>
      <c r="M272" s="77">
        <f t="shared" si="87"/>
        <v>0</v>
      </c>
      <c r="N272" s="77">
        <f t="shared" si="87"/>
        <v>37064000</v>
      </c>
      <c r="O272" s="77">
        <f t="shared" si="87"/>
        <v>37064000</v>
      </c>
      <c r="P272" s="78"/>
    </row>
    <row r="273" spans="1:16" s="22" customFormat="1" ht="16.5" hidden="1">
      <c r="A273" s="96">
        <v>7</v>
      </c>
      <c r="B273" s="97" t="s">
        <v>230</v>
      </c>
      <c r="C273" s="98" t="s">
        <v>97</v>
      </c>
      <c r="D273" s="79">
        <v>1</v>
      </c>
      <c r="E273" s="74">
        <v>0</v>
      </c>
      <c r="F273" s="73">
        <v>0</v>
      </c>
      <c r="G273" s="73">
        <f t="shared" si="85"/>
        <v>1</v>
      </c>
      <c r="H273" s="73">
        <f t="shared" si="86"/>
        <v>1</v>
      </c>
      <c r="I273" s="142">
        <v>51313000</v>
      </c>
      <c r="J273" s="75">
        <v>0</v>
      </c>
      <c r="K273" s="76">
        <f t="shared" si="62"/>
        <v>51313000</v>
      </c>
      <c r="L273" s="77">
        <f t="shared" si="87"/>
        <v>0</v>
      </c>
      <c r="M273" s="77">
        <f t="shared" si="87"/>
        <v>0</v>
      </c>
      <c r="N273" s="77">
        <f t="shared" si="87"/>
        <v>51313000</v>
      </c>
      <c r="O273" s="77">
        <f t="shared" si="87"/>
        <v>51313000</v>
      </c>
      <c r="P273" s="78"/>
    </row>
    <row r="274" spans="1:16" s="22" customFormat="1" ht="15.75" hidden="1">
      <c r="A274" s="95" t="s">
        <v>66</v>
      </c>
      <c r="B274" s="266" t="s">
        <v>231</v>
      </c>
      <c r="C274" s="266"/>
      <c r="D274" s="266"/>
      <c r="E274" s="266"/>
      <c r="F274" s="79"/>
      <c r="G274" s="79"/>
      <c r="H274" s="79"/>
      <c r="I274" s="144"/>
      <c r="J274" s="75"/>
      <c r="K274" s="76"/>
      <c r="L274" s="80"/>
      <c r="M274" s="80"/>
      <c r="N274" s="81"/>
      <c r="O274" s="82"/>
      <c r="P274" s="78"/>
    </row>
    <row r="275" spans="1:16" s="22" customFormat="1" ht="31.5" hidden="1">
      <c r="A275" s="96">
        <v>1</v>
      </c>
      <c r="B275" s="97" t="s">
        <v>232</v>
      </c>
      <c r="C275" s="98" t="s">
        <v>188</v>
      </c>
      <c r="D275" s="79">
        <v>1</v>
      </c>
      <c r="E275" s="74">
        <v>0</v>
      </c>
      <c r="F275" s="73">
        <v>0</v>
      </c>
      <c r="G275" s="73">
        <f t="shared" ref="G275" si="88">D275</f>
        <v>1</v>
      </c>
      <c r="H275" s="73">
        <f t="shared" ref="H275" si="89">F275+G275</f>
        <v>1</v>
      </c>
      <c r="I275" s="142">
        <v>1239434655</v>
      </c>
      <c r="J275" s="75">
        <v>0</v>
      </c>
      <c r="K275" s="76">
        <f t="shared" si="62"/>
        <v>1239434655</v>
      </c>
      <c r="L275" s="77">
        <f t="shared" ref="L275:O275" si="90">E275*($I275+$J275)</f>
        <v>0</v>
      </c>
      <c r="M275" s="77">
        <f t="shared" si="90"/>
        <v>0</v>
      </c>
      <c r="N275" s="77">
        <f t="shared" si="90"/>
        <v>1239434655</v>
      </c>
      <c r="O275" s="77">
        <f t="shared" si="90"/>
        <v>1239434655</v>
      </c>
      <c r="P275" s="78"/>
    </row>
    <row r="276" spans="1:16" s="22" customFormat="1" ht="15.75" hidden="1">
      <c r="A276" s="95" t="s">
        <v>69</v>
      </c>
      <c r="B276" s="266" t="s">
        <v>233</v>
      </c>
      <c r="C276" s="266"/>
      <c r="D276" s="266"/>
      <c r="E276" s="266"/>
      <c r="F276" s="79"/>
      <c r="G276" s="79"/>
      <c r="H276" s="79"/>
      <c r="I276" s="144"/>
      <c r="J276" s="75"/>
      <c r="K276" s="76"/>
      <c r="L276" s="80"/>
      <c r="M276" s="80"/>
      <c r="N276" s="81"/>
      <c r="O276" s="82"/>
      <c r="P276" s="78"/>
    </row>
    <row r="277" spans="1:16" s="22" customFormat="1" ht="16.5" hidden="1">
      <c r="A277" s="96">
        <v>1</v>
      </c>
      <c r="B277" s="97" t="s">
        <v>234</v>
      </c>
      <c r="C277" s="98" t="s">
        <v>188</v>
      </c>
      <c r="D277" s="79">
        <v>1</v>
      </c>
      <c r="E277" s="74">
        <v>0</v>
      </c>
      <c r="F277" s="73">
        <v>0</v>
      </c>
      <c r="G277" s="73">
        <f t="shared" ref="G277:G284" si="91">D277</f>
        <v>1</v>
      </c>
      <c r="H277" s="73">
        <f t="shared" ref="H277:H284" si="92">F277+G277</f>
        <v>1</v>
      </c>
      <c r="I277" s="142">
        <v>101320000</v>
      </c>
      <c r="J277" s="75">
        <v>0</v>
      </c>
      <c r="K277" s="76">
        <f t="shared" si="62"/>
        <v>101320000</v>
      </c>
      <c r="L277" s="77">
        <f t="shared" ref="L277:O278" si="93">E277*($I277+$J277)</f>
        <v>0</v>
      </c>
      <c r="M277" s="77">
        <f t="shared" si="93"/>
        <v>0</v>
      </c>
      <c r="N277" s="77">
        <f t="shared" si="93"/>
        <v>101320000</v>
      </c>
      <c r="O277" s="77">
        <f t="shared" si="93"/>
        <v>101320000</v>
      </c>
      <c r="P277" s="78"/>
    </row>
    <row r="278" spans="1:16" s="22" customFormat="1" ht="16.5" hidden="1">
      <c r="A278" s="96">
        <v>2</v>
      </c>
      <c r="B278" s="97" t="s">
        <v>235</v>
      </c>
      <c r="C278" s="98" t="s">
        <v>97</v>
      </c>
      <c r="D278" s="79">
        <v>1</v>
      </c>
      <c r="E278" s="74">
        <v>0</v>
      </c>
      <c r="F278" s="73">
        <v>0</v>
      </c>
      <c r="G278" s="73">
        <f t="shared" si="91"/>
        <v>1</v>
      </c>
      <c r="H278" s="73">
        <f t="shared" si="92"/>
        <v>1</v>
      </c>
      <c r="I278" s="142">
        <v>41925000</v>
      </c>
      <c r="J278" s="75">
        <v>0</v>
      </c>
      <c r="K278" s="76">
        <f t="shared" si="62"/>
        <v>41925000</v>
      </c>
      <c r="L278" s="77">
        <f t="shared" si="93"/>
        <v>0</v>
      </c>
      <c r="M278" s="77">
        <f t="shared" si="93"/>
        <v>0</v>
      </c>
      <c r="N278" s="77">
        <f t="shared" si="93"/>
        <v>41925000</v>
      </c>
      <c r="O278" s="77">
        <f t="shared" si="93"/>
        <v>41925000</v>
      </c>
      <c r="P278" s="78"/>
    </row>
    <row r="279" spans="1:16" s="22" customFormat="1" ht="16.5" hidden="1">
      <c r="A279" s="95" t="s">
        <v>138</v>
      </c>
      <c r="B279" s="266" t="s">
        <v>236</v>
      </c>
      <c r="C279" s="266"/>
      <c r="D279" s="266"/>
      <c r="E279" s="266"/>
      <c r="F279" s="73">
        <v>0</v>
      </c>
      <c r="G279" s="73">
        <f t="shared" si="91"/>
        <v>0</v>
      </c>
      <c r="H279" s="73">
        <f t="shared" si="92"/>
        <v>0</v>
      </c>
      <c r="I279" s="144"/>
      <c r="J279" s="75"/>
      <c r="K279" s="76"/>
      <c r="L279" s="80"/>
      <c r="M279" s="80"/>
      <c r="N279" s="81"/>
      <c r="O279" s="82"/>
      <c r="P279" s="78"/>
    </row>
    <row r="280" spans="1:16" s="22" customFormat="1" ht="16.5" hidden="1">
      <c r="A280" s="96">
        <v>1</v>
      </c>
      <c r="B280" s="97" t="s">
        <v>237</v>
      </c>
      <c r="C280" s="98" t="s">
        <v>188</v>
      </c>
      <c r="D280" s="79">
        <v>1</v>
      </c>
      <c r="E280" s="74">
        <v>0</v>
      </c>
      <c r="F280" s="73">
        <v>0</v>
      </c>
      <c r="G280" s="73">
        <f t="shared" si="91"/>
        <v>1</v>
      </c>
      <c r="H280" s="73">
        <f t="shared" si="92"/>
        <v>1</v>
      </c>
      <c r="I280" s="142">
        <v>19330000</v>
      </c>
      <c r="J280" s="75">
        <v>0</v>
      </c>
      <c r="K280" s="76">
        <f t="shared" si="62"/>
        <v>19330000</v>
      </c>
      <c r="L280" s="77">
        <f t="shared" ref="L280:O284" si="94">E280*($I280+$J280)</f>
        <v>0</v>
      </c>
      <c r="M280" s="77">
        <f t="shared" si="94"/>
        <v>0</v>
      </c>
      <c r="N280" s="77">
        <f t="shared" si="94"/>
        <v>19330000</v>
      </c>
      <c r="O280" s="77">
        <f t="shared" si="94"/>
        <v>19330000</v>
      </c>
      <c r="P280" s="78"/>
    </row>
    <row r="281" spans="1:16" s="22" customFormat="1" ht="31.5" hidden="1">
      <c r="A281" s="96">
        <v>2</v>
      </c>
      <c r="B281" s="99" t="s">
        <v>238</v>
      </c>
      <c r="C281" s="98" t="s">
        <v>97</v>
      </c>
      <c r="D281" s="79">
        <v>3</v>
      </c>
      <c r="E281" s="74">
        <v>0</v>
      </c>
      <c r="F281" s="73">
        <v>0</v>
      </c>
      <c r="G281" s="73">
        <f t="shared" si="91"/>
        <v>3</v>
      </c>
      <c r="H281" s="73">
        <f t="shared" si="92"/>
        <v>3</v>
      </c>
      <c r="I281" s="142">
        <v>10642000</v>
      </c>
      <c r="J281" s="75">
        <v>0</v>
      </c>
      <c r="K281" s="76">
        <f t="shared" si="62"/>
        <v>31926000</v>
      </c>
      <c r="L281" s="77">
        <f t="shared" si="94"/>
        <v>0</v>
      </c>
      <c r="M281" s="77">
        <f t="shared" si="94"/>
        <v>0</v>
      </c>
      <c r="N281" s="77">
        <f t="shared" si="94"/>
        <v>31926000</v>
      </c>
      <c r="O281" s="77">
        <f t="shared" si="94"/>
        <v>31926000</v>
      </c>
      <c r="P281" s="78"/>
    </row>
    <row r="282" spans="1:16" s="22" customFormat="1" ht="31.5" hidden="1">
      <c r="A282" s="96">
        <v>3</v>
      </c>
      <c r="B282" s="99" t="s">
        <v>239</v>
      </c>
      <c r="C282" s="98" t="s">
        <v>97</v>
      </c>
      <c r="D282" s="79">
        <v>1</v>
      </c>
      <c r="E282" s="74">
        <v>0</v>
      </c>
      <c r="F282" s="73">
        <v>0</v>
      </c>
      <c r="G282" s="73">
        <f t="shared" si="91"/>
        <v>1</v>
      </c>
      <c r="H282" s="73">
        <f t="shared" si="92"/>
        <v>1</v>
      </c>
      <c r="I282" s="142">
        <v>5973000</v>
      </c>
      <c r="J282" s="75">
        <v>0</v>
      </c>
      <c r="K282" s="76">
        <f t="shared" si="62"/>
        <v>5973000</v>
      </c>
      <c r="L282" s="77">
        <f t="shared" si="94"/>
        <v>0</v>
      </c>
      <c r="M282" s="77">
        <f t="shared" si="94"/>
        <v>0</v>
      </c>
      <c r="N282" s="77">
        <f t="shared" si="94"/>
        <v>5973000</v>
      </c>
      <c r="O282" s="77">
        <f t="shared" si="94"/>
        <v>5973000</v>
      </c>
      <c r="P282" s="78"/>
    </row>
    <row r="283" spans="1:16" s="22" customFormat="1" ht="16.5" hidden="1">
      <c r="A283" s="96">
        <v>4</v>
      </c>
      <c r="B283" s="99" t="s">
        <v>240</v>
      </c>
      <c r="C283" s="98" t="s">
        <v>241</v>
      </c>
      <c r="D283" s="79">
        <v>2</v>
      </c>
      <c r="E283" s="74">
        <v>0</v>
      </c>
      <c r="F283" s="73">
        <v>0</v>
      </c>
      <c r="G283" s="73">
        <f t="shared" si="91"/>
        <v>2</v>
      </c>
      <c r="H283" s="73">
        <f t="shared" si="92"/>
        <v>2</v>
      </c>
      <c r="I283" s="142">
        <v>7647000</v>
      </c>
      <c r="J283" s="75">
        <v>0</v>
      </c>
      <c r="K283" s="76">
        <f t="shared" ref="K283:K346" si="95">I283*D283</f>
        <v>15294000</v>
      </c>
      <c r="L283" s="77">
        <f t="shared" si="94"/>
        <v>0</v>
      </c>
      <c r="M283" s="77">
        <f t="shared" si="94"/>
        <v>0</v>
      </c>
      <c r="N283" s="77">
        <f t="shared" si="94"/>
        <v>15294000</v>
      </c>
      <c r="O283" s="77">
        <f t="shared" si="94"/>
        <v>15294000</v>
      </c>
      <c r="P283" s="78"/>
    </row>
    <row r="284" spans="1:16" s="22" customFormat="1" ht="16.5" hidden="1">
      <c r="A284" s="96">
        <v>5</v>
      </c>
      <c r="B284" s="97" t="s">
        <v>242</v>
      </c>
      <c r="C284" s="98" t="s">
        <v>122</v>
      </c>
      <c r="D284" s="79">
        <v>2</v>
      </c>
      <c r="E284" s="74">
        <v>0</v>
      </c>
      <c r="F284" s="73">
        <v>0</v>
      </c>
      <c r="G284" s="73">
        <f t="shared" si="91"/>
        <v>2</v>
      </c>
      <c r="H284" s="73">
        <f t="shared" si="92"/>
        <v>2</v>
      </c>
      <c r="I284" s="142">
        <v>1715000</v>
      </c>
      <c r="J284" s="75">
        <v>0</v>
      </c>
      <c r="K284" s="76">
        <f t="shared" si="95"/>
        <v>3430000</v>
      </c>
      <c r="L284" s="77">
        <f t="shared" si="94"/>
        <v>0</v>
      </c>
      <c r="M284" s="77">
        <f t="shared" si="94"/>
        <v>0</v>
      </c>
      <c r="N284" s="77">
        <f t="shared" si="94"/>
        <v>3430000</v>
      </c>
      <c r="O284" s="77">
        <f t="shared" si="94"/>
        <v>3430000</v>
      </c>
      <c r="P284" s="78"/>
    </row>
    <row r="285" spans="1:16" s="22" customFormat="1" ht="15.75" hidden="1">
      <c r="A285" s="95" t="s">
        <v>140</v>
      </c>
      <c r="B285" s="266" t="s">
        <v>243</v>
      </c>
      <c r="C285" s="266"/>
      <c r="D285" s="266"/>
      <c r="E285" s="266"/>
      <c r="F285" s="79"/>
      <c r="G285" s="79"/>
      <c r="H285" s="79"/>
      <c r="I285" s="144"/>
      <c r="J285" s="75"/>
      <c r="K285" s="76"/>
      <c r="L285" s="80"/>
      <c r="M285" s="80"/>
      <c r="N285" s="81"/>
      <c r="O285" s="82"/>
      <c r="P285" s="78"/>
    </row>
    <row r="286" spans="1:16" s="22" customFormat="1" ht="31.5" hidden="1">
      <c r="A286" s="96">
        <v>1</v>
      </c>
      <c r="B286" s="99" t="s">
        <v>244</v>
      </c>
      <c r="C286" s="98" t="s">
        <v>54</v>
      </c>
      <c r="D286" s="79">
        <v>1</v>
      </c>
      <c r="E286" s="74">
        <v>0</v>
      </c>
      <c r="F286" s="73">
        <v>0</v>
      </c>
      <c r="G286" s="73">
        <f t="shared" ref="G286:G289" si="96">D286</f>
        <v>1</v>
      </c>
      <c r="H286" s="73">
        <f t="shared" ref="H286:H289" si="97">F286+G286</f>
        <v>1</v>
      </c>
      <c r="I286" s="142">
        <v>16737000</v>
      </c>
      <c r="J286" s="75">
        <v>0</v>
      </c>
      <c r="K286" s="76">
        <f t="shared" si="95"/>
        <v>16737000</v>
      </c>
      <c r="L286" s="77">
        <f t="shared" ref="L286:O294" si="98">E286*($I286+$J286)</f>
        <v>0</v>
      </c>
      <c r="M286" s="77">
        <f t="shared" si="98"/>
        <v>0</v>
      </c>
      <c r="N286" s="77">
        <f t="shared" si="98"/>
        <v>16737000</v>
      </c>
      <c r="O286" s="77">
        <f t="shared" si="98"/>
        <v>16737000</v>
      </c>
      <c r="P286" s="78"/>
    </row>
    <row r="287" spans="1:16" s="22" customFormat="1" ht="31.5" hidden="1">
      <c r="A287" s="96">
        <v>2</v>
      </c>
      <c r="B287" s="99" t="s">
        <v>245</v>
      </c>
      <c r="C287" s="98" t="s">
        <v>97</v>
      </c>
      <c r="D287" s="79">
        <v>4</v>
      </c>
      <c r="E287" s="74">
        <v>0</v>
      </c>
      <c r="F287" s="73">
        <v>0</v>
      </c>
      <c r="G287" s="73">
        <f t="shared" si="96"/>
        <v>4</v>
      </c>
      <c r="H287" s="73">
        <f t="shared" si="97"/>
        <v>4</v>
      </c>
      <c r="I287" s="142">
        <v>1271000</v>
      </c>
      <c r="J287" s="75">
        <v>0</v>
      </c>
      <c r="K287" s="76">
        <f t="shared" si="95"/>
        <v>5084000</v>
      </c>
      <c r="L287" s="77">
        <f t="shared" si="98"/>
        <v>0</v>
      </c>
      <c r="M287" s="77">
        <f t="shared" si="98"/>
        <v>0</v>
      </c>
      <c r="N287" s="77">
        <f t="shared" si="98"/>
        <v>5084000</v>
      </c>
      <c r="O287" s="77">
        <f t="shared" si="98"/>
        <v>5084000</v>
      </c>
      <c r="P287" s="78"/>
    </row>
    <row r="288" spans="1:16" s="22" customFormat="1" ht="31.5" hidden="1">
      <c r="A288" s="96">
        <v>3</v>
      </c>
      <c r="B288" s="99" t="s">
        <v>246</v>
      </c>
      <c r="C288" s="98" t="s">
        <v>247</v>
      </c>
      <c r="D288" s="79">
        <v>2</v>
      </c>
      <c r="E288" s="74">
        <v>0</v>
      </c>
      <c r="F288" s="73">
        <v>0</v>
      </c>
      <c r="G288" s="73">
        <f t="shared" si="96"/>
        <v>2</v>
      </c>
      <c r="H288" s="73">
        <f t="shared" si="97"/>
        <v>2</v>
      </c>
      <c r="I288" s="142">
        <v>6458000</v>
      </c>
      <c r="J288" s="75">
        <v>0</v>
      </c>
      <c r="K288" s="76">
        <f t="shared" si="95"/>
        <v>12916000</v>
      </c>
      <c r="L288" s="77">
        <f t="shared" si="98"/>
        <v>0</v>
      </c>
      <c r="M288" s="77">
        <f t="shared" si="98"/>
        <v>0</v>
      </c>
      <c r="N288" s="77">
        <f t="shared" si="98"/>
        <v>12916000</v>
      </c>
      <c r="O288" s="77">
        <f t="shared" si="98"/>
        <v>12916000</v>
      </c>
      <c r="P288" s="78"/>
    </row>
    <row r="289" spans="1:16" s="22" customFormat="1" ht="16.5" hidden="1">
      <c r="A289" s="96">
        <v>4</v>
      </c>
      <c r="B289" s="97" t="s">
        <v>248</v>
      </c>
      <c r="C289" s="98" t="s">
        <v>247</v>
      </c>
      <c r="D289" s="79">
        <v>4</v>
      </c>
      <c r="E289" s="74">
        <v>0</v>
      </c>
      <c r="F289" s="73">
        <v>0</v>
      </c>
      <c r="G289" s="73">
        <f t="shared" si="96"/>
        <v>4</v>
      </c>
      <c r="H289" s="73">
        <f t="shared" si="97"/>
        <v>4</v>
      </c>
      <c r="I289" s="142">
        <v>1290000</v>
      </c>
      <c r="J289" s="75">
        <v>0</v>
      </c>
      <c r="K289" s="76">
        <f t="shared" si="95"/>
        <v>5160000</v>
      </c>
      <c r="L289" s="77">
        <f t="shared" si="98"/>
        <v>0</v>
      </c>
      <c r="M289" s="77">
        <f t="shared" si="98"/>
        <v>0</v>
      </c>
      <c r="N289" s="77">
        <f t="shared" si="98"/>
        <v>5160000</v>
      </c>
      <c r="O289" s="77">
        <f t="shared" si="98"/>
        <v>5160000</v>
      </c>
      <c r="P289" s="78"/>
    </row>
    <row r="290" spans="1:16" s="22" customFormat="1" ht="15.75" hidden="1">
      <c r="A290" s="95" t="s">
        <v>430</v>
      </c>
      <c r="B290" s="266" t="s">
        <v>422</v>
      </c>
      <c r="C290" s="266"/>
      <c r="D290" s="266"/>
      <c r="E290" s="266"/>
      <c r="F290" s="266"/>
      <c r="G290" s="266"/>
      <c r="H290" s="266"/>
      <c r="I290" s="145"/>
      <c r="J290" s="75"/>
      <c r="K290" s="76"/>
      <c r="L290" s="77">
        <f t="shared" si="98"/>
        <v>0</v>
      </c>
      <c r="M290" s="77">
        <f t="shared" si="98"/>
        <v>0</v>
      </c>
      <c r="N290" s="77">
        <f t="shared" si="98"/>
        <v>0</v>
      </c>
      <c r="O290" s="77">
        <f t="shared" si="98"/>
        <v>0</v>
      </c>
      <c r="P290" s="78"/>
    </row>
    <row r="291" spans="1:16" s="22" customFormat="1" ht="16.5" hidden="1">
      <c r="A291" s="96">
        <v>1</v>
      </c>
      <c r="B291" s="97" t="s">
        <v>269</v>
      </c>
      <c r="C291" s="98" t="s">
        <v>65</v>
      </c>
      <c r="D291" s="79">
        <v>1</v>
      </c>
      <c r="E291" s="74">
        <v>0</v>
      </c>
      <c r="F291" s="73">
        <v>0</v>
      </c>
      <c r="G291" s="73">
        <f t="shared" ref="G291:G294" si="99">D291</f>
        <v>1</v>
      </c>
      <c r="H291" s="73">
        <f t="shared" ref="H291:H294" si="100">F291+G291</f>
        <v>1</v>
      </c>
      <c r="I291" s="142">
        <v>432648000</v>
      </c>
      <c r="J291" s="75">
        <v>0</v>
      </c>
      <c r="K291" s="76">
        <f t="shared" si="95"/>
        <v>432648000</v>
      </c>
      <c r="L291" s="77">
        <f t="shared" si="98"/>
        <v>0</v>
      </c>
      <c r="M291" s="77">
        <f t="shared" si="98"/>
        <v>0</v>
      </c>
      <c r="N291" s="77">
        <f t="shared" si="98"/>
        <v>432648000</v>
      </c>
      <c r="O291" s="77">
        <f t="shared" si="98"/>
        <v>432648000</v>
      </c>
      <c r="P291" s="78"/>
    </row>
    <row r="292" spans="1:16" s="22" customFormat="1" ht="31.5" hidden="1">
      <c r="A292" s="96">
        <v>2</v>
      </c>
      <c r="B292" s="97" t="s">
        <v>270</v>
      </c>
      <c r="C292" s="98" t="s">
        <v>65</v>
      </c>
      <c r="D292" s="79">
        <v>1</v>
      </c>
      <c r="E292" s="74">
        <v>0</v>
      </c>
      <c r="F292" s="73">
        <v>0</v>
      </c>
      <c r="G292" s="73">
        <f t="shared" si="99"/>
        <v>1</v>
      </c>
      <c r="H292" s="73">
        <f t="shared" si="100"/>
        <v>1</v>
      </c>
      <c r="I292" s="142">
        <v>544292000</v>
      </c>
      <c r="J292" s="75">
        <v>0</v>
      </c>
      <c r="K292" s="76">
        <f t="shared" si="95"/>
        <v>544292000</v>
      </c>
      <c r="L292" s="77">
        <f t="shared" si="98"/>
        <v>0</v>
      </c>
      <c r="M292" s="77">
        <f t="shared" si="98"/>
        <v>0</v>
      </c>
      <c r="N292" s="77">
        <f t="shared" si="98"/>
        <v>544292000</v>
      </c>
      <c r="O292" s="77">
        <f t="shared" si="98"/>
        <v>544292000</v>
      </c>
      <c r="P292" s="78"/>
    </row>
    <row r="293" spans="1:16" s="22" customFormat="1" ht="31.5" hidden="1">
      <c r="A293" s="96">
        <v>3</v>
      </c>
      <c r="B293" s="97" t="s">
        <v>204</v>
      </c>
      <c r="C293" s="98" t="s">
        <v>54</v>
      </c>
      <c r="D293" s="79">
        <v>2</v>
      </c>
      <c r="E293" s="74">
        <v>0</v>
      </c>
      <c r="F293" s="73">
        <v>0</v>
      </c>
      <c r="G293" s="73">
        <f t="shared" si="99"/>
        <v>2</v>
      </c>
      <c r="H293" s="73">
        <f t="shared" si="100"/>
        <v>2</v>
      </c>
      <c r="I293" s="142">
        <v>689985000</v>
      </c>
      <c r="J293" s="75">
        <v>0</v>
      </c>
      <c r="K293" s="76">
        <f t="shared" si="95"/>
        <v>1379970000</v>
      </c>
      <c r="L293" s="77">
        <f t="shared" si="98"/>
        <v>0</v>
      </c>
      <c r="M293" s="77">
        <f t="shared" si="98"/>
        <v>0</v>
      </c>
      <c r="N293" s="77">
        <f t="shared" si="98"/>
        <v>1379970000</v>
      </c>
      <c r="O293" s="77">
        <f t="shared" si="98"/>
        <v>1379970000</v>
      </c>
      <c r="P293" s="78"/>
    </row>
    <row r="294" spans="1:16" s="22" customFormat="1" ht="31.5" hidden="1">
      <c r="A294" s="96">
        <v>4</v>
      </c>
      <c r="B294" s="97" t="s">
        <v>271</v>
      </c>
      <c r="C294" s="98" t="s">
        <v>54</v>
      </c>
      <c r="D294" s="79">
        <v>1</v>
      </c>
      <c r="E294" s="74">
        <v>0</v>
      </c>
      <c r="F294" s="73">
        <v>0</v>
      </c>
      <c r="G294" s="73">
        <f t="shared" si="99"/>
        <v>1</v>
      </c>
      <c r="H294" s="73">
        <f t="shared" si="100"/>
        <v>1</v>
      </c>
      <c r="I294" s="142">
        <v>462212000</v>
      </c>
      <c r="J294" s="75">
        <v>0</v>
      </c>
      <c r="K294" s="76">
        <f t="shared" si="95"/>
        <v>462212000</v>
      </c>
      <c r="L294" s="77">
        <f t="shared" si="98"/>
        <v>0</v>
      </c>
      <c r="M294" s="77">
        <f t="shared" si="98"/>
        <v>0</v>
      </c>
      <c r="N294" s="77">
        <f t="shared" si="98"/>
        <v>462212000</v>
      </c>
      <c r="O294" s="77">
        <f t="shared" si="98"/>
        <v>462212000</v>
      </c>
      <c r="P294" s="78"/>
    </row>
    <row r="295" spans="1:16" s="22" customFormat="1" ht="15.75" hidden="1">
      <c r="A295" s="94" t="s">
        <v>431</v>
      </c>
      <c r="B295" s="266" t="s">
        <v>432</v>
      </c>
      <c r="C295" s="266"/>
      <c r="D295" s="266"/>
      <c r="E295" s="266"/>
      <c r="F295" s="266"/>
      <c r="G295" s="266"/>
      <c r="H295" s="266"/>
      <c r="I295" s="146"/>
      <c r="J295" s="75"/>
      <c r="K295" s="76"/>
      <c r="L295" s="80"/>
      <c r="M295" s="80"/>
      <c r="N295" s="81"/>
      <c r="O295" s="82"/>
      <c r="P295" s="78"/>
    </row>
    <row r="296" spans="1:16" s="22" customFormat="1" ht="15.75" hidden="1">
      <c r="A296" s="95" t="s">
        <v>51</v>
      </c>
      <c r="B296" s="266" t="s">
        <v>287</v>
      </c>
      <c r="C296" s="266"/>
      <c r="D296" s="266"/>
      <c r="E296" s="266"/>
      <c r="F296" s="79"/>
      <c r="G296" s="79"/>
      <c r="H296" s="79"/>
      <c r="I296" s="144"/>
      <c r="J296" s="75"/>
      <c r="K296" s="76"/>
      <c r="L296" s="80"/>
      <c r="M296" s="80"/>
      <c r="N296" s="81"/>
      <c r="O296" s="82"/>
      <c r="P296" s="78"/>
    </row>
    <row r="297" spans="1:16" s="22" customFormat="1" ht="47.25" hidden="1">
      <c r="A297" s="96">
        <v>1</v>
      </c>
      <c r="B297" s="99" t="s">
        <v>288</v>
      </c>
      <c r="C297" s="98" t="s">
        <v>54</v>
      </c>
      <c r="D297" s="79">
        <v>1</v>
      </c>
      <c r="E297" s="74">
        <v>0</v>
      </c>
      <c r="F297" s="73">
        <v>0</v>
      </c>
      <c r="G297" s="73">
        <f t="shared" ref="G297:G303" si="101">D297</f>
        <v>1</v>
      </c>
      <c r="H297" s="73">
        <f t="shared" ref="H297:H303" si="102">F297+G297</f>
        <v>1</v>
      </c>
      <c r="I297" s="142">
        <v>508003000</v>
      </c>
      <c r="J297" s="75">
        <v>0</v>
      </c>
      <c r="K297" s="76">
        <f t="shared" si="95"/>
        <v>508003000</v>
      </c>
      <c r="L297" s="77">
        <f t="shared" ref="L297:O303" si="103">E297*($I297+$J297)</f>
        <v>0</v>
      </c>
      <c r="M297" s="77">
        <f t="shared" si="103"/>
        <v>0</v>
      </c>
      <c r="N297" s="77">
        <f t="shared" si="103"/>
        <v>508003000</v>
      </c>
      <c r="O297" s="77">
        <f t="shared" si="103"/>
        <v>508003000</v>
      </c>
      <c r="P297" s="78"/>
    </row>
    <row r="298" spans="1:16" s="22" customFormat="1" ht="16.5" hidden="1">
      <c r="A298" s="96">
        <v>2</v>
      </c>
      <c r="B298" s="97" t="s">
        <v>289</v>
      </c>
      <c r="C298" s="98" t="s">
        <v>54</v>
      </c>
      <c r="D298" s="79">
        <v>1</v>
      </c>
      <c r="E298" s="74">
        <v>0</v>
      </c>
      <c r="F298" s="73">
        <v>0</v>
      </c>
      <c r="G298" s="73">
        <f t="shared" si="101"/>
        <v>1</v>
      </c>
      <c r="H298" s="73">
        <f t="shared" si="102"/>
        <v>1</v>
      </c>
      <c r="I298" s="142">
        <v>28406000</v>
      </c>
      <c r="J298" s="75">
        <v>0</v>
      </c>
      <c r="K298" s="76">
        <f t="shared" si="95"/>
        <v>28406000</v>
      </c>
      <c r="L298" s="77">
        <f t="shared" si="103"/>
        <v>0</v>
      </c>
      <c r="M298" s="77">
        <f t="shared" si="103"/>
        <v>0</v>
      </c>
      <c r="N298" s="77">
        <f t="shared" si="103"/>
        <v>28406000</v>
      </c>
      <c r="O298" s="77">
        <f t="shared" si="103"/>
        <v>28406000</v>
      </c>
      <c r="P298" s="78"/>
    </row>
    <row r="299" spans="1:16" s="22" customFormat="1" ht="16.5" hidden="1">
      <c r="A299" s="96">
        <v>3</v>
      </c>
      <c r="B299" s="97" t="s">
        <v>290</v>
      </c>
      <c r="C299" s="98" t="s">
        <v>54</v>
      </c>
      <c r="D299" s="79">
        <v>1</v>
      </c>
      <c r="E299" s="74">
        <v>0</v>
      </c>
      <c r="F299" s="73">
        <v>0</v>
      </c>
      <c r="G299" s="73">
        <f t="shared" si="101"/>
        <v>1</v>
      </c>
      <c r="H299" s="73">
        <f t="shared" si="102"/>
        <v>1</v>
      </c>
      <c r="I299" s="142">
        <v>129896000</v>
      </c>
      <c r="J299" s="75">
        <v>0</v>
      </c>
      <c r="K299" s="76">
        <f t="shared" si="95"/>
        <v>129896000</v>
      </c>
      <c r="L299" s="77">
        <f t="shared" si="103"/>
        <v>0</v>
      </c>
      <c r="M299" s="77">
        <f t="shared" si="103"/>
        <v>0</v>
      </c>
      <c r="N299" s="77">
        <f t="shared" si="103"/>
        <v>129896000</v>
      </c>
      <c r="O299" s="77">
        <f t="shared" si="103"/>
        <v>129896000</v>
      </c>
      <c r="P299" s="78"/>
    </row>
    <row r="300" spans="1:16" s="22" customFormat="1" ht="16.5" hidden="1">
      <c r="A300" s="96">
        <v>4</v>
      </c>
      <c r="B300" s="97" t="s">
        <v>291</v>
      </c>
      <c r="C300" s="98" t="s">
        <v>97</v>
      </c>
      <c r="D300" s="79">
        <v>1</v>
      </c>
      <c r="E300" s="74">
        <v>0</v>
      </c>
      <c r="F300" s="73">
        <v>0</v>
      </c>
      <c r="G300" s="73">
        <f t="shared" si="101"/>
        <v>1</v>
      </c>
      <c r="H300" s="73">
        <f t="shared" si="102"/>
        <v>1</v>
      </c>
      <c r="I300" s="142">
        <v>28406000</v>
      </c>
      <c r="J300" s="75">
        <v>0</v>
      </c>
      <c r="K300" s="76">
        <f t="shared" si="95"/>
        <v>28406000</v>
      </c>
      <c r="L300" s="77">
        <f t="shared" si="103"/>
        <v>0</v>
      </c>
      <c r="M300" s="77">
        <f t="shared" si="103"/>
        <v>0</v>
      </c>
      <c r="N300" s="77">
        <f t="shared" si="103"/>
        <v>28406000</v>
      </c>
      <c r="O300" s="77">
        <f t="shared" si="103"/>
        <v>28406000</v>
      </c>
      <c r="P300" s="78"/>
    </row>
    <row r="301" spans="1:16" s="22" customFormat="1" ht="16.5" hidden="1">
      <c r="A301" s="96">
        <v>5</v>
      </c>
      <c r="B301" s="97" t="s">
        <v>292</v>
      </c>
      <c r="C301" s="98" t="s">
        <v>54</v>
      </c>
      <c r="D301" s="79">
        <v>1</v>
      </c>
      <c r="E301" s="74">
        <v>0</v>
      </c>
      <c r="F301" s="73">
        <v>0</v>
      </c>
      <c r="G301" s="73">
        <f t="shared" si="101"/>
        <v>1</v>
      </c>
      <c r="H301" s="73">
        <f t="shared" si="102"/>
        <v>1</v>
      </c>
      <c r="I301" s="142">
        <v>47557000</v>
      </c>
      <c r="J301" s="75">
        <v>0</v>
      </c>
      <c r="K301" s="76">
        <f t="shared" si="95"/>
        <v>47557000</v>
      </c>
      <c r="L301" s="77">
        <f t="shared" si="103"/>
        <v>0</v>
      </c>
      <c r="M301" s="77">
        <f t="shared" si="103"/>
        <v>0</v>
      </c>
      <c r="N301" s="77">
        <f t="shared" si="103"/>
        <v>47557000</v>
      </c>
      <c r="O301" s="77">
        <f t="shared" si="103"/>
        <v>47557000</v>
      </c>
      <c r="P301" s="78"/>
    </row>
    <row r="302" spans="1:16" s="22" customFormat="1" ht="31.5" hidden="1">
      <c r="A302" s="96">
        <v>6</v>
      </c>
      <c r="B302" s="99" t="s">
        <v>293</v>
      </c>
      <c r="C302" s="98" t="s">
        <v>54</v>
      </c>
      <c r="D302" s="79">
        <v>1</v>
      </c>
      <c r="E302" s="74">
        <v>0</v>
      </c>
      <c r="F302" s="73">
        <v>0</v>
      </c>
      <c r="G302" s="73">
        <f t="shared" si="101"/>
        <v>1</v>
      </c>
      <c r="H302" s="73">
        <f t="shared" si="102"/>
        <v>1</v>
      </c>
      <c r="I302" s="142">
        <v>53754000</v>
      </c>
      <c r="J302" s="75">
        <v>0</v>
      </c>
      <c r="K302" s="76">
        <f t="shared" si="95"/>
        <v>53754000</v>
      </c>
      <c r="L302" s="77">
        <f t="shared" si="103"/>
        <v>0</v>
      </c>
      <c r="M302" s="77">
        <f t="shared" si="103"/>
        <v>0</v>
      </c>
      <c r="N302" s="77">
        <f t="shared" si="103"/>
        <v>53754000</v>
      </c>
      <c r="O302" s="77">
        <f t="shared" si="103"/>
        <v>53754000</v>
      </c>
      <c r="P302" s="78"/>
    </row>
    <row r="303" spans="1:16" s="22" customFormat="1" ht="16.5" hidden="1">
      <c r="A303" s="96">
        <v>7</v>
      </c>
      <c r="B303" s="97" t="s">
        <v>294</v>
      </c>
      <c r="C303" s="98" t="s">
        <v>54</v>
      </c>
      <c r="D303" s="79">
        <v>1</v>
      </c>
      <c r="E303" s="74">
        <v>0</v>
      </c>
      <c r="F303" s="73">
        <v>0</v>
      </c>
      <c r="G303" s="73">
        <f t="shared" si="101"/>
        <v>1</v>
      </c>
      <c r="H303" s="73">
        <f t="shared" si="102"/>
        <v>1</v>
      </c>
      <c r="I303" s="142">
        <v>26060000</v>
      </c>
      <c r="J303" s="75">
        <v>0</v>
      </c>
      <c r="K303" s="76">
        <f t="shared" si="95"/>
        <v>26060000</v>
      </c>
      <c r="L303" s="77">
        <f t="shared" si="103"/>
        <v>0</v>
      </c>
      <c r="M303" s="77">
        <f t="shared" si="103"/>
        <v>0</v>
      </c>
      <c r="N303" s="77">
        <f t="shared" si="103"/>
        <v>26060000</v>
      </c>
      <c r="O303" s="77">
        <f t="shared" si="103"/>
        <v>26060000</v>
      </c>
      <c r="P303" s="78"/>
    </row>
    <row r="304" spans="1:16" s="22" customFormat="1" ht="15.75" hidden="1">
      <c r="A304" s="95" t="s">
        <v>57</v>
      </c>
      <c r="B304" s="266" t="s">
        <v>295</v>
      </c>
      <c r="C304" s="266"/>
      <c r="D304" s="266"/>
      <c r="E304" s="266"/>
      <c r="F304" s="79"/>
      <c r="G304" s="79"/>
      <c r="H304" s="79"/>
      <c r="I304" s="144"/>
      <c r="J304" s="75"/>
      <c r="K304" s="76"/>
      <c r="L304" s="80"/>
      <c r="M304" s="80"/>
      <c r="N304" s="81"/>
      <c r="O304" s="82"/>
      <c r="P304" s="78"/>
    </row>
    <row r="305" spans="1:16" s="22" customFormat="1" ht="47.25" hidden="1">
      <c r="A305" s="96">
        <v>1</v>
      </c>
      <c r="B305" s="99" t="s">
        <v>288</v>
      </c>
      <c r="C305" s="98" t="s">
        <v>54</v>
      </c>
      <c r="D305" s="79">
        <v>1</v>
      </c>
      <c r="E305" s="74">
        <v>0</v>
      </c>
      <c r="F305" s="73">
        <v>0</v>
      </c>
      <c r="G305" s="73">
        <f t="shared" ref="G305:G320" si="104">D305</f>
        <v>1</v>
      </c>
      <c r="H305" s="73">
        <f t="shared" ref="H305:H320" si="105">F305+G305</f>
        <v>1</v>
      </c>
      <c r="I305" s="142">
        <v>508003000</v>
      </c>
      <c r="J305" s="75">
        <v>0</v>
      </c>
      <c r="K305" s="76">
        <f t="shared" si="95"/>
        <v>508003000</v>
      </c>
      <c r="L305" s="77">
        <f t="shared" ref="L305:O320" si="106">E305*($I305+$J305)</f>
        <v>0</v>
      </c>
      <c r="M305" s="77">
        <f t="shared" si="106"/>
        <v>0</v>
      </c>
      <c r="N305" s="77">
        <f t="shared" si="106"/>
        <v>508003000</v>
      </c>
      <c r="O305" s="77">
        <f t="shared" si="106"/>
        <v>508003000</v>
      </c>
      <c r="P305" s="78"/>
    </row>
    <row r="306" spans="1:16" s="22" customFormat="1" ht="16.5" hidden="1">
      <c r="A306" s="96">
        <v>2</v>
      </c>
      <c r="B306" s="97" t="s">
        <v>289</v>
      </c>
      <c r="C306" s="98" t="s">
        <v>54</v>
      </c>
      <c r="D306" s="79">
        <v>1</v>
      </c>
      <c r="E306" s="74">
        <v>0</v>
      </c>
      <c r="F306" s="73">
        <v>0</v>
      </c>
      <c r="G306" s="73">
        <f t="shared" si="104"/>
        <v>1</v>
      </c>
      <c r="H306" s="73">
        <f t="shared" si="105"/>
        <v>1</v>
      </c>
      <c r="I306" s="142">
        <v>28406000</v>
      </c>
      <c r="J306" s="75">
        <v>0</v>
      </c>
      <c r="K306" s="76">
        <f t="shared" si="95"/>
        <v>28406000</v>
      </c>
      <c r="L306" s="77">
        <f t="shared" si="106"/>
        <v>0</v>
      </c>
      <c r="M306" s="77">
        <f t="shared" si="106"/>
        <v>0</v>
      </c>
      <c r="N306" s="77">
        <f t="shared" si="106"/>
        <v>28406000</v>
      </c>
      <c r="O306" s="77">
        <f t="shared" si="106"/>
        <v>28406000</v>
      </c>
      <c r="P306" s="83"/>
    </row>
    <row r="307" spans="1:16" s="22" customFormat="1" ht="16.5" hidden="1">
      <c r="A307" s="96">
        <v>3</v>
      </c>
      <c r="B307" s="97" t="s">
        <v>290</v>
      </c>
      <c r="C307" s="98" t="s">
        <v>54</v>
      </c>
      <c r="D307" s="79">
        <v>1</v>
      </c>
      <c r="E307" s="74">
        <v>0</v>
      </c>
      <c r="F307" s="73">
        <v>0</v>
      </c>
      <c r="G307" s="73">
        <f t="shared" si="104"/>
        <v>1</v>
      </c>
      <c r="H307" s="73">
        <f t="shared" si="105"/>
        <v>1</v>
      </c>
      <c r="I307" s="142">
        <v>129896000</v>
      </c>
      <c r="J307" s="75">
        <v>0</v>
      </c>
      <c r="K307" s="76">
        <f t="shared" si="95"/>
        <v>129896000</v>
      </c>
      <c r="L307" s="77">
        <f t="shared" si="106"/>
        <v>0</v>
      </c>
      <c r="M307" s="77">
        <f t="shared" si="106"/>
        <v>0</v>
      </c>
      <c r="N307" s="77">
        <f t="shared" si="106"/>
        <v>129896000</v>
      </c>
      <c r="O307" s="77">
        <f t="shared" si="106"/>
        <v>129896000</v>
      </c>
      <c r="P307" s="78"/>
    </row>
    <row r="308" spans="1:16" s="22" customFormat="1" ht="16.5" hidden="1">
      <c r="A308" s="96">
        <v>4</v>
      </c>
      <c r="B308" s="97" t="s">
        <v>291</v>
      </c>
      <c r="C308" s="98" t="s">
        <v>54</v>
      </c>
      <c r="D308" s="79">
        <v>1</v>
      </c>
      <c r="E308" s="74">
        <v>0</v>
      </c>
      <c r="F308" s="73">
        <v>0</v>
      </c>
      <c r="G308" s="73">
        <f t="shared" si="104"/>
        <v>1</v>
      </c>
      <c r="H308" s="73">
        <f t="shared" si="105"/>
        <v>1</v>
      </c>
      <c r="I308" s="142">
        <v>28406000</v>
      </c>
      <c r="J308" s="75">
        <v>0</v>
      </c>
      <c r="K308" s="76">
        <f t="shared" si="95"/>
        <v>28406000</v>
      </c>
      <c r="L308" s="77">
        <f t="shared" si="106"/>
        <v>0</v>
      </c>
      <c r="M308" s="77">
        <f t="shared" si="106"/>
        <v>0</v>
      </c>
      <c r="N308" s="77">
        <f t="shared" si="106"/>
        <v>28406000</v>
      </c>
      <c r="O308" s="77">
        <f t="shared" si="106"/>
        <v>28406000</v>
      </c>
      <c r="P308" s="78"/>
    </row>
    <row r="309" spans="1:16" s="22" customFormat="1" ht="16.5" hidden="1">
      <c r="A309" s="96">
        <v>5</v>
      </c>
      <c r="B309" s="97" t="s">
        <v>296</v>
      </c>
      <c r="C309" s="98" t="s">
        <v>109</v>
      </c>
      <c r="D309" s="79">
        <v>1</v>
      </c>
      <c r="E309" s="74">
        <v>0</v>
      </c>
      <c r="F309" s="73">
        <v>0</v>
      </c>
      <c r="G309" s="73">
        <f t="shared" si="104"/>
        <v>1</v>
      </c>
      <c r="H309" s="73">
        <f t="shared" si="105"/>
        <v>1</v>
      </c>
      <c r="I309" s="142">
        <v>36259000</v>
      </c>
      <c r="J309" s="75">
        <v>0</v>
      </c>
      <c r="K309" s="76">
        <f t="shared" si="95"/>
        <v>36259000</v>
      </c>
      <c r="L309" s="77">
        <f t="shared" si="106"/>
        <v>0</v>
      </c>
      <c r="M309" s="77">
        <f t="shared" si="106"/>
        <v>0</v>
      </c>
      <c r="N309" s="77">
        <f t="shared" si="106"/>
        <v>36259000</v>
      </c>
      <c r="O309" s="77">
        <f t="shared" si="106"/>
        <v>36259000</v>
      </c>
      <c r="P309" s="78"/>
    </row>
    <row r="310" spans="1:16" s="22" customFormat="1" ht="16.5" hidden="1">
      <c r="A310" s="96">
        <v>6</v>
      </c>
      <c r="B310" s="97" t="s">
        <v>297</v>
      </c>
      <c r="C310" s="98" t="s">
        <v>109</v>
      </c>
      <c r="D310" s="79">
        <v>4</v>
      </c>
      <c r="E310" s="74">
        <v>0</v>
      </c>
      <c r="F310" s="73">
        <v>0</v>
      </c>
      <c r="G310" s="73">
        <f t="shared" si="104"/>
        <v>4</v>
      </c>
      <c r="H310" s="73">
        <f t="shared" si="105"/>
        <v>4</v>
      </c>
      <c r="I310" s="142">
        <v>3732000</v>
      </c>
      <c r="J310" s="75">
        <v>0</v>
      </c>
      <c r="K310" s="76">
        <f t="shared" si="95"/>
        <v>14928000</v>
      </c>
      <c r="L310" s="77">
        <f t="shared" si="106"/>
        <v>0</v>
      </c>
      <c r="M310" s="77">
        <f t="shared" si="106"/>
        <v>0</v>
      </c>
      <c r="N310" s="77">
        <f t="shared" si="106"/>
        <v>14928000</v>
      </c>
      <c r="O310" s="77">
        <f t="shared" si="106"/>
        <v>14928000</v>
      </c>
      <c r="P310" s="78"/>
    </row>
    <row r="311" spans="1:16" s="22" customFormat="1" ht="16.5" hidden="1">
      <c r="A311" s="96">
        <v>7</v>
      </c>
      <c r="B311" s="97" t="s">
        <v>292</v>
      </c>
      <c r="C311" s="98" t="s">
        <v>54</v>
      </c>
      <c r="D311" s="79">
        <v>1</v>
      </c>
      <c r="E311" s="74">
        <v>0</v>
      </c>
      <c r="F311" s="73">
        <v>0</v>
      </c>
      <c r="G311" s="73">
        <f t="shared" si="104"/>
        <v>1</v>
      </c>
      <c r="H311" s="73">
        <f t="shared" si="105"/>
        <v>1</v>
      </c>
      <c r="I311" s="142">
        <v>47557000</v>
      </c>
      <c r="J311" s="75">
        <v>0</v>
      </c>
      <c r="K311" s="76">
        <f t="shared" si="95"/>
        <v>47557000</v>
      </c>
      <c r="L311" s="77">
        <f t="shared" si="106"/>
        <v>0</v>
      </c>
      <c r="M311" s="77">
        <f t="shared" si="106"/>
        <v>0</v>
      </c>
      <c r="N311" s="77">
        <f t="shared" si="106"/>
        <v>47557000</v>
      </c>
      <c r="O311" s="77">
        <f t="shared" si="106"/>
        <v>47557000</v>
      </c>
      <c r="P311" s="78"/>
    </row>
    <row r="312" spans="1:16" s="22" customFormat="1" ht="31.5" hidden="1">
      <c r="A312" s="96">
        <v>8</v>
      </c>
      <c r="B312" s="97" t="s">
        <v>293</v>
      </c>
      <c r="C312" s="98" t="s">
        <v>54</v>
      </c>
      <c r="D312" s="79">
        <v>1</v>
      </c>
      <c r="E312" s="74">
        <v>0</v>
      </c>
      <c r="F312" s="73">
        <v>0</v>
      </c>
      <c r="G312" s="73">
        <f t="shared" si="104"/>
        <v>1</v>
      </c>
      <c r="H312" s="73">
        <f t="shared" si="105"/>
        <v>1</v>
      </c>
      <c r="I312" s="142">
        <v>53754000</v>
      </c>
      <c r="J312" s="75">
        <v>0</v>
      </c>
      <c r="K312" s="76">
        <f t="shared" si="95"/>
        <v>53754000</v>
      </c>
      <c r="L312" s="77">
        <f t="shared" si="106"/>
        <v>0</v>
      </c>
      <c r="M312" s="77">
        <f t="shared" si="106"/>
        <v>0</v>
      </c>
      <c r="N312" s="77">
        <f t="shared" si="106"/>
        <v>53754000</v>
      </c>
      <c r="O312" s="77">
        <f t="shared" si="106"/>
        <v>53754000</v>
      </c>
      <c r="P312" s="78"/>
    </row>
    <row r="313" spans="1:16" s="22" customFormat="1" ht="16.5" hidden="1">
      <c r="A313" s="96">
        <v>9</v>
      </c>
      <c r="B313" s="97" t="s">
        <v>298</v>
      </c>
      <c r="C313" s="98" t="s">
        <v>109</v>
      </c>
      <c r="D313" s="79">
        <v>1</v>
      </c>
      <c r="E313" s="74">
        <v>0</v>
      </c>
      <c r="F313" s="73">
        <v>0</v>
      </c>
      <c r="G313" s="73">
        <f t="shared" si="104"/>
        <v>1</v>
      </c>
      <c r="H313" s="73">
        <f t="shared" si="105"/>
        <v>1</v>
      </c>
      <c r="I313" s="142">
        <v>25459000</v>
      </c>
      <c r="J313" s="75">
        <v>0</v>
      </c>
      <c r="K313" s="76">
        <f t="shared" si="95"/>
        <v>25459000</v>
      </c>
      <c r="L313" s="77">
        <f t="shared" si="106"/>
        <v>0</v>
      </c>
      <c r="M313" s="77">
        <f t="shared" si="106"/>
        <v>0</v>
      </c>
      <c r="N313" s="77">
        <f t="shared" si="106"/>
        <v>25459000</v>
      </c>
      <c r="O313" s="77">
        <f t="shared" si="106"/>
        <v>25459000</v>
      </c>
      <c r="P313" s="78"/>
    </row>
    <row r="314" spans="1:16" s="22" customFormat="1" ht="16.5" hidden="1">
      <c r="A314" s="96">
        <v>10</v>
      </c>
      <c r="B314" s="97" t="s">
        <v>299</v>
      </c>
      <c r="C314" s="98" t="s">
        <v>109</v>
      </c>
      <c r="D314" s="79">
        <v>1</v>
      </c>
      <c r="E314" s="74">
        <v>0</v>
      </c>
      <c r="F314" s="73">
        <v>0</v>
      </c>
      <c r="G314" s="73">
        <f t="shared" si="104"/>
        <v>1</v>
      </c>
      <c r="H314" s="73">
        <f t="shared" si="105"/>
        <v>1</v>
      </c>
      <c r="I314" s="142">
        <v>25778000</v>
      </c>
      <c r="J314" s="75">
        <v>0</v>
      </c>
      <c r="K314" s="76">
        <f t="shared" si="95"/>
        <v>25778000</v>
      </c>
      <c r="L314" s="77">
        <f t="shared" si="106"/>
        <v>0</v>
      </c>
      <c r="M314" s="77">
        <f t="shared" si="106"/>
        <v>0</v>
      </c>
      <c r="N314" s="77">
        <f t="shared" si="106"/>
        <v>25778000</v>
      </c>
      <c r="O314" s="77">
        <f t="shared" si="106"/>
        <v>25778000</v>
      </c>
      <c r="P314" s="78"/>
    </row>
    <row r="315" spans="1:16" s="22" customFormat="1" ht="16.5" hidden="1">
      <c r="A315" s="96">
        <v>11</v>
      </c>
      <c r="B315" s="97" t="s">
        <v>300</v>
      </c>
      <c r="C315" s="98" t="s">
        <v>109</v>
      </c>
      <c r="D315" s="79">
        <v>2</v>
      </c>
      <c r="E315" s="74">
        <v>0</v>
      </c>
      <c r="F315" s="73">
        <v>0</v>
      </c>
      <c r="G315" s="73">
        <f t="shared" si="104"/>
        <v>2</v>
      </c>
      <c r="H315" s="73">
        <f t="shared" si="105"/>
        <v>2</v>
      </c>
      <c r="I315" s="142">
        <v>47987000</v>
      </c>
      <c r="J315" s="75">
        <v>0</v>
      </c>
      <c r="K315" s="76">
        <f t="shared" si="95"/>
        <v>95974000</v>
      </c>
      <c r="L315" s="77">
        <f t="shared" si="106"/>
        <v>0</v>
      </c>
      <c r="M315" s="77">
        <f t="shared" si="106"/>
        <v>0</v>
      </c>
      <c r="N315" s="77">
        <f t="shared" si="106"/>
        <v>95974000</v>
      </c>
      <c r="O315" s="77">
        <f t="shared" si="106"/>
        <v>95974000</v>
      </c>
      <c r="P315" s="78"/>
    </row>
    <row r="316" spans="1:16" s="22" customFormat="1" ht="16.5" hidden="1">
      <c r="A316" s="96">
        <v>12</v>
      </c>
      <c r="B316" s="97" t="s">
        <v>301</v>
      </c>
      <c r="C316" s="98" t="s">
        <v>109</v>
      </c>
      <c r="D316" s="79">
        <v>2</v>
      </c>
      <c r="E316" s="74">
        <v>0</v>
      </c>
      <c r="F316" s="73">
        <v>0</v>
      </c>
      <c r="G316" s="73">
        <f t="shared" si="104"/>
        <v>2</v>
      </c>
      <c r="H316" s="73">
        <f t="shared" si="105"/>
        <v>2</v>
      </c>
      <c r="I316" s="142">
        <v>2917000</v>
      </c>
      <c r="J316" s="75">
        <v>0</v>
      </c>
      <c r="K316" s="76">
        <f t="shared" si="95"/>
        <v>5834000</v>
      </c>
      <c r="L316" s="77">
        <f t="shared" si="106"/>
        <v>0</v>
      </c>
      <c r="M316" s="77">
        <f t="shared" si="106"/>
        <v>0</v>
      </c>
      <c r="N316" s="77">
        <f t="shared" si="106"/>
        <v>5834000</v>
      </c>
      <c r="O316" s="77">
        <f t="shared" si="106"/>
        <v>5834000</v>
      </c>
      <c r="P316" s="78"/>
    </row>
    <row r="317" spans="1:16" s="22" customFormat="1" ht="16.5" hidden="1">
      <c r="A317" s="96">
        <v>13</v>
      </c>
      <c r="B317" s="97" t="s">
        <v>302</v>
      </c>
      <c r="C317" s="98" t="s">
        <v>109</v>
      </c>
      <c r="D317" s="79">
        <v>2</v>
      </c>
      <c r="E317" s="74">
        <v>0</v>
      </c>
      <c r="F317" s="73">
        <v>0</v>
      </c>
      <c r="G317" s="73">
        <f t="shared" si="104"/>
        <v>2</v>
      </c>
      <c r="H317" s="73">
        <f t="shared" si="105"/>
        <v>2</v>
      </c>
      <c r="I317" s="142">
        <v>1379000</v>
      </c>
      <c r="J317" s="75">
        <v>0</v>
      </c>
      <c r="K317" s="76">
        <f t="shared" si="95"/>
        <v>2758000</v>
      </c>
      <c r="L317" s="77">
        <f t="shared" si="106"/>
        <v>0</v>
      </c>
      <c r="M317" s="77">
        <f t="shared" si="106"/>
        <v>0</v>
      </c>
      <c r="N317" s="77">
        <f t="shared" si="106"/>
        <v>2758000</v>
      </c>
      <c r="O317" s="77">
        <f t="shared" si="106"/>
        <v>2758000</v>
      </c>
      <c r="P317" s="78"/>
    </row>
    <row r="318" spans="1:16" s="22" customFormat="1" ht="16.5" hidden="1">
      <c r="A318" s="96">
        <v>14</v>
      </c>
      <c r="B318" s="97" t="s">
        <v>303</v>
      </c>
      <c r="C318" s="98" t="s">
        <v>78</v>
      </c>
      <c r="D318" s="79">
        <v>50</v>
      </c>
      <c r="E318" s="74">
        <v>0</v>
      </c>
      <c r="F318" s="73">
        <v>0</v>
      </c>
      <c r="G318" s="73">
        <f t="shared" si="104"/>
        <v>50</v>
      </c>
      <c r="H318" s="73">
        <f t="shared" si="105"/>
        <v>50</v>
      </c>
      <c r="I318" s="142">
        <v>42000</v>
      </c>
      <c r="J318" s="75">
        <v>0</v>
      </c>
      <c r="K318" s="76">
        <f t="shared" si="95"/>
        <v>2100000</v>
      </c>
      <c r="L318" s="77">
        <f t="shared" si="106"/>
        <v>0</v>
      </c>
      <c r="M318" s="77">
        <f t="shared" si="106"/>
        <v>0</v>
      </c>
      <c r="N318" s="77">
        <f t="shared" si="106"/>
        <v>2100000</v>
      </c>
      <c r="O318" s="77">
        <f t="shared" si="106"/>
        <v>2100000</v>
      </c>
      <c r="P318" s="78"/>
    </row>
    <row r="319" spans="1:16" s="22" customFormat="1" ht="16.5" hidden="1">
      <c r="A319" s="96">
        <v>15</v>
      </c>
      <c r="B319" s="97" t="s">
        <v>304</v>
      </c>
      <c r="C319" s="98" t="s">
        <v>109</v>
      </c>
      <c r="D319" s="79">
        <v>1</v>
      </c>
      <c r="E319" s="74">
        <v>0</v>
      </c>
      <c r="F319" s="73">
        <v>0</v>
      </c>
      <c r="G319" s="73">
        <f t="shared" si="104"/>
        <v>1</v>
      </c>
      <c r="H319" s="73">
        <f t="shared" si="105"/>
        <v>1</v>
      </c>
      <c r="I319" s="142">
        <v>4134000</v>
      </c>
      <c r="J319" s="75">
        <v>0</v>
      </c>
      <c r="K319" s="76">
        <f t="shared" si="95"/>
        <v>4134000</v>
      </c>
      <c r="L319" s="77">
        <f t="shared" si="106"/>
        <v>0</v>
      </c>
      <c r="M319" s="77">
        <f t="shared" si="106"/>
        <v>0</v>
      </c>
      <c r="N319" s="77">
        <f t="shared" si="106"/>
        <v>4134000</v>
      </c>
      <c r="O319" s="77">
        <f t="shared" si="106"/>
        <v>4134000</v>
      </c>
      <c r="P319" s="78"/>
    </row>
    <row r="320" spans="1:16" s="22" customFormat="1" ht="16.5" hidden="1">
      <c r="A320" s="96">
        <v>16</v>
      </c>
      <c r="B320" s="97" t="s">
        <v>294</v>
      </c>
      <c r="C320" s="98" t="s">
        <v>54</v>
      </c>
      <c r="D320" s="79">
        <v>1</v>
      </c>
      <c r="E320" s="74">
        <v>0</v>
      </c>
      <c r="F320" s="73">
        <v>0</v>
      </c>
      <c r="G320" s="73">
        <f t="shared" si="104"/>
        <v>1</v>
      </c>
      <c r="H320" s="73">
        <f t="shared" si="105"/>
        <v>1</v>
      </c>
      <c r="I320" s="142">
        <v>26060000</v>
      </c>
      <c r="J320" s="75">
        <v>0</v>
      </c>
      <c r="K320" s="76">
        <f t="shared" si="95"/>
        <v>26060000</v>
      </c>
      <c r="L320" s="77">
        <f t="shared" si="106"/>
        <v>0</v>
      </c>
      <c r="M320" s="77">
        <f t="shared" si="106"/>
        <v>0</v>
      </c>
      <c r="N320" s="77">
        <f t="shared" si="106"/>
        <v>26060000</v>
      </c>
      <c r="O320" s="77">
        <f t="shared" si="106"/>
        <v>26060000</v>
      </c>
      <c r="P320" s="78"/>
    </row>
    <row r="321" spans="1:16" s="22" customFormat="1" ht="15.75" hidden="1">
      <c r="A321" s="95" t="s">
        <v>61</v>
      </c>
      <c r="B321" s="266" t="s">
        <v>305</v>
      </c>
      <c r="C321" s="266"/>
      <c r="D321" s="266"/>
      <c r="E321" s="266"/>
      <c r="F321" s="101"/>
      <c r="G321" s="101"/>
      <c r="H321" s="101"/>
      <c r="I321" s="144"/>
      <c r="J321" s="75"/>
      <c r="K321" s="76"/>
      <c r="L321" s="80"/>
      <c r="M321" s="80"/>
      <c r="N321" s="81"/>
      <c r="O321" s="82"/>
      <c r="P321" s="78"/>
    </row>
    <row r="322" spans="1:16" s="22" customFormat="1" ht="31.5" hidden="1">
      <c r="A322" s="96">
        <v>1</v>
      </c>
      <c r="B322" s="97" t="s">
        <v>306</v>
      </c>
      <c r="C322" s="98" t="s">
        <v>97</v>
      </c>
      <c r="D322" s="79">
        <v>3</v>
      </c>
      <c r="E322" s="74">
        <v>0</v>
      </c>
      <c r="F322" s="73">
        <v>0</v>
      </c>
      <c r="G322" s="73">
        <f t="shared" ref="G322:G332" si="107">D322</f>
        <v>3</v>
      </c>
      <c r="H322" s="73">
        <f t="shared" ref="H322:H332" si="108">F322+G322</f>
        <v>3</v>
      </c>
      <c r="I322" s="142">
        <v>19748000</v>
      </c>
      <c r="J322" s="75">
        <v>0</v>
      </c>
      <c r="K322" s="76">
        <f t="shared" si="95"/>
        <v>59244000</v>
      </c>
      <c r="L322" s="77">
        <f t="shared" ref="L322:O332" si="109">E322*($I322+$J322)</f>
        <v>0</v>
      </c>
      <c r="M322" s="77">
        <f t="shared" si="109"/>
        <v>0</v>
      </c>
      <c r="N322" s="77">
        <f t="shared" si="109"/>
        <v>59244000</v>
      </c>
      <c r="O322" s="77">
        <f t="shared" si="109"/>
        <v>59244000</v>
      </c>
      <c r="P322" s="78"/>
    </row>
    <row r="323" spans="1:16" s="22" customFormat="1" ht="16.5" hidden="1">
      <c r="A323" s="96">
        <v>2</v>
      </c>
      <c r="B323" s="97" t="s">
        <v>307</v>
      </c>
      <c r="C323" s="98" t="s">
        <v>54</v>
      </c>
      <c r="D323" s="79">
        <v>3</v>
      </c>
      <c r="E323" s="74">
        <v>0</v>
      </c>
      <c r="F323" s="73">
        <v>0</v>
      </c>
      <c r="G323" s="73">
        <f t="shared" si="107"/>
        <v>3</v>
      </c>
      <c r="H323" s="73">
        <f t="shared" si="108"/>
        <v>3</v>
      </c>
      <c r="I323" s="142">
        <v>26057000</v>
      </c>
      <c r="J323" s="75">
        <v>0</v>
      </c>
      <c r="K323" s="76">
        <f t="shared" si="95"/>
        <v>78171000</v>
      </c>
      <c r="L323" s="77">
        <f t="shared" si="109"/>
        <v>0</v>
      </c>
      <c r="M323" s="77">
        <f t="shared" si="109"/>
        <v>0</v>
      </c>
      <c r="N323" s="77">
        <f t="shared" si="109"/>
        <v>78171000</v>
      </c>
      <c r="O323" s="77">
        <f t="shared" si="109"/>
        <v>78171000</v>
      </c>
      <c r="P323" s="78"/>
    </row>
    <row r="324" spans="1:16" s="22" customFormat="1" ht="16.5" hidden="1">
      <c r="A324" s="96">
        <v>3</v>
      </c>
      <c r="B324" s="97" t="s">
        <v>296</v>
      </c>
      <c r="C324" s="98" t="s">
        <v>109</v>
      </c>
      <c r="D324" s="79">
        <v>3</v>
      </c>
      <c r="E324" s="74">
        <v>0</v>
      </c>
      <c r="F324" s="73">
        <v>0</v>
      </c>
      <c r="G324" s="73">
        <f t="shared" si="107"/>
        <v>3</v>
      </c>
      <c r="H324" s="73">
        <f t="shared" si="108"/>
        <v>3</v>
      </c>
      <c r="I324" s="142">
        <v>36259000</v>
      </c>
      <c r="J324" s="75">
        <v>0</v>
      </c>
      <c r="K324" s="76">
        <f t="shared" si="95"/>
        <v>108777000</v>
      </c>
      <c r="L324" s="77">
        <f t="shared" si="109"/>
        <v>0</v>
      </c>
      <c r="M324" s="77">
        <f t="shared" si="109"/>
        <v>0</v>
      </c>
      <c r="N324" s="77">
        <f t="shared" si="109"/>
        <v>108777000</v>
      </c>
      <c r="O324" s="77">
        <f t="shared" si="109"/>
        <v>108777000</v>
      </c>
      <c r="P324" s="78"/>
    </row>
    <row r="325" spans="1:16" s="22" customFormat="1" ht="16.5" hidden="1">
      <c r="A325" s="96">
        <v>4</v>
      </c>
      <c r="B325" s="97" t="s">
        <v>297</v>
      </c>
      <c r="C325" s="98" t="s">
        <v>109</v>
      </c>
      <c r="D325" s="79">
        <v>6</v>
      </c>
      <c r="E325" s="74">
        <v>0</v>
      </c>
      <c r="F325" s="73">
        <v>0</v>
      </c>
      <c r="G325" s="73">
        <f t="shared" si="107"/>
        <v>6</v>
      </c>
      <c r="H325" s="73">
        <f t="shared" si="108"/>
        <v>6</v>
      </c>
      <c r="I325" s="142">
        <v>3732000</v>
      </c>
      <c r="J325" s="75">
        <v>0</v>
      </c>
      <c r="K325" s="76">
        <f t="shared" si="95"/>
        <v>22392000</v>
      </c>
      <c r="L325" s="77">
        <f t="shared" si="109"/>
        <v>0</v>
      </c>
      <c r="M325" s="77">
        <f t="shared" si="109"/>
        <v>0</v>
      </c>
      <c r="N325" s="77">
        <f t="shared" si="109"/>
        <v>22392000</v>
      </c>
      <c r="O325" s="77">
        <f t="shared" si="109"/>
        <v>22392000</v>
      </c>
      <c r="P325" s="78"/>
    </row>
    <row r="326" spans="1:16" s="22" customFormat="1" ht="31.5" hidden="1">
      <c r="A326" s="96">
        <v>5</v>
      </c>
      <c r="B326" s="97" t="s">
        <v>293</v>
      </c>
      <c r="C326" s="98" t="s">
        <v>54</v>
      </c>
      <c r="D326" s="79">
        <v>3</v>
      </c>
      <c r="E326" s="74">
        <v>0</v>
      </c>
      <c r="F326" s="73">
        <v>0</v>
      </c>
      <c r="G326" s="73">
        <f t="shared" si="107"/>
        <v>3</v>
      </c>
      <c r="H326" s="73">
        <f t="shared" si="108"/>
        <v>3</v>
      </c>
      <c r="I326" s="142">
        <v>53754000</v>
      </c>
      <c r="J326" s="75">
        <v>0</v>
      </c>
      <c r="K326" s="76">
        <f t="shared" si="95"/>
        <v>161262000</v>
      </c>
      <c r="L326" s="77">
        <f t="shared" si="109"/>
        <v>0</v>
      </c>
      <c r="M326" s="77">
        <f t="shared" si="109"/>
        <v>0</v>
      </c>
      <c r="N326" s="77">
        <f t="shared" si="109"/>
        <v>161262000</v>
      </c>
      <c r="O326" s="77">
        <f t="shared" si="109"/>
        <v>161262000</v>
      </c>
      <c r="P326" s="78"/>
    </row>
    <row r="327" spans="1:16" s="22" customFormat="1" ht="16.5" hidden="1">
      <c r="A327" s="96">
        <v>6</v>
      </c>
      <c r="B327" s="97" t="s">
        <v>299</v>
      </c>
      <c r="C327" s="98" t="s">
        <v>109</v>
      </c>
      <c r="D327" s="79">
        <v>3</v>
      </c>
      <c r="E327" s="74">
        <v>0</v>
      </c>
      <c r="F327" s="73">
        <v>0</v>
      </c>
      <c r="G327" s="73">
        <f t="shared" si="107"/>
        <v>3</v>
      </c>
      <c r="H327" s="73">
        <f t="shared" si="108"/>
        <v>3</v>
      </c>
      <c r="I327" s="142">
        <v>25778000</v>
      </c>
      <c r="J327" s="75">
        <v>0</v>
      </c>
      <c r="K327" s="76">
        <f t="shared" si="95"/>
        <v>77334000</v>
      </c>
      <c r="L327" s="77">
        <f t="shared" si="109"/>
        <v>0</v>
      </c>
      <c r="M327" s="77">
        <f t="shared" si="109"/>
        <v>0</v>
      </c>
      <c r="N327" s="77">
        <f t="shared" si="109"/>
        <v>77334000</v>
      </c>
      <c r="O327" s="77">
        <f t="shared" si="109"/>
        <v>77334000</v>
      </c>
      <c r="P327" s="78"/>
    </row>
    <row r="328" spans="1:16" s="22" customFormat="1" ht="16.5" hidden="1">
      <c r="A328" s="96">
        <v>7</v>
      </c>
      <c r="B328" s="97" t="s">
        <v>300</v>
      </c>
      <c r="C328" s="98" t="s">
        <v>109</v>
      </c>
      <c r="D328" s="79">
        <v>3</v>
      </c>
      <c r="E328" s="74">
        <v>0</v>
      </c>
      <c r="F328" s="73">
        <v>0</v>
      </c>
      <c r="G328" s="73">
        <f t="shared" si="107"/>
        <v>3</v>
      </c>
      <c r="H328" s="73">
        <f t="shared" si="108"/>
        <v>3</v>
      </c>
      <c r="I328" s="142">
        <v>47987000</v>
      </c>
      <c r="J328" s="75">
        <v>0</v>
      </c>
      <c r="K328" s="76">
        <f t="shared" si="95"/>
        <v>143961000</v>
      </c>
      <c r="L328" s="77">
        <f t="shared" si="109"/>
        <v>0</v>
      </c>
      <c r="M328" s="77">
        <f t="shared" si="109"/>
        <v>0</v>
      </c>
      <c r="N328" s="77">
        <f t="shared" si="109"/>
        <v>143961000</v>
      </c>
      <c r="O328" s="77">
        <f t="shared" si="109"/>
        <v>143961000</v>
      </c>
      <c r="P328" s="78"/>
    </row>
    <row r="329" spans="1:16" s="22" customFormat="1" ht="16.5" hidden="1">
      <c r="A329" s="96">
        <v>8</v>
      </c>
      <c r="B329" s="97" t="s">
        <v>301</v>
      </c>
      <c r="C329" s="98" t="s">
        <v>109</v>
      </c>
      <c r="D329" s="79">
        <v>3</v>
      </c>
      <c r="E329" s="74">
        <v>0</v>
      </c>
      <c r="F329" s="73">
        <v>0</v>
      </c>
      <c r="G329" s="73">
        <f t="shared" si="107"/>
        <v>3</v>
      </c>
      <c r="H329" s="73">
        <f t="shared" si="108"/>
        <v>3</v>
      </c>
      <c r="I329" s="142">
        <v>2917000</v>
      </c>
      <c r="J329" s="75">
        <v>0</v>
      </c>
      <c r="K329" s="76">
        <f t="shared" si="95"/>
        <v>8751000</v>
      </c>
      <c r="L329" s="77">
        <f t="shared" si="109"/>
        <v>0</v>
      </c>
      <c r="M329" s="77">
        <f t="shared" si="109"/>
        <v>0</v>
      </c>
      <c r="N329" s="77">
        <f t="shared" si="109"/>
        <v>8751000</v>
      </c>
      <c r="O329" s="77">
        <f t="shared" si="109"/>
        <v>8751000</v>
      </c>
      <c r="P329" s="78"/>
    </row>
    <row r="330" spans="1:16" s="22" customFormat="1" ht="16.5" hidden="1">
      <c r="A330" s="96">
        <v>9</v>
      </c>
      <c r="B330" s="97" t="s">
        <v>302</v>
      </c>
      <c r="C330" s="98" t="s">
        <v>109</v>
      </c>
      <c r="D330" s="79">
        <v>3</v>
      </c>
      <c r="E330" s="74">
        <v>0</v>
      </c>
      <c r="F330" s="73">
        <v>0</v>
      </c>
      <c r="G330" s="73">
        <f t="shared" si="107"/>
        <v>3</v>
      </c>
      <c r="H330" s="73">
        <f t="shared" si="108"/>
        <v>3</v>
      </c>
      <c r="I330" s="142">
        <v>1379000</v>
      </c>
      <c r="J330" s="75">
        <v>0</v>
      </c>
      <c r="K330" s="76">
        <f t="shared" si="95"/>
        <v>4137000</v>
      </c>
      <c r="L330" s="77">
        <f t="shared" si="109"/>
        <v>0</v>
      </c>
      <c r="M330" s="77">
        <f t="shared" si="109"/>
        <v>0</v>
      </c>
      <c r="N330" s="77">
        <f t="shared" si="109"/>
        <v>4137000</v>
      </c>
      <c r="O330" s="77">
        <f t="shared" si="109"/>
        <v>4137000</v>
      </c>
      <c r="P330" s="78"/>
    </row>
    <row r="331" spans="1:16" s="22" customFormat="1" ht="16.5" hidden="1">
      <c r="A331" s="96">
        <v>10</v>
      </c>
      <c r="B331" s="97" t="s">
        <v>303</v>
      </c>
      <c r="C331" s="98" t="s">
        <v>78</v>
      </c>
      <c r="D331" s="79">
        <v>50</v>
      </c>
      <c r="E331" s="74">
        <v>0</v>
      </c>
      <c r="F331" s="73">
        <v>0</v>
      </c>
      <c r="G331" s="73">
        <f t="shared" si="107"/>
        <v>50</v>
      </c>
      <c r="H331" s="73">
        <f t="shared" si="108"/>
        <v>50</v>
      </c>
      <c r="I331" s="142">
        <v>42000</v>
      </c>
      <c r="J331" s="75">
        <v>0</v>
      </c>
      <c r="K331" s="76">
        <f t="shared" si="95"/>
        <v>2100000</v>
      </c>
      <c r="L331" s="77">
        <f t="shared" si="109"/>
        <v>0</v>
      </c>
      <c r="M331" s="77">
        <f t="shared" si="109"/>
        <v>0</v>
      </c>
      <c r="N331" s="77">
        <f t="shared" si="109"/>
        <v>2100000</v>
      </c>
      <c r="O331" s="77">
        <f t="shared" si="109"/>
        <v>2100000</v>
      </c>
      <c r="P331" s="78"/>
    </row>
    <row r="332" spans="1:16" s="22" customFormat="1" ht="16.5" hidden="1">
      <c r="A332" s="96">
        <v>11</v>
      </c>
      <c r="B332" s="97" t="s">
        <v>304</v>
      </c>
      <c r="C332" s="98" t="s">
        <v>109</v>
      </c>
      <c r="D332" s="79">
        <v>3</v>
      </c>
      <c r="E332" s="74">
        <v>0</v>
      </c>
      <c r="F332" s="73">
        <v>0</v>
      </c>
      <c r="G332" s="73">
        <f t="shared" si="107"/>
        <v>3</v>
      </c>
      <c r="H332" s="73">
        <f t="shared" si="108"/>
        <v>3</v>
      </c>
      <c r="I332" s="142">
        <v>4134000</v>
      </c>
      <c r="J332" s="75">
        <v>0</v>
      </c>
      <c r="K332" s="76">
        <f t="shared" si="95"/>
        <v>12402000</v>
      </c>
      <c r="L332" s="77">
        <f t="shared" si="109"/>
        <v>0</v>
      </c>
      <c r="M332" s="77">
        <f t="shared" si="109"/>
        <v>0</v>
      </c>
      <c r="N332" s="77">
        <f t="shared" si="109"/>
        <v>12402000</v>
      </c>
      <c r="O332" s="77">
        <f t="shared" si="109"/>
        <v>12402000</v>
      </c>
      <c r="P332" s="78"/>
    </row>
    <row r="333" spans="1:16" s="22" customFormat="1" ht="15.75" hidden="1">
      <c r="A333" s="95" t="s">
        <v>66</v>
      </c>
      <c r="B333" s="266" t="s">
        <v>308</v>
      </c>
      <c r="C333" s="266"/>
      <c r="D333" s="266"/>
      <c r="E333" s="266"/>
      <c r="F333" s="101"/>
      <c r="G333" s="101"/>
      <c r="H333" s="101"/>
      <c r="I333" s="144"/>
      <c r="J333" s="75"/>
      <c r="K333" s="76"/>
      <c r="L333" s="80"/>
      <c r="M333" s="80"/>
      <c r="N333" s="81"/>
      <c r="O333" s="82"/>
      <c r="P333" s="78"/>
    </row>
    <row r="334" spans="1:16" s="22" customFormat="1" ht="16.5" hidden="1">
      <c r="A334" s="96">
        <v>1</v>
      </c>
      <c r="B334" s="97" t="s">
        <v>307</v>
      </c>
      <c r="C334" s="98" t="s">
        <v>54</v>
      </c>
      <c r="D334" s="79">
        <v>1</v>
      </c>
      <c r="E334" s="74">
        <v>0</v>
      </c>
      <c r="F334" s="73">
        <v>0</v>
      </c>
      <c r="G334" s="73">
        <f t="shared" ref="G334:G341" si="110">D334</f>
        <v>1</v>
      </c>
      <c r="H334" s="73">
        <f t="shared" ref="H334:H341" si="111">F334+G334</f>
        <v>1</v>
      </c>
      <c r="I334" s="142">
        <v>26060000</v>
      </c>
      <c r="J334" s="75">
        <v>0</v>
      </c>
      <c r="K334" s="76">
        <f t="shared" si="95"/>
        <v>26060000</v>
      </c>
      <c r="L334" s="77">
        <f t="shared" ref="L334:O341" si="112">E334*($I334+$J334)</f>
        <v>0</v>
      </c>
      <c r="M334" s="77">
        <f t="shared" si="112"/>
        <v>0</v>
      </c>
      <c r="N334" s="77">
        <f t="shared" si="112"/>
        <v>26060000</v>
      </c>
      <c r="O334" s="77">
        <f t="shared" si="112"/>
        <v>26060000</v>
      </c>
      <c r="P334" s="78"/>
    </row>
    <row r="335" spans="1:16" s="22" customFormat="1" ht="16.5" hidden="1">
      <c r="A335" s="96">
        <v>2</v>
      </c>
      <c r="B335" s="97" t="s">
        <v>300</v>
      </c>
      <c r="C335" s="98" t="s">
        <v>109</v>
      </c>
      <c r="D335" s="79">
        <v>1</v>
      </c>
      <c r="E335" s="74">
        <v>0</v>
      </c>
      <c r="F335" s="73">
        <v>0</v>
      </c>
      <c r="G335" s="73">
        <f t="shared" si="110"/>
        <v>1</v>
      </c>
      <c r="H335" s="73">
        <f t="shared" si="111"/>
        <v>1</v>
      </c>
      <c r="I335" s="142">
        <v>47987000</v>
      </c>
      <c r="J335" s="75">
        <v>0</v>
      </c>
      <c r="K335" s="76">
        <f t="shared" si="95"/>
        <v>47987000</v>
      </c>
      <c r="L335" s="77">
        <f t="shared" si="112"/>
        <v>0</v>
      </c>
      <c r="M335" s="77">
        <f t="shared" si="112"/>
        <v>0</v>
      </c>
      <c r="N335" s="77">
        <f t="shared" si="112"/>
        <v>47987000</v>
      </c>
      <c r="O335" s="77">
        <f t="shared" si="112"/>
        <v>47987000</v>
      </c>
      <c r="P335" s="78"/>
    </row>
    <row r="336" spans="1:16" s="22" customFormat="1" ht="16.5" hidden="1">
      <c r="A336" s="96">
        <v>3</v>
      </c>
      <c r="B336" s="97" t="s">
        <v>108</v>
      </c>
      <c r="C336" s="98" t="s">
        <v>109</v>
      </c>
      <c r="D336" s="79">
        <v>1</v>
      </c>
      <c r="E336" s="74">
        <v>0</v>
      </c>
      <c r="F336" s="73">
        <v>0</v>
      </c>
      <c r="G336" s="73">
        <f t="shared" si="110"/>
        <v>1</v>
      </c>
      <c r="H336" s="73">
        <f t="shared" si="111"/>
        <v>1</v>
      </c>
      <c r="I336" s="142">
        <v>10635000</v>
      </c>
      <c r="J336" s="75">
        <v>0</v>
      </c>
      <c r="K336" s="76">
        <f t="shared" si="95"/>
        <v>10635000</v>
      </c>
      <c r="L336" s="77">
        <f t="shared" si="112"/>
        <v>0</v>
      </c>
      <c r="M336" s="77">
        <f t="shared" si="112"/>
        <v>0</v>
      </c>
      <c r="N336" s="77">
        <f t="shared" si="112"/>
        <v>10635000</v>
      </c>
      <c r="O336" s="77">
        <f t="shared" si="112"/>
        <v>10635000</v>
      </c>
      <c r="P336" s="78"/>
    </row>
    <row r="337" spans="1:16" s="22" customFormat="1" ht="16.5" hidden="1">
      <c r="A337" s="96">
        <v>4</v>
      </c>
      <c r="B337" s="97" t="s">
        <v>110</v>
      </c>
      <c r="C337" s="98" t="s">
        <v>109</v>
      </c>
      <c r="D337" s="79">
        <v>10</v>
      </c>
      <c r="E337" s="74">
        <v>0</v>
      </c>
      <c r="F337" s="73">
        <v>0</v>
      </c>
      <c r="G337" s="73">
        <f t="shared" si="110"/>
        <v>10</v>
      </c>
      <c r="H337" s="73">
        <f t="shared" si="111"/>
        <v>10</v>
      </c>
      <c r="I337" s="142">
        <v>737000</v>
      </c>
      <c r="J337" s="75">
        <v>0</v>
      </c>
      <c r="K337" s="76">
        <f t="shared" si="95"/>
        <v>7370000</v>
      </c>
      <c r="L337" s="77">
        <f t="shared" si="112"/>
        <v>0</v>
      </c>
      <c r="M337" s="77">
        <f t="shared" si="112"/>
        <v>0</v>
      </c>
      <c r="N337" s="77">
        <f t="shared" si="112"/>
        <v>7370000</v>
      </c>
      <c r="O337" s="77">
        <f t="shared" si="112"/>
        <v>7370000</v>
      </c>
      <c r="P337" s="78"/>
    </row>
    <row r="338" spans="1:16" s="22" customFormat="1" ht="31.5" hidden="1">
      <c r="A338" s="96">
        <v>5</v>
      </c>
      <c r="B338" s="97" t="s">
        <v>309</v>
      </c>
      <c r="C338" s="98" t="s">
        <v>54</v>
      </c>
      <c r="D338" s="79">
        <v>1</v>
      </c>
      <c r="E338" s="74">
        <v>0</v>
      </c>
      <c r="F338" s="73">
        <v>0</v>
      </c>
      <c r="G338" s="73">
        <f t="shared" si="110"/>
        <v>1</v>
      </c>
      <c r="H338" s="73">
        <f t="shared" si="111"/>
        <v>1</v>
      </c>
      <c r="I338" s="142">
        <v>34028000</v>
      </c>
      <c r="J338" s="75">
        <v>0</v>
      </c>
      <c r="K338" s="76">
        <f t="shared" si="95"/>
        <v>34028000</v>
      </c>
      <c r="L338" s="77">
        <f t="shared" si="112"/>
        <v>0</v>
      </c>
      <c r="M338" s="77">
        <f t="shared" si="112"/>
        <v>0</v>
      </c>
      <c r="N338" s="77">
        <f t="shared" si="112"/>
        <v>34028000</v>
      </c>
      <c r="O338" s="77">
        <f t="shared" si="112"/>
        <v>34028000</v>
      </c>
      <c r="P338" s="78"/>
    </row>
    <row r="339" spans="1:16" s="22" customFormat="1" ht="16.5" hidden="1">
      <c r="A339" s="96">
        <v>6</v>
      </c>
      <c r="B339" s="97" t="s">
        <v>310</v>
      </c>
      <c r="C339" s="98" t="s">
        <v>109</v>
      </c>
      <c r="D339" s="79">
        <v>1</v>
      </c>
      <c r="E339" s="74">
        <v>0</v>
      </c>
      <c r="F339" s="73">
        <v>0</v>
      </c>
      <c r="G339" s="73">
        <f t="shared" si="110"/>
        <v>1</v>
      </c>
      <c r="H339" s="73">
        <f t="shared" si="111"/>
        <v>1</v>
      </c>
      <c r="I339" s="142">
        <v>2917000</v>
      </c>
      <c r="J339" s="75">
        <v>0</v>
      </c>
      <c r="K339" s="76">
        <f t="shared" si="95"/>
        <v>2917000</v>
      </c>
      <c r="L339" s="77">
        <f t="shared" si="112"/>
        <v>0</v>
      </c>
      <c r="M339" s="77">
        <f t="shared" si="112"/>
        <v>0</v>
      </c>
      <c r="N339" s="77">
        <f t="shared" si="112"/>
        <v>2917000</v>
      </c>
      <c r="O339" s="77">
        <f t="shared" si="112"/>
        <v>2917000</v>
      </c>
      <c r="P339" s="78"/>
    </row>
    <row r="340" spans="1:16" s="22" customFormat="1" ht="16.5" hidden="1">
      <c r="A340" s="96">
        <v>7</v>
      </c>
      <c r="B340" s="97" t="s">
        <v>311</v>
      </c>
      <c r="C340" s="98" t="s">
        <v>102</v>
      </c>
      <c r="D340" s="79">
        <v>22.44</v>
      </c>
      <c r="E340" s="74">
        <v>0</v>
      </c>
      <c r="F340" s="73">
        <v>0</v>
      </c>
      <c r="G340" s="73">
        <f t="shared" si="110"/>
        <v>22.44</v>
      </c>
      <c r="H340" s="73">
        <f t="shared" si="111"/>
        <v>22.44</v>
      </c>
      <c r="I340" s="142">
        <v>1484000</v>
      </c>
      <c r="J340" s="75">
        <v>0</v>
      </c>
      <c r="K340" s="76">
        <f t="shared" si="95"/>
        <v>33300960.000000004</v>
      </c>
      <c r="L340" s="77">
        <f t="shared" si="112"/>
        <v>0</v>
      </c>
      <c r="M340" s="77">
        <f t="shared" si="112"/>
        <v>0</v>
      </c>
      <c r="N340" s="77">
        <f t="shared" si="112"/>
        <v>33300960.000000004</v>
      </c>
      <c r="O340" s="77">
        <f t="shared" si="112"/>
        <v>33300960.000000004</v>
      </c>
      <c r="P340" s="78"/>
    </row>
    <row r="341" spans="1:16" s="22" customFormat="1" ht="78.75" hidden="1">
      <c r="A341" s="96">
        <v>8</v>
      </c>
      <c r="B341" s="97" t="s">
        <v>312</v>
      </c>
      <c r="C341" s="98" t="s">
        <v>54</v>
      </c>
      <c r="D341" s="79">
        <v>1</v>
      </c>
      <c r="E341" s="74">
        <v>0</v>
      </c>
      <c r="F341" s="73">
        <v>0</v>
      </c>
      <c r="G341" s="73">
        <f t="shared" si="110"/>
        <v>1</v>
      </c>
      <c r="H341" s="73">
        <f t="shared" si="111"/>
        <v>1</v>
      </c>
      <c r="I341" s="142">
        <v>7815000</v>
      </c>
      <c r="J341" s="75">
        <v>0</v>
      </c>
      <c r="K341" s="76">
        <f t="shared" si="95"/>
        <v>7815000</v>
      </c>
      <c r="L341" s="77">
        <f t="shared" si="112"/>
        <v>0</v>
      </c>
      <c r="M341" s="77">
        <f t="shared" si="112"/>
        <v>0</v>
      </c>
      <c r="N341" s="77">
        <f t="shared" si="112"/>
        <v>7815000</v>
      </c>
      <c r="O341" s="77">
        <f t="shared" si="112"/>
        <v>7815000</v>
      </c>
      <c r="P341" s="78"/>
    </row>
    <row r="342" spans="1:16" s="22" customFormat="1" ht="15.75" hidden="1">
      <c r="A342" s="95" t="s">
        <v>69</v>
      </c>
      <c r="B342" s="266" t="s">
        <v>313</v>
      </c>
      <c r="C342" s="266"/>
      <c r="D342" s="266"/>
      <c r="E342" s="266"/>
      <c r="F342" s="101"/>
      <c r="G342" s="101"/>
      <c r="H342" s="101"/>
      <c r="I342" s="144"/>
      <c r="J342" s="75"/>
      <c r="K342" s="76"/>
      <c r="L342" s="80"/>
      <c r="M342" s="80"/>
      <c r="N342" s="81"/>
      <c r="O342" s="82"/>
      <c r="P342" s="78"/>
    </row>
    <row r="343" spans="1:16" s="22" customFormat="1" ht="31.5" hidden="1">
      <c r="A343" s="96">
        <v>1</v>
      </c>
      <c r="B343" s="99" t="s">
        <v>60</v>
      </c>
      <c r="C343" s="98" t="s">
        <v>54</v>
      </c>
      <c r="D343" s="79">
        <v>1</v>
      </c>
      <c r="E343" s="74">
        <v>0</v>
      </c>
      <c r="F343" s="73">
        <v>0</v>
      </c>
      <c r="G343" s="73">
        <f t="shared" ref="G343:G353" si="113">D343</f>
        <v>1</v>
      </c>
      <c r="H343" s="73">
        <f t="shared" ref="H343:H353" si="114">F343+G343</f>
        <v>1</v>
      </c>
      <c r="I343" s="142">
        <v>1595808000</v>
      </c>
      <c r="J343" s="75">
        <v>0</v>
      </c>
      <c r="K343" s="76">
        <f t="shared" si="95"/>
        <v>1595808000</v>
      </c>
      <c r="L343" s="77">
        <f t="shared" ref="L343:O350" si="115">E343*($I343+$J343)</f>
        <v>0</v>
      </c>
      <c r="M343" s="77">
        <f t="shared" si="115"/>
        <v>0</v>
      </c>
      <c r="N343" s="77">
        <f t="shared" si="115"/>
        <v>1595808000</v>
      </c>
      <c r="O343" s="77">
        <f t="shared" si="115"/>
        <v>1595808000</v>
      </c>
      <c r="P343" s="78"/>
    </row>
    <row r="344" spans="1:16" s="22" customFormat="1" ht="31.5" hidden="1">
      <c r="A344" s="96">
        <v>2</v>
      </c>
      <c r="B344" s="97" t="s">
        <v>204</v>
      </c>
      <c r="C344" s="98" t="s">
        <v>54</v>
      </c>
      <c r="D344" s="79">
        <v>1</v>
      </c>
      <c r="E344" s="74">
        <v>0</v>
      </c>
      <c r="F344" s="73">
        <v>0</v>
      </c>
      <c r="G344" s="73">
        <f t="shared" si="113"/>
        <v>1</v>
      </c>
      <c r="H344" s="73">
        <f t="shared" si="114"/>
        <v>1</v>
      </c>
      <c r="I344" s="142">
        <v>689985000</v>
      </c>
      <c r="J344" s="75">
        <v>0</v>
      </c>
      <c r="K344" s="76">
        <f t="shared" si="95"/>
        <v>689985000</v>
      </c>
      <c r="L344" s="77">
        <f t="shared" si="115"/>
        <v>0</v>
      </c>
      <c r="M344" s="77">
        <f t="shared" si="115"/>
        <v>0</v>
      </c>
      <c r="N344" s="77">
        <f t="shared" si="115"/>
        <v>689985000</v>
      </c>
      <c r="O344" s="77">
        <f t="shared" si="115"/>
        <v>689985000</v>
      </c>
      <c r="P344" s="78"/>
    </row>
    <row r="345" spans="1:16" s="22" customFormat="1" ht="16.5" hidden="1">
      <c r="A345" s="96">
        <v>3</v>
      </c>
      <c r="B345" s="97" t="s">
        <v>314</v>
      </c>
      <c r="C345" s="98" t="s">
        <v>54</v>
      </c>
      <c r="D345" s="79">
        <v>1</v>
      </c>
      <c r="E345" s="74">
        <v>0</v>
      </c>
      <c r="F345" s="73">
        <v>0</v>
      </c>
      <c r="G345" s="73">
        <f t="shared" si="113"/>
        <v>1</v>
      </c>
      <c r="H345" s="73">
        <f t="shared" si="114"/>
        <v>1</v>
      </c>
      <c r="I345" s="142">
        <v>527046000</v>
      </c>
      <c r="J345" s="75">
        <v>0</v>
      </c>
      <c r="K345" s="76">
        <f t="shared" si="95"/>
        <v>527046000</v>
      </c>
      <c r="L345" s="77">
        <f t="shared" si="115"/>
        <v>0</v>
      </c>
      <c r="M345" s="77">
        <f t="shared" si="115"/>
        <v>0</v>
      </c>
      <c r="N345" s="77">
        <f t="shared" si="115"/>
        <v>527046000</v>
      </c>
      <c r="O345" s="77">
        <f t="shared" si="115"/>
        <v>527046000</v>
      </c>
      <c r="P345" s="78"/>
    </row>
    <row r="346" spans="1:16" s="22" customFormat="1" ht="16.5" hidden="1">
      <c r="A346" s="96">
        <v>4</v>
      </c>
      <c r="B346" s="97" t="s">
        <v>315</v>
      </c>
      <c r="C346" s="98" t="s">
        <v>54</v>
      </c>
      <c r="D346" s="79">
        <v>2</v>
      </c>
      <c r="E346" s="74">
        <v>0</v>
      </c>
      <c r="F346" s="73">
        <v>0</v>
      </c>
      <c r="G346" s="73">
        <f t="shared" si="113"/>
        <v>2</v>
      </c>
      <c r="H346" s="73">
        <f t="shared" si="114"/>
        <v>2</v>
      </c>
      <c r="I346" s="142">
        <v>36683000</v>
      </c>
      <c r="J346" s="75">
        <v>0</v>
      </c>
      <c r="K346" s="76">
        <f t="shared" si="95"/>
        <v>73366000</v>
      </c>
      <c r="L346" s="77">
        <f t="shared" si="115"/>
        <v>0</v>
      </c>
      <c r="M346" s="77">
        <f t="shared" si="115"/>
        <v>0</v>
      </c>
      <c r="N346" s="77">
        <f t="shared" si="115"/>
        <v>73366000</v>
      </c>
      <c r="O346" s="77">
        <f t="shared" si="115"/>
        <v>73366000</v>
      </c>
      <c r="P346" s="78"/>
    </row>
    <row r="347" spans="1:16" s="22" customFormat="1" ht="16.5" hidden="1">
      <c r="A347" s="96">
        <v>5</v>
      </c>
      <c r="B347" s="97" t="s">
        <v>316</v>
      </c>
      <c r="C347" s="98" t="s">
        <v>54</v>
      </c>
      <c r="D347" s="79">
        <v>2</v>
      </c>
      <c r="E347" s="74">
        <v>0</v>
      </c>
      <c r="F347" s="73">
        <v>0</v>
      </c>
      <c r="G347" s="73">
        <f t="shared" si="113"/>
        <v>2</v>
      </c>
      <c r="H347" s="73">
        <f t="shared" si="114"/>
        <v>2</v>
      </c>
      <c r="I347" s="142">
        <v>386000000</v>
      </c>
      <c r="J347" s="75">
        <v>0</v>
      </c>
      <c r="K347" s="76">
        <f t="shared" ref="K347:K353" si="116">I347*D347</f>
        <v>772000000</v>
      </c>
      <c r="L347" s="77">
        <f t="shared" si="115"/>
        <v>0</v>
      </c>
      <c r="M347" s="77">
        <f t="shared" si="115"/>
        <v>0</v>
      </c>
      <c r="N347" s="77">
        <f t="shared" si="115"/>
        <v>772000000</v>
      </c>
      <c r="O347" s="77">
        <f t="shared" si="115"/>
        <v>772000000</v>
      </c>
      <c r="P347" s="78"/>
    </row>
    <row r="348" spans="1:16" s="22" customFormat="1" ht="16.5" hidden="1">
      <c r="A348" s="96">
        <v>6</v>
      </c>
      <c r="B348" s="97" t="s">
        <v>317</v>
      </c>
      <c r="C348" s="98" t="s">
        <v>54</v>
      </c>
      <c r="D348" s="79">
        <v>2</v>
      </c>
      <c r="E348" s="74">
        <v>0</v>
      </c>
      <c r="F348" s="73">
        <v>0</v>
      </c>
      <c r="G348" s="73">
        <f t="shared" si="113"/>
        <v>2</v>
      </c>
      <c r="H348" s="73">
        <f t="shared" si="114"/>
        <v>2</v>
      </c>
      <c r="I348" s="142">
        <v>465307000</v>
      </c>
      <c r="J348" s="75">
        <v>0</v>
      </c>
      <c r="K348" s="76">
        <f t="shared" si="116"/>
        <v>930614000</v>
      </c>
      <c r="L348" s="77">
        <f t="shared" si="115"/>
        <v>0</v>
      </c>
      <c r="M348" s="77">
        <f t="shared" si="115"/>
        <v>0</v>
      </c>
      <c r="N348" s="77">
        <f t="shared" si="115"/>
        <v>930614000</v>
      </c>
      <c r="O348" s="77">
        <f t="shared" si="115"/>
        <v>930614000</v>
      </c>
      <c r="P348" s="78"/>
    </row>
    <row r="349" spans="1:16" s="22" customFormat="1" ht="16.5" hidden="1">
      <c r="A349" s="96">
        <v>7</v>
      </c>
      <c r="B349" s="97" t="s">
        <v>318</v>
      </c>
      <c r="C349" s="98" t="s">
        <v>97</v>
      </c>
      <c r="D349" s="79">
        <v>3</v>
      </c>
      <c r="E349" s="74">
        <v>0</v>
      </c>
      <c r="F349" s="73">
        <v>0</v>
      </c>
      <c r="G349" s="73">
        <f t="shared" si="113"/>
        <v>3</v>
      </c>
      <c r="H349" s="73">
        <f t="shared" si="114"/>
        <v>3</v>
      </c>
      <c r="I349" s="142">
        <v>19931000</v>
      </c>
      <c r="J349" s="75">
        <v>0</v>
      </c>
      <c r="K349" s="76">
        <f t="shared" si="116"/>
        <v>59793000</v>
      </c>
      <c r="L349" s="77">
        <f t="shared" si="115"/>
        <v>0</v>
      </c>
      <c r="M349" s="77">
        <f t="shared" si="115"/>
        <v>0</v>
      </c>
      <c r="N349" s="77">
        <f t="shared" si="115"/>
        <v>59793000</v>
      </c>
      <c r="O349" s="77">
        <f t="shared" si="115"/>
        <v>59793000</v>
      </c>
      <c r="P349" s="78"/>
    </row>
    <row r="350" spans="1:16" s="22" customFormat="1" ht="31.5" hidden="1">
      <c r="A350" s="96">
        <v>8</v>
      </c>
      <c r="B350" s="97" t="s">
        <v>319</v>
      </c>
      <c r="C350" s="98" t="s">
        <v>97</v>
      </c>
      <c r="D350" s="79">
        <v>1</v>
      </c>
      <c r="E350" s="74">
        <v>0</v>
      </c>
      <c r="F350" s="73">
        <v>0</v>
      </c>
      <c r="G350" s="73">
        <f t="shared" si="113"/>
        <v>1</v>
      </c>
      <c r="H350" s="73">
        <f t="shared" si="114"/>
        <v>1</v>
      </c>
      <c r="I350" s="142">
        <v>31861000</v>
      </c>
      <c r="J350" s="75">
        <v>0</v>
      </c>
      <c r="K350" s="76">
        <f t="shared" si="116"/>
        <v>31861000</v>
      </c>
      <c r="L350" s="77">
        <f t="shared" si="115"/>
        <v>0</v>
      </c>
      <c r="M350" s="77">
        <f t="shared" si="115"/>
        <v>0</v>
      </c>
      <c r="N350" s="77">
        <f t="shared" si="115"/>
        <v>31861000</v>
      </c>
      <c r="O350" s="77">
        <f t="shared" si="115"/>
        <v>31861000</v>
      </c>
      <c r="P350" s="78"/>
    </row>
    <row r="351" spans="1:16" s="22" customFormat="1" ht="16.5" hidden="1">
      <c r="A351" s="95" t="s">
        <v>138</v>
      </c>
      <c r="B351" s="266" t="s">
        <v>320</v>
      </c>
      <c r="C351" s="266"/>
      <c r="D351" s="266"/>
      <c r="E351" s="266"/>
      <c r="F351" s="73">
        <v>0</v>
      </c>
      <c r="G351" s="73">
        <f t="shared" si="113"/>
        <v>0</v>
      </c>
      <c r="H351" s="73">
        <f t="shared" si="114"/>
        <v>0</v>
      </c>
      <c r="I351" s="144"/>
      <c r="J351" s="75"/>
      <c r="K351" s="76"/>
      <c r="L351" s="80"/>
      <c r="M351" s="80"/>
      <c r="N351" s="81"/>
      <c r="O351" s="82"/>
      <c r="P351" s="78"/>
    </row>
    <row r="352" spans="1:16" s="22" customFormat="1" ht="16.5" hidden="1">
      <c r="A352" s="96">
        <v>1</v>
      </c>
      <c r="B352" s="97" t="s">
        <v>321</v>
      </c>
      <c r="C352" s="98" t="s">
        <v>65</v>
      </c>
      <c r="D352" s="79">
        <v>12</v>
      </c>
      <c r="E352" s="74">
        <v>0</v>
      </c>
      <c r="F352" s="73">
        <v>0</v>
      </c>
      <c r="G352" s="73">
        <f t="shared" si="113"/>
        <v>12</v>
      </c>
      <c r="H352" s="73">
        <f t="shared" si="114"/>
        <v>12</v>
      </c>
      <c r="I352" s="142">
        <v>43517000</v>
      </c>
      <c r="J352" s="75">
        <v>0</v>
      </c>
      <c r="K352" s="76">
        <f t="shared" si="116"/>
        <v>522204000</v>
      </c>
      <c r="L352" s="77">
        <f t="shared" ref="L352:O353" si="117">E352*($I352+$J352)</f>
        <v>0</v>
      </c>
      <c r="M352" s="77">
        <f t="shared" si="117"/>
        <v>0</v>
      </c>
      <c r="N352" s="77">
        <f t="shared" si="117"/>
        <v>522204000</v>
      </c>
      <c r="O352" s="77">
        <f t="shared" si="117"/>
        <v>522204000</v>
      </c>
      <c r="P352" s="78"/>
    </row>
    <row r="353" spans="1:16" s="22" customFormat="1" ht="31.5" hidden="1">
      <c r="A353" s="96">
        <v>2</v>
      </c>
      <c r="B353" s="99" t="s">
        <v>322</v>
      </c>
      <c r="C353" s="98" t="s">
        <v>65</v>
      </c>
      <c r="D353" s="79">
        <v>20</v>
      </c>
      <c r="E353" s="74">
        <v>0</v>
      </c>
      <c r="F353" s="73">
        <v>0</v>
      </c>
      <c r="G353" s="73">
        <f t="shared" si="113"/>
        <v>20</v>
      </c>
      <c r="H353" s="73">
        <f t="shared" si="114"/>
        <v>20</v>
      </c>
      <c r="I353" s="142">
        <v>3928000</v>
      </c>
      <c r="J353" s="75">
        <v>0</v>
      </c>
      <c r="K353" s="76">
        <f t="shared" si="116"/>
        <v>78560000</v>
      </c>
      <c r="L353" s="77">
        <f t="shared" si="117"/>
        <v>0</v>
      </c>
      <c r="M353" s="77">
        <f t="shared" si="117"/>
        <v>0</v>
      </c>
      <c r="N353" s="77">
        <f t="shared" si="117"/>
        <v>78560000</v>
      </c>
      <c r="O353" s="77">
        <f t="shared" si="117"/>
        <v>78560000</v>
      </c>
      <c r="P353" s="78"/>
    </row>
    <row r="354" spans="1:16" s="22" customFormat="1" ht="15.75">
      <c r="A354" s="267" t="s">
        <v>393</v>
      </c>
      <c r="B354" s="268"/>
      <c r="C354" s="268"/>
      <c r="D354" s="268"/>
      <c r="E354" s="268"/>
      <c r="F354" s="268"/>
      <c r="G354" s="268"/>
      <c r="H354" s="268"/>
      <c r="I354" s="147"/>
      <c r="J354" s="75"/>
      <c r="K354" s="76"/>
      <c r="L354" s="80"/>
      <c r="M354" s="80"/>
      <c r="N354" s="81"/>
      <c r="O354" s="82"/>
      <c r="P354" s="78"/>
    </row>
    <row r="355" spans="1:16" s="22" customFormat="1" ht="15.75">
      <c r="A355" s="95" t="s">
        <v>203</v>
      </c>
      <c r="B355" s="266" t="s">
        <v>394</v>
      </c>
      <c r="C355" s="266"/>
      <c r="D355" s="266"/>
      <c r="E355" s="266"/>
      <c r="F355" s="266"/>
      <c r="G355" s="266"/>
      <c r="H355" s="266"/>
      <c r="I355" s="147"/>
      <c r="J355" s="75"/>
      <c r="K355" s="76"/>
      <c r="L355" s="80"/>
      <c r="M355" s="80"/>
      <c r="N355" s="81"/>
      <c r="O355" s="82"/>
      <c r="P355" s="78"/>
    </row>
    <row r="356" spans="1:16" s="22" customFormat="1" ht="15.75">
      <c r="A356" s="95" t="s">
        <v>50</v>
      </c>
      <c r="B356" s="266" t="s">
        <v>397</v>
      </c>
      <c r="C356" s="266"/>
      <c r="D356" s="266"/>
      <c r="E356" s="266"/>
      <c r="F356" s="266"/>
      <c r="G356" s="266"/>
      <c r="H356" s="266"/>
      <c r="I356" s="147"/>
      <c r="J356" s="75"/>
      <c r="K356" s="76"/>
      <c r="L356" s="80"/>
      <c r="M356" s="80"/>
      <c r="N356" s="81"/>
      <c r="O356" s="82"/>
      <c r="P356" s="78"/>
    </row>
    <row r="357" spans="1:16" s="22" customFormat="1" ht="16.5">
      <c r="A357" s="96">
        <v>2</v>
      </c>
      <c r="B357" s="97" t="s">
        <v>395</v>
      </c>
      <c r="C357" s="98" t="s">
        <v>65</v>
      </c>
      <c r="D357" s="79">
        <v>1</v>
      </c>
      <c r="E357" s="74">
        <v>0</v>
      </c>
      <c r="F357" s="73">
        <v>0</v>
      </c>
      <c r="G357" s="73">
        <f t="shared" ref="G357" si="118">D357</f>
        <v>1</v>
      </c>
      <c r="H357" s="73">
        <f t="shared" ref="H357" si="119">F357+G357</f>
        <v>1</v>
      </c>
      <c r="I357" s="148">
        <v>1428910894</v>
      </c>
      <c r="J357" s="75">
        <v>0</v>
      </c>
      <c r="K357" s="76">
        <f t="shared" ref="K357:K369" si="120">I357*D357</f>
        <v>1428910894</v>
      </c>
      <c r="L357" s="77">
        <f t="shared" ref="L357:O357" si="121">E357*($I357+$J357)</f>
        <v>0</v>
      </c>
      <c r="M357" s="77">
        <f t="shared" si="121"/>
        <v>0</v>
      </c>
      <c r="N357" s="77">
        <f t="shared" si="121"/>
        <v>1428910894</v>
      </c>
      <c r="O357" s="77">
        <f t="shared" si="121"/>
        <v>1428910894</v>
      </c>
      <c r="P357" s="78"/>
    </row>
    <row r="358" spans="1:16" s="22" customFormat="1" ht="15.75">
      <c r="A358" s="95" t="s">
        <v>205</v>
      </c>
      <c r="B358" s="282" t="s">
        <v>206</v>
      </c>
      <c r="C358" s="282"/>
      <c r="D358" s="282"/>
      <c r="E358" s="282"/>
      <c r="F358" s="282"/>
      <c r="G358" s="282"/>
      <c r="H358" s="282"/>
      <c r="I358" s="147"/>
      <c r="J358" s="75"/>
      <c r="K358" s="76"/>
      <c r="L358" s="80"/>
      <c r="M358" s="80"/>
      <c r="N358" s="81"/>
      <c r="O358" s="82"/>
      <c r="P358" s="78"/>
    </row>
    <row r="359" spans="1:16" s="22" customFormat="1" ht="15.75">
      <c r="A359" s="95" t="s">
        <v>152</v>
      </c>
      <c r="B359" s="266" t="s">
        <v>396</v>
      </c>
      <c r="C359" s="266"/>
      <c r="D359" s="266"/>
      <c r="E359" s="266"/>
      <c r="F359" s="101"/>
      <c r="G359" s="101"/>
      <c r="H359" s="101"/>
      <c r="I359" s="147"/>
      <c r="J359" s="75"/>
      <c r="K359" s="76"/>
      <c r="L359" s="80"/>
      <c r="M359" s="80"/>
      <c r="N359" s="81"/>
      <c r="O359" s="82"/>
      <c r="P359" s="78"/>
    </row>
    <row r="360" spans="1:16" s="22" customFormat="1" ht="16.5">
      <c r="A360" s="96">
        <v>1</v>
      </c>
      <c r="B360" s="97" t="s">
        <v>398</v>
      </c>
      <c r="C360" s="98" t="s">
        <v>54</v>
      </c>
      <c r="D360" s="79">
        <v>0</v>
      </c>
      <c r="E360" s="74">
        <v>0</v>
      </c>
      <c r="F360" s="73">
        <v>0</v>
      </c>
      <c r="G360" s="73">
        <v>0</v>
      </c>
      <c r="H360" s="73">
        <f t="shared" ref="H360:H362" si="122">F360+G360</f>
        <v>0</v>
      </c>
      <c r="I360" s="142">
        <v>1606352894</v>
      </c>
      <c r="J360" s="75">
        <v>0</v>
      </c>
      <c r="K360" s="76">
        <f t="shared" si="120"/>
        <v>0</v>
      </c>
      <c r="L360" s="77">
        <f t="shared" ref="L360:O362" si="123">E360*($I360+$J360)</f>
        <v>0</v>
      </c>
      <c r="M360" s="77">
        <f t="shared" si="123"/>
        <v>0</v>
      </c>
      <c r="N360" s="77">
        <f t="shared" si="123"/>
        <v>0</v>
      </c>
      <c r="O360" s="77">
        <f t="shared" si="123"/>
        <v>0</v>
      </c>
      <c r="P360" s="78"/>
    </row>
    <row r="361" spans="1:16" s="22" customFormat="1" ht="16.5">
      <c r="A361" s="96">
        <v>2</v>
      </c>
      <c r="B361" s="97" t="s">
        <v>399</v>
      </c>
      <c r="C361" s="98" t="s">
        <v>54</v>
      </c>
      <c r="D361" s="79">
        <v>0</v>
      </c>
      <c r="E361" s="74">
        <v>0</v>
      </c>
      <c r="F361" s="73">
        <v>0</v>
      </c>
      <c r="G361" s="73">
        <v>0</v>
      </c>
      <c r="H361" s="73">
        <f t="shared" si="122"/>
        <v>0</v>
      </c>
      <c r="I361" s="142">
        <v>2049901894</v>
      </c>
      <c r="J361" s="75">
        <v>0</v>
      </c>
      <c r="K361" s="76">
        <f t="shared" si="120"/>
        <v>0</v>
      </c>
      <c r="L361" s="77">
        <f t="shared" si="123"/>
        <v>0</v>
      </c>
      <c r="M361" s="77">
        <f t="shared" si="123"/>
        <v>0</v>
      </c>
      <c r="N361" s="77">
        <f t="shared" si="123"/>
        <v>0</v>
      </c>
      <c r="O361" s="77">
        <f t="shared" si="123"/>
        <v>0</v>
      </c>
      <c r="P361" s="78"/>
    </row>
    <row r="362" spans="1:16" s="22" customFormat="1" ht="16.5">
      <c r="A362" s="96">
        <v>3</v>
      </c>
      <c r="B362" s="97" t="s">
        <v>400</v>
      </c>
      <c r="C362" s="98" t="s">
        <v>65</v>
      </c>
      <c r="D362" s="79">
        <v>0</v>
      </c>
      <c r="E362" s="74">
        <v>0</v>
      </c>
      <c r="F362" s="73">
        <v>0</v>
      </c>
      <c r="G362" s="73">
        <v>0</v>
      </c>
      <c r="H362" s="73">
        <f t="shared" si="122"/>
        <v>0</v>
      </c>
      <c r="I362" s="142">
        <v>146735894</v>
      </c>
      <c r="J362" s="75">
        <v>0</v>
      </c>
      <c r="K362" s="76">
        <f t="shared" si="120"/>
        <v>0</v>
      </c>
      <c r="L362" s="77">
        <f t="shared" si="123"/>
        <v>0</v>
      </c>
      <c r="M362" s="77">
        <f t="shared" si="123"/>
        <v>0</v>
      </c>
      <c r="N362" s="77">
        <f t="shared" si="123"/>
        <v>0</v>
      </c>
      <c r="O362" s="77">
        <f t="shared" si="123"/>
        <v>0</v>
      </c>
      <c r="P362" s="78"/>
    </row>
    <row r="363" spans="1:16" s="22" customFormat="1" ht="15.75">
      <c r="A363" s="267" t="s">
        <v>401</v>
      </c>
      <c r="B363" s="268"/>
      <c r="C363" s="268"/>
      <c r="D363" s="268"/>
      <c r="E363" s="268"/>
      <c r="F363" s="268"/>
      <c r="G363" s="268"/>
      <c r="H363" s="268"/>
      <c r="I363" s="147"/>
      <c r="J363" s="75"/>
      <c r="K363" s="76"/>
      <c r="L363" s="80"/>
      <c r="M363" s="80"/>
      <c r="N363" s="81"/>
      <c r="O363" s="82"/>
      <c r="P363" s="78"/>
    </row>
    <row r="364" spans="1:16" s="22" customFormat="1" ht="15.75">
      <c r="A364" s="95" t="s">
        <v>402</v>
      </c>
      <c r="B364" s="266" t="s">
        <v>403</v>
      </c>
      <c r="C364" s="266"/>
      <c r="D364" s="266"/>
      <c r="E364" s="266"/>
      <c r="F364" s="266"/>
      <c r="G364" s="266"/>
      <c r="H364" s="266"/>
      <c r="I364" s="147"/>
      <c r="J364" s="75"/>
      <c r="K364" s="76"/>
      <c r="L364" s="80"/>
      <c r="M364" s="80"/>
      <c r="N364" s="81"/>
      <c r="O364" s="82"/>
      <c r="P364" s="78"/>
    </row>
    <row r="365" spans="1:16" s="22" customFormat="1" ht="15.75">
      <c r="A365" s="95" t="s">
        <v>51</v>
      </c>
      <c r="B365" s="266" t="s">
        <v>404</v>
      </c>
      <c r="C365" s="266"/>
      <c r="D365" s="266"/>
      <c r="E365" s="266"/>
      <c r="F365" s="101"/>
      <c r="G365" s="101"/>
      <c r="H365" s="101"/>
      <c r="I365" s="147"/>
      <c r="J365" s="75"/>
      <c r="K365" s="76"/>
      <c r="L365" s="80"/>
      <c r="M365" s="80"/>
      <c r="N365" s="81"/>
      <c r="O365" s="82"/>
      <c r="P365" s="78"/>
    </row>
    <row r="366" spans="1:16" s="22" customFormat="1" ht="16.5">
      <c r="A366" s="96">
        <v>1</v>
      </c>
      <c r="B366" s="97" t="s">
        <v>404</v>
      </c>
      <c r="C366" s="98" t="s">
        <v>137</v>
      </c>
      <c r="D366" s="79">
        <v>1</v>
      </c>
      <c r="E366" s="74">
        <v>0</v>
      </c>
      <c r="F366" s="79"/>
      <c r="G366" s="73">
        <f t="shared" ref="G366" si="124">D366</f>
        <v>1</v>
      </c>
      <c r="H366" s="73">
        <f t="shared" ref="H366" si="125">F366+G366</f>
        <v>1</v>
      </c>
      <c r="I366" s="148">
        <v>876300981</v>
      </c>
      <c r="J366" s="75">
        <v>0</v>
      </c>
      <c r="K366" s="76">
        <f t="shared" si="120"/>
        <v>876300981</v>
      </c>
      <c r="L366" s="77">
        <f t="shared" ref="L366:O366" si="126">E366*($I366+$J366)</f>
        <v>0</v>
      </c>
      <c r="M366" s="77">
        <f t="shared" si="126"/>
        <v>0</v>
      </c>
      <c r="N366" s="77">
        <f t="shared" si="126"/>
        <v>876300981</v>
      </c>
      <c r="O366" s="77">
        <f t="shared" si="126"/>
        <v>876300981</v>
      </c>
      <c r="P366" s="78"/>
    </row>
    <row r="367" spans="1:16" s="22" customFormat="1" ht="15.75">
      <c r="A367" s="95" t="s">
        <v>286</v>
      </c>
      <c r="B367" s="269" t="s">
        <v>206</v>
      </c>
      <c r="C367" s="269"/>
      <c r="D367" s="269"/>
      <c r="E367" s="269"/>
      <c r="F367" s="269"/>
      <c r="G367" s="269"/>
      <c r="H367" s="269"/>
      <c r="I367" s="147"/>
      <c r="J367" s="75"/>
      <c r="K367" s="76"/>
      <c r="L367" s="80"/>
      <c r="M367" s="80"/>
      <c r="N367" s="81"/>
      <c r="O367" s="82"/>
      <c r="P367" s="78"/>
    </row>
    <row r="368" spans="1:16" s="22" customFormat="1" ht="15.75">
      <c r="A368" s="95" t="s">
        <v>75</v>
      </c>
      <c r="B368" s="266" t="s">
        <v>406</v>
      </c>
      <c r="C368" s="266"/>
      <c r="D368" s="266"/>
      <c r="E368" s="266"/>
      <c r="F368" s="266"/>
      <c r="G368" s="266"/>
      <c r="H368" s="266"/>
      <c r="I368" s="147"/>
      <c r="J368" s="75"/>
      <c r="K368" s="76"/>
      <c r="L368" s="80"/>
      <c r="M368" s="80"/>
      <c r="N368" s="81"/>
      <c r="O368" s="82"/>
      <c r="P368" s="78"/>
    </row>
    <row r="369" spans="1:18" s="22" customFormat="1" ht="47.25">
      <c r="A369" s="96">
        <v>1</v>
      </c>
      <c r="B369" s="99" t="s">
        <v>405</v>
      </c>
      <c r="C369" s="149" t="s">
        <v>137</v>
      </c>
      <c r="D369" s="150">
        <v>1</v>
      </c>
      <c r="E369" s="151">
        <v>0</v>
      </c>
      <c r="F369" s="150"/>
      <c r="G369" s="152">
        <f t="shared" ref="G369" si="127">D369</f>
        <v>1</v>
      </c>
      <c r="H369" s="152">
        <f t="shared" ref="H369" si="128">F369+G369</f>
        <v>1</v>
      </c>
      <c r="I369" s="153">
        <v>3256233000</v>
      </c>
      <c r="J369" s="154">
        <v>0</v>
      </c>
      <c r="K369" s="155">
        <f t="shared" si="120"/>
        <v>3256233000</v>
      </c>
      <c r="L369" s="156">
        <f t="shared" ref="L369:O369" si="129">E369*($I369+$J369)</f>
        <v>0</v>
      </c>
      <c r="M369" s="156">
        <f t="shared" si="129"/>
        <v>0</v>
      </c>
      <c r="N369" s="156">
        <f t="shared" si="129"/>
        <v>3256233000</v>
      </c>
      <c r="O369" s="156">
        <f t="shared" si="129"/>
        <v>3256233000</v>
      </c>
      <c r="P369" s="78"/>
    </row>
    <row r="370" spans="1:18" s="22" customFormat="1" ht="15.75">
      <c r="A370" s="102"/>
      <c r="B370" s="103" t="s">
        <v>36</v>
      </c>
      <c r="C370" s="104"/>
      <c r="D370" s="105"/>
      <c r="E370" s="105"/>
      <c r="F370" s="105"/>
      <c r="G370" s="105"/>
      <c r="H370" s="105"/>
      <c r="I370" s="106"/>
      <c r="J370" s="106"/>
      <c r="K370" s="107">
        <f>SUM(K357:K369)</f>
        <v>5561444875</v>
      </c>
      <c r="L370" s="108"/>
      <c r="M370" s="109">
        <f>SUM(M23:M369)</f>
        <v>0</v>
      </c>
      <c r="N370" s="110">
        <f>SUM(N357:N369)</f>
        <v>5561444875</v>
      </c>
      <c r="O370" s="111">
        <f>SUM(O357:O369)</f>
        <v>5561444875</v>
      </c>
      <c r="P370" s="112"/>
    </row>
    <row r="371" spans="1:18" s="22" customFormat="1" ht="15.75">
      <c r="A371" s="113"/>
      <c r="D371" s="23"/>
      <c r="E371" s="23"/>
      <c r="F371" s="23"/>
      <c r="G371" s="23"/>
      <c r="H371" s="23"/>
      <c r="I371" s="114"/>
      <c r="K371" s="115"/>
      <c r="L371" s="32"/>
      <c r="M371" s="32"/>
      <c r="N371" s="29"/>
      <c r="O371" s="32"/>
      <c r="P371" s="116"/>
    </row>
    <row r="372" spans="1:18" s="22" customFormat="1" ht="15.75">
      <c r="D372" s="23"/>
      <c r="E372" s="23"/>
      <c r="F372" s="23"/>
      <c r="G372" s="23"/>
      <c r="H372" s="23"/>
      <c r="I372" s="114"/>
      <c r="J372" s="117"/>
      <c r="K372" s="118"/>
      <c r="L372" s="119"/>
      <c r="M372" s="119"/>
      <c r="N372" s="165"/>
      <c r="O372" s="121"/>
      <c r="P372" s="116"/>
    </row>
    <row r="373" spans="1:18" s="22" customFormat="1" ht="15.75">
      <c r="A373" s="122" t="s">
        <v>37</v>
      </c>
      <c r="B373" s="32"/>
      <c r="C373" s="32"/>
      <c r="D373" s="37"/>
      <c r="E373" s="37"/>
      <c r="F373" s="37"/>
      <c r="G373" s="123"/>
      <c r="H373" s="123"/>
      <c r="I373" s="29"/>
      <c r="J373" s="32"/>
      <c r="K373" s="124"/>
      <c r="L373" s="261">
        <f>$K$370</f>
        <v>5561444875</v>
      </c>
      <c r="M373" s="261"/>
      <c r="N373" s="261"/>
      <c r="O373" s="22" t="s">
        <v>38</v>
      </c>
      <c r="P373" s="116"/>
    </row>
    <row r="374" spans="1:18" s="22" customFormat="1" ht="15.75">
      <c r="A374" s="125" t="s">
        <v>39</v>
      </c>
      <c r="B374" s="32"/>
      <c r="C374" s="32"/>
      <c r="D374" s="37"/>
      <c r="E374" s="37"/>
      <c r="F374" s="37"/>
      <c r="G374" s="37"/>
      <c r="H374" s="37"/>
      <c r="I374" s="29"/>
      <c r="J374" s="32"/>
      <c r="K374" s="124"/>
      <c r="L374" s="262">
        <f>C400</f>
        <v>2079980000</v>
      </c>
      <c r="M374" s="262"/>
      <c r="N374" s="262"/>
      <c r="O374" s="22" t="s">
        <v>38</v>
      </c>
      <c r="P374" s="116"/>
    </row>
    <row r="375" spans="1:18" s="22" customFormat="1" ht="15.75">
      <c r="A375" s="32" t="s">
        <v>40</v>
      </c>
      <c r="B375" s="32"/>
      <c r="C375" s="32"/>
      <c r="D375" s="37"/>
      <c r="E375" s="37"/>
      <c r="F375" s="37"/>
      <c r="G375" s="37"/>
      <c r="H375" s="37"/>
      <c r="I375" s="29"/>
      <c r="J375" s="32"/>
      <c r="K375" s="124"/>
      <c r="L375" s="301" t="s">
        <v>35</v>
      </c>
      <c r="M375" s="264"/>
      <c r="N375" s="264"/>
      <c r="O375" s="22" t="s">
        <v>38</v>
      </c>
      <c r="P375" s="116"/>
    </row>
    <row r="376" spans="1:18" s="22" customFormat="1" ht="15.75">
      <c r="A376" s="32" t="s">
        <v>41</v>
      </c>
      <c r="B376" s="32"/>
      <c r="C376" s="32"/>
      <c r="D376" s="37"/>
      <c r="E376" s="37"/>
      <c r="F376" s="37"/>
      <c r="G376" s="37"/>
      <c r="H376" s="37"/>
      <c r="I376" s="29"/>
      <c r="J376" s="32"/>
      <c r="K376" s="124"/>
      <c r="L376" s="262">
        <f>O370</f>
        <v>5561444875</v>
      </c>
      <c r="M376" s="262"/>
      <c r="N376" s="262"/>
      <c r="O376" s="22" t="s">
        <v>38</v>
      </c>
      <c r="P376" s="116"/>
    </row>
    <row r="377" spans="1:18" s="22" customFormat="1" ht="15.75">
      <c r="A377" s="32" t="str">
        <f>IF([1]Config!CF_MTT=1,"5. Thanh toán để thu hồi tạm ứng:","5. Chiết khấu tiền tạm ứng:")</f>
        <v>5. Thanh toán để thu hồi tạm ứng:</v>
      </c>
      <c r="B377" s="32"/>
      <c r="C377" s="32"/>
      <c r="D377" s="37"/>
      <c r="E377" s="37"/>
      <c r="F377" s="37"/>
      <c r="G377" s="37"/>
      <c r="H377" s="37"/>
      <c r="I377" s="29"/>
      <c r="J377" s="32"/>
      <c r="K377" s="124"/>
      <c r="L377" s="262">
        <f>IF(L376&gt;=L373*80%,L374,N370*$L$374/(L373*80%))</f>
        <v>2079980000</v>
      </c>
      <c r="M377" s="262"/>
      <c r="N377" s="262"/>
      <c r="O377" s="22" t="s">
        <v>38</v>
      </c>
      <c r="P377" s="116"/>
    </row>
    <row r="378" spans="1:18" s="22" customFormat="1" ht="15.75">
      <c r="A378" s="32" t="s">
        <v>42</v>
      </c>
      <c r="B378" s="32"/>
      <c r="C378" s="32"/>
      <c r="D378" s="37"/>
      <c r="E378" s="37"/>
      <c r="F378" s="37"/>
      <c r="G378" s="123"/>
      <c r="H378" s="123"/>
      <c r="I378" s="29"/>
      <c r="J378" s="32"/>
      <c r="K378" s="124"/>
      <c r="L378" s="261">
        <f>L376-L377</f>
        <v>3481464875</v>
      </c>
      <c r="M378" s="261"/>
      <c r="N378" s="261"/>
      <c r="O378" s="22" t="s">
        <v>38</v>
      </c>
      <c r="P378" s="135"/>
    </row>
    <row r="379" spans="1:18" s="22" customFormat="1" ht="15.75">
      <c r="A379" s="281" t="s">
        <v>467</v>
      </c>
      <c r="B379" s="281"/>
      <c r="C379" s="281"/>
      <c r="D379" s="281"/>
      <c r="E379" s="281"/>
      <c r="F379" s="281"/>
      <c r="G379" s="281"/>
      <c r="H379" s="281"/>
      <c r="I379" s="281"/>
      <c r="J379" s="281"/>
      <c r="K379" s="281"/>
      <c r="L379" s="281"/>
      <c r="M379" s="281"/>
      <c r="N379" s="281"/>
      <c r="P379" s="116"/>
    </row>
    <row r="380" spans="1:18" s="22" customFormat="1" ht="15.75">
      <c r="A380" s="32" t="s">
        <v>43</v>
      </c>
      <c r="B380" s="32"/>
      <c r="C380" s="32"/>
      <c r="D380" s="37"/>
      <c r="E380" s="37"/>
      <c r="F380" s="37"/>
      <c r="G380" s="37"/>
      <c r="H380" s="37"/>
      <c r="I380" s="29"/>
      <c r="J380" s="32"/>
      <c r="K380" s="124"/>
      <c r="L380" s="261">
        <f>L378+L377</f>
        <v>5561444875</v>
      </c>
      <c r="M380" s="261"/>
      <c r="N380" s="261"/>
      <c r="O380" s="22" t="s">
        <v>38</v>
      </c>
      <c r="P380" s="116"/>
    </row>
    <row r="381" spans="1:18" s="22" customFormat="1" ht="15.75">
      <c r="A381" s="126"/>
      <c r="B381" s="32"/>
      <c r="C381" s="32"/>
      <c r="D381" s="37"/>
      <c r="E381" s="37"/>
      <c r="F381" s="37"/>
      <c r="G381" s="37"/>
      <c r="H381" s="37"/>
      <c r="I381" s="29"/>
      <c r="J381" s="32"/>
      <c r="K381" s="124"/>
      <c r="L381" s="262"/>
      <c r="M381" s="262"/>
      <c r="N381" s="262"/>
      <c r="P381" s="116"/>
    </row>
    <row r="382" spans="1:18" s="22" customFormat="1" ht="15.75">
      <c r="A382" s="126"/>
      <c r="B382" s="32"/>
      <c r="C382" s="32"/>
      <c r="D382" s="37"/>
      <c r="E382" s="37"/>
      <c r="F382" s="37"/>
      <c r="G382" s="37"/>
      <c r="H382" s="37"/>
      <c r="I382" s="29"/>
      <c r="J382" s="32"/>
      <c r="K382" s="124"/>
      <c r="L382" s="262"/>
      <c r="M382" s="262"/>
      <c r="N382" s="262"/>
      <c r="O382" s="316">
        <f>+O357/O370*L374</f>
        <v>534412575.88696682</v>
      </c>
      <c r="P382" s="116"/>
    </row>
    <row r="383" spans="1:18" s="22" customFormat="1" ht="15.75">
      <c r="D383" s="23"/>
      <c r="E383" s="23"/>
      <c r="F383" s="23"/>
      <c r="G383" s="23"/>
      <c r="H383" s="23"/>
      <c r="I383" s="114"/>
      <c r="K383" s="115"/>
      <c r="L383" s="260" t="s">
        <v>44</v>
      </c>
      <c r="M383" s="260"/>
      <c r="N383" s="260"/>
      <c r="O383" s="317">
        <f>+L374-O382</f>
        <v>1545567424.1130333</v>
      </c>
      <c r="P383" s="127"/>
      <c r="Q383" s="32"/>
      <c r="R383" s="32"/>
    </row>
    <row r="384" spans="1:18" s="22" customFormat="1" ht="18.75">
      <c r="A384" s="265" t="s">
        <v>45</v>
      </c>
      <c r="B384" s="265"/>
      <c r="C384" s="265"/>
      <c r="D384" s="265"/>
      <c r="E384" s="265"/>
      <c r="F384" s="265"/>
      <c r="G384" s="265"/>
      <c r="H384" s="265"/>
      <c r="I384" s="265"/>
      <c r="J384" s="265"/>
      <c r="K384" s="128"/>
      <c r="L384" s="265" t="s">
        <v>46</v>
      </c>
      <c r="M384" s="265"/>
      <c r="N384" s="265"/>
      <c r="O384" s="318">
        <f>+O369+O366-O383</f>
        <v>2586966556.8869667</v>
      </c>
      <c r="P384" s="130"/>
      <c r="Q384" s="129"/>
      <c r="R384" s="129"/>
    </row>
    <row r="385" spans="1:18" s="22" customFormat="1" ht="15.75">
      <c r="A385" s="260" t="s">
        <v>47</v>
      </c>
      <c r="B385" s="260"/>
      <c r="C385" s="260"/>
      <c r="D385" s="260"/>
      <c r="E385" s="260"/>
      <c r="F385" s="260"/>
      <c r="G385" s="260"/>
      <c r="H385" s="260"/>
      <c r="I385" s="260"/>
      <c r="J385" s="260"/>
      <c r="K385" s="260" t="s">
        <v>47</v>
      </c>
      <c r="L385" s="260"/>
      <c r="M385" s="260"/>
      <c r="N385" s="260"/>
      <c r="O385" s="260"/>
      <c r="P385" s="127"/>
      <c r="Q385" s="32"/>
      <c r="R385" s="32"/>
    </row>
    <row r="386" spans="1:18">
      <c r="A386" s="255" t="s">
        <v>442</v>
      </c>
      <c r="B386" s="255"/>
      <c r="C386" s="255" t="s">
        <v>443</v>
      </c>
      <c r="D386" s="255"/>
      <c r="E386" s="255"/>
      <c r="F386" s="255"/>
      <c r="G386" s="256" t="s">
        <v>444</v>
      </c>
      <c r="H386" s="256"/>
      <c r="I386" s="256"/>
      <c r="J386" s="256"/>
      <c r="O386" s="319">
        <f>+O357-O382</f>
        <v>894498318.11303318</v>
      </c>
    </row>
    <row r="387" spans="1:18">
      <c r="O387" s="320">
        <f>+O384+O386-L378</f>
        <v>0</v>
      </c>
    </row>
    <row r="392" spans="1:18">
      <c r="N392" s="225"/>
    </row>
    <row r="396" spans="1:18">
      <c r="B396" s="131" t="s">
        <v>454</v>
      </c>
      <c r="C396" s="221"/>
      <c r="D396" s="131"/>
    </row>
    <row r="398" spans="1:18">
      <c r="B398" s="131" t="s">
        <v>456</v>
      </c>
      <c r="C398" s="298" t="s">
        <v>457</v>
      </c>
      <c r="D398" s="298"/>
      <c r="E398" s="300" t="s">
        <v>458</v>
      </c>
      <c r="F398" s="300"/>
      <c r="G398" s="300"/>
      <c r="H398" s="300"/>
    </row>
    <row r="399" spans="1:18">
      <c r="A399" s="222" t="s">
        <v>50</v>
      </c>
      <c r="B399" s="222" t="s">
        <v>455</v>
      </c>
      <c r="C399" s="302">
        <f>L377</f>
        <v>2079980000</v>
      </c>
      <c r="D399" s="303"/>
      <c r="E399" s="304"/>
      <c r="F399" s="304"/>
      <c r="G399" s="223"/>
    </row>
    <row r="400" spans="1:18">
      <c r="B400" s="224" t="s">
        <v>459</v>
      </c>
      <c r="C400" s="305">
        <v>2079980000</v>
      </c>
      <c r="D400" s="305"/>
      <c r="E400" s="306" t="s">
        <v>460</v>
      </c>
      <c r="F400" s="306"/>
    </row>
    <row r="401" spans="1:6">
      <c r="B401" s="224" t="s">
        <v>461</v>
      </c>
      <c r="C401" s="305">
        <v>2417715693</v>
      </c>
      <c r="D401" s="305"/>
      <c r="E401" s="306" t="s">
        <v>463</v>
      </c>
      <c r="F401" s="306"/>
    </row>
    <row r="402" spans="1:6">
      <c r="B402" s="224" t="s">
        <v>462</v>
      </c>
      <c r="C402" s="305">
        <v>14350628000</v>
      </c>
      <c r="D402" s="305"/>
      <c r="E402" s="306" t="s">
        <v>464</v>
      </c>
      <c r="F402" s="306"/>
    </row>
    <row r="403" spans="1:6">
      <c r="C403" s="288"/>
      <c r="D403" s="288"/>
      <c r="E403" s="300"/>
      <c r="F403" s="300"/>
    </row>
    <row r="404" spans="1:6">
      <c r="A404" s="131" t="s">
        <v>465</v>
      </c>
      <c r="B404" s="131" t="s">
        <v>466</v>
      </c>
      <c r="C404" s="288"/>
      <c r="D404" s="288"/>
      <c r="E404" s="300"/>
      <c r="F404" s="300"/>
    </row>
    <row r="405" spans="1:6">
      <c r="B405" s="224" t="s">
        <v>459</v>
      </c>
      <c r="C405" s="305">
        <f>L378</f>
        <v>3481464875</v>
      </c>
      <c r="D405" s="305"/>
      <c r="E405" s="306" t="s">
        <v>460</v>
      </c>
      <c r="F405" s="306"/>
    </row>
    <row r="406" spans="1:6">
      <c r="B406" s="224" t="s">
        <v>461</v>
      </c>
      <c r="C406" s="305"/>
      <c r="D406" s="305"/>
      <c r="E406" s="306" t="s">
        <v>463</v>
      </c>
      <c r="F406" s="306"/>
    </row>
    <row r="407" spans="1:6">
      <c r="B407" s="224" t="s">
        <v>462</v>
      </c>
      <c r="C407" s="305"/>
      <c r="D407" s="305"/>
      <c r="E407" s="306" t="s">
        <v>464</v>
      </c>
      <c r="F407" s="306"/>
    </row>
    <row r="408" spans="1:6">
      <c r="C408" s="288"/>
      <c r="D408" s="288"/>
      <c r="E408" s="300"/>
      <c r="F408" s="300"/>
    </row>
    <row r="409" spans="1:6">
      <c r="C409" s="288"/>
      <c r="D409" s="288"/>
      <c r="E409" s="300"/>
      <c r="F409" s="300"/>
    </row>
    <row r="410" spans="1:6">
      <c r="C410" s="298"/>
      <c r="D410" s="298"/>
      <c r="E410" s="300"/>
      <c r="F410" s="300"/>
    </row>
    <row r="411" spans="1:6">
      <c r="C411" s="298"/>
      <c r="D411" s="298"/>
      <c r="E411" s="300"/>
      <c r="F411" s="300"/>
    </row>
  </sheetData>
  <mergeCells count="112">
    <mergeCell ref="C410:D410"/>
    <mergeCell ref="E410:F410"/>
    <mergeCell ref="C411:D411"/>
    <mergeCell ref="E411:F411"/>
    <mergeCell ref="C407:D407"/>
    <mergeCell ref="E407:F407"/>
    <mergeCell ref="C408:D408"/>
    <mergeCell ref="E408:F408"/>
    <mergeCell ref="C409:D409"/>
    <mergeCell ref="E409:F409"/>
    <mergeCell ref="C404:D404"/>
    <mergeCell ref="E404:F404"/>
    <mergeCell ref="C405:D405"/>
    <mergeCell ref="E405:F405"/>
    <mergeCell ref="C406:D406"/>
    <mergeCell ref="E406:F406"/>
    <mergeCell ref="C401:D401"/>
    <mergeCell ref="E401:F401"/>
    <mergeCell ref="C402:D402"/>
    <mergeCell ref="E402:F402"/>
    <mergeCell ref="C403:D403"/>
    <mergeCell ref="E403:F403"/>
    <mergeCell ref="C398:D398"/>
    <mergeCell ref="E398:F398"/>
    <mergeCell ref="G398:H398"/>
    <mergeCell ref="C399:D399"/>
    <mergeCell ref="E399:F399"/>
    <mergeCell ref="C400:D400"/>
    <mergeCell ref="E400:F400"/>
    <mergeCell ref="A384:J384"/>
    <mergeCell ref="L384:N384"/>
    <mergeCell ref="A385:J385"/>
    <mergeCell ref="K385:O385"/>
    <mergeCell ref="A386:B386"/>
    <mergeCell ref="C386:F386"/>
    <mergeCell ref="G386:J386"/>
    <mergeCell ref="L378:N378"/>
    <mergeCell ref="A379:N379"/>
    <mergeCell ref="L380:N380"/>
    <mergeCell ref="L381:N381"/>
    <mergeCell ref="L382:N382"/>
    <mergeCell ref="L383:N383"/>
    <mergeCell ref="B368:H368"/>
    <mergeCell ref="L373:N373"/>
    <mergeCell ref="L374:N374"/>
    <mergeCell ref="L375:N375"/>
    <mergeCell ref="L376:N376"/>
    <mergeCell ref="L377:N377"/>
    <mergeCell ref="B358:H358"/>
    <mergeCell ref="B359:E359"/>
    <mergeCell ref="A363:H363"/>
    <mergeCell ref="B364:H364"/>
    <mergeCell ref="B365:E365"/>
    <mergeCell ref="B367:H367"/>
    <mergeCell ref="B333:E333"/>
    <mergeCell ref="B342:E342"/>
    <mergeCell ref="B351:E351"/>
    <mergeCell ref="A354:H354"/>
    <mergeCell ref="B355:H355"/>
    <mergeCell ref="B356:H356"/>
    <mergeCell ref="B285:E285"/>
    <mergeCell ref="B290:H290"/>
    <mergeCell ref="B295:H295"/>
    <mergeCell ref="B296:E296"/>
    <mergeCell ref="B304:E304"/>
    <mergeCell ref="B321:E321"/>
    <mergeCell ref="B250:E250"/>
    <mergeCell ref="B260:E260"/>
    <mergeCell ref="B266:E266"/>
    <mergeCell ref="B274:E274"/>
    <mergeCell ref="B276:E276"/>
    <mergeCell ref="B279:E279"/>
    <mergeCell ref="B230:E230"/>
    <mergeCell ref="B234:E234"/>
    <mergeCell ref="B237:E237"/>
    <mergeCell ref="B240:E240"/>
    <mergeCell ref="B242:E242"/>
    <mergeCell ref="B249:H249"/>
    <mergeCell ref="B178:E178"/>
    <mergeCell ref="B209:E209"/>
    <mergeCell ref="A224:H224"/>
    <mergeCell ref="B225:H225"/>
    <mergeCell ref="A228:H228"/>
    <mergeCell ref="B229:E229"/>
    <mergeCell ref="B145:E145"/>
    <mergeCell ref="B157:H157"/>
    <mergeCell ref="B158:D158"/>
    <mergeCell ref="B161:D161"/>
    <mergeCell ref="B172:H172"/>
    <mergeCell ref="A177:H177"/>
    <mergeCell ref="B96:E96"/>
    <mergeCell ref="B109:E109"/>
    <mergeCell ref="B122:E122"/>
    <mergeCell ref="B124:E124"/>
    <mergeCell ref="B132:E132"/>
    <mergeCell ref="B136:E136"/>
    <mergeCell ref="D16:E16"/>
    <mergeCell ref="F16:H16"/>
    <mergeCell ref="K16:L16"/>
    <mergeCell ref="M16:O16"/>
    <mergeCell ref="B81:E81"/>
    <mergeCell ref="B92:E92"/>
    <mergeCell ref="O1:P1"/>
    <mergeCell ref="A2:P2"/>
    <mergeCell ref="A3:P3"/>
    <mergeCell ref="A4:P4"/>
    <mergeCell ref="A15:A17"/>
    <mergeCell ref="B15:B17"/>
    <mergeCell ref="C15:C17"/>
    <mergeCell ref="I15:J16"/>
    <mergeCell ref="K15:O15"/>
    <mergeCell ref="P15:P17"/>
  </mergeCells>
  <dataValidations disablePrompts="1" count="4">
    <dataValidation allowBlank="1" showInputMessage="1" showErrorMessage="1" prompt="Cột 1, 2, 3, 4, 5 link đầy đủ từ sheet QT sang" sqref="B21 B18"/>
    <dataValidation allowBlank="1" showInputMessage="1" showErrorMessage="1" sqref="R1 O1"/>
    <dataValidation allowBlank="1" showInputMessage="1" showErrorMessage="1" prompt="Giữ phím Alt và ấn Enter để thêm các dòng để nhập căn cứ" sqref="A13"/>
    <dataValidation allowBlank="1" showInputMessage="1" showErrorMessage="1" promptTitle="Giai đoạn thanh toán" sqref="F11"/>
  </dataValidations>
  <pageMargins left="0.2" right="0.2" top="1" bottom="0.25" header="0.3" footer="0.3"/>
  <pageSetup paperSize="9" scale="65" orientation="landscape" r:id="rId1"/>
  <colBreaks count="1" manualBreakCount="1">
    <brk id="16" max="1048575" man="1"/>
  </col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411"/>
  <sheetViews>
    <sheetView topLeftCell="A375" zoomScaleNormal="100" workbookViewId="0">
      <selection activeCell="L378" sqref="L378:N378"/>
    </sheetView>
  </sheetViews>
  <sheetFormatPr defaultColWidth="8.7109375" defaultRowHeight="15"/>
  <cols>
    <col min="1" max="1" width="8.140625" style="131" customWidth="1"/>
    <col min="2" max="2" width="29.28515625" style="131" customWidth="1"/>
    <col min="3" max="3" width="10.28515625" style="131" customWidth="1"/>
    <col min="4" max="4" width="12.140625" style="132" bestFit="1" customWidth="1"/>
    <col min="5" max="5" width="10.28515625" style="132" customWidth="1"/>
    <col min="6" max="6" width="10.42578125" style="132" customWidth="1"/>
    <col min="7" max="7" width="12" style="132" bestFit="1" customWidth="1"/>
    <col min="8" max="8" width="12.42578125" style="132" bestFit="1" customWidth="1"/>
    <col min="9" max="9" width="17" style="133" bestFit="1" customWidth="1"/>
    <col min="10" max="10" width="8.140625" style="131" customWidth="1"/>
    <col min="11" max="11" width="20" style="133" bestFit="1" customWidth="1"/>
    <col min="12" max="12" width="8.7109375" style="131"/>
    <col min="13" max="13" width="8" style="131" customWidth="1"/>
    <col min="14" max="14" width="18.42578125" style="133" bestFit="1" customWidth="1"/>
    <col min="15" max="15" width="18.42578125" style="131" bestFit="1" customWidth="1"/>
    <col min="16" max="16" width="10.28515625" style="134" customWidth="1"/>
    <col min="17" max="16384" width="8.7109375" style="131"/>
  </cols>
  <sheetData>
    <row r="1" spans="1:18" s="11" customFormat="1" ht="54" customHeight="1">
      <c r="A1" s="5"/>
      <c r="B1" s="6"/>
      <c r="C1" s="6"/>
      <c r="D1" s="7"/>
      <c r="E1" s="7"/>
      <c r="F1" s="7"/>
      <c r="G1" s="7"/>
      <c r="H1" s="7"/>
      <c r="I1" s="8"/>
      <c r="J1" s="6"/>
      <c r="K1" s="9"/>
      <c r="L1" s="6"/>
      <c r="M1" s="6"/>
      <c r="N1" s="8"/>
      <c r="O1" s="270" t="s">
        <v>48</v>
      </c>
      <c r="P1" s="270"/>
      <c r="Q1" s="6"/>
      <c r="R1" s="162"/>
    </row>
    <row r="2" spans="1:18" s="11" customFormat="1" ht="22.5">
      <c r="A2" s="271" t="s">
        <v>49</v>
      </c>
      <c r="B2" s="271"/>
      <c r="C2" s="271"/>
      <c r="D2" s="271"/>
      <c r="E2" s="271"/>
      <c r="F2" s="271"/>
      <c r="G2" s="271"/>
      <c r="H2" s="271"/>
      <c r="I2" s="271"/>
      <c r="J2" s="271"/>
      <c r="K2" s="271"/>
      <c r="L2" s="271"/>
      <c r="M2" s="271"/>
      <c r="N2" s="271"/>
      <c r="O2" s="271"/>
      <c r="P2" s="271"/>
      <c r="Q2" s="12"/>
      <c r="R2" s="12"/>
    </row>
    <row r="3" spans="1:18" s="11" customFormat="1" ht="15.75">
      <c r="A3" s="257" t="s">
        <v>445</v>
      </c>
      <c r="B3" s="257"/>
      <c r="C3" s="257"/>
      <c r="D3" s="257"/>
      <c r="E3" s="257"/>
      <c r="F3" s="257"/>
      <c r="G3" s="257"/>
      <c r="H3" s="257"/>
      <c r="I3" s="257"/>
      <c r="J3" s="257"/>
      <c r="K3" s="257"/>
      <c r="L3" s="257"/>
      <c r="M3" s="257"/>
      <c r="N3" s="257"/>
      <c r="O3" s="257"/>
      <c r="P3" s="257"/>
      <c r="Q3" s="14"/>
      <c r="R3" s="14"/>
    </row>
    <row r="4" spans="1:18" s="11" customFormat="1" ht="15.75">
      <c r="A4" s="258" t="s">
        <v>446</v>
      </c>
      <c r="B4" s="258"/>
      <c r="C4" s="258"/>
      <c r="D4" s="258"/>
      <c r="E4" s="258"/>
      <c r="F4" s="258"/>
      <c r="G4" s="258"/>
      <c r="H4" s="258"/>
      <c r="I4" s="258"/>
      <c r="J4" s="258"/>
      <c r="K4" s="258"/>
      <c r="L4" s="258"/>
      <c r="M4" s="258"/>
      <c r="N4" s="258"/>
      <c r="O4" s="258"/>
      <c r="P4" s="258"/>
      <c r="Q4" s="14"/>
      <c r="R4" s="14"/>
    </row>
    <row r="5" spans="1:18" s="11" customFormat="1" ht="15.75">
      <c r="A5" s="11" t="s">
        <v>436</v>
      </c>
      <c r="B5" s="14"/>
      <c r="C5" s="14"/>
      <c r="D5" s="15"/>
      <c r="E5" s="15"/>
      <c r="F5" s="15"/>
      <c r="G5" s="15"/>
      <c r="H5" s="15"/>
      <c r="I5" s="16"/>
      <c r="J5" s="14"/>
      <c r="K5" s="17"/>
      <c r="L5" s="14"/>
      <c r="M5" s="14"/>
      <c r="N5" s="16"/>
      <c r="O5" s="18"/>
      <c r="P5" s="19"/>
      <c r="Q5" s="14"/>
      <c r="R5" s="14"/>
    </row>
    <row r="6" spans="1:18" s="11" customFormat="1" ht="15.75">
      <c r="A6" s="21" t="s">
        <v>0</v>
      </c>
      <c r="B6" s="14"/>
      <c r="C6" s="14"/>
      <c r="D6" s="15"/>
      <c r="E6" s="15"/>
      <c r="F6" s="15"/>
      <c r="G6" s="15"/>
      <c r="H6" s="15"/>
      <c r="I6" s="16"/>
      <c r="J6" s="14"/>
      <c r="K6" s="17"/>
      <c r="L6" s="14"/>
      <c r="M6" s="14"/>
      <c r="N6" s="16"/>
      <c r="O6" s="18"/>
      <c r="P6" s="19"/>
      <c r="Q6" s="14"/>
      <c r="R6" s="14"/>
    </row>
    <row r="7" spans="1:18" s="11" customFormat="1" ht="18.75">
      <c r="A7" s="11" t="s">
        <v>437</v>
      </c>
      <c r="B7" s="22"/>
      <c r="C7" s="22"/>
      <c r="D7" s="23"/>
      <c r="E7" s="23"/>
      <c r="F7" s="23"/>
      <c r="G7" s="24"/>
      <c r="H7" s="24"/>
      <c r="I7" s="25"/>
      <c r="J7" s="26"/>
      <c r="K7" s="27"/>
      <c r="L7" s="26"/>
      <c r="M7" s="26"/>
      <c r="N7" s="25"/>
      <c r="O7" s="26"/>
      <c r="P7" s="28"/>
      <c r="Q7" s="26"/>
      <c r="R7" s="26"/>
    </row>
    <row r="8" spans="1:18" s="11" customFormat="1" ht="18.75">
      <c r="A8" s="166" t="s">
        <v>438</v>
      </c>
      <c r="B8" s="167"/>
      <c r="C8" s="167"/>
      <c r="D8" s="168"/>
      <c r="E8" s="168"/>
      <c r="F8" s="168"/>
      <c r="G8" s="170"/>
      <c r="H8" s="170"/>
      <c r="I8" s="171"/>
      <c r="J8" s="172"/>
      <c r="K8" s="169"/>
      <c r="L8" s="26"/>
      <c r="M8" s="29"/>
      <c r="N8" s="30"/>
      <c r="O8" s="31"/>
      <c r="P8" s="28"/>
      <c r="Q8" s="26"/>
      <c r="R8" s="26"/>
    </row>
    <row r="9" spans="1:18" s="11" customFormat="1" ht="18.75">
      <c r="A9" s="32" t="s">
        <v>439</v>
      </c>
      <c r="B9" s="22"/>
      <c r="C9" s="22"/>
      <c r="D9" s="23"/>
      <c r="E9" s="23"/>
      <c r="F9" s="23"/>
      <c r="G9" s="24"/>
      <c r="H9" s="24"/>
      <c r="I9" s="25"/>
      <c r="J9" s="26"/>
      <c r="K9" s="27"/>
      <c r="L9" s="26"/>
      <c r="M9" s="26"/>
      <c r="N9" s="25"/>
      <c r="O9" s="26"/>
      <c r="P9" s="28"/>
      <c r="Q9" s="26"/>
      <c r="R9" s="26"/>
    </row>
    <row r="10" spans="1:18" s="11" customFormat="1" ht="18.75">
      <c r="A10" s="32" t="s">
        <v>440</v>
      </c>
      <c r="B10" s="22"/>
      <c r="C10" s="22"/>
      <c r="D10" s="23"/>
      <c r="E10" s="23"/>
      <c r="F10" s="23"/>
      <c r="G10" s="24"/>
      <c r="H10" s="24"/>
      <c r="I10" s="25"/>
      <c r="J10" s="26"/>
      <c r="K10" s="27"/>
      <c r="L10" s="26"/>
      <c r="M10" s="26"/>
      <c r="N10" s="25"/>
      <c r="O10" s="26"/>
      <c r="P10" s="28"/>
      <c r="Q10" s="26"/>
      <c r="R10" s="26"/>
    </row>
    <row r="11" spans="1:18" s="11" customFormat="1" ht="18.75">
      <c r="A11" s="32" t="s">
        <v>441</v>
      </c>
      <c r="B11" s="22"/>
      <c r="C11" s="22"/>
      <c r="D11" s="23"/>
      <c r="E11" s="23"/>
      <c r="F11" s="33"/>
      <c r="G11" s="33"/>
      <c r="H11" s="24"/>
      <c r="I11" s="25"/>
      <c r="J11" s="26"/>
      <c r="K11" s="27"/>
      <c r="L11" s="26"/>
      <c r="M11" s="26"/>
      <c r="N11" s="25"/>
      <c r="O11" s="26"/>
      <c r="P11" s="28"/>
      <c r="Q11" s="32"/>
      <c r="R11" s="32"/>
    </row>
    <row r="12" spans="1:18" s="32" customFormat="1" ht="18.75">
      <c r="A12" s="34" t="s">
        <v>1</v>
      </c>
      <c r="B12" s="22"/>
      <c r="C12" s="22"/>
      <c r="D12" s="23"/>
      <c r="E12" s="23"/>
      <c r="F12" s="35"/>
      <c r="G12" s="24"/>
      <c r="H12" s="24"/>
      <c r="I12" s="25"/>
      <c r="J12" s="26"/>
      <c r="K12" s="27"/>
      <c r="L12" s="26"/>
      <c r="M12" s="26"/>
      <c r="N12" s="25"/>
      <c r="O12" s="26"/>
      <c r="P12" s="28"/>
    </row>
    <row r="13" spans="1:18" s="32" customFormat="1" ht="18.75">
      <c r="A13" s="32" t="s">
        <v>391</v>
      </c>
      <c r="B13" s="22"/>
      <c r="C13" s="22"/>
      <c r="D13" s="23"/>
      <c r="E13" s="23"/>
      <c r="F13" s="35"/>
      <c r="G13" s="24"/>
      <c r="H13" s="24"/>
      <c r="I13" s="25"/>
      <c r="J13" s="26"/>
      <c r="K13" s="27"/>
      <c r="L13" s="26"/>
      <c r="M13" s="26"/>
      <c r="N13" s="25"/>
      <c r="O13" s="26"/>
      <c r="P13" s="28"/>
    </row>
    <row r="14" spans="1:18" s="36" customFormat="1" ht="15.75">
      <c r="B14" s="32" t="s">
        <v>2</v>
      </c>
      <c r="C14" s="32"/>
      <c r="D14" s="37"/>
      <c r="E14" s="37"/>
      <c r="F14" s="37"/>
      <c r="G14" s="38"/>
      <c r="H14" s="38"/>
      <c r="I14" s="29"/>
      <c r="J14" s="39"/>
      <c r="K14" s="40"/>
      <c r="L14" s="32"/>
      <c r="M14" s="32"/>
      <c r="N14" s="41"/>
      <c r="O14" s="42"/>
      <c r="P14" s="43"/>
      <c r="Q14" s="32"/>
      <c r="R14" s="32"/>
    </row>
    <row r="15" spans="1:18" s="36" customFormat="1">
      <c r="A15" s="272" t="s">
        <v>3</v>
      </c>
      <c r="B15" s="274" t="s">
        <v>4</v>
      </c>
      <c r="C15" s="274" t="s">
        <v>5</v>
      </c>
      <c r="D15" s="44" t="s">
        <v>6</v>
      </c>
      <c r="E15" s="44"/>
      <c r="F15" s="44"/>
      <c r="G15" s="44"/>
      <c r="H15" s="44"/>
      <c r="I15" s="274" t="s">
        <v>7</v>
      </c>
      <c r="J15" s="274"/>
      <c r="K15" s="274" t="s">
        <v>8</v>
      </c>
      <c r="L15" s="274"/>
      <c r="M15" s="274"/>
      <c r="N15" s="274"/>
      <c r="O15" s="274"/>
      <c r="P15" s="276" t="s">
        <v>9</v>
      </c>
    </row>
    <row r="16" spans="1:18" s="36" customFormat="1">
      <c r="A16" s="273"/>
      <c r="B16" s="275"/>
      <c r="C16" s="275"/>
      <c r="D16" s="278" t="s">
        <v>10</v>
      </c>
      <c r="E16" s="278"/>
      <c r="F16" s="279" t="s">
        <v>11</v>
      </c>
      <c r="G16" s="279"/>
      <c r="H16" s="279"/>
      <c r="I16" s="275"/>
      <c r="J16" s="275"/>
      <c r="K16" s="280" t="s">
        <v>10</v>
      </c>
      <c r="L16" s="280"/>
      <c r="M16" s="275" t="s">
        <v>11</v>
      </c>
      <c r="N16" s="275"/>
      <c r="O16" s="275"/>
      <c r="P16" s="277"/>
    </row>
    <row r="17" spans="1:16" s="50" customFormat="1" ht="85.5">
      <c r="A17" s="273"/>
      <c r="B17" s="275"/>
      <c r="C17" s="275"/>
      <c r="D17" s="45" t="s">
        <v>12</v>
      </c>
      <c r="E17" s="45" t="s">
        <v>13</v>
      </c>
      <c r="F17" s="164" t="s">
        <v>14</v>
      </c>
      <c r="G17" s="164" t="s">
        <v>15</v>
      </c>
      <c r="H17" s="164" t="s">
        <v>16</v>
      </c>
      <c r="I17" s="47" t="s">
        <v>12</v>
      </c>
      <c r="J17" s="163" t="s">
        <v>17</v>
      </c>
      <c r="K17" s="47" t="s">
        <v>12</v>
      </c>
      <c r="L17" s="163" t="s">
        <v>18</v>
      </c>
      <c r="M17" s="163" t="s">
        <v>14</v>
      </c>
      <c r="N17" s="47" t="s">
        <v>15</v>
      </c>
      <c r="O17" s="49" t="s">
        <v>16</v>
      </c>
      <c r="P17" s="277"/>
    </row>
    <row r="18" spans="1:16" s="22" customFormat="1">
      <c r="A18" s="51" t="s">
        <v>19</v>
      </c>
      <c r="B18" s="52" t="s">
        <v>20</v>
      </c>
      <c r="C18" s="53" t="s">
        <v>21</v>
      </c>
      <c r="D18" s="54" t="s">
        <v>22</v>
      </c>
      <c r="E18" s="54" t="s">
        <v>23</v>
      </c>
      <c r="F18" s="54" t="s">
        <v>24</v>
      </c>
      <c r="G18" s="54" t="s">
        <v>25</v>
      </c>
      <c r="H18" s="54" t="s">
        <v>26</v>
      </c>
      <c r="I18" s="55" t="s">
        <v>27</v>
      </c>
      <c r="J18" s="56" t="s">
        <v>28</v>
      </c>
      <c r="K18" s="55" t="s">
        <v>29</v>
      </c>
      <c r="L18" s="56" t="s">
        <v>30</v>
      </c>
      <c r="M18" s="56" t="s">
        <v>31</v>
      </c>
      <c r="N18" s="55" t="s">
        <v>32</v>
      </c>
      <c r="O18" s="57" t="s">
        <v>33</v>
      </c>
      <c r="P18" s="58" t="s">
        <v>34</v>
      </c>
    </row>
    <row r="19" spans="1:16" s="22" customFormat="1" ht="15.75">
      <c r="A19" s="2" t="s">
        <v>392</v>
      </c>
      <c r="B19" s="1"/>
      <c r="C19" s="1"/>
      <c r="D19" s="1"/>
      <c r="E19" s="1"/>
      <c r="F19" s="1"/>
      <c r="G19" s="1"/>
      <c r="H19" s="1"/>
      <c r="I19" s="55"/>
      <c r="J19" s="56"/>
      <c r="K19" s="55"/>
      <c r="L19" s="56"/>
      <c r="M19" s="56"/>
      <c r="N19" s="55"/>
      <c r="O19" s="57"/>
      <c r="P19" s="58"/>
    </row>
    <row r="20" spans="1:16" s="22" customFormat="1" ht="15.75">
      <c r="A20" s="2" t="s">
        <v>407</v>
      </c>
      <c r="B20" s="1"/>
      <c r="C20" s="1"/>
      <c r="D20" s="1"/>
      <c r="E20" s="1"/>
      <c r="F20" s="1"/>
      <c r="G20" s="1"/>
      <c r="H20" s="1"/>
      <c r="I20" s="59"/>
      <c r="J20" s="1"/>
      <c r="K20" s="59"/>
      <c r="L20" s="1"/>
      <c r="M20" s="1"/>
      <c r="N20" s="59"/>
      <c r="O20" s="1"/>
      <c r="P20" s="60"/>
    </row>
    <row r="21" spans="1:16" s="22" customFormat="1" ht="15.4" customHeight="1">
      <c r="A21" s="61" t="s">
        <v>50</v>
      </c>
      <c r="B21" s="3" t="s">
        <v>408</v>
      </c>
      <c r="C21" s="62"/>
      <c r="D21" s="62"/>
      <c r="E21" s="62"/>
      <c r="F21" s="62"/>
      <c r="G21" s="62"/>
      <c r="H21" s="62"/>
      <c r="I21" s="63"/>
      <c r="J21" s="62"/>
      <c r="K21" s="63"/>
      <c r="L21" s="62"/>
      <c r="M21" s="62"/>
      <c r="N21" s="63"/>
      <c r="O21" s="62"/>
      <c r="P21" s="64"/>
    </row>
    <row r="22" spans="1:16" s="22" customFormat="1" ht="16.899999999999999" customHeight="1">
      <c r="A22" s="65" t="s">
        <v>51</v>
      </c>
      <c r="B22" s="3" t="s">
        <v>76</v>
      </c>
      <c r="C22" s="161"/>
      <c r="D22" s="161"/>
      <c r="E22" s="161"/>
      <c r="F22" s="67"/>
      <c r="G22" s="67"/>
      <c r="H22" s="67"/>
      <c r="I22" s="63"/>
      <c r="J22" s="68"/>
      <c r="K22" s="63"/>
      <c r="L22" s="68"/>
      <c r="M22" s="68"/>
      <c r="N22" s="63"/>
      <c r="O22" s="62"/>
      <c r="P22" s="69"/>
    </row>
    <row r="23" spans="1:16" s="22" customFormat="1" ht="16.5">
      <c r="A23" s="70">
        <v>1</v>
      </c>
      <c r="B23" s="71" t="s">
        <v>77</v>
      </c>
      <c r="C23" s="72" t="s">
        <v>78</v>
      </c>
      <c r="D23" s="73">
        <v>19200</v>
      </c>
      <c r="E23" s="74">
        <v>0</v>
      </c>
      <c r="F23" s="73">
        <v>0</v>
      </c>
      <c r="G23" s="73">
        <f>D23</f>
        <v>19200</v>
      </c>
      <c r="H23" s="73">
        <f>F23+G23</f>
        <v>19200</v>
      </c>
      <c r="I23" s="136">
        <v>30000</v>
      </c>
      <c r="J23" s="75">
        <v>0</v>
      </c>
      <c r="K23" s="76">
        <f t="shared" ref="K23:K86" si="0">I23*D23</f>
        <v>576000000</v>
      </c>
      <c r="L23" s="77">
        <f>E23*($I23+$J23)</f>
        <v>0</v>
      </c>
      <c r="M23" s="77">
        <f>F23*($I23+$J23)</f>
        <v>0</v>
      </c>
      <c r="N23" s="77">
        <f>G23*($I23+$J23)</f>
        <v>576000000</v>
      </c>
      <c r="O23" s="77">
        <f>H23*($I23+$J23)</f>
        <v>576000000</v>
      </c>
      <c r="P23" s="78"/>
    </row>
    <row r="24" spans="1:16" s="22" customFormat="1" ht="16.5">
      <c r="A24" s="70">
        <v>2</v>
      </c>
      <c r="B24" s="71" t="s">
        <v>79</v>
      </c>
      <c r="C24" s="72" t="s">
        <v>54</v>
      </c>
      <c r="D24" s="73">
        <v>10</v>
      </c>
      <c r="E24" s="74">
        <v>0</v>
      </c>
      <c r="F24" s="73">
        <v>0</v>
      </c>
      <c r="G24" s="73">
        <f t="shared" ref="G24:G32" si="1">D24</f>
        <v>10</v>
      </c>
      <c r="H24" s="73">
        <f t="shared" ref="H24:H32" si="2">F24+G24</f>
        <v>10</v>
      </c>
      <c r="I24" s="136">
        <v>5184000</v>
      </c>
      <c r="J24" s="75">
        <v>0</v>
      </c>
      <c r="K24" s="76">
        <f t="shared" si="0"/>
        <v>51840000</v>
      </c>
      <c r="L24" s="77">
        <f t="shared" ref="L24:O32" si="3">E24*($I24+$J24)</f>
        <v>0</v>
      </c>
      <c r="M24" s="77">
        <f t="shared" si="3"/>
        <v>0</v>
      </c>
      <c r="N24" s="77">
        <f t="shared" si="3"/>
        <v>51840000</v>
      </c>
      <c r="O24" s="77">
        <f t="shared" si="3"/>
        <v>51840000</v>
      </c>
      <c r="P24" s="78"/>
    </row>
    <row r="25" spans="1:16" s="22" customFormat="1" ht="16.5">
      <c r="A25" s="70">
        <v>3</v>
      </c>
      <c r="B25" s="71" t="s">
        <v>80</v>
      </c>
      <c r="C25" s="72" t="s">
        <v>54</v>
      </c>
      <c r="D25" s="73">
        <v>20</v>
      </c>
      <c r="E25" s="74">
        <v>0</v>
      </c>
      <c r="F25" s="73">
        <v>0</v>
      </c>
      <c r="G25" s="73">
        <f t="shared" si="1"/>
        <v>20</v>
      </c>
      <c r="H25" s="73">
        <f t="shared" si="2"/>
        <v>20</v>
      </c>
      <c r="I25" s="136">
        <v>2721000</v>
      </c>
      <c r="J25" s="75">
        <v>0</v>
      </c>
      <c r="K25" s="76">
        <f t="shared" si="0"/>
        <v>54420000</v>
      </c>
      <c r="L25" s="77">
        <f t="shared" si="3"/>
        <v>0</v>
      </c>
      <c r="M25" s="77">
        <f t="shared" si="3"/>
        <v>0</v>
      </c>
      <c r="N25" s="77">
        <f t="shared" si="3"/>
        <v>54420000</v>
      </c>
      <c r="O25" s="77">
        <f t="shared" si="3"/>
        <v>54420000</v>
      </c>
      <c r="P25" s="78"/>
    </row>
    <row r="26" spans="1:16" s="22" customFormat="1" ht="16.5">
      <c r="A26" s="70">
        <v>4</v>
      </c>
      <c r="B26" s="71" t="s">
        <v>81</v>
      </c>
      <c r="C26" s="72" t="s">
        <v>82</v>
      </c>
      <c r="D26" s="73">
        <v>40</v>
      </c>
      <c r="E26" s="74">
        <v>0</v>
      </c>
      <c r="F26" s="73">
        <v>0</v>
      </c>
      <c r="G26" s="73">
        <f t="shared" si="1"/>
        <v>40</v>
      </c>
      <c r="H26" s="73">
        <f t="shared" si="2"/>
        <v>40</v>
      </c>
      <c r="I26" s="136">
        <v>172000</v>
      </c>
      <c r="J26" s="75">
        <v>0</v>
      </c>
      <c r="K26" s="76">
        <f t="shared" si="0"/>
        <v>6880000</v>
      </c>
      <c r="L26" s="77">
        <f t="shared" si="3"/>
        <v>0</v>
      </c>
      <c r="M26" s="77">
        <f t="shared" si="3"/>
        <v>0</v>
      </c>
      <c r="N26" s="77">
        <f t="shared" si="3"/>
        <v>6880000</v>
      </c>
      <c r="O26" s="77">
        <f t="shared" si="3"/>
        <v>6880000</v>
      </c>
      <c r="P26" s="78"/>
    </row>
    <row r="27" spans="1:16" s="22" customFormat="1" ht="16.5">
      <c r="A27" s="70">
        <v>5</v>
      </c>
      <c r="B27" s="71" t="s">
        <v>83</v>
      </c>
      <c r="C27" s="72" t="s">
        <v>82</v>
      </c>
      <c r="D27" s="73">
        <v>20</v>
      </c>
      <c r="E27" s="74">
        <v>0</v>
      </c>
      <c r="F27" s="73">
        <v>0</v>
      </c>
      <c r="G27" s="73">
        <f t="shared" si="1"/>
        <v>20</v>
      </c>
      <c r="H27" s="73">
        <f t="shared" si="2"/>
        <v>20</v>
      </c>
      <c r="I27" s="136">
        <v>346000</v>
      </c>
      <c r="J27" s="75">
        <v>0</v>
      </c>
      <c r="K27" s="76">
        <f t="shared" si="0"/>
        <v>6920000</v>
      </c>
      <c r="L27" s="77">
        <f t="shared" si="3"/>
        <v>0</v>
      </c>
      <c r="M27" s="77">
        <f t="shared" si="3"/>
        <v>0</v>
      </c>
      <c r="N27" s="77">
        <f t="shared" si="3"/>
        <v>6920000</v>
      </c>
      <c r="O27" s="77">
        <f t="shared" si="3"/>
        <v>6920000</v>
      </c>
      <c r="P27" s="78"/>
    </row>
    <row r="28" spans="1:16" s="22" customFormat="1" ht="16.5">
      <c r="A28" s="70">
        <v>6</v>
      </c>
      <c r="B28" s="71" t="s">
        <v>84</v>
      </c>
      <c r="C28" s="72" t="s">
        <v>82</v>
      </c>
      <c r="D28" s="73">
        <v>40</v>
      </c>
      <c r="E28" s="74">
        <v>0</v>
      </c>
      <c r="F28" s="73">
        <v>0</v>
      </c>
      <c r="G28" s="73">
        <f t="shared" si="1"/>
        <v>40</v>
      </c>
      <c r="H28" s="73">
        <f t="shared" si="2"/>
        <v>40</v>
      </c>
      <c r="I28" s="136">
        <v>648000</v>
      </c>
      <c r="J28" s="75">
        <v>0</v>
      </c>
      <c r="K28" s="76">
        <f t="shared" si="0"/>
        <v>25920000</v>
      </c>
      <c r="L28" s="77">
        <f t="shared" si="3"/>
        <v>0</v>
      </c>
      <c r="M28" s="77">
        <f t="shared" si="3"/>
        <v>0</v>
      </c>
      <c r="N28" s="77">
        <f t="shared" si="3"/>
        <v>25920000</v>
      </c>
      <c r="O28" s="77">
        <f t="shared" si="3"/>
        <v>25920000</v>
      </c>
      <c r="P28" s="78"/>
    </row>
    <row r="29" spans="1:16" s="22" customFormat="1" ht="16.5">
      <c r="A29" s="70">
        <v>7</v>
      </c>
      <c r="B29" s="71" t="s">
        <v>85</v>
      </c>
      <c r="C29" s="72" t="s">
        <v>78</v>
      </c>
      <c r="D29" s="73">
        <v>1000</v>
      </c>
      <c r="E29" s="74">
        <v>0</v>
      </c>
      <c r="F29" s="73">
        <v>0</v>
      </c>
      <c r="G29" s="73">
        <f t="shared" si="1"/>
        <v>1000</v>
      </c>
      <c r="H29" s="73">
        <f t="shared" si="2"/>
        <v>1000</v>
      </c>
      <c r="I29" s="136">
        <v>70000</v>
      </c>
      <c r="J29" s="75">
        <v>0</v>
      </c>
      <c r="K29" s="76">
        <f t="shared" si="0"/>
        <v>70000000</v>
      </c>
      <c r="L29" s="77">
        <f t="shared" si="3"/>
        <v>0</v>
      </c>
      <c r="M29" s="77">
        <f t="shared" si="3"/>
        <v>0</v>
      </c>
      <c r="N29" s="77">
        <f t="shared" si="3"/>
        <v>70000000</v>
      </c>
      <c r="O29" s="77">
        <f t="shared" si="3"/>
        <v>70000000</v>
      </c>
      <c r="P29" s="78"/>
    </row>
    <row r="30" spans="1:16" s="22" customFormat="1" ht="16.5">
      <c r="A30" s="70">
        <v>8</v>
      </c>
      <c r="B30" s="71" t="s">
        <v>86</v>
      </c>
      <c r="C30" s="72" t="s">
        <v>78</v>
      </c>
      <c r="D30" s="73">
        <v>4000</v>
      </c>
      <c r="E30" s="74">
        <v>0</v>
      </c>
      <c r="F30" s="73">
        <v>0</v>
      </c>
      <c r="G30" s="73">
        <f t="shared" si="1"/>
        <v>4000</v>
      </c>
      <c r="H30" s="73">
        <f t="shared" si="2"/>
        <v>4000</v>
      </c>
      <c r="I30" s="136">
        <v>19000</v>
      </c>
      <c r="J30" s="75">
        <v>0</v>
      </c>
      <c r="K30" s="76">
        <f t="shared" si="0"/>
        <v>76000000</v>
      </c>
      <c r="L30" s="77">
        <f t="shared" si="3"/>
        <v>0</v>
      </c>
      <c r="M30" s="77">
        <f t="shared" si="3"/>
        <v>0</v>
      </c>
      <c r="N30" s="77">
        <f t="shared" si="3"/>
        <v>76000000</v>
      </c>
      <c r="O30" s="77">
        <f t="shared" si="3"/>
        <v>76000000</v>
      </c>
      <c r="P30" s="78"/>
    </row>
    <row r="31" spans="1:16" s="22" customFormat="1" ht="16.5">
      <c r="A31" s="70">
        <v>9</v>
      </c>
      <c r="B31" s="71" t="s">
        <v>87</v>
      </c>
      <c r="C31" s="72" t="s">
        <v>88</v>
      </c>
      <c r="D31" s="73">
        <v>4</v>
      </c>
      <c r="E31" s="74">
        <v>0</v>
      </c>
      <c r="F31" s="73">
        <v>0</v>
      </c>
      <c r="G31" s="73">
        <f t="shared" si="1"/>
        <v>4</v>
      </c>
      <c r="H31" s="73">
        <f t="shared" si="2"/>
        <v>4</v>
      </c>
      <c r="I31" s="136">
        <v>3585000</v>
      </c>
      <c r="J31" s="75">
        <v>0</v>
      </c>
      <c r="K31" s="76">
        <f t="shared" si="0"/>
        <v>14340000</v>
      </c>
      <c r="L31" s="77">
        <f t="shared" si="3"/>
        <v>0</v>
      </c>
      <c r="M31" s="77">
        <f t="shared" si="3"/>
        <v>0</v>
      </c>
      <c r="N31" s="77">
        <f t="shared" si="3"/>
        <v>14340000</v>
      </c>
      <c r="O31" s="77">
        <f t="shared" si="3"/>
        <v>14340000</v>
      </c>
      <c r="P31" s="78"/>
    </row>
    <row r="32" spans="1:16" s="22" customFormat="1" ht="16.5">
      <c r="A32" s="70">
        <v>10</v>
      </c>
      <c r="B32" s="71" t="s">
        <v>89</v>
      </c>
      <c r="C32" s="72" t="s">
        <v>90</v>
      </c>
      <c r="D32" s="73">
        <v>2</v>
      </c>
      <c r="E32" s="74">
        <v>0</v>
      </c>
      <c r="F32" s="73">
        <v>0</v>
      </c>
      <c r="G32" s="73">
        <f t="shared" si="1"/>
        <v>2</v>
      </c>
      <c r="H32" s="73">
        <f t="shared" si="2"/>
        <v>2</v>
      </c>
      <c r="I32" s="136">
        <v>2159000</v>
      </c>
      <c r="J32" s="75">
        <v>0</v>
      </c>
      <c r="K32" s="76">
        <f t="shared" si="0"/>
        <v>4318000</v>
      </c>
      <c r="L32" s="77">
        <f t="shared" si="3"/>
        <v>0</v>
      </c>
      <c r="M32" s="77">
        <f t="shared" si="3"/>
        <v>0</v>
      </c>
      <c r="N32" s="77">
        <f t="shared" si="3"/>
        <v>4318000</v>
      </c>
      <c r="O32" s="77">
        <f t="shared" si="3"/>
        <v>4318000</v>
      </c>
      <c r="P32" s="78"/>
    </row>
    <row r="33" spans="1:16" s="22" customFormat="1" ht="16.899999999999999" customHeight="1">
      <c r="A33" s="65" t="s">
        <v>57</v>
      </c>
      <c r="B33" s="3" t="s">
        <v>91</v>
      </c>
      <c r="C33" s="161"/>
      <c r="D33" s="161"/>
      <c r="E33" s="161"/>
      <c r="F33" s="79"/>
      <c r="G33" s="79"/>
      <c r="H33" s="79"/>
      <c r="I33" s="137"/>
      <c r="J33" s="75"/>
      <c r="K33" s="76"/>
      <c r="L33" s="80"/>
      <c r="M33" s="80"/>
      <c r="N33" s="81"/>
      <c r="O33" s="82"/>
      <c r="P33" s="78"/>
    </row>
    <row r="34" spans="1:16" s="22" customFormat="1" ht="16.5">
      <c r="A34" s="70">
        <v>1</v>
      </c>
      <c r="B34" s="71" t="s">
        <v>92</v>
      </c>
      <c r="C34" s="72" t="s">
        <v>88</v>
      </c>
      <c r="D34" s="73">
        <v>25</v>
      </c>
      <c r="E34" s="74">
        <v>0</v>
      </c>
      <c r="F34" s="73">
        <v>0</v>
      </c>
      <c r="G34" s="73">
        <f t="shared" ref="G34:G40" si="4">D34</f>
        <v>25</v>
      </c>
      <c r="H34" s="73">
        <f t="shared" ref="H34:H40" si="5">F34+G34</f>
        <v>25</v>
      </c>
      <c r="I34" s="136">
        <v>3585000</v>
      </c>
      <c r="J34" s="75">
        <v>0</v>
      </c>
      <c r="K34" s="76">
        <f t="shared" si="0"/>
        <v>89625000</v>
      </c>
      <c r="L34" s="77">
        <f t="shared" ref="L34:O40" si="6">E34*($I34+$J34)</f>
        <v>0</v>
      </c>
      <c r="M34" s="77">
        <f t="shared" si="6"/>
        <v>0</v>
      </c>
      <c r="N34" s="77">
        <f t="shared" si="6"/>
        <v>89625000</v>
      </c>
      <c r="O34" s="77">
        <f t="shared" si="6"/>
        <v>89625000</v>
      </c>
      <c r="P34" s="78"/>
    </row>
    <row r="35" spans="1:16" s="22" customFormat="1" ht="16.5">
      <c r="A35" s="70">
        <v>2</v>
      </c>
      <c r="B35" s="71" t="s">
        <v>93</v>
      </c>
      <c r="C35" s="72" t="s">
        <v>78</v>
      </c>
      <c r="D35" s="73">
        <v>1920</v>
      </c>
      <c r="E35" s="74">
        <v>0</v>
      </c>
      <c r="F35" s="73">
        <v>0</v>
      </c>
      <c r="G35" s="73">
        <f t="shared" si="4"/>
        <v>1920</v>
      </c>
      <c r="H35" s="73">
        <f t="shared" si="5"/>
        <v>1920</v>
      </c>
      <c r="I35" s="136">
        <v>34000</v>
      </c>
      <c r="J35" s="75">
        <v>0</v>
      </c>
      <c r="K35" s="76">
        <f t="shared" si="0"/>
        <v>65280000</v>
      </c>
      <c r="L35" s="77">
        <f t="shared" si="6"/>
        <v>0</v>
      </c>
      <c r="M35" s="77">
        <f t="shared" si="6"/>
        <v>0</v>
      </c>
      <c r="N35" s="77">
        <f t="shared" si="6"/>
        <v>65280000</v>
      </c>
      <c r="O35" s="77">
        <f t="shared" si="6"/>
        <v>65280000</v>
      </c>
      <c r="P35" s="78"/>
    </row>
    <row r="36" spans="1:16" s="22" customFormat="1" ht="16.5">
      <c r="A36" s="70">
        <v>3</v>
      </c>
      <c r="B36" s="71" t="s">
        <v>94</v>
      </c>
      <c r="C36" s="72" t="s">
        <v>78</v>
      </c>
      <c r="D36" s="73">
        <v>750</v>
      </c>
      <c r="E36" s="74">
        <v>0</v>
      </c>
      <c r="F36" s="73">
        <v>0</v>
      </c>
      <c r="G36" s="73">
        <f t="shared" si="4"/>
        <v>750</v>
      </c>
      <c r="H36" s="73">
        <f t="shared" si="5"/>
        <v>750</v>
      </c>
      <c r="I36" s="136">
        <v>18000</v>
      </c>
      <c r="J36" s="75">
        <v>0</v>
      </c>
      <c r="K36" s="76">
        <f t="shared" si="0"/>
        <v>13500000</v>
      </c>
      <c r="L36" s="77">
        <f t="shared" si="6"/>
        <v>0</v>
      </c>
      <c r="M36" s="77">
        <f t="shared" si="6"/>
        <v>0</v>
      </c>
      <c r="N36" s="77">
        <f t="shared" si="6"/>
        <v>13500000</v>
      </c>
      <c r="O36" s="77">
        <f t="shared" si="6"/>
        <v>13500000</v>
      </c>
      <c r="P36" s="78"/>
    </row>
    <row r="37" spans="1:16" s="22" customFormat="1" ht="33">
      <c r="A37" s="70">
        <v>4</v>
      </c>
      <c r="B37" s="71" t="s">
        <v>95</v>
      </c>
      <c r="C37" s="72" t="s">
        <v>90</v>
      </c>
      <c r="D37" s="73">
        <v>3</v>
      </c>
      <c r="E37" s="74">
        <v>0</v>
      </c>
      <c r="F37" s="73">
        <v>0</v>
      </c>
      <c r="G37" s="73">
        <f t="shared" si="4"/>
        <v>3</v>
      </c>
      <c r="H37" s="73">
        <f t="shared" si="5"/>
        <v>3</v>
      </c>
      <c r="I37" s="136">
        <v>2159000</v>
      </c>
      <c r="J37" s="75">
        <v>0</v>
      </c>
      <c r="K37" s="76">
        <f t="shared" si="0"/>
        <v>6477000</v>
      </c>
      <c r="L37" s="77">
        <f t="shared" si="6"/>
        <v>0</v>
      </c>
      <c r="M37" s="77">
        <f t="shared" si="6"/>
        <v>0</v>
      </c>
      <c r="N37" s="77">
        <f t="shared" si="6"/>
        <v>6477000</v>
      </c>
      <c r="O37" s="77">
        <f t="shared" si="6"/>
        <v>6477000</v>
      </c>
      <c r="P37" s="78"/>
    </row>
    <row r="38" spans="1:16" s="22" customFormat="1" ht="16.5">
      <c r="A38" s="70">
        <v>5</v>
      </c>
      <c r="B38" s="71" t="s">
        <v>96</v>
      </c>
      <c r="C38" s="72" t="s">
        <v>97</v>
      </c>
      <c r="D38" s="73">
        <v>128</v>
      </c>
      <c r="E38" s="74">
        <v>0</v>
      </c>
      <c r="F38" s="73">
        <v>0</v>
      </c>
      <c r="G38" s="73">
        <f t="shared" si="4"/>
        <v>128</v>
      </c>
      <c r="H38" s="73">
        <f t="shared" si="5"/>
        <v>128</v>
      </c>
      <c r="I38" s="136">
        <v>346000</v>
      </c>
      <c r="J38" s="75">
        <v>0</v>
      </c>
      <c r="K38" s="76">
        <f t="shared" si="0"/>
        <v>44288000</v>
      </c>
      <c r="L38" s="77">
        <f t="shared" si="6"/>
        <v>0</v>
      </c>
      <c r="M38" s="77">
        <f t="shared" si="6"/>
        <v>0</v>
      </c>
      <c r="N38" s="77">
        <f t="shared" si="6"/>
        <v>44288000</v>
      </c>
      <c r="O38" s="77">
        <f t="shared" si="6"/>
        <v>44288000</v>
      </c>
      <c r="P38" s="78"/>
    </row>
    <row r="39" spans="1:16" s="22" customFormat="1" ht="16.5">
      <c r="A39" s="70">
        <v>6</v>
      </c>
      <c r="B39" s="71" t="s">
        <v>98</v>
      </c>
      <c r="C39" s="72" t="s">
        <v>78</v>
      </c>
      <c r="D39" s="73">
        <v>1000</v>
      </c>
      <c r="E39" s="74">
        <v>0</v>
      </c>
      <c r="F39" s="73">
        <v>0</v>
      </c>
      <c r="G39" s="73">
        <f t="shared" si="4"/>
        <v>1000</v>
      </c>
      <c r="H39" s="73">
        <f t="shared" si="5"/>
        <v>1000</v>
      </c>
      <c r="I39" s="136">
        <v>10000</v>
      </c>
      <c r="J39" s="75">
        <v>0</v>
      </c>
      <c r="K39" s="76">
        <f t="shared" si="0"/>
        <v>10000000</v>
      </c>
      <c r="L39" s="77">
        <f t="shared" si="6"/>
        <v>0</v>
      </c>
      <c r="M39" s="77">
        <f t="shared" si="6"/>
        <v>0</v>
      </c>
      <c r="N39" s="77">
        <f t="shared" si="6"/>
        <v>10000000</v>
      </c>
      <c r="O39" s="77">
        <f t="shared" si="6"/>
        <v>10000000</v>
      </c>
      <c r="P39" s="83"/>
    </row>
    <row r="40" spans="1:16" s="22" customFormat="1" ht="16.5">
      <c r="A40" s="70">
        <v>7</v>
      </c>
      <c r="B40" s="71" t="s">
        <v>99</v>
      </c>
      <c r="C40" s="72" t="s">
        <v>97</v>
      </c>
      <c r="D40" s="73">
        <v>128</v>
      </c>
      <c r="E40" s="74">
        <v>0</v>
      </c>
      <c r="F40" s="73">
        <v>0</v>
      </c>
      <c r="G40" s="73">
        <f t="shared" si="4"/>
        <v>128</v>
      </c>
      <c r="H40" s="73">
        <f t="shared" si="5"/>
        <v>128</v>
      </c>
      <c r="I40" s="136">
        <v>56000</v>
      </c>
      <c r="J40" s="75">
        <v>0</v>
      </c>
      <c r="K40" s="76">
        <f t="shared" si="0"/>
        <v>7168000</v>
      </c>
      <c r="L40" s="77">
        <f t="shared" si="6"/>
        <v>0</v>
      </c>
      <c r="M40" s="77">
        <f t="shared" si="6"/>
        <v>0</v>
      </c>
      <c r="N40" s="77">
        <f t="shared" si="6"/>
        <v>7168000</v>
      </c>
      <c r="O40" s="77">
        <f t="shared" si="6"/>
        <v>7168000</v>
      </c>
      <c r="P40" s="78"/>
    </row>
    <row r="41" spans="1:16" s="22" customFormat="1" ht="16.899999999999999" customHeight="1">
      <c r="A41" s="65" t="s">
        <v>61</v>
      </c>
      <c r="B41" s="3" t="s">
        <v>100</v>
      </c>
      <c r="C41" s="161"/>
      <c r="D41" s="161"/>
      <c r="E41" s="161"/>
      <c r="F41" s="79"/>
      <c r="G41" s="79"/>
      <c r="H41" s="79"/>
      <c r="I41" s="138"/>
      <c r="J41" s="75"/>
      <c r="K41" s="76"/>
      <c r="L41" s="80"/>
      <c r="M41" s="80"/>
      <c r="N41" s="81"/>
      <c r="O41" s="82"/>
      <c r="P41" s="78"/>
    </row>
    <row r="42" spans="1:16" s="22" customFormat="1" ht="33">
      <c r="A42" s="70">
        <v>1</v>
      </c>
      <c r="B42" s="84" t="s">
        <v>101</v>
      </c>
      <c r="C42" s="72" t="s">
        <v>102</v>
      </c>
      <c r="D42" s="73">
        <v>13.69</v>
      </c>
      <c r="E42" s="74">
        <v>0</v>
      </c>
      <c r="F42" s="73">
        <v>0</v>
      </c>
      <c r="G42" s="73">
        <f t="shared" ref="G42:G54" si="7">D42</f>
        <v>13.69</v>
      </c>
      <c r="H42" s="73">
        <f t="shared" ref="H42:H54" si="8">F42+G42</f>
        <v>13.69</v>
      </c>
      <c r="I42" s="136">
        <v>1280000</v>
      </c>
      <c r="J42" s="75">
        <v>0</v>
      </c>
      <c r="K42" s="76">
        <f t="shared" si="0"/>
        <v>17523200</v>
      </c>
      <c r="L42" s="77">
        <f t="shared" ref="L42:O54" si="9">E42*($I42+$J42)</f>
        <v>0</v>
      </c>
      <c r="M42" s="77">
        <f t="shared" si="9"/>
        <v>0</v>
      </c>
      <c r="N42" s="77">
        <f t="shared" si="9"/>
        <v>17523200</v>
      </c>
      <c r="O42" s="77">
        <f t="shared" si="9"/>
        <v>17523200</v>
      </c>
      <c r="P42" s="78"/>
    </row>
    <row r="43" spans="1:16" s="22" customFormat="1" ht="33">
      <c r="A43" s="70">
        <v>2</v>
      </c>
      <c r="B43" s="84" t="s">
        <v>103</v>
      </c>
      <c r="C43" s="72" t="s">
        <v>102</v>
      </c>
      <c r="D43" s="73">
        <v>55</v>
      </c>
      <c r="E43" s="74">
        <v>0</v>
      </c>
      <c r="F43" s="73">
        <v>0</v>
      </c>
      <c r="G43" s="73">
        <f t="shared" si="7"/>
        <v>55</v>
      </c>
      <c r="H43" s="73">
        <f t="shared" si="8"/>
        <v>55</v>
      </c>
      <c r="I43" s="136">
        <v>914000</v>
      </c>
      <c r="J43" s="75">
        <v>0</v>
      </c>
      <c r="K43" s="76">
        <f t="shared" si="0"/>
        <v>50270000</v>
      </c>
      <c r="L43" s="77">
        <f t="shared" si="9"/>
        <v>0</v>
      </c>
      <c r="M43" s="77">
        <f t="shared" si="9"/>
        <v>0</v>
      </c>
      <c r="N43" s="77">
        <f t="shared" si="9"/>
        <v>50270000</v>
      </c>
      <c r="O43" s="77">
        <f t="shared" si="9"/>
        <v>50270000</v>
      </c>
      <c r="P43" s="78"/>
    </row>
    <row r="44" spans="1:16" s="22" customFormat="1" ht="33">
      <c r="A44" s="70">
        <v>3</v>
      </c>
      <c r="B44" s="84" t="s">
        <v>104</v>
      </c>
      <c r="C44" s="72" t="s">
        <v>102</v>
      </c>
      <c r="D44" s="73">
        <v>52.2</v>
      </c>
      <c r="E44" s="74">
        <v>0</v>
      </c>
      <c r="F44" s="73">
        <v>0</v>
      </c>
      <c r="G44" s="73">
        <f t="shared" si="7"/>
        <v>52.2</v>
      </c>
      <c r="H44" s="73">
        <f t="shared" si="8"/>
        <v>52.2</v>
      </c>
      <c r="I44" s="136">
        <v>686000</v>
      </c>
      <c r="J44" s="75">
        <v>0</v>
      </c>
      <c r="K44" s="76">
        <f t="shared" si="0"/>
        <v>35809200</v>
      </c>
      <c r="L44" s="77">
        <f t="shared" si="9"/>
        <v>0</v>
      </c>
      <c r="M44" s="77">
        <f t="shared" si="9"/>
        <v>0</v>
      </c>
      <c r="N44" s="77">
        <f t="shared" si="9"/>
        <v>35809200</v>
      </c>
      <c r="O44" s="77">
        <f t="shared" si="9"/>
        <v>35809200</v>
      </c>
      <c r="P44" s="78"/>
    </row>
    <row r="45" spans="1:16" s="22" customFormat="1" ht="33">
      <c r="A45" s="70">
        <v>4</v>
      </c>
      <c r="B45" s="84" t="s">
        <v>105</v>
      </c>
      <c r="C45" s="72" t="s">
        <v>102</v>
      </c>
      <c r="D45" s="73">
        <v>14.32</v>
      </c>
      <c r="E45" s="74">
        <v>0</v>
      </c>
      <c r="F45" s="73">
        <v>0</v>
      </c>
      <c r="G45" s="73">
        <f t="shared" si="7"/>
        <v>14.32</v>
      </c>
      <c r="H45" s="73">
        <f t="shared" si="8"/>
        <v>14.32</v>
      </c>
      <c r="I45" s="136">
        <v>2057000</v>
      </c>
      <c r="J45" s="75">
        <v>0</v>
      </c>
      <c r="K45" s="76">
        <f t="shared" si="0"/>
        <v>29456240</v>
      </c>
      <c r="L45" s="77">
        <f t="shared" si="9"/>
        <v>0</v>
      </c>
      <c r="M45" s="77">
        <f t="shared" si="9"/>
        <v>0</v>
      </c>
      <c r="N45" s="77">
        <f t="shared" si="9"/>
        <v>29456240</v>
      </c>
      <c r="O45" s="77">
        <f t="shared" si="9"/>
        <v>29456240</v>
      </c>
      <c r="P45" s="78"/>
    </row>
    <row r="46" spans="1:16" s="22" customFormat="1" ht="49.5">
      <c r="A46" s="70">
        <v>5</v>
      </c>
      <c r="B46" s="71" t="s">
        <v>106</v>
      </c>
      <c r="C46" s="72" t="s">
        <v>102</v>
      </c>
      <c r="D46" s="73">
        <v>18.399999999999999</v>
      </c>
      <c r="E46" s="74">
        <v>0</v>
      </c>
      <c r="F46" s="73">
        <v>0</v>
      </c>
      <c r="G46" s="73">
        <f t="shared" si="7"/>
        <v>18.399999999999999</v>
      </c>
      <c r="H46" s="73">
        <f t="shared" si="8"/>
        <v>18.399999999999999</v>
      </c>
      <c r="I46" s="136">
        <v>2057000</v>
      </c>
      <c r="J46" s="75">
        <v>0</v>
      </c>
      <c r="K46" s="76">
        <f t="shared" si="0"/>
        <v>37848800</v>
      </c>
      <c r="L46" s="77">
        <f t="shared" si="9"/>
        <v>0</v>
      </c>
      <c r="M46" s="77">
        <f t="shared" si="9"/>
        <v>0</v>
      </c>
      <c r="N46" s="77">
        <f t="shared" si="9"/>
        <v>37848800</v>
      </c>
      <c r="O46" s="77">
        <f t="shared" si="9"/>
        <v>37848800</v>
      </c>
      <c r="P46" s="78"/>
    </row>
    <row r="47" spans="1:16" s="22" customFormat="1" ht="49.5">
      <c r="A47" s="70">
        <v>6</v>
      </c>
      <c r="B47" s="84" t="s">
        <v>409</v>
      </c>
      <c r="C47" s="72" t="s">
        <v>102</v>
      </c>
      <c r="D47" s="73">
        <v>13.11</v>
      </c>
      <c r="E47" s="74">
        <v>0</v>
      </c>
      <c r="F47" s="73">
        <v>0</v>
      </c>
      <c r="G47" s="73">
        <f t="shared" si="7"/>
        <v>13.11</v>
      </c>
      <c r="H47" s="73">
        <f t="shared" si="8"/>
        <v>13.11</v>
      </c>
      <c r="I47" s="136">
        <v>2057000</v>
      </c>
      <c r="J47" s="75">
        <v>0</v>
      </c>
      <c r="K47" s="76">
        <f t="shared" si="0"/>
        <v>26967270</v>
      </c>
      <c r="L47" s="77">
        <f t="shared" si="9"/>
        <v>0</v>
      </c>
      <c r="M47" s="77">
        <f t="shared" si="9"/>
        <v>0</v>
      </c>
      <c r="N47" s="77">
        <f t="shared" si="9"/>
        <v>26967270</v>
      </c>
      <c r="O47" s="77">
        <f t="shared" si="9"/>
        <v>26967270</v>
      </c>
      <c r="P47" s="78"/>
    </row>
    <row r="48" spans="1:16" s="22" customFormat="1" ht="33">
      <c r="A48" s="70">
        <v>7</v>
      </c>
      <c r="B48" s="71" t="s">
        <v>107</v>
      </c>
      <c r="C48" s="72" t="s">
        <v>54</v>
      </c>
      <c r="D48" s="73">
        <v>1</v>
      </c>
      <c r="E48" s="74">
        <v>0</v>
      </c>
      <c r="F48" s="73">
        <v>0</v>
      </c>
      <c r="G48" s="73">
        <f t="shared" si="7"/>
        <v>1</v>
      </c>
      <c r="H48" s="73">
        <f t="shared" si="8"/>
        <v>1</v>
      </c>
      <c r="I48" s="136">
        <v>19425000</v>
      </c>
      <c r="J48" s="75">
        <v>0</v>
      </c>
      <c r="K48" s="76">
        <f t="shared" si="0"/>
        <v>19425000</v>
      </c>
      <c r="L48" s="77">
        <f t="shared" si="9"/>
        <v>0</v>
      </c>
      <c r="M48" s="77">
        <f t="shared" si="9"/>
        <v>0</v>
      </c>
      <c r="N48" s="77">
        <f t="shared" si="9"/>
        <v>19425000</v>
      </c>
      <c r="O48" s="77">
        <f t="shared" si="9"/>
        <v>19425000</v>
      </c>
      <c r="P48" s="78"/>
    </row>
    <row r="49" spans="1:16" s="22" customFormat="1" ht="16.5">
      <c r="A49" s="70">
        <v>8</v>
      </c>
      <c r="B49" s="71" t="s">
        <v>108</v>
      </c>
      <c r="C49" s="72" t="s">
        <v>109</v>
      </c>
      <c r="D49" s="73">
        <v>1</v>
      </c>
      <c r="E49" s="74">
        <v>0</v>
      </c>
      <c r="F49" s="73">
        <v>0</v>
      </c>
      <c r="G49" s="73">
        <f t="shared" si="7"/>
        <v>1</v>
      </c>
      <c r="H49" s="73">
        <f t="shared" si="8"/>
        <v>1</v>
      </c>
      <c r="I49" s="136">
        <v>10635000</v>
      </c>
      <c r="J49" s="75">
        <v>0</v>
      </c>
      <c r="K49" s="76">
        <f t="shared" si="0"/>
        <v>10635000</v>
      </c>
      <c r="L49" s="77">
        <f t="shared" si="9"/>
        <v>0</v>
      </c>
      <c r="M49" s="77">
        <f t="shared" si="9"/>
        <v>0</v>
      </c>
      <c r="N49" s="77">
        <f t="shared" si="9"/>
        <v>10635000</v>
      </c>
      <c r="O49" s="77">
        <f t="shared" si="9"/>
        <v>10635000</v>
      </c>
      <c r="P49" s="78"/>
    </row>
    <row r="50" spans="1:16" s="22" customFormat="1" ht="16.5">
      <c r="A50" s="70">
        <v>9</v>
      </c>
      <c r="B50" s="71" t="s">
        <v>110</v>
      </c>
      <c r="C50" s="72" t="s">
        <v>109</v>
      </c>
      <c r="D50" s="73">
        <v>10</v>
      </c>
      <c r="E50" s="74">
        <v>0</v>
      </c>
      <c r="F50" s="73">
        <v>0</v>
      </c>
      <c r="G50" s="73">
        <f t="shared" si="7"/>
        <v>10</v>
      </c>
      <c r="H50" s="73">
        <f t="shared" si="8"/>
        <v>10</v>
      </c>
      <c r="I50" s="136">
        <v>737000</v>
      </c>
      <c r="J50" s="75">
        <v>0</v>
      </c>
      <c r="K50" s="76">
        <f t="shared" si="0"/>
        <v>7370000</v>
      </c>
      <c r="L50" s="77">
        <f t="shared" si="9"/>
        <v>0</v>
      </c>
      <c r="M50" s="77">
        <f t="shared" si="9"/>
        <v>0</v>
      </c>
      <c r="N50" s="77">
        <f t="shared" si="9"/>
        <v>7370000</v>
      </c>
      <c r="O50" s="77">
        <f t="shared" si="9"/>
        <v>7370000</v>
      </c>
      <c r="P50" s="78"/>
    </row>
    <row r="51" spans="1:16" s="22" customFormat="1" ht="16.5">
      <c r="A51" s="70">
        <v>10</v>
      </c>
      <c r="B51" s="71" t="s">
        <v>111</v>
      </c>
      <c r="C51" s="72" t="s">
        <v>102</v>
      </c>
      <c r="D51" s="73">
        <v>19.2</v>
      </c>
      <c r="E51" s="74">
        <v>0</v>
      </c>
      <c r="F51" s="73">
        <v>0</v>
      </c>
      <c r="G51" s="73">
        <f t="shared" si="7"/>
        <v>19.2</v>
      </c>
      <c r="H51" s="73">
        <f t="shared" si="8"/>
        <v>19.2</v>
      </c>
      <c r="I51" s="136">
        <v>1481000</v>
      </c>
      <c r="J51" s="75">
        <v>0</v>
      </c>
      <c r="K51" s="76">
        <f t="shared" si="0"/>
        <v>28435200</v>
      </c>
      <c r="L51" s="77">
        <f t="shared" si="9"/>
        <v>0</v>
      </c>
      <c r="M51" s="77">
        <f t="shared" si="9"/>
        <v>0</v>
      </c>
      <c r="N51" s="77">
        <f t="shared" si="9"/>
        <v>28435200</v>
      </c>
      <c r="O51" s="77">
        <f t="shared" si="9"/>
        <v>28435200</v>
      </c>
      <c r="P51" s="78"/>
    </row>
    <row r="52" spans="1:16" s="22" customFormat="1" ht="49.5">
      <c r="A52" s="70">
        <v>11</v>
      </c>
      <c r="B52" s="84" t="s">
        <v>112</v>
      </c>
      <c r="C52" s="72" t="s">
        <v>54</v>
      </c>
      <c r="D52" s="73">
        <v>1</v>
      </c>
      <c r="E52" s="74">
        <v>0</v>
      </c>
      <c r="F52" s="73">
        <v>0</v>
      </c>
      <c r="G52" s="73">
        <f t="shared" si="7"/>
        <v>1</v>
      </c>
      <c r="H52" s="73">
        <f t="shared" si="8"/>
        <v>1</v>
      </c>
      <c r="I52" s="136">
        <v>15641000</v>
      </c>
      <c r="J52" s="75">
        <v>0</v>
      </c>
      <c r="K52" s="76">
        <f t="shared" si="0"/>
        <v>15641000</v>
      </c>
      <c r="L52" s="77">
        <f t="shared" si="9"/>
        <v>0</v>
      </c>
      <c r="M52" s="77">
        <f t="shared" si="9"/>
        <v>0</v>
      </c>
      <c r="N52" s="77">
        <f t="shared" si="9"/>
        <v>15641000</v>
      </c>
      <c r="O52" s="77">
        <f t="shared" si="9"/>
        <v>15641000</v>
      </c>
      <c r="P52" s="78"/>
    </row>
    <row r="53" spans="1:16" s="22" customFormat="1" ht="33">
      <c r="A53" s="70">
        <v>12</v>
      </c>
      <c r="B53" s="84" t="s">
        <v>113</v>
      </c>
      <c r="C53" s="72" t="s">
        <v>102</v>
      </c>
      <c r="D53" s="73">
        <v>41</v>
      </c>
      <c r="E53" s="74">
        <v>0</v>
      </c>
      <c r="F53" s="73">
        <v>0</v>
      </c>
      <c r="G53" s="73">
        <f t="shared" si="7"/>
        <v>41</v>
      </c>
      <c r="H53" s="73">
        <f t="shared" si="8"/>
        <v>41</v>
      </c>
      <c r="I53" s="136">
        <v>377000</v>
      </c>
      <c r="J53" s="75">
        <v>0</v>
      </c>
      <c r="K53" s="76">
        <f t="shared" si="0"/>
        <v>15457000</v>
      </c>
      <c r="L53" s="77">
        <f t="shared" si="9"/>
        <v>0</v>
      </c>
      <c r="M53" s="77">
        <f t="shared" si="9"/>
        <v>0</v>
      </c>
      <c r="N53" s="77">
        <f t="shared" si="9"/>
        <v>15457000</v>
      </c>
      <c r="O53" s="77">
        <f t="shared" si="9"/>
        <v>15457000</v>
      </c>
      <c r="P53" s="78"/>
    </row>
    <row r="54" spans="1:16" s="22" customFormat="1" ht="49.5">
      <c r="A54" s="70">
        <v>13</v>
      </c>
      <c r="B54" s="84" t="s">
        <v>114</v>
      </c>
      <c r="C54" s="72" t="s">
        <v>54</v>
      </c>
      <c r="D54" s="73">
        <v>1</v>
      </c>
      <c r="E54" s="74">
        <v>0</v>
      </c>
      <c r="F54" s="73">
        <v>0</v>
      </c>
      <c r="G54" s="73">
        <f t="shared" si="7"/>
        <v>1</v>
      </c>
      <c r="H54" s="73">
        <f t="shared" si="8"/>
        <v>1</v>
      </c>
      <c r="I54" s="136">
        <v>7824000</v>
      </c>
      <c r="J54" s="75">
        <v>0</v>
      </c>
      <c r="K54" s="76">
        <f t="shared" si="0"/>
        <v>7824000</v>
      </c>
      <c r="L54" s="77">
        <f t="shared" si="9"/>
        <v>0</v>
      </c>
      <c r="M54" s="77">
        <f t="shared" si="9"/>
        <v>0</v>
      </c>
      <c r="N54" s="77">
        <f t="shared" si="9"/>
        <v>7824000</v>
      </c>
      <c r="O54" s="77">
        <f t="shared" si="9"/>
        <v>7824000</v>
      </c>
      <c r="P54" s="78"/>
    </row>
    <row r="55" spans="1:16" s="22" customFormat="1" ht="16.899999999999999" customHeight="1">
      <c r="A55" s="65" t="s">
        <v>66</v>
      </c>
      <c r="B55" s="3" t="s">
        <v>115</v>
      </c>
      <c r="C55" s="161"/>
      <c r="D55" s="161"/>
      <c r="E55" s="161"/>
      <c r="F55" s="79"/>
      <c r="G55" s="79"/>
      <c r="H55" s="79"/>
      <c r="I55" s="138"/>
      <c r="J55" s="75"/>
      <c r="K55" s="76"/>
      <c r="L55" s="80"/>
      <c r="M55" s="80"/>
      <c r="N55" s="81"/>
      <c r="O55" s="82"/>
      <c r="P55" s="78"/>
    </row>
    <row r="56" spans="1:16" s="22" customFormat="1" ht="16.5">
      <c r="A56" s="70">
        <v>1</v>
      </c>
      <c r="B56" s="71" t="s">
        <v>116</v>
      </c>
      <c r="C56" s="72" t="s">
        <v>102</v>
      </c>
      <c r="D56" s="73">
        <v>75</v>
      </c>
      <c r="E56" s="74">
        <v>0</v>
      </c>
      <c r="F56" s="73">
        <v>0</v>
      </c>
      <c r="G56" s="73">
        <f t="shared" ref="G56:G64" si="10">D56</f>
        <v>75</v>
      </c>
      <c r="H56" s="73">
        <f t="shared" ref="H56:H64" si="11">F56+G56</f>
        <v>75</v>
      </c>
      <c r="I56" s="136">
        <v>823000</v>
      </c>
      <c r="J56" s="75">
        <v>0</v>
      </c>
      <c r="K56" s="76">
        <f t="shared" si="0"/>
        <v>61725000</v>
      </c>
      <c r="L56" s="77">
        <f t="shared" ref="L56:O64" si="12">E56*($I56+$J56)</f>
        <v>0</v>
      </c>
      <c r="M56" s="77">
        <f t="shared" si="12"/>
        <v>0</v>
      </c>
      <c r="N56" s="77">
        <f t="shared" si="12"/>
        <v>61725000</v>
      </c>
      <c r="O56" s="77">
        <f t="shared" si="12"/>
        <v>61725000</v>
      </c>
      <c r="P56" s="78"/>
    </row>
    <row r="57" spans="1:16" s="22" customFormat="1" ht="16.5">
      <c r="A57" s="70">
        <v>2</v>
      </c>
      <c r="B57" s="71" t="s">
        <v>117</v>
      </c>
      <c r="C57" s="72" t="s">
        <v>118</v>
      </c>
      <c r="D57" s="73">
        <v>140</v>
      </c>
      <c r="E57" s="74">
        <v>0</v>
      </c>
      <c r="F57" s="73">
        <v>0</v>
      </c>
      <c r="G57" s="73">
        <f t="shared" si="10"/>
        <v>140</v>
      </c>
      <c r="H57" s="73">
        <f t="shared" si="11"/>
        <v>140</v>
      </c>
      <c r="I57" s="136">
        <v>914000</v>
      </c>
      <c r="J57" s="75">
        <v>0</v>
      </c>
      <c r="K57" s="76">
        <f t="shared" si="0"/>
        <v>127960000</v>
      </c>
      <c r="L57" s="77">
        <f t="shared" si="12"/>
        <v>0</v>
      </c>
      <c r="M57" s="77">
        <f t="shared" si="12"/>
        <v>0</v>
      </c>
      <c r="N57" s="77">
        <f t="shared" si="12"/>
        <v>127960000</v>
      </c>
      <c r="O57" s="77">
        <f t="shared" si="12"/>
        <v>127960000</v>
      </c>
      <c r="P57" s="78"/>
    </row>
    <row r="58" spans="1:16" s="22" customFormat="1" ht="16.5">
      <c r="A58" s="70">
        <v>3</v>
      </c>
      <c r="B58" s="71" t="s">
        <v>119</v>
      </c>
      <c r="C58" s="72" t="s">
        <v>102</v>
      </c>
      <c r="D58" s="73">
        <v>55</v>
      </c>
      <c r="E58" s="74">
        <v>0</v>
      </c>
      <c r="F58" s="73">
        <v>0</v>
      </c>
      <c r="G58" s="73">
        <f t="shared" si="10"/>
        <v>55</v>
      </c>
      <c r="H58" s="73">
        <f t="shared" si="11"/>
        <v>55</v>
      </c>
      <c r="I58" s="136">
        <v>311000</v>
      </c>
      <c r="J58" s="75">
        <v>0</v>
      </c>
      <c r="K58" s="76">
        <f t="shared" si="0"/>
        <v>17105000</v>
      </c>
      <c r="L58" s="77">
        <f t="shared" si="12"/>
        <v>0</v>
      </c>
      <c r="M58" s="77">
        <f t="shared" si="12"/>
        <v>0</v>
      </c>
      <c r="N58" s="77">
        <f t="shared" si="12"/>
        <v>17105000</v>
      </c>
      <c r="O58" s="77">
        <f t="shared" si="12"/>
        <v>17105000</v>
      </c>
      <c r="P58" s="78"/>
    </row>
    <row r="59" spans="1:16" s="22" customFormat="1" ht="33">
      <c r="A59" s="70">
        <v>4</v>
      </c>
      <c r="B59" s="84" t="s">
        <v>120</v>
      </c>
      <c r="C59" s="72" t="s">
        <v>118</v>
      </c>
      <c r="D59" s="73">
        <v>16</v>
      </c>
      <c r="E59" s="74">
        <v>0</v>
      </c>
      <c r="F59" s="73">
        <v>0</v>
      </c>
      <c r="G59" s="73">
        <f t="shared" si="10"/>
        <v>16</v>
      </c>
      <c r="H59" s="73">
        <f t="shared" si="11"/>
        <v>16</v>
      </c>
      <c r="I59" s="136">
        <v>2104000</v>
      </c>
      <c r="J59" s="75">
        <v>0</v>
      </c>
      <c r="K59" s="76">
        <f t="shared" si="0"/>
        <v>33664000</v>
      </c>
      <c r="L59" s="77">
        <f t="shared" si="12"/>
        <v>0</v>
      </c>
      <c r="M59" s="77">
        <f t="shared" si="12"/>
        <v>0</v>
      </c>
      <c r="N59" s="77">
        <f t="shared" si="12"/>
        <v>33664000</v>
      </c>
      <c r="O59" s="77">
        <f t="shared" si="12"/>
        <v>33664000</v>
      </c>
      <c r="P59" s="78"/>
    </row>
    <row r="60" spans="1:16" s="22" customFormat="1" ht="16.5">
      <c r="A60" s="70">
        <v>5</v>
      </c>
      <c r="B60" s="71" t="s">
        <v>121</v>
      </c>
      <c r="C60" s="72" t="s">
        <v>122</v>
      </c>
      <c r="D60" s="73">
        <v>1</v>
      </c>
      <c r="E60" s="74">
        <v>0</v>
      </c>
      <c r="F60" s="73">
        <v>0</v>
      </c>
      <c r="G60" s="73">
        <f t="shared" si="10"/>
        <v>1</v>
      </c>
      <c r="H60" s="73">
        <f t="shared" si="11"/>
        <v>1</v>
      </c>
      <c r="I60" s="136">
        <v>1464000</v>
      </c>
      <c r="J60" s="75">
        <v>0</v>
      </c>
      <c r="K60" s="76">
        <f t="shared" si="0"/>
        <v>1464000</v>
      </c>
      <c r="L60" s="77">
        <f t="shared" si="12"/>
        <v>0</v>
      </c>
      <c r="M60" s="77">
        <f t="shared" si="12"/>
        <v>0</v>
      </c>
      <c r="N60" s="77">
        <f t="shared" si="12"/>
        <v>1464000</v>
      </c>
      <c r="O60" s="77">
        <f t="shared" si="12"/>
        <v>1464000</v>
      </c>
      <c r="P60" s="78"/>
    </row>
    <row r="61" spans="1:16" s="22" customFormat="1" ht="16.5">
      <c r="A61" s="70">
        <v>6</v>
      </c>
      <c r="B61" s="71" t="s">
        <v>123</v>
      </c>
      <c r="C61" s="72" t="s">
        <v>122</v>
      </c>
      <c r="D61" s="73">
        <v>1</v>
      </c>
      <c r="E61" s="74">
        <v>0</v>
      </c>
      <c r="F61" s="73">
        <v>0</v>
      </c>
      <c r="G61" s="73">
        <f t="shared" si="10"/>
        <v>1</v>
      </c>
      <c r="H61" s="73">
        <f t="shared" si="11"/>
        <v>1</v>
      </c>
      <c r="I61" s="136">
        <v>12819000</v>
      </c>
      <c r="J61" s="75">
        <v>0</v>
      </c>
      <c r="K61" s="76">
        <f t="shared" si="0"/>
        <v>12819000</v>
      </c>
      <c r="L61" s="77">
        <f t="shared" si="12"/>
        <v>0</v>
      </c>
      <c r="M61" s="77">
        <f t="shared" si="12"/>
        <v>0</v>
      </c>
      <c r="N61" s="77">
        <f t="shared" si="12"/>
        <v>12819000</v>
      </c>
      <c r="O61" s="77">
        <f t="shared" si="12"/>
        <v>12819000</v>
      </c>
      <c r="P61" s="78"/>
    </row>
    <row r="62" spans="1:16" s="22" customFormat="1" ht="16.5">
      <c r="A62" s="70">
        <v>7</v>
      </c>
      <c r="B62" s="71" t="s">
        <v>124</v>
      </c>
      <c r="C62" s="72" t="s">
        <v>122</v>
      </c>
      <c r="D62" s="73">
        <v>2</v>
      </c>
      <c r="E62" s="74">
        <v>0</v>
      </c>
      <c r="F62" s="73">
        <v>0</v>
      </c>
      <c r="G62" s="73">
        <f t="shared" si="10"/>
        <v>2</v>
      </c>
      <c r="H62" s="73">
        <f t="shared" si="11"/>
        <v>2</v>
      </c>
      <c r="I62" s="136">
        <v>2747000</v>
      </c>
      <c r="J62" s="75">
        <v>0</v>
      </c>
      <c r="K62" s="76">
        <f t="shared" si="0"/>
        <v>5494000</v>
      </c>
      <c r="L62" s="77">
        <f t="shared" si="12"/>
        <v>0</v>
      </c>
      <c r="M62" s="77">
        <f t="shared" si="12"/>
        <v>0</v>
      </c>
      <c r="N62" s="77">
        <f t="shared" si="12"/>
        <v>5494000</v>
      </c>
      <c r="O62" s="77">
        <f t="shared" si="12"/>
        <v>5494000</v>
      </c>
      <c r="P62" s="78"/>
    </row>
    <row r="63" spans="1:16" s="22" customFormat="1" ht="16.5">
      <c r="A63" s="70">
        <v>8</v>
      </c>
      <c r="B63" s="71" t="s">
        <v>125</v>
      </c>
      <c r="C63" s="72" t="s">
        <v>122</v>
      </c>
      <c r="D63" s="73">
        <v>2</v>
      </c>
      <c r="E63" s="74">
        <v>0</v>
      </c>
      <c r="F63" s="73">
        <v>0</v>
      </c>
      <c r="G63" s="73">
        <f t="shared" si="10"/>
        <v>2</v>
      </c>
      <c r="H63" s="73">
        <f t="shared" si="11"/>
        <v>2</v>
      </c>
      <c r="I63" s="136">
        <v>914000</v>
      </c>
      <c r="J63" s="75">
        <v>0</v>
      </c>
      <c r="K63" s="76">
        <f t="shared" si="0"/>
        <v>1828000</v>
      </c>
      <c r="L63" s="77">
        <f t="shared" si="12"/>
        <v>0</v>
      </c>
      <c r="M63" s="77">
        <f t="shared" si="12"/>
        <v>0</v>
      </c>
      <c r="N63" s="77">
        <f t="shared" si="12"/>
        <v>1828000</v>
      </c>
      <c r="O63" s="77">
        <f t="shared" si="12"/>
        <v>1828000</v>
      </c>
      <c r="P63" s="78"/>
    </row>
    <row r="64" spans="1:16" s="22" customFormat="1" ht="16.5">
      <c r="A64" s="70">
        <v>9</v>
      </c>
      <c r="B64" s="71" t="s">
        <v>126</v>
      </c>
      <c r="C64" s="72" t="s">
        <v>102</v>
      </c>
      <c r="D64" s="73">
        <v>55</v>
      </c>
      <c r="E64" s="74">
        <v>0</v>
      </c>
      <c r="F64" s="73">
        <v>0</v>
      </c>
      <c r="G64" s="73">
        <f t="shared" si="10"/>
        <v>55</v>
      </c>
      <c r="H64" s="73">
        <f t="shared" si="11"/>
        <v>55</v>
      </c>
      <c r="I64" s="136">
        <v>733000</v>
      </c>
      <c r="J64" s="75">
        <v>0</v>
      </c>
      <c r="K64" s="76">
        <f t="shared" si="0"/>
        <v>40315000</v>
      </c>
      <c r="L64" s="77">
        <f t="shared" si="12"/>
        <v>0</v>
      </c>
      <c r="M64" s="77">
        <f t="shared" si="12"/>
        <v>0</v>
      </c>
      <c r="N64" s="77">
        <f t="shared" si="12"/>
        <v>40315000</v>
      </c>
      <c r="O64" s="77">
        <f t="shared" si="12"/>
        <v>40315000</v>
      </c>
      <c r="P64" s="78"/>
    </row>
    <row r="65" spans="1:16" s="22" customFormat="1" ht="16.899999999999999" customHeight="1">
      <c r="A65" s="65" t="s">
        <v>69</v>
      </c>
      <c r="B65" s="3" t="s">
        <v>127</v>
      </c>
      <c r="C65" s="161"/>
      <c r="D65" s="161"/>
      <c r="E65" s="161"/>
      <c r="F65" s="79"/>
      <c r="G65" s="79"/>
      <c r="H65" s="79"/>
      <c r="I65" s="138"/>
      <c r="J65" s="75"/>
      <c r="K65" s="76"/>
      <c r="L65" s="80"/>
      <c r="M65" s="80"/>
      <c r="N65" s="81"/>
      <c r="O65" s="82"/>
      <c r="P65" s="78"/>
    </row>
    <row r="66" spans="1:16" s="22" customFormat="1" ht="33">
      <c r="A66" s="70">
        <v>1</v>
      </c>
      <c r="B66" s="84" t="s">
        <v>128</v>
      </c>
      <c r="C66" s="72" t="s">
        <v>78</v>
      </c>
      <c r="D66" s="73">
        <v>60</v>
      </c>
      <c r="E66" s="74">
        <v>0</v>
      </c>
      <c r="F66" s="73">
        <v>0</v>
      </c>
      <c r="G66" s="73">
        <f t="shared" ref="G66:G75" si="13">D66</f>
        <v>60</v>
      </c>
      <c r="H66" s="73">
        <f t="shared" ref="H66:H75" si="14">F66+G66</f>
        <v>60</v>
      </c>
      <c r="I66" s="136">
        <v>412000</v>
      </c>
      <c r="J66" s="75">
        <v>0</v>
      </c>
      <c r="K66" s="76">
        <f t="shared" si="0"/>
        <v>24720000</v>
      </c>
      <c r="L66" s="77">
        <f t="shared" ref="L66:O75" si="15">E66*($I66+$J66)</f>
        <v>0</v>
      </c>
      <c r="M66" s="77">
        <f t="shared" si="15"/>
        <v>0</v>
      </c>
      <c r="N66" s="77">
        <f t="shared" si="15"/>
        <v>24720000</v>
      </c>
      <c r="O66" s="77">
        <f t="shared" si="15"/>
        <v>24720000</v>
      </c>
      <c r="P66" s="78"/>
    </row>
    <row r="67" spans="1:16" s="22" customFormat="1" ht="16.5">
      <c r="A67" s="70">
        <v>2</v>
      </c>
      <c r="B67" s="71" t="s">
        <v>129</v>
      </c>
      <c r="C67" s="72" t="s">
        <v>78</v>
      </c>
      <c r="D67" s="73">
        <v>17.5</v>
      </c>
      <c r="E67" s="74">
        <v>0</v>
      </c>
      <c r="F67" s="73">
        <v>0</v>
      </c>
      <c r="G67" s="73">
        <f t="shared" si="13"/>
        <v>17.5</v>
      </c>
      <c r="H67" s="73">
        <f t="shared" si="14"/>
        <v>17.5</v>
      </c>
      <c r="I67" s="136">
        <v>960000</v>
      </c>
      <c r="J67" s="75">
        <v>0</v>
      </c>
      <c r="K67" s="76">
        <f t="shared" si="0"/>
        <v>16800000</v>
      </c>
      <c r="L67" s="77">
        <f t="shared" si="15"/>
        <v>0</v>
      </c>
      <c r="M67" s="77">
        <f t="shared" si="15"/>
        <v>0</v>
      </c>
      <c r="N67" s="77">
        <f t="shared" si="15"/>
        <v>16800000</v>
      </c>
      <c r="O67" s="77">
        <f t="shared" si="15"/>
        <v>16800000</v>
      </c>
      <c r="P67" s="78"/>
    </row>
    <row r="68" spans="1:16" s="22" customFormat="1" ht="16.5">
      <c r="A68" s="70">
        <v>3</v>
      </c>
      <c r="B68" s="71" t="s">
        <v>130</v>
      </c>
      <c r="C68" s="72" t="s">
        <v>122</v>
      </c>
      <c r="D68" s="73">
        <v>2</v>
      </c>
      <c r="E68" s="74">
        <v>0</v>
      </c>
      <c r="F68" s="73">
        <v>0</v>
      </c>
      <c r="G68" s="73">
        <f t="shared" si="13"/>
        <v>2</v>
      </c>
      <c r="H68" s="73">
        <f t="shared" si="14"/>
        <v>2</v>
      </c>
      <c r="I68" s="136">
        <v>1373000</v>
      </c>
      <c r="J68" s="75">
        <v>0</v>
      </c>
      <c r="K68" s="76">
        <f t="shared" si="0"/>
        <v>2746000</v>
      </c>
      <c r="L68" s="77">
        <f t="shared" si="15"/>
        <v>0</v>
      </c>
      <c r="M68" s="77">
        <f t="shared" si="15"/>
        <v>0</v>
      </c>
      <c r="N68" s="77">
        <f t="shared" si="15"/>
        <v>2746000</v>
      </c>
      <c r="O68" s="77">
        <f t="shared" si="15"/>
        <v>2746000</v>
      </c>
      <c r="P68" s="78"/>
    </row>
    <row r="69" spans="1:16" s="22" customFormat="1" ht="16.5">
      <c r="A69" s="70">
        <v>4</v>
      </c>
      <c r="B69" s="71" t="s">
        <v>131</v>
      </c>
      <c r="C69" s="72" t="s">
        <v>122</v>
      </c>
      <c r="D69" s="73">
        <v>2</v>
      </c>
      <c r="E69" s="74">
        <v>0</v>
      </c>
      <c r="F69" s="73">
        <v>0</v>
      </c>
      <c r="G69" s="73">
        <f t="shared" si="13"/>
        <v>2</v>
      </c>
      <c r="H69" s="73">
        <f t="shared" si="14"/>
        <v>2</v>
      </c>
      <c r="I69" s="136">
        <v>1071000</v>
      </c>
      <c r="J69" s="75">
        <v>0</v>
      </c>
      <c r="K69" s="76">
        <f t="shared" si="0"/>
        <v>2142000</v>
      </c>
      <c r="L69" s="77">
        <f t="shared" si="15"/>
        <v>0</v>
      </c>
      <c r="M69" s="77">
        <f t="shared" si="15"/>
        <v>0</v>
      </c>
      <c r="N69" s="77">
        <f t="shared" si="15"/>
        <v>2142000</v>
      </c>
      <c r="O69" s="77">
        <f t="shared" si="15"/>
        <v>2142000</v>
      </c>
      <c r="P69" s="78"/>
    </row>
    <row r="70" spans="1:16" s="22" customFormat="1" ht="16.5">
      <c r="A70" s="70">
        <v>5</v>
      </c>
      <c r="B70" s="71" t="s">
        <v>132</v>
      </c>
      <c r="C70" s="72" t="s">
        <v>122</v>
      </c>
      <c r="D70" s="73">
        <v>2</v>
      </c>
      <c r="E70" s="74">
        <v>0</v>
      </c>
      <c r="F70" s="73">
        <v>0</v>
      </c>
      <c r="G70" s="73">
        <f t="shared" si="13"/>
        <v>2</v>
      </c>
      <c r="H70" s="73">
        <f t="shared" si="14"/>
        <v>2</v>
      </c>
      <c r="I70" s="136">
        <v>1099000</v>
      </c>
      <c r="J70" s="75">
        <v>0</v>
      </c>
      <c r="K70" s="76">
        <f t="shared" si="0"/>
        <v>2198000</v>
      </c>
      <c r="L70" s="77">
        <f t="shared" si="15"/>
        <v>0</v>
      </c>
      <c r="M70" s="77">
        <f t="shared" si="15"/>
        <v>0</v>
      </c>
      <c r="N70" s="77">
        <f t="shared" si="15"/>
        <v>2198000</v>
      </c>
      <c r="O70" s="77">
        <f t="shared" si="15"/>
        <v>2198000</v>
      </c>
      <c r="P70" s="78"/>
    </row>
    <row r="71" spans="1:16" s="22" customFormat="1" ht="33">
      <c r="A71" s="70">
        <v>6</v>
      </c>
      <c r="B71" s="84" t="s">
        <v>133</v>
      </c>
      <c r="C71" s="72" t="s">
        <v>78</v>
      </c>
      <c r="D71" s="73">
        <v>30</v>
      </c>
      <c r="E71" s="74">
        <v>0</v>
      </c>
      <c r="F71" s="73">
        <v>0</v>
      </c>
      <c r="G71" s="73">
        <f t="shared" si="13"/>
        <v>30</v>
      </c>
      <c r="H71" s="73">
        <f t="shared" si="14"/>
        <v>30</v>
      </c>
      <c r="I71" s="136">
        <v>458000</v>
      </c>
      <c r="J71" s="75">
        <v>0</v>
      </c>
      <c r="K71" s="76">
        <f t="shared" si="0"/>
        <v>13740000</v>
      </c>
      <c r="L71" s="77">
        <f t="shared" si="15"/>
        <v>0</v>
      </c>
      <c r="M71" s="77">
        <f t="shared" si="15"/>
        <v>0</v>
      </c>
      <c r="N71" s="77">
        <f t="shared" si="15"/>
        <v>13740000</v>
      </c>
      <c r="O71" s="77">
        <f t="shared" si="15"/>
        <v>13740000</v>
      </c>
      <c r="P71" s="78"/>
    </row>
    <row r="72" spans="1:16" s="22" customFormat="1" ht="16.5">
      <c r="A72" s="70">
        <v>7</v>
      </c>
      <c r="B72" s="71" t="s">
        <v>134</v>
      </c>
      <c r="C72" s="72" t="s">
        <v>122</v>
      </c>
      <c r="D72" s="73">
        <v>8</v>
      </c>
      <c r="E72" s="74">
        <v>0</v>
      </c>
      <c r="F72" s="73">
        <v>0</v>
      </c>
      <c r="G72" s="73">
        <f t="shared" si="13"/>
        <v>8</v>
      </c>
      <c r="H72" s="73">
        <f t="shared" si="14"/>
        <v>8</v>
      </c>
      <c r="I72" s="136">
        <v>914000</v>
      </c>
      <c r="J72" s="75">
        <v>0</v>
      </c>
      <c r="K72" s="76">
        <f t="shared" si="0"/>
        <v>7312000</v>
      </c>
      <c r="L72" s="77">
        <f t="shared" si="15"/>
        <v>0</v>
      </c>
      <c r="M72" s="77">
        <f t="shared" si="15"/>
        <v>0</v>
      </c>
      <c r="N72" s="77">
        <f t="shared" si="15"/>
        <v>7312000</v>
      </c>
      <c r="O72" s="77">
        <f t="shared" si="15"/>
        <v>7312000</v>
      </c>
      <c r="P72" s="78"/>
    </row>
    <row r="73" spans="1:16" s="22" customFormat="1" ht="16.5">
      <c r="A73" s="70">
        <v>8</v>
      </c>
      <c r="B73" s="71" t="s">
        <v>131</v>
      </c>
      <c r="C73" s="72" t="s">
        <v>122</v>
      </c>
      <c r="D73" s="73">
        <v>2</v>
      </c>
      <c r="E73" s="74">
        <v>0</v>
      </c>
      <c r="F73" s="73">
        <v>0</v>
      </c>
      <c r="G73" s="73">
        <f t="shared" si="13"/>
        <v>2</v>
      </c>
      <c r="H73" s="73">
        <f t="shared" si="14"/>
        <v>2</v>
      </c>
      <c r="I73" s="136">
        <v>823000</v>
      </c>
      <c r="J73" s="75">
        <v>0</v>
      </c>
      <c r="K73" s="76">
        <f t="shared" si="0"/>
        <v>1646000</v>
      </c>
      <c r="L73" s="77">
        <f t="shared" si="15"/>
        <v>0</v>
      </c>
      <c r="M73" s="77">
        <f t="shared" si="15"/>
        <v>0</v>
      </c>
      <c r="N73" s="77">
        <f t="shared" si="15"/>
        <v>1646000</v>
      </c>
      <c r="O73" s="77">
        <f t="shared" si="15"/>
        <v>1646000</v>
      </c>
      <c r="P73" s="78"/>
    </row>
    <row r="74" spans="1:16" s="22" customFormat="1" ht="16.5">
      <c r="A74" s="70">
        <v>9</v>
      </c>
      <c r="B74" s="71" t="s">
        <v>135</v>
      </c>
      <c r="C74" s="72" t="s">
        <v>122</v>
      </c>
      <c r="D74" s="73">
        <v>300</v>
      </c>
      <c r="E74" s="74">
        <v>0</v>
      </c>
      <c r="F74" s="73">
        <v>0</v>
      </c>
      <c r="G74" s="73">
        <f t="shared" si="13"/>
        <v>300</v>
      </c>
      <c r="H74" s="73">
        <f t="shared" si="14"/>
        <v>300</v>
      </c>
      <c r="I74" s="136">
        <v>19000</v>
      </c>
      <c r="J74" s="75">
        <v>0</v>
      </c>
      <c r="K74" s="76">
        <f t="shared" si="0"/>
        <v>5700000</v>
      </c>
      <c r="L74" s="77">
        <f t="shared" si="15"/>
        <v>0</v>
      </c>
      <c r="M74" s="77">
        <f t="shared" si="15"/>
        <v>0</v>
      </c>
      <c r="N74" s="77">
        <f t="shared" si="15"/>
        <v>5700000</v>
      </c>
      <c r="O74" s="77">
        <f t="shared" si="15"/>
        <v>5700000</v>
      </c>
      <c r="P74" s="78"/>
    </row>
    <row r="75" spans="1:16" s="22" customFormat="1" ht="16.5">
      <c r="A75" s="70">
        <v>10</v>
      </c>
      <c r="B75" s="71" t="s">
        <v>136</v>
      </c>
      <c r="C75" s="72" t="s">
        <v>137</v>
      </c>
      <c r="D75" s="73">
        <v>1</v>
      </c>
      <c r="E75" s="74">
        <v>0</v>
      </c>
      <c r="F75" s="73">
        <v>0</v>
      </c>
      <c r="G75" s="73">
        <f t="shared" si="13"/>
        <v>1</v>
      </c>
      <c r="H75" s="73">
        <f t="shared" si="14"/>
        <v>1</v>
      </c>
      <c r="I75" s="136">
        <v>4807000</v>
      </c>
      <c r="J75" s="75">
        <v>0</v>
      </c>
      <c r="K75" s="76">
        <f t="shared" si="0"/>
        <v>4807000</v>
      </c>
      <c r="L75" s="77">
        <f t="shared" si="15"/>
        <v>0</v>
      </c>
      <c r="M75" s="77">
        <f t="shared" si="15"/>
        <v>0</v>
      </c>
      <c r="N75" s="77">
        <f t="shared" si="15"/>
        <v>4807000</v>
      </c>
      <c r="O75" s="77">
        <f t="shared" si="15"/>
        <v>4807000</v>
      </c>
      <c r="P75" s="78"/>
    </row>
    <row r="76" spans="1:16" s="22" customFormat="1" ht="16.899999999999999" customHeight="1">
      <c r="A76" s="65" t="s">
        <v>138</v>
      </c>
      <c r="B76" s="3" t="s">
        <v>139</v>
      </c>
      <c r="C76" s="161"/>
      <c r="D76" s="161"/>
      <c r="E76" s="161"/>
      <c r="F76" s="73">
        <v>0</v>
      </c>
      <c r="G76" s="79"/>
      <c r="H76" s="79"/>
      <c r="I76" s="138"/>
      <c r="J76" s="75"/>
      <c r="K76" s="76"/>
      <c r="L76" s="80"/>
      <c r="M76" s="80"/>
      <c r="N76" s="81"/>
      <c r="O76" s="82"/>
      <c r="P76" s="78"/>
    </row>
    <row r="77" spans="1:16" s="22" customFormat="1" ht="16.5">
      <c r="A77" s="70">
        <v>1</v>
      </c>
      <c r="B77" s="71" t="s">
        <v>129</v>
      </c>
      <c r="C77" s="72" t="s">
        <v>78</v>
      </c>
      <c r="D77" s="73">
        <v>20</v>
      </c>
      <c r="E77" s="74">
        <v>0</v>
      </c>
      <c r="F77" s="73">
        <v>0</v>
      </c>
      <c r="G77" s="73">
        <f t="shared" ref="G77:G80" si="16">D77</f>
        <v>20</v>
      </c>
      <c r="H77" s="73">
        <f t="shared" ref="H77:H80" si="17">F77+G77</f>
        <v>20</v>
      </c>
      <c r="I77" s="136">
        <v>961000</v>
      </c>
      <c r="J77" s="75">
        <v>0</v>
      </c>
      <c r="K77" s="76">
        <f t="shared" si="0"/>
        <v>19220000</v>
      </c>
      <c r="L77" s="77">
        <f t="shared" ref="L77:O80" si="18">E77*($I77+$J77)</f>
        <v>0</v>
      </c>
      <c r="M77" s="77">
        <f t="shared" si="18"/>
        <v>0</v>
      </c>
      <c r="N77" s="77">
        <f t="shared" si="18"/>
        <v>19220000</v>
      </c>
      <c r="O77" s="77">
        <f t="shared" si="18"/>
        <v>19220000</v>
      </c>
      <c r="P77" s="78"/>
    </row>
    <row r="78" spans="1:16" s="22" customFormat="1" ht="16.5">
      <c r="A78" s="70">
        <v>2</v>
      </c>
      <c r="B78" s="71" t="s">
        <v>131</v>
      </c>
      <c r="C78" s="72" t="s">
        <v>122</v>
      </c>
      <c r="D78" s="73">
        <v>4</v>
      </c>
      <c r="E78" s="74">
        <v>0</v>
      </c>
      <c r="F78" s="73">
        <v>0</v>
      </c>
      <c r="G78" s="73">
        <f t="shared" si="16"/>
        <v>4</v>
      </c>
      <c r="H78" s="73">
        <f t="shared" si="17"/>
        <v>4</v>
      </c>
      <c r="I78" s="136">
        <v>1071000</v>
      </c>
      <c r="J78" s="75">
        <v>0</v>
      </c>
      <c r="K78" s="76">
        <f t="shared" si="0"/>
        <v>4284000</v>
      </c>
      <c r="L78" s="77">
        <f t="shared" si="18"/>
        <v>0</v>
      </c>
      <c r="M78" s="77">
        <f t="shared" si="18"/>
        <v>0</v>
      </c>
      <c r="N78" s="77">
        <f t="shared" si="18"/>
        <v>4284000</v>
      </c>
      <c r="O78" s="77">
        <f t="shared" si="18"/>
        <v>4284000</v>
      </c>
      <c r="P78" s="78"/>
    </row>
    <row r="79" spans="1:16" s="22" customFormat="1" ht="16.5">
      <c r="A79" s="70">
        <v>3</v>
      </c>
      <c r="B79" s="71" t="s">
        <v>135</v>
      </c>
      <c r="C79" s="72" t="s">
        <v>122</v>
      </c>
      <c r="D79" s="73">
        <v>50</v>
      </c>
      <c r="E79" s="74">
        <v>0</v>
      </c>
      <c r="F79" s="73">
        <v>0</v>
      </c>
      <c r="G79" s="73">
        <f t="shared" si="16"/>
        <v>50</v>
      </c>
      <c r="H79" s="73">
        <f t="shared" si="17"/>
        <v>50</v>
      </c>
      <c r="I79" s="136">
        <v>19000</v>
      </c>
      <c r="J79" s="75">
        <v>0</v>
      </c>
      <c r="K79" s="76">
        <f t="shared" si="0"/>
        <v>950000</v>
      </c>
      <c r="L79" s="77">
        <f t="shared" si="18"/>
        <v>0</v>
      </c>
      <c r="M79" s="77">
        <f t="shared" si="18"/>
        <v>0</v>
      </c>
      <c r="N79" s="77">
        <f t="shared" si="18"/>
        <v>950000</v>
      </c>
      <c r="O79" s="77">
        <f t="shared" si="18"/>
        <v>950000</v>
      </c>
      <c r="P79" s="78"/>
    </row>
    <row r="80" spans="1:16" s="22" customFormat="1" ht="16.5">
      <c r="A80" s="70">
        <v>4</v>
      </c>
      <c r="B80" s="71" t="s">
        <v>136</v>
      </c>
      <c r="C80" s="72" t="s">
        <v>137</v>
      </c>
      <c r="D80" s="73">
        <v>1</v>
      </c>
      <c r="E80" s="74">
        <v>0</v>
      </c>
      <c r="F80" s="73">
        <v>0</v>
      </c>
      <c r="G80" s="73">
        <f t="shared" si="16"/>
        <v>1</v>
      </c>
      <c r="H80" s="73">
        <f t="shared" si="17"/>
        <v>1</v>
      </c>
      <c r="I80" s="136">
        <v>1374000</v>
      </c>
      <c r="J80" s="75">
        <v>0</v>
      </c>
      <c r="K80" s="76">
        <f t="shared" si="0"/>
        <v>1374000</v>
      </c>
      <c r="L80" s="77">
        <f t="shared" si="18"/>
        <v>0</v>
      </c>
      <c r="M80" s="77">
        <f t="shared" si="18"/>
        <v>0</v>
      </c>
      <c r="N80" s="77">
        <f t="shared" si="18"/>
        <v>1374000</v>
      </c>
      <c r="O80" s="77">
        <f t="shared" si="18"/>
        <v>1374000</v>
      </c>
      <c r="P80" s="78"/>
    </row>
    <row r="81" spans="1:16" s="22" customFormat="1" ht="17.25">
      <c r="A81" s="65" t="s">
        <v>140</v>
      </c>
      <c r="B81" s="259" t="s">
        <v>141</v>
      </c>
      <c r="C81" s="259"/>
      <c r="D81" s="259"/>
      <c r="E81" s="259"/>
      <c r="F81" s="79"/>
      <c r="G81" s="79"/>
      <c r="H81" s="79"/>
      <c r="I81" s="138"/>
      <c r="J81" s="75"/>
      <c r="K81" s="76"/>
      <c r="L81" s="80"/>
      <c r="M81" s="80"/>
      <c r="N81" s="81"/>
      <c r="O81" s="82"/>
      <c r="P81" s="78"/>
    </row>
    <row r="82" spans="1:16" s="22" customFormat="1" ht="33">
      <c r="A82" s="70">
        <v>1</v>
      </c>
      <c r="B82" s="84" t="s">
        <v>142</v>
      </c>
      <c r="C82" s="72" t="s">
        <v>78</v>
      </c>
      <c r="D82" s="73">
        <v>1000</v>
      </c>
      <c r="E82" s="74">
        <v>0</v>
      </c>
      <c r="F82" s="73">
        <v>0</v>
      </c>
      <c r="G82" s="73">
        <f t="shared" ref="G82:G91" si="19">D82</f>
        <v>1000</v>
      </c>
      <c r="H82" s="73">
        <f t="shared" ref="H82:H91" si="20">F82+G82</f>
        <v>1000</v>
      </c>
      <c r="I82" s="136">
        <v>124000</v>
      </c>
      <c r="J82" s="75">
        <v>0</v>
      </c>
      <c r="K82" s="76">
        <f t="shared" si="0"/>
        <v>124000000</v>
      </c>
      <c r="L82" s="77">
        <f t="shared" ref="L82:O91" si="21">E82*($I82+$J82)</f>
        <v>0</v>
      </c>
      <c r="M82" s="77">
        <f t="shared" si="21"/>
        <v>0</v>
      </c>
      <c r="N82" s="77">
        <f t="shared" si="21"/>
        <v>124000000</v>
      </c>
      <c r="O82" s="77">
        <f t="shared" si="21"/>
        <v>124000000</v>
      </c>
      <c r="P82" s="78"/>
    </row>
    <row r="83" spans="1:16" s="22" customFormat="1" ht="33">
      <c r="A83" s="70">
        <v>2</v>
      </c>
      <c r="B83" s="71" t="s">
        <v>143</v>
      </c>
      <c r="C83" s="72" t="s">
        <v>97</v>
      </c>
      <c r="D83" s="73">
        <v>2</v>
      </c>
      <c r="E83" s="74">
        <v>0</v>
      </c>
      <c r="F83" s="73">
        <v>0</v>
      </c>
      <c r="G83" s="73">
        <f t="shared" si="19"/>
        <v>2</v>
      </c>
      <c r="H83" s="73">
        <f t="shared" si="20"/>
        <v>2</v>
      </c>
      <c r="I83" s="136">
        <v>7921000</v>
      </c>
      <c r="J83" s="75">
        <v>0</v>
      </c>
      <c r="K83" s="76">
        <f t="shared" si="0"/>
        <v>15842000</v>
      </c>
      <c r="L83" s="77">
        <f t="shared" si="21"/>
        <v>0</v>
      </c>
      <c r="M83" s="77">
        <f t="shared" si="21"/>
        <v>0</v>
      </c>
      <c r="N83" s="77">
        <f t="shared" si="21"/>
        <v>15842000</v>
      </c>
      <c r="O83" s="77">
        <f t="shared" si="21"/>
        <v>15842000</v>
      </c>
      <c r="P83" s="78"/>
    </row>
    <row r="84" spans="1:16" s="22" customFormat="1" ht="16.5">
      <c r="A84" s="70">
        <v>3</v>
      </c>
      <c r="B84" s="71" t="s">
        <v>144</v>
      </c>
      <c r="C84" s="72" t="s">
        <v>78</v>
      </c>
      <c r="D84" s="73">
        <v>250</v>
      </c>
      <c r="E84" s="74">
        <v>0</v>
      </c>
      <c r="F84" s="73">
        <v>0</v>
      </c>
      <c r="G84" s="73">
        <f t="shared" si="19"/>
        <v>250</v>
      </c>
      <c r="H84" s="73">
        <f t="shared" si="20"/>
        <v>250</v>
      </c>
      <c r="I84" s="136">
        <v>81000</v>
      </c>
      <c r="J84" s="75">
        <v>0</v>
      </c>
      <c r="K84" s="76">
        <f t="shared" si="0"/>
        <v>20250000</v>
      </c>
      <c r="L84" s="77">
        <f t="shared" si="21"/>
        <v>0</v>
      </c>
      <c r="M84" s="77">
        <f t="shared" si="21"/>
        <v>0</v>
      </c>
      <c r="N84" s="77">
        <f t="shared" si="21"/>
        <v>20250000</v>
      </c>
      <c r="O84" s="77">
        <f t="shared" si="21"/>
        <v>20250000</v>
      </c>
      <c r="P84" s="78"/>
    </row>
    <row r="85" spans="1:16" s="22" customFormat="1" ht="16.5">
      <c r="A85" s="70">
        <v>4</v>
      </c>
      <c r="B85" s="71" t="s">
        <v>145</v>
      </c>
      <c r="C85" s="72" t="s">
        <v>78</v>
      </c>
      <c r="D85" s="73">
        <v>50</v>
      </c>
      <c r="E85" s="74">
        <v>0</v>
      </c>
      <c r="F85" s="73">
        <v>0</v>
      </c>
      <c r="G85" s="73">
        <f t="shared" si="19"/>
        <v>50</v>
      </c>
      <c r="H85" s="73">
        <f t="shared" si="20"/>
        <v>50</v>
      </c>
      <c r="I85" s="136">
        <v>52000</v>
      </c>
      <c r="J85" s="75">
        <v>0</v>
      </c>
      <c r="K85" s="76">
        <f t="shared" si="0"/>
        <v>2600000</v>
      </c>
      <c r="L85" s="77">
        <f t="shared" si="21"/>
        <v>0</v>
      </c>
      <c r="M85" s="77">
        <f t="shared" si="21"/>
        <v>0</v>
      </c>
      <c r="N85" s="77">
        <f t="shared" si="21"/>
        <v>2600000</v>
      </c>
      <c r="O85" s="77">
        <f t="shared" si="21"/>
        <v>2600000</v>
      </c>
      <c r="P85" s="78"/>
    </row>
    <row r="86" spans="1:16" s="22" customFormat="1" ht="16.5">
      <c r="A86" s="70">
        <v>5</v>
      </c>
      <c r="B86" s="71" t="s">
        <v>146</v>
      </c>
      <c r="C86" s="72" t="s">
        <v>78</v>
      </c>
      <c r="D86" s="73">
        <v>350</v>
      </c>
      <c r="E86" s="74">
        <v>0</v>
      </c>
      <c r="F86" s="73">
        <v>0</v>
      </c>
      <c r="G86" s="73">
        <f t="shared" si="19"/>
        <v>350</v>
      </c>
      <c r="H86" s="73">
        <f t="shared" si="20"/>
        <v>350</v>
      </c>
      <c r="I86" s="136">
        <v>52000</v>
      </c>
      <c r="J86" s="75">
        <v>0</v>
      </c>
      <c r="K86" s="76">
        <f t="shared" si="0"/>
        <v>18200000</v>
      </c>
      <c r="L86" s="77">
        <f t="shared" si="21"/>
        <v>0</v>
      </c>
      <c r="M86" s="77">
        <f t="shared" si="21"/>
        <v>0</v>
      </c>
      <c r="N86" s="77">
        <f t="shared" si="21"/>
        <v>18200000</v>
      </c>
      <c r="O86" s="77">
        <f t="shared" si="21"/>
        <v>18200000</v>
      </c>
      <c r="P86" s="78"/>
    </row>
    <row r="87" spans="1:16" s="22" customFormat="1" ht="16.5">
      <c r="A87" s="70">
        <v>6</v>
      </c>
      <c r="B87" s="71" t="s">
        <v>147</v>
      </c>
      <c r="C87" s="72" t="s">
        <v>78</v>
      </c>
      <c r="D87" s="73">
        <v>400</v>
      </c>
      <c r="E87" s="74">
        <v>0</v>
      </c>
      <c r="F87" s="73">
        <v>0</v>
      </c>
      <c r="G87" s="73">
        <f t="shared" si="19"/>
        <v>400</v>
      </c>
      <c r="H87" s="73">
        <f t="shared" si="20"/>
        <v>400</v>
      </c>
      <c r="I87" s="136">
        <v>48000</v>
      </c>
      <c r="J87" s="75">
        <v>0</v>
      </c>
      <c r="K87" s="76">
        <f t="shared" ref="K87:K150" si="22">I87*D87</f>
        <v>19200000</v>
      </c>
      <c r="L87" s="77">
        <f t="shared" si="21"/>
        <v>0</v>
      </c>
      <c r="M87" s="77">
        <f t="shared" si="21"/>
        <v>0</v>
      </c>
      <c r="N87" s="77">
        <f t="shared" si="21"/>
        <v>19200000</v>
      </c>
      <c r="O87" s="77">
        <f t="shared" si="21"/>
        <v>19200000</v>
      </c>
      <c r="P87" s="78"/>
    </row>
    <row r="88" spans="1:16" s="22" customFormat="1" ht="16.5">
      <c r="A88" s="70">
        <v>7</v>
      </c>
      <c r="B88" s="71" t="s">
        <v>148</v>
      </c>
      <c r="C88" s="72" t="s">
        <v>78</v>
      </c>
      <c r="D88" s="73">
        <v>400</v>
      </c>
      <c r="E88" s="74">
        <v>0</v>
      </c>
      <c r="F88" s="73">
        <v>0</v>
      </c>
      <c r="G88" s="73">
        <f t="shared" si="19"/>
        <v>400</v>
      </c>
      <c r="H88" s="73">
        <f t="shared" si="20"/>
        <v>400</v>
      </c>
      <c r="I88" s="136">
        <v>52000</v>
      </c>
      <c r="J88" s="75">
        <v>0</v>
      </c>
      <c r="K88" s="76">
        <f t="shared" si="22"/>
        <v>20800000</v>
      </c>
      <c r="L88" s="77">
        <f t="shared" si="21"/>
        <v>0</v>
      </c>
      <c r="M88" s="77">
        <f t="shared" si="21"/>
        <v>0</v>
      </c>
      <c r="N88" s="77">
        <f t="shared" si="21"/>
        <v>20800000</v>
      </c>
      <c r="O88" s="77">
        <f t="shared" si="21"/>
        <v>20800000</v>
      </c>
      <c r="P88" s="78"/>
    </row>
    <row r="89" spans="1:16" s="22" customFormat="1" ht="33">
      <c r="A89" s="70">
        <v>8</v>
      </c>
      <c r="B89" s="84" t="s">
        <v>149</v>
      </c>
      <c r="C89" s="72" t="s">
        <v>78</v>
      </c>
      <c r="D89" s="73">
        <v>50</v>
      </c>
      <c r="E89" s="74">
        <v>0</v>
      </c>
      <c r="F89" s="73">
        <v>0</v>
      </c>
      <c r="G89" s="73">
        <f t="shared" si="19"/>
        <v>50</v>
      </c>
      <c r="H89" s="73">
        <f t="shared" si="20"/>
        <v>50</v>
      </c>
      <c r="I89" s="136">
        <v>32000</v>
      </c>
      <c r="J89" s="75">
        <v>0</v>
      </c>
      <c r="K89" s="76">
        <f t="shared" si="22"/>
        <v>1600000</v>
      </c>
      <c r="L89" s="77">
        <f t="shared" si="21"/>
        <v>0</v>
      </c>
      <c r="M89" s="77">
        <f t="shared" si="21"/>
        <v>0</v>
      </c>
      <c r="N89" s="77">
        <f t="shared" si="21"/>
        <v>1600000</v>
      </c>
      <c r="O89" s="77">
        <f t="shared" si="21"/>
        <v>1600000</v>
      </c>
      <c r="P89" s="78"/>
    </row>
    <row r="90" spans="1:16" s="22" customFormat="1" ht="16.5">
      <c r="A90" s="70">
        <v>9</v>
      </c>
      <c r="B90" s="71" t="s">
        <v>150</v>
      </c>
      <c r="C90" s="72" t="s">
        <v>97</v>
      </c>
      <c r="D90" s="73">
        <v>20</v>
      </c>
      <c r="E90" s="74">
        <v>0</v>
      </c>
      <c r="F90" s="73">
        <v>0</v>
      </c>
      <c r="G90" s="73">
        <f t="shared" si="19"/>
        <v>20</v>
      </c>
      <c r="H90" s="73">
        <f t="shared" si="20"/>
        <v>20</v>
      </c>
      <c r="I90" s="136">
        <v>721000</v>
      </c>
      <c r="J90" s="75">
        <v>0</v>
      </c>
      <c r="K90" s="76">
        <f t="shared" si="22"/>
        <v>14420000</v>
      </c>
      <c r="L90" s="77">
        <f t="shared" si="21"/>
        <v>0</v>
      </c>
      <c r="M90" s="77">
        <f t="shared" si="21"/>
        <v>0</v>
      </c>
      <c r="N90" s="77">
        <f t="shared" si="21"/>
        <v>14420000</v>
      </c>
      <c r="O90" s="77">
        <f t="shared" si="21"/>
        <v>14420000</v>
      </c>
      <c r="P90" s="78"/>
    </row>
    <row r="91" spans="1:16" s="22" customFormat="1" ht="16.5">
      <c r="A91" s="70">
        <v>10</v>
      </c>
      <c r="B91" s="71" t="s">
        <v>151</v>
      </c>
      <c r="C91" s="72" t="s">
        <v>122</v>
      </c>
      <c r="D91" s="73">
        <v>20</v>
      </c>
      <c r="E91" s="74">
        <v>0</v>
      </c>
      <c r="F91" s="73">
        <v>0</v>
      </c>
      <c r="G91" s="73">
        <f t="shared" si="19"/>
        <v>20</v>
      </c>
      <c r="H91" s="73">
        <f t="shared" si="20"/>
        <v>20</v>
      </c>
      <c r="I91" s="136">
        <v>5829000</v>
      </c>
      <c r="J91" s="75">
        <v>0</v>
      </c>
      <c r="K91" s="76">
        <f t="shared" si="22"/>
        <v>116580000</v>
      </c>
      <c r="L91" s="77">
        <f t="shared" si="21"/>
        <v>0</v>
      </c>
      <c r="M91" s="77">
        <f t="shared" si="21"/>
        <v>0</v>
      </c>
      <c r="N91" s="77">
        <f t="shared" si="21"/>
        <v>116580000</v>
      </c>
      <c r="O91" s="77">
        <f t="shared" si="21"/>
        <v>116580000</v>
      </c>
      <c r="P91" s="78"/>
    </row>
    <row r="92" spans="1:16" s="22" customFormat="1" ht="17.25">
      <c r="A92" s="65" t="s">
        <v>152</v>
      </c>
      <c r="B92" s="259" t="s">
        <v>153</v>
      </c>
      <c r="C92" s="259"/>
      <c r="D92" s="259"/>
      <c r="E92" s="259"/>
      <c r="F92" s="79"/>
      <c r="G92" s="79"/>
      <c r="H92" s="79"/>
      <c r="I92" s="138"/>
      <c r="J92" s="75"/>
      <c r="K92" s="76"/>
      <c r="L92" s="80"/>
      <c r="M92" s="80"/>
      <c r="N92" s="81"/>
      <c r="O92" s="82"/>
      <c r="P92" s="78"/>
    </row>
    <row r="93" spans="1:16" s="22" customFormat="1" ht="16.5">
      <c r="A93" s="70">
        <v>1</v>
      </c>
      <c r="B93" s="71" t="s">
        <v>154</v>
      </c>
      <c r="C93" s="72" t="s">
        <v>122</v>
      </c>
      <c r="D93" s="73">
        <v>4</v>
      </c>
      <c r="E93" s="74">
        <v>0</v>
      </c>
      <c r="F93" s="73">
        <v>0</v>
      </c>
      <c r="G93" s="73">
        <f t="shared" ref="G93:G108" si="23">D93</f>
        <v>4</v>
      </c>
      <c r="H93" s="73">
        <f t="shared" ref="H93:H108" si="24">F93+G93</f>
        <v>4</v>
      </c>
      <c r="I93" s="136">
        <v>29634000</v>
      </c>
      <c r="J93" s="75">
        <v>0</v>
      </c>
      <c r="K93" s="76">
        <f t="shared" si="22"/>
        <v>118536000</v>
      </c>
      <c r="L93" s="77">
        <f t="shared" ref="L93:O95" si="25">E93*($I93+$J93)</f>
        <v>0</v>
      </c>
      <c r="M93" s="77">
        <f t="shared" si="25"/>
        <v>0</v>
      </c>
      <c r="N93" s="77">
        <f t="shared" si="25"/>
        <v>118536000</v>
      </c>
      <c r="O93" s="77">
        <f t="shared" si="25"/>
        <v>118536000</v>
      </c>
      <c r="P93" s="78"/>
    </row>
    <row r="94" spans="1:16" s="22" customFormat="1" ht="16.5">
      <c r="A94" s="70">
        <v>2</v>
      </c>
      <c r="B94" s="71" t="s">
        <v>155</v>
      </c>
      <c r="C94" s="72" t="s">
        <v>122</v>
      </c>
      <c r="D94" s="73">
        <v>4</v>
      </c>
      <c r="E94" s="74">
        <v>0</v>
      </c>
      <c r="F94" s="73">
        <v>0</v>
      </c>
      <c r="G94" s="73">
        <f t="shared" si="23"/>
        <v>4</v>
      </c>
      <c r="H94" s="73">
        <f t="shared" si="24"/>
        <v>4</v>
      </c>
      <c r="I94" s="136">
        <v>7536000</v>
      </c>
      <c r="J94" s="75">
        <v>0</v>
      </c>
      <c r="K94" s="76">
        <f t="shared" si="22"/>
        <v>30144000</v>
      </c>
      <c r="L94" s="77">
        <f t="shared" si="25"/>
        <v>0</v>
      </c>
      <c r="M94" s="77">
        <f t="shared" si="25"/>
        <v>0</v>
      </c>
      <c r="N94" s="77">
        <f t="shared" si="25"/>
        <v>30144000</v>
      </c>
      <c r="O94" s="77">
        <f t="shared" si="25"/>
        <v>30144000</v>
      </c>
      <c r="P94" s="78"/>
    </row>
    <row r="95" spans="1:16" s="22" customFormat="1" ht="16.5">
      <c r="A95" s="70">
        <v>3</v>
      </c>
      <c r="B95" s="71" t="s">
        <v>156</v>
      </c>
      <c r="C95" s="72" t="s">
        <v>122</v>
      </c>
      <c r="D95" s="73">
        <v>18</v>
      </c>
      <c r="E95" s="74">
        <v>0</v>
      </c>
      <c r="F95" s="73">
        <v>0</v>
      </c>
      <c r="G95" s="73">
        <f t="shared" si="23"/>
        <v>18</v>
      </c>
      <c r="H95" s="73">
        <f t="shared" si="24"/>
        <v>18</v>
      </c>
      <c r="I95" s="136">
        <v>3700000</v>
      </c>
      <c r="J95" s="75">
        <v>0</v>
      </c>
      <c r="K95" s="76">
        <f t="shared" si="22"/>
        <v>66600000</v>
      </c>
      <c r="L95" s="77">
        <f t="shared" si="25"/>
        <v>0</v>
      </c>
      <c r="M95" s="77">
        <f t="shared" si="25"/>
        <v>0</v>
      </c>
      <c r="N95" s="77">
        <f t="shared" si="25"/>
        <v>66600000</v>
      </c>
      <c r="O95" s="77">
        <f t="shared" si="25"/>
        <v>66600000</v>
      </c>
      <c r="P95" s="78"/>
    </row>
    <row r="96" spans="1:16" s="22" customFormat="1" ht="17.25">
      <c r="A96" s="65" t="s">
        <v>157</v>
      </c>
      <c r="B96" s="259" t="s">
        <v>158</v>
      </c>
      <c r="C96" s="259"/>
      <c r="D96" s="259"/>
      <c r="E96" s="259"/>
      <c r="F96" s="73"/>
      <c r="G96" s="73">
        <f t="shared" si="23"/>
        <v>0</v>
      </c>
      <c r="H96" s="73">
        <f t="shared" si="24"/>
        <v>0</v>
      </c>
      <c r="I96" s="138"/>
      <c r="J96" s="75"/>
      <c r="K96" s="76"/>
      <c r="L96" s="80"/>
      <c r="M96" s="80"/>
      <c r="N96" s="81"/>
      <c r="O96" s="82"/>
      <c r="P96" s="78"/>
    </row>
    <row r="97" spans="1:16" s="22" customFormat="1" ht="16.5">
      <c r="A97" s="70">
        <v>1</v>
      </c>
      <c r="B97" s="71" t="s">
        <v>159</v>
      </c>
      <c r="C97" s="72" t="s">
        <v>78</v>
      </c>
      <c r="D97" s="73">
        <v>250</v>
      </c>
      <c r="E97" s="74">
        <v>0</v>
      </c>
      <c r="F97" s="73">
        <v>0</v>
      </c>
      <c r="G97" s="73">
        <f t="shared" si="23"/>
        <v>250</v>
      </c>
      <c r="H97" s="73">
        <f t="shared" si="24"/>
        <v>250</v>
      </c>
      <c r="I97" s="136">
        <v>310000</v>
      </c>
      <c r="J97" s="75">
        <v>0</v>
      </c>
      <c r="K97" s="76">
        <f t="shared" si="22"/>
        <v>77500000</v>
      </c>
      <c r="L97" s="77">
        <f t="shared" ref="L97:O108" si="26">E97*($I97+$J97)</f>
        <v>0</v>
      </c>
      <c r="M97" s="77">
        <f t="shared" si="26"/>
        <v>0</v>
      </c>
      <c r="N97" s="77">
        <f t="shared" si="26"/>
        <v>77500000</v>
      </c>
      <c r="O97" s="77">
        <f t="shared" si="26"/>
        <v>77500000</v>
      </c>
      <c r="P97" s="78"/>
    </row>
    <row r="98" spans="1:16" s="22" customFormat="1" ht="16.5">
      <c r="A98" s="70">
        <v>2</v>
      </c>
      <c r="B98" s="71" t="s">
        <v>160</v>
      </c>
      <c r="C98" s="72" t="s">
        <v>161</v>
      </c>
      <c r="D98" s="73">
        <v>10</v>
      </c>
      <c r="E98" s="74">
        <v>0</v>
      </c>
      <c r="F98" s="73">
        <v>0</v>
      </c>
      <c r="G98" s="73">
        <f t="shared" si="23"/>
        <v>10</v>
      </c>
      <c r="H98" s="73">
        <f t="shared" si="24"/>
        <v>10</v>
      </c>
      <c r="I98" s="136">
        <v>471000</v>
      </c>
      <c r="J98" s="75">
        <v>0</v>
      </c>
      <c r="K98" s="76">
        <f t="shared" si="22"/>
        <v>4710000</v>
      </c>
      <c r="L98" s="77">
        <f t="shared" si="26"/>
        <v>0</v>
      </c>
      <c r="M98" s="77">
        <f t="shared" si="26"/>
        <v>0</v>
      </c>
      <c r="N98" s="77">
        <f t="shared" si="26"/>
        <v>4710000</v>
      </c>
      <c r="O98" s="77">
        <f t="shared" si="26"/>
        <v>4710000</v>
      </c>
      <c r="P98" s="78"/>
    </row>
    <row r="99" spans="1:16" s="22" customFormat="1" ht="16.5">
      <c r="A99" s="70">
        <v>3</v>
      </c>
      <c r="B99" s="71" t="s">
        <v>162</v>
      </c>
      <c r="C99" s="72" t="s">
        <v>97</v>
      </c>
      <c r="D99" s="73">
        <v>1</v>
      </c>
      <c r="E99" s="74">
        <v>0</v>
      </c>
      <c r="F99" s="73">
        <v>0</v>
      </c>
      <c r="G99" s="73">
        <f t="shared" si="23"/>
        <v>1</v>
      </c>
      <c r="H99" s="73">
        <f t="shared" si="24"/>
        <v>1</v>
      </c>
      <c r="I99" s="136">
        <v>1254000</v>
      </c>
      <c r="J99" s="75">
        <v>0</v>
      </c>
      <c r="K99" s="76">
        <f t="shared" si="22"/>
        <v>1254000</v>
      </c>
      <c r="L99" s="77">
        <f t="shared" si="26"/>
        <v>0</v>
      </c>
      <c r="M99" s="77">
        <f t="shared" si="26"/>
        <v>0</v>
      </c>
      <c r="N99" s="77">
        <f t="shared" si="26"/>
        <v>1254000</v>
      </c>
      <c r="O99" s="77">
        <f t="shared" si="26"/>
        <v>1254000</v>
      </c>
      <c r="P99" s="78"/>
    </row>
    <row r="100" spans="1:16" s="22" customFormat="1" ht="16.5">
      <c r="A100" s="70">
        <v>4</v>
      </c>
      <c r="B100" s="71" t="s">
        <v>163</v>
      </c>
      <c r="C100" s="72" t="s">
        <v>164</v>
      </c>
      <c r="D100" s="73">
        <v>30</v>
      </c>
      <c r="E100" s="74">
        <v>0</v>
      </c>
      <c r="F100" s="73">
        <v>0</v>
      </c>
      <c r="G100" s="73">
        <f t="shared" si="23"/>
        <v>30</v>
      </c>
      <c r="H100" s="73">
        <f t="shared" si="24"/>
        <v>30</v>
      </c>
      <c r="I100" s="136">
        <v>317000</v>
      </c>
      <c r="J100" s="75">
        <v>0</v>
      </c>
      <c r="K100" s="76">
        <f t="shared" si="22"/>
        <v>9510000</v>
      </c>
      <c r="L100" s="77">
        <f t="shared" si="26"/>
        <v>0</v>
      </c>
      <c r="M100" s="77">
        <f t="shared" si="26"/>
        <v>0</v>
      </c>
      <c r="N100" s="77">
        <f t="shared" si="26"/>
        <v>9510000</v>
      </c>
      <c r="O100" s="77">
        <f t="shared" si="26"/>
        <v>9510000</v>
      </c>
      <c r="P100" s="78"/>
    </row>
    <row r="101" spans="1:16" s="22" customFormat="1" ht="16.5">
      <c r="A101" s="70">
        <v>5</v>
      </c>
      <c r="B101" s="71" t="s">
        <v>165</v>
      </c>
      <c r="C101" s="72" t="s">
        <v>137</v>
      </c>
      <c r="D101" s="73">
        <v>6</v>
      </c>
      <c r="E101" s="74">
        <v>0</v>
      </c>
      <c r="F101" s="73">
        <v>0</v>
      </c>
      <c r="G101" s="73">
        <f t="shared" si="23"/>
        <v>6</v>
      </c>
      <c r="H101" s="73">
        <f t="shared" si="24"/>
        <v>6</v>
      </c>
      <c r="I101" s="136">
        <v>794000</v>
      </c>
      <c r="J101" s="75">
        <v>0</v>
      </c>
      <c r="K101" s="76">
        <f t="shared" si="22"/>
        <v>4764000</v>
      </c>
      <c r="L101" s="77">
        <f t="shared" si="26"/>
        <v>0</v>
      </c>
      <c r="M101" s="77">
        <f t="shared" si="26"/>
        <v>0</v>
      </c>
      <c r="N101" s="77">
        <f t="shared" si="26"/>
        <v>4764000</v>
      </c>
      <c r="O101" s="77">
        <f t="shared" si="26"/>
        <v>4764000</v>
      </c>
      <c r="P101" s="78"/>
    </row>
    <row r="102" spans="1:16" s="22" customFormat="1" ht="16.5">
      <c r="A102" s="70">
        <v>6</v>
      </c>
      <c r="B102" s="71" t="s">
        <v>166</v>
      </c>
      <c r="C102" s="72" t="s">
        <v>78</v>
      </c>
      <c r="D102" s="73">
        <v>100</v>
      </c>
      <c r="E102" s="74">
        <v>0</v>
      </c>
      <c r="F102" s="73">
        <v>0</v>
      </c>
      <c r="G102" s="73">
        <f t="shared" si="23"/>
        <v>100</v>
      </c>
      <c r="H102" s="73">
        <f t="shared" si="24"/>
        <v>100</v>
      </c>
      <c r="I102" s="136">
        <v>32000</v>
      </c>
      <c r="J102" s="75">
        <v>0</v>
      </c>
      <c r="K102" s="76">
        <f t="shared" si="22"/>
        <v>3200000</v>
      </c>
      <c r="L102" s="77">
        <f t="shared" si="26"/>
        <v>0</v>
      </c>
      <c r="M102" s="77">
        <f t="shared" si="26"/>
        <v>0</v>
      </c>
      <c r="N102" s="77">
        <f t="shared" si="26"/>
        <v>3200000</v>
      </c>
      <c r="O102" s="77">
        <f t="shared" si="26"/>
        <v>3200000</v>
      </c>
      <c r="P102" s="78"/>
    </row>
    <row r="103" spans="1:16" s="22" customFormat="1" ht="16.5">
      <c r="A103" s="70">
        <v>7</v>
      </c>
      <c r="B103" s="71" t="s">
        <v>167</v>
      </c>
      <c r="C103" s="72" t="s">
        <v>168</v>
      </c>
      <c r="D103" s="73">
        <v>10</v>
      </c>
      <c r="E103" s="74">
        <v>0</v>
      </c>
      <c r="F103" s="73">
        <v>0</v>
      </c>
      <c r="G103" s="73">
        <f t="shared" si="23"/>
        <v>10</v>
      </c>
      <c r="H103" s="73">
        <f t="shared" si="24"/>
        <v>10</v>
      </c>
      <c r="I103" s="136">
        <v>7904000</v>
      </c>
      <c r="J103" s="75">
        <v>0</v>
      </c>
      <c r="K103" s="76">
        <f t="shared" si="22"/>
        <v>79040000</v>
      </c>
      <c r="L103" s="77">
        <f t="shared" si="26"/>
        <v>0</v>
      </c>
      <c r="M103" s="77">
        <f t="shared" si="26"/>
        <v>0</v>
      </c>
      <c r="N103" s="77">
        <f t="shared" si="26"/>
        <v>79040000</v>
      </c>
      <c r="O103" s="77">
        <f t="shared" si="26"/>
        <v>79040000</v>
      </c>
      <c r="P103" s="78"/>
    </row>
    <row r="104" spans="1:16" s="22" customFormat="1" ht="16.5">
      <c r="A104" s="70">
        <v>8</v>
      </c>
      <c r="B104" s="71" t="s">
        <v>169</v>
      </c>
      <c r="C104" s="72" t="s">
        <v>54</v>
      </c>
      <c r="D104" s="73">
        <v>1</v>
      </c>
      <c r="E104" s="74">
        <v>0</v>
      </c>
      <c r="F104" s="73">
        <v>0</v>
      </c>
      <c r="G104" s="73">
        <f t="shared" si="23"/>
        <v>1</v>
      </c>
      <c r="H104" s="73">
        <f t="shared" si="24"/>
        <v>1</v>
      </c>
      <c r="I104" s="136">
        <v>64763000</v>
      </c>
      <c r="J104" s="75">
        <v>0</v>
      </c>
      <c r="K104" s="76">
        <f t="shared" si="22"/>
        <v>64763000</v>
      </c>
      <c r="L104" s="77">
        <f t="shared" si="26"/>
        <v>0</v>
      </c>
      <c r="M104" s="77">
        <f t="shared" si="26"/>
        <v>0</v>
      </c>
      <c r="N104" s="77">
        <f t="shared" si="26"/>
        <v>64763000</v>
      </c>
      <c r="O104" s="77">
        <f t="shared" si="26"/>
        <v>64763000</v>
      </c>
      <c r="P104" s="78"/>
    </row>
    <row r="105" spans="1:16" s="22" customFormat="1" ht="16.5">
      <c r="A105" s="70">
        <v>9</v>
      </c>
      <c r="B105" s="71" t="s">
        <v>170</v>
      </c>
      <c r="C105" s="72" t="s">
        <v>78</v>
      </c>
      <c r="D105" s="73">
        <v>100</v>
      </c>
      <c r="E105" s="74">
        <v>0</v>
      </c>
      <c r="F105" s="73">
        <v>0</v>
      </c>
      <c r="G105" s="73">
        <f t="shared" si="23"/>
        <v>100</v>
      </c>
      <c r="H105" s="73">
        <f t="shared" si="24"/>
        <v>100</v>
      </c>
      <c r="I105" s="136">
        <v>143000</v>
      </c>
      <c r="J105" s="75">
        <v>0</v>
      </c>
      <c r="K105" s="76">
        <f t="shared" si="22"/>
        <v>14300000</v>
      </c>
      <c r="L105" s="77">
        <f t="shared" si="26"/>
        <v>0</v>
      </c>
      <c r="M105" s="77">
        <f t="shared" si="26"/>
        <v>0</v>
      </c>
      <c r="N105" s="77">
        <f t="shared" si="26"/>
        <v>14300000</v>
      </c>
      <c r="O105" s="77">
        <f t="shared" si="26"/>
        <v>14300000</v>
      </c>
      <c r="P105" s="78"/>
    </row>
    <row r="106" spans="1:16" s="22" customFormat="1" ht="16.5">
      <c r="A106" s="70">
        <v>10</v>
      </c>
      <c r="B106" s="71" t="s">
        <v>171</v>
      </c>
      <c r="C106" s="72" t="s">
        <v>54</v>
      </c>
      <c r="D106" s="73">
        <v>2</v>
      </c>
      <c r="E106" s="74">
        <v>0</v>
      </c>
      <c r="F106" s="73">
        <v>0</v>
      </c>
      <c r="G106" s="73">
        <f t="shared" si="23"/>
        <v>2</v>
      </c>
      <c r="H106" s="73">
        <f t="shared" si="24"/>
        <v>2</v>
      </c>
      <c r="I106" s="136">
        <v>31900000</v>
      </c>
      <c r="J106" s="75">
        <v>0</v>
      </c>
      <c r="K106" s="76">
        <f t="shared" si="22"/>
        <v>63800000</v>
      </c>
      <c r="L106" s="77">
        <f t="shared" si="26"/>
        <v>0</v>
      </c>
      <c r="M106" s="77">
        <f t="shared" si="26"/>
        <v>0</v>
      </c>
      <c r="N106" s="77">
        <f t="shared" si="26"/>
        <v>63800000</v>
      </c>
      <c r="O106" s="77">
        <f t="shared" si="26"/>
        <v>63800000</v>
      </c>
      <c r="P106" s="78"/>
    </row>
    <row r="107" spans="1:16" s="22" customFormat="1" ht="16.5">
      <c r="A107" s="70">
        <v>11</v>
      </c>
      <c r="B107" s="71" t="s">
        <v>170</v>
      </c>
      <c r="C107" s="72" t="s">
        <v>78</v>
      </c>
      <c r="D107" s="73">
        <v>40</v>
      </c>
      <c r="E107" s="74">
        <v>0</v>
      </c>
      <c r="F107" s="73">
        <v>0</v>
      </c>
      <c r="G107" s="73">
        <f t="shared" si="23"/>
        <v>40</v>
      </c>
      <c r="H107" s="73">
        <f t="shared" si="24"/>
        <v>40</v>
      </c>
      <c r="I107" s="136">
        <v>143000</v>
      </c>
      <c r="J107" s="75">
        <v>0</v>
      </c>
      <c r="K107" s="76">
        <f t="shared" si="22"/>
        <v>5720000</v>
      </c>
      <c r="L107" s="77">
        <f t="shared" si="26"/>
        <v>0</v>
      </c>
      <c r="M107" s="77">
        <f t="shared" si="26"/>
        <v>0</v>
      </c>
      <c r="N107" s="77">
        <f t="shared" si="26"/>
        <v>5720000</v>
      </c>
      <c r="O107" s="77">
        <f t="shared" si="26"/>
        <v>5720000</v>
      </c>
      <c r="P107" s="78"/>
    </row>
    <row r="108" spans="1:16" s="22" customFormat="1" ht="16.5">
      <c r="A108" s="70">
        <v>12</v>
      </c>
      <c r="B108" s="71" t="s">
        <v>172</v>
      </c>
      <c r="C108" s="72" t="s">
        <v>78</v>
      </c>
      <c r="D108" s="73">
        <v>40</v>
      </c>
      <c r="E108" s="74">
        <v>0</v>
      </c>
      <c r="F108" s="73">
        <v>0</v>
      </c>
      <c r="G108" s="73">
        <f t="shared" si="23"/>
        <v>40</v>
      </c>
      <c r="H108" s="73">
        <f t="shared" si="24"/>
        <v>40</v>
      </c>
      <c r="I108" s="136">
        <v>79000</v>
      </c>
      <c r="J108" s="75">
        <v>0</v>
      </c>
      <c r="K108" s="76">
        <f t="shared" si="22"/>
        <v>3160000</v>
      </c>
      <c r="L108" s="77">
        <f t="shared" si="26"/>
        <v>0</v>
      </c>
      <c r="M108" s="77">
        <f t="shared" si="26"/>
        <v>0</v>
      </c>
      <c r="N108" s="77">
        <f t="shared" si="26"/>
        <v>3160000</v>
      </c>
      <c r="O108" s="77">
        <f t="shared" si="26"/>
        <v>3160000</v>
      </c>
      <c r="P108" s="78"/>
    </row>
    <row r="109" spans="1:16" s="22" customFormat="1" ht="17.25">
      <c r="A109" s="65" t="s">
        <v>173</v>
      </c>
      <c r="B109" s="259" t="s">
        <v>174</v>
      </c>
      <c r="C109" s="259"/>
      <c r="D109" s="259"/>
      <c r="E109" s="259"/>
      <c r="F109" s="79"/>
      <c r="G109" s="79"/>
      <c r="H109" s="79"/>
      <c r="I109" s="138"/>
      <c r="J109" s="75"/>
      <c r="K109" s="76"/>
      <c r="L109" s="80"/>
      <c r="M109" s="80"/>
      <c r="N109" s="81"/>
      <c r="O109" s="82"/>
      <c r="P109" s="78"/>
    </row>
    <row r="110" spans="1:16" s="22" customFormat="1" ht="33">
      <c r="A110" s="70">
        <v>1</v>
      </c>
      <c r="B110" s="84" t="s">
        <v>175</v>
      </c>
      <c r="C110" s="72" t="s">
        <v>97</v>
      </c>
      <c r="D110" s="73">
        <v>1</v>
      </c>
      <c r="E110" s="74">
        <v>0</v>
      </c>
      <c r="F110" s="73">
        <v>0</v>
      </c>
      <c r="G110" s="73">
        <f t="shared" ref="G110:G121" si="27">D110</f>
        <v>1</v>
      </c>
      <c r="H110" s="73">
        <f t="shared" ref="H110:H121" si="28">F110+G110</f>
        <v>1</v>
      </c>
      <c r="I110" s="136">
        <v>45868000</v>
      </c>
      <c r="J110" s="75">
        <v>0</v>
      </c>
      <c r="K110" s="76">
        <f t="shared" si="22"/>
        <v>45868000</v>
      </c>
      <c r="L110" s="77">
        <f t="shared" ref="L110:O121" si="29">E110*($I110+$J110)</f>
        <v>0</v>
      </c>
      <c r="M110" s="77">
        <f t="shared" si="29"/>
        <v>0</v>
      </c>
      <c r="N110" s="77">
        <f t="shared" si="29"/>
        <v>45868000</v>
      </c>
      <c r="O110" s="77">
        <f t="shared" si="29"/>
        <v>45868000</v>
      </c>
      <c r="P110" s="78"/>
    </row>
    <row r="111" spans="1:16" s="22" customFormat="1" ht="16.5">
      <c r="A111" s="70">
        <v>2</v>
      </c>
      <c r="B111" s="71" t="s">
        <v>176</v>
      </c>
      <c r="C111" s="72" t="s">
        <v>97</v>
      </c>
      <c r="D111" s="73">
        <v>6</v>
      </c>
      <c r="E111" s="74">
        <v>0</v>
      </c>
      <c r="F111" s="73">
        <v>0</v>
      </c>
      <c r="G111" s="73">
        <f t="shared" si="27"/>
        <v>6</v>
      </c>
      <c r="H111" s="73">
        <f t="shared" si="28"/>
        <v>6</v>
      </c>
      <c r="I111" s="136">
        <v>991000</v>
      </c>
      <c r="J111" s="75">
        <v>0</v>
      </c>
      <c r="K111" s="76">
        <f t="shared" si="22"/>
        <v>5946000</v>
      </c>
      <c r="L111" s="77">
        <f t="shared" si="29"/>
        <v>0</v>
      </c>
      <c r="M111" s="77">
        <f t="shared" si="29"/>
        <v>0</v>
      </c>
      <c r="N111" s="77">
        <f t="shared" si="29"/>
        <v>5946000</v>
      </c>
      <c r="O111" s="77">
        <f t="shared" si="29"/>
        <v>5946000</v>
      </c>
      <c r="P111" s="78"/>
    </row>
    <row r="112" spans="1:16" s="22" customFormat="1" ht="16.5">
      <c r="A112" s="70">
        <v>3</v>
      </c>
      <c r="B112" s="71" t="s">
        <v>177</v>
      </c>
      <c r="C112" s="72" t="s">
        <v>97</v>
      </c>
      <c r="D112" s="73">
        <v>6</v>
      </c>
      <c r="E112" s="74">
        <v>0</v>
      </c>
      <c r="F112" s="73">
        <v>0</v>
      </c>
      <c r="G112" s="73">
        <f t="shared" si="27"/>
        <v>6</v>
      </c>
      <c r="H112" s="73">
        <f t="shared" si="28"/>
        <v>6</v>
      </c>
      <c r="I112" s="136">
        <v>597000</v>
      </c>
      <c r="J112" s="75">
        <v>0</v>
      </c>
      <c r="K112" s="76">
        <f t="shared" si="22"/>
        <v>3582000</v>
      </c>
      <c r="L112" s="77">
        <f t="shared" si="29"/>
        <v>0</v>
      </c>
      <c r="M112" s="77">
        <f t="shared" si="29"/>
        <v>0</v>
      </c>
      <c r="N112" s="77">
        <f t="shared" si="29"/>
        <v>3582000</v>
      </c>
      <c r="O112" s="77">
        <f t="shared" si="29"/>
        <v>3582000</v>
      </c>
      <c r="P112" s="78"/>
    </row>
    <row r="113" spans="1:16" s="22" customFormat="1" ht="33">
      <c r="A113" s="70">
        <v>4</v>
      </c>
      <c r="B113" s="71" t="s">
        <v>178</v>
      </c>
      <c r="C113" s="72" t="s">
        <v>97</v>
      </c>
      <c r="D113" s="73">
        <v>1</v>
      </c>
      <c r="E113" s="74">
        <v>0</v>
      </c>
      <c r="F113" s="73">
        <v>0</v>
      </c>
      <c r="G113" s="73">
        <f t="shared" si="27"/>
        <v>1</v>
      </c>
      <c r="H113" s="73">
        <f t="shared" si="28"/>
        <v>1</v>
      </c>
      <c r="I113" s="136">
        <v>9896000</v>
      </c>
      <c r="J113" s="75">
        <v>0</v>
      </c>
      <c r="K113" s="76">
        <f t="shared" si="22"/>
        <v>9896000</v>
      </c>
      <c r="L113" s="77">
        <f t="shared" si="29"/>
        <v>0</v>
      </c>
      <c r="M113" s="77">
        <f t="shared" si="29"/>
        <v>0</v>
      </c>
      <c r="N113" s="77">
        <f t="shared" si="29"/>
        <v>9896000</v>
      </c>
      <c r="O113" s="77">
        <f t="shared" si="29"/>
        <v>9896000</v>
      </c>
      <c r="P113" s="78"/>
    </row>
    <row r="114" spans="1:16" s="22" customFormat="1" ht="16.5">
      <c r="A114" s="70">
        <v>5</v>
      </c>
      <c r="B114" s="71" t="s">
        <v>179</v>
      </c>
      <c r="C114" s="72" t="s">
        <v>97</v>
      </c>
      <c r="D114" s="73">
        <v>3</v>
      </c>
      <c r="E114" s="74">
        <v>0</v>
      </c>
      <c r="F114" s="73">
        <v>0</v>
      </c>
      <c r="G114" s="73">
        <f t="shared" si="27"/>
        <v>3</v>
      </c>
      <c r="H114" s="73">
        <f t="shared" si="28"/>
        <v>3</v>
      </c>
      <c r="I114" s="136">
        <v>1635000</v>
      </c>
      <c r="J114" s="75">
        <v>0</v>
      </c>
      <c r="K114" s="76">
        <f t="shared" si="22"/>
        <v>4905000</v>
      </c>
      <c r="L114" s="77">
        <f t="shared" si="29"/>
        <v>0</v>
      </c>
      <c r="M114" s="77">
        <f t="shared" si="29"/>
        <v>0</v>
      </c>
      <c r="N114" s="77">
        <f t="shared" si="29"/>
        <v>4905000</v>
      </c>
      <c r="O114" s="77">
        <f t="shared" si="29"/>
        <v>4905000</v>
      </c>
      <c r="P114" s="78"/>
    </row>
    <row r="115" spans="1:16" s="22" customFormat="1" ht="16.5">
      <c r="A115" s="70">
        <v>6</v>
      </c>
      <c r="B115" s="71" t="s">
        <v>180</v>
      </c>
      <c r="C115" s="72" t="s">
        <v>97</v>
      </c>
      <c r="D115" s="73">
        <v>2</v>
      </c>
      <c r="E115" s="74">
        <v>0</v>
      </c>
      <c r="F115" s="73">
        <v>0</v>
      </c>
      <c r="G115" s="73">
        <f t="shared" si="27"/>
        <v>2</v>
      </c>
      <c r="H115" s="73">
        <f t="shared" si="28"/>
        <v>2</v>
      </c>
      <c r="I115" s="136">
        <v>2197000</v>
      </c>
      <c r="J115" s="75">
        <v>0</v>
      </c>
      <c r="K115" s="76">
        <f t="shared" si="22"/>
        <v>4394000</v>
      </c>
      <c r="L115" s="77">
        <f t="shared" si="29"/>
        <v>0</v>
      </c>
      <c r="M115" s="77">
        <f t="shared" si="29"/>
        <v>0</v>
      </c>
      <c r="N115" s="77">
        <f t="shared" si="29"/>
        <v>4394000</v>
      </c>
      <c r="O115" s="77">
        <f t="shared" si="29"/>
        <v>4394000</v>
      </c>
      <c r="P115" s="78"/>
    </row>
    <row r="116" spans="1:16" s="22" customFormat="1" ht="16.5">
      <c r="A116" s="70">
        <v>7</v>
      </c>
      <c r="B116" s="71" t="s">
        <v>181</v>
      </c>
      <c r="C116" s="72" t="s">
        <v>182</v>
      </c>
      <c r="D116" s="73">
        <v>1</v>
      </c>
      <c r="E116" s="74">
        <v>0</v>
      </c>
      <c r="F116" s="73">
        <v>0</v>
      </c>
      <c r="G116" s="73">
        <f t="shared" si="27"/>
        <v>1</v>
      </c>
      <c r="H116" s="73">
        <f t="shared" si="28"/>
        <v>1</v>
      </c>
      <c r="I116" s="136">
        <v>143853000</v>
      </c>
      <c r="J116" s="75">
        <v>0</v>
      </c>
      <c r="K116" s="76">
        <f t="shared" si="22"/>
        <v>143853000</v>
      </c>
      <c r="L116" s="77">
        <f t="shared" si="29"/>
        <v>0</v>
      </c>
      <c r="M116" s="77">
        <f t="shared" si="29"/>
        <v>0</v>
      </c>
      <c r="N116" s="77">
        <f t="shared" si="29"/>
        <v>143853000</v>
      </c>
      <c r="O116" s="77">
        <f t="shared" si="29"/>
        <v>143853000</v>
      </c>
      <c r="P116" s="78"/>
    </row>
    <row r="117" spans="1:16" s="22" customFormat="1" ht="16.5">
      <c r="A117" s="70">
        <v>8</v>
      </c>
      <c r="B117" s="71" t="s">
        <v>183</v>
      </c>
      <c r="C117" s="72" t="s">
        <v>182</v>
      </c>
      <c r="D117" s="73">
        <v>1</v>
      </c>
      <c r="E117" s="74">
        <v>0</v>
      </c>
      <c r="F117" s="73">
        <v>0</v>
      </c>
      <c r="G117" s="73">
        <f t="shared" si="27"/>
        <v>1</v>
      </c>
      <c r="H117" s="73">
        <f t="shared" si="28"/>
        <v>1</v>
      </c>
      <c r="I117" s="136">
        <v>232667000</v>
      </c>
      <c r="J117" s="75">
        <v>0</v>
      </c>
      <c r="K117" s="76">
        <f t="shared" si="22"/>
        <v>232667000</v>
      </c>
      <c r="L117" s="77">
        <f t="shared" si="29"/>
        <v>0</v>
      </c>
      <c r="M117" s="77">
        <f t="shared" si="29"/>
        <v>0</v>
      </c>
      <c r="N117" s="77">
        <f t="shared" si="29"/>
        <v>232667000</v>
      </c>
      <c r="O117" s="77">
        <f t="shared" si="29"/>
        <v>232667000</v>
      </c>
      <c r="P117" s="78"/>
    </row>
    <row r="118" spans="1:16" s="22" customFormat="1" ht="16.5">
      <c r="A118" s="70">
        <v>9</v>
      </c>
      <c r="B118" s="71" t="s">
        <v>184</v>
      </c>
      <c r="C118" s="72" t="s">
        <v>122</v>
      </c>
      <c r="D118" s="73">
        <v>1</v>
      </c>
      <c r="E118" s="74">
        <v>0</v>
      </c>
      <c r="F118" s="73">
        <v>0</v>
      </c>
      <c r="G118" s="73">
        <f t="shared" si="27"/>
        <v>1</v>
      </c>
      <c r="H118" s="73">
        <f t="shared" si="28"/>
        <v>1</v>
      </c>
      <c r="I118" s="136">
        <v>3808000</v>
      </c>
      <c r="J118" s="75">
        <v>0</v>
      </c>
      <c r="K118" s="76">
        <f t="shared" si="22"/>
        <v>3808000</v>
      </c>
      <c r="L118" s="77">
        <f t="shared" si="29"/>
        <v>0</v>
      </c>
      <c r="M118" s="77">
        <f t="shared" si="29"/>
        <v>0</v>
      </c>
      <c r="N118" s="77">
        <f t="shared" si="29"/>
        <v>3808000</v>
      </c>
      <c r="O118" s="77">
        <f t="shared" si="29"/>
        <v>3808000</v>
      </c>
      <c r="P118" s="78"/>
    </row>
    <row r="119" spans="1:16" s="22" customFormat="1" ht="16.5">
      <c r="A119" s="70">
        <v>10</v>
      </c>
      <c r="B119" s="71" t="s">
        <v>185</v>
      </c>
      <c r="C119" s="72" t="s">
        <v>122</v>
      </c>
      <c r="D119" s="73">
        <v>1</v>
      </c>
      <c r="E119" s="74">
        <v>0</v>
      </c>
      <c r="F119" s="73">
        <v>0</v>
      </c>
      <c r="G119" s="73">
        <f t="shared" si="27"/>
        <v>1</v>
      </c>
      <c r="H119" s="73">
        <f t="shared" si="28"/>
        <v>1</v>
      </c>
      <c r="I119" s="136">
        <v>1654000</v>
      </c>
      <c r="J119" s="75">
        <v>0</v>
      </c>
      <c r="K119" s="76">
        <f t="shared" si="22"/>
        <v>1654000</v>
      </c>
      <c r="L119" s="77">
        <f t="shared" si="29"/>
        <v>0</v>
      </c>
      <c r="M119" s="77">
        <f t="shared" si="29"/>
        <v>0</v>
      </c>
      <c r="N119" s="77">
        <f t="shared" si="29"/>
        <v>1654000</v>
      </c>
      <c r="O119" s="77">
        <f t="shared" si="29"/>
        <v>1654000</v>
      </c>
      <c r="P119" s="78"/>
    </row>
    <row r="120" spans="1:16" s="22" customFormat="1" ht="16.5">
      <c r="A120" s="70">
        <v>11</v>
      </c>
      <c r="B120" s="71" t="s">
        <v>186</v>
      </c>
      <c r="C120" s="72" t="s">
        <v>122</v>
      </c>
      <c r="D120" s="73">
        <v>2</v>
      </c>
      <c r="E120" s="74">
        <v>0</v>
      </c>
      <c r="F120" s="73">
        <v>0</v>
      </c>
      <c r="G120" s="73">
        <f t="shared" si="27"/>
        <v>2</v>
      </c>
      <c r="H120" s="73">
        <f t="shared" si="28"/>
        <v>2</v>
      </c>
      <c r="I120" s="136">
        <v>1557000</v>
      </c>
      <c r="J120" s="75">
        <v>0</v>
      </c>
      <c r="K120" s="76">
        <f t="shared" si="22"/>
        <v>3114000</v>
      </c>
      <c r="L120" s="77">
        <f t="shared" si="29"/>
        <v>0</v>
      </c>
      <c r="M120" s="77">
        <f t="shared" si="29"/>
        <v>0</v>
      </c>
      <c r="N120" s="77">
        <f t="shared" si="29"/>
        <v>3114000</v>
      </c>
      <c r="O120" s="77">
        <f t="shared" si="29"/>
        <v>3114000</v>
      </c>
      <c r="P120" s="78"/>
    </row>
    <row r="121" spans="1:16" s="22" customFormat="1" ht="16.5">
      <c r="A121" s="70">
        <v>12</v>
      </c>
      <c r="B121" s="71" t="s">
        <v>187</v>
      </c>
      <c r="C121" s="72" t="s">
        <v>188</v>
      </c>
      <c r="D121" s="73">
        <v>1</v>
      </c>
      <c r="E121" s="74">
        <v>0</v>
      </c>
      <c r="F121" s="73">
        <v>0</v>
      </c>
      <c r="G121" s="73">
        <f t="shared" si="27"/>
        <v>1</v>
      </c>
      <c r="H121" s="73">
        <f t="shared" si="28"/>
        <v>1</v>
      </c>
      <c r="I121" s="136">
        <v>30048000</v>
      </c>
      <c r="J121" s="75">
        <v>0</v>
      </c>
      <c r="K121" s="76">
        <f t="shared" si="22"/>
        <v>30048000</v>
      </c>
      <c r="L121" s="77">
        <f t="shared" si="29"/>
        <v>0</v>
      </c>
      <c r="M121" s="77">
        <f t="shared" si="29"/>
        <v>0</v>
      </c>
      <c r="N121" s="77">
        <f t="shared" si="29"/>
        <v>30048000</v>
      </c>
      <c r="O121" s="77">
        <f t="shared" si="29"/>
        <v>30048000</v>
      </c>
      <c r="P121" s="78"/>
    </row>
    <row r="122" spans="1:16" s="22" customFormat="1" ht="17.25">
      <c r="A122" s="65" t="s">
        <v>189</v>
      </c>
      <c r="B122" s="259" t="s">
        <v>190</v>
      </c>
      <c r="C122" s="259"/>
      <c r="D122" s="259"/>
      <c r="E122" s="259"/>
      <c r="F122" s="79"/>
      <c r="G122" s="79"/>
      <c r="H122" s="79"/>
      <c r="I122" s="138"/>
      <c r="J122" s="75"/>
      <c r="K122" s="76"/>
      <c r="L122" s="80"/>
      <c r="M122" s="80"/>
      <c r="N122" s="81"/>
      <c r="O122" s="82"/>
      <c r="P122" s="78"/>
    </row>
    <row r="123" spans="1:16" s="22" customFormat="1" ht="33">
      <c r="A123" s="70">
        <v>1</v>
      </c>
      <c r="B123" s="71" t="s">
        <v>190</v>
      </c>
      <c r="C123" s="72" t="s">
        <v>191</v>
      </c>
      <c r="D123" s="73">
        <v>1</v>
      </c>
      <c r="E123" s="74">
        <v>0</v>
      </c>
      <c r="F123" s="73">
        <v>0</v>
      </c>
      <c r="G123" s="73">
        <f t="shared" ref="G123" si="30">D123</f>
        <v>1</v>
      </c>
      <c r="H123" s="73">
        <f t="shared" ref="H123" si="31">F123+G123</f>
        <v>1</v>
      </c>
      <c r="I123" s="136">
        <v>219450000</v>
      </c>
      <c r="J123" s="75">
        <v>0</v>
      </c>
      <c r="K123" s="76">
        <f t="shared" si="22"/>
        <v>219450000</v>
      </c>
      <c r="L123" s="77">
        <f t="shared" ref="L123:O123" si="32">E123*($I123+$J123)</f>
        <v>0</v>
      </c>
      <c r="M123" s="77">
        <f t="shared" si="32"/>
        <v>0</v>
      </c>
      <c r="N123" s="77">
        <f t="shared" si="32"/>
        <v>219450000</v>
      </c>
      <c r="O123" s="77">
        <f t="shared" si="32"/>
        <v>219450000</v>
      </c>
      <c r="P123" s="78"/>
    </row>
    <row r="124" spans="1:16" s="22" customFormat="1" ht="17.25">
      <c r="A124" s="65" t="s">
        <v>192</v>
      </c>
      <c r="B124" s="259" t="s">
        <v>193</v>
      </c>
      <c r="C124" s="259"/>
      <c r="D124" s="259"/>
      <c r="E124" s="259"/>
      <c r="F124" s="79"/>
      <c r="G124" s="79"/>
      <c r="H124" s="79"/>
      <c r="I124" s="138"/>
      <c r="J124" s="75"/>
      <c r="K124" s="76"/>
      <c r="L124" s="80"/>
      <c r="M124" s="80"/>
      <c r="N124" s="81"/>
      <c r="O124" s="82"/>
      <c r="P124" s="78"/>
    </row>
    <row r="125" spans="1:16" s="22" customFormat="1" ht="33">
      <c r="A125" s="70">
        <v>1</v>
      </c>
      <c r="B125" s="71" t="s">
        <v>194</v>
      </c>
      <c r="C125" s="72" t="s">
        <v>54</v>
      </c>
      <c r="D125" s="73">
        <v>2</v>
      </c>
      <c r="E125" s="74">
        <v>0</v>
      </c>
      <c r="F125" s="73">
        <v>0</v>
      </c>
      <c r="G125" s="73">
        <f t="shared" ref="G125:G127" si="33">D125</f>
        <v>2</v>
      </c>
      <c r="H125" s="73">
        <f t="shared" ref="H125:H127" si="34">F125+G125</f>
        <v>2</v>
      </c>
      <c r="I125" s="136">
        <v>33950000</v>
      </c>
      <c r="J125" s="75">
        <v>0</v>
      </c>
      <c r="K125" s="76">
        <f t="shared" si="22"/>
        <v>67900000</v>
      </c>
      <c r="L125" s="77">
        <f t="shared" ref="L125:O127" si="35">E125*($I125+$J125)</f>
        <v>0</v>
      </c>
      <c r="M125" s="77">
        <f t="shared" si="35"/>
        <v>0</v>
      </c>
      <c r="N125" s="77">
        <f t="shared" si="35"/>
        <v>67900000</v>
      </c>
      <c r="O125" s="77">
        <f t="shared" si="35"/>
        <v>67900000</v>
      </c>
      <c r="P125" s="78"/>
    </row>
    <row r="126" spans="1:16" s="22" customFormat="1" ht="16.5">
      <c r="A126" s="70">
        <v>2</v>
      </c>
      <c r="B126" s="71" t="s">
        <v>195</v>
      </c>
      <c r="C126" s="72" t="s">
        <v>54</v>
      </c>
      <c r="D126" s="73">
        <v>2</v>
      </c>
      <c r="E126" s="74">
        <v>0</v>
      </c>
      <c r="F126" s="73">
        <v>0</v>
      </c>
      <c r="G126" s="73">
        <f t="shared" si="33"/>
        <v>2</v>
      </c>
      <c r="H126" s="73">
        <f t="shared" si="34"/>
        <v>2</v>
      </c>
      <c r="I126" s="136">
        <v>7986000</v>
      </c>
      <c r="J126" s="75">
        <v>0</v>
      </c>
      <c r="K126" s="76">
        <f t="shared" si="22"/>
        <v>15972000</v>
      </c>
      <c r="L126" s="77">
        <f t="shared" si="35"/>
        <v>0</v>
      </c>
      <c r="M126" s="77">
        <f t="shared" si="35"/>
        <v>0</v>
      </c>
      <c r="N126" s="77">
        <f t="shared" si="35"/>
        <v>15972000</v>
      </c>
      <c r="O126" s="77">
        <f t="shared" si="35"/>
        <v>15972000</v>
      </c>
      <c r="P126" s="78"/>
    </row>
    <row r="127" spans="1:16" s="22" customFormat="1" ht="16.5">
      <c r="A127" s="70">
        <v>3</v>
      </c>
      <c r="B127" s="71" t="s">
        <v>196</v>
      </c>
      <c r="C127" s="72" t="s">
        <v>54</v>
      </c>
      <c r="D127" s="73">
        <v>1</v>
      </c>
      <c r="E127" s="74">
        <v>0</v>
      </c>
      <c r="F127" s="73">
        <v>0</v>
      </c>
      <c r="G127" s="73">
        <f t="shared" si="33"/>
        <v>1</v>
      </c>
      <c r="H127" s="73">
        <f t="shared" si="34"/>
        <v>1</v>
      </c>
      <c r="I127" s="136">
        <v>39915000</v>
      </c>
      <c r="J127" s="75">
        <v>0</v>
      </c>
      <c r="K127" s="76">
        <f t="shared" si="22"/>
        <v>39915000</v>
      </c>
      <c r="L127" s="77">
        <f t="shared" si="35"/>
        <v>0</v>
      </c>
      <c r="M127" s="77">
        <f t="shared" si="35"/>
        <v>0</v>
      </c>
      <c r="N127" s="77">
        <f t="shared" si="35"/>
        <v>39915000</v>
      </c>
      <c r="O127" s="77">
        <f t="shared" si="35"/>
        <v>39915000</v>
      </c>
      <c r="P127" s="78"/>
    </row>
    <row r="128" spans="1:16" s="22" customFormat="1" ht="16.899999999999999" customHeight="1">
      <c r="A128" s="65" t="s">
        <v>197</v>
      </c>
      <c r="B128" s="161" t="s">
        <v>410</v>
      </c>
      <c r="C128" s="161"/>
      <c r="D128" s="161"/>
      <c r="E128" s="161"/>
      <c r="F128" s="79"/>
      <c r="G128" s="79"/>
      <c r="H128" s="79"/>
      <c r="I128" s="138"/>
      <c r="J128" s="75"/>
      <c r="K128" s="76"/>
      <c r="L128" s="80"/>
      <c r="M128" s="80"/>
      <c r="N128" s="81"/>
      <c r="O128" s="82"/>
      <c r="P128" s="78"/>
    </row>
    <row r="129" spans="1:16" s="22" customFormat="1" ht="16.5">
      <c r="A129" s="70">
        <v>1</v>
      </c>
      <c r="B129" s="71" t="s">
        <v>198</v>
      </c>
      <c r="C129" s="72" t="s">
        <v>97</v>
      </c>
      <c r="D129" s="73">
        <v>2</v>
      </c>
      <c r="E129" s="74">
        <v>0</v>
      </c>
      <c r="F129" s="73">
        <v>0</v>
      </c>
      <c r="G129" s="73">
        <f t="shared" ref="G129:G131" si="36">D129</f>
        <v>2</v>
      </c>
      <c r="H129" s="73">
        <f t="shared" ref="H129:H131" si="37">F129+G129</f>
        <v>2</v>
      </c>
      <c r="I129" s="136">
        <v>412048000</v>
      </c>
      <c r="J129" s="75">
        <v>0</v>
      </c>
      <c r="K129" s="76">
        <f t="shared" si="22"/>
        <v>824096000</v>
      </c>
      <c r="L129" s="77">
        <f t="shared" ref="L129:O131" si="38">E129*($I129+$J129)</f>
        <v>0</v>
      </c>
      <c r="M129" s="77">
        <f t="shared" si="38"/>
        <v>0</v>
      </c>
      <c r="N129" s="77">
        <f t="shared" si="38"/>
        <v>824096000</v>
      </c>
      <c r="O129" s="77">
        <f t="shared" si="38"/>
        <v>824096000</v>
      </c>
      <c r="P129" s="78"/>
    </row>
    <row r="130" spans="1:16" s="22" customFormat="1" ht="33">
      <c r="A130" s="70">
        <v>2</v>
      </c>
      <c r="B130" s="71" t="s">
        <v>199</v>
      </c>
      <c r="C130" s="72" t="s">
        <v>188</v>
      </c>
      <c r="D130" s="73">
        <v>1</v>
      </c>
      <c r="E130" s="74">
        <v>0</v>
      </c>
      <c r="F130" s="73">
        <v>0</v>
      </c>
      <c r="G130" s="73">
        <f t="shared" si="36"/>
        <v>1</v>
      </c>
      <c r="H130" s="73">
        <f t="shared" si="37"/>
        <v>1</v>
      </c>
      <c r="I130" s="136">
        <v>283785000</v>
      </c>
      <c r="J130" s="75">
        <v>0</v>
      </c>
      <c r="K130" s="76">
        <f t="shared" si="22"/>
        <v>283785000</v>
      </c>
      <c r="L130" s="77">
        <f t="shared" si="38"/>
        <v>0</v>
      </c>
      <c r="M130" s="77">
        <f t="shared" si="38"/>
        <v>0</v>
      </c>
      <c r="N130" s="77">
        <f t="shared" si="38"/>
        <v>283785000</v>
      </c>
      <c r="O130" s="77">
        <f t="shared" si="38"/>
        <v>283785000</v>
      </c>
      <c r="P130" s="78"/>
    </row>
    <row r="131" spans="1:16" s="22" customFormat="1" ht="16.5">
      <c r="A131" s="70">
        <v>3</v>
      </c>
      <c r="B131" s="71" t="s">
        <v>200</v>
      </c>
      <c r="C131" s="72" t="s">
        <v>137</v>
      </c>
      <c r="D131" s="73">
        <v>1</v>
      </c>
      <c r="E131" s="74">
        <v>0</v>
      </c>
      <c r="F131" s="73">
        <v>0</v>
      </c>
      <c r="G131" s="73">
        <f t="shared" si="36"/>
        <v>1</v>
      </c>
      <c r="H131" s="73">
        <f t="shared" si="37"/>
        <v>1</v>
      </c>
      <c r="I131" s="136">
        <v>47765000</v>
      </c>
      <c r="J131" s="75">
        <v>0</v>
      </c>
      <c r="K131" s="76">
        <f t="shared" si="22"/>
        <v>47765000</v>
      </c>
      <c r="L131" s="77">
        <f t="shared" si="38"/>
        <v>0</v>
      </c>
      <c r="M131" s="77">
        <f t="shared" si="38"/>
        <v>0</v>
      </c>
      <c r="N131" s="77">
        <f t="shared" si="38"/>
        <v>47765000</v>
      </c>
      <c r="O131" s="77">
        <f t="shared" si="38"/>
        <v>47765000</v>
      </c>
      <c r="P131" s="78"/>
    </row>
    <row r="132" spans="1:16" s="22" customFormat="1" ht="17.25">
      <c r="A132" s="65" t="s">
        <v>411</v>
      </c>
      <c r="B132" s="259" t="s">
        <v>201</v>
      </c>
      <c r="C132" s="259"/>
      <c r="D132" s="259"/>
      <c r="E132" s="259"/>
      <c r="F132" s="79"/>
      <c r="G132" s="79"/>
      <c r="H132" s="79"/>
      <c r="I132" s="138"/>
      <c r="J132" s="75"/>
      <c r="K132" s="76"/>
      <c r="L132" s="80"/>
      <c r="M132" s="80"/>
      <c r="N132" s="81"/>
      <c r="O132" s="82"/>
      <c r="P132" s="78"/>
    </row>
    <row r="133" spans="1:16" s="22" customFormat="1" ht="16.5">
      <c r="A133" s="70">
        <v>1</v>
      </c>
      <c r="B133" s="71" t="s">
        <v>201</v>
      </c>
      <c r="C133" s="72" t="s">
        <v>54</v>
      </c>
      <c r="D133" s="73">
        <v>10</v>
      </c>
      <c r="E133" s="74">
        <v>0</v>
      </c>
      <c r="F133" s="73">
        <v>0</v>
      </c>
      <c r="G133" s="73">
        <f t="shared" ref="G133:G134" si="39">D133</f>
        <v>10</v>
      </c>
      <c r="H133" s="73">
        <f t="shared" ref="H133:H134" si="40">F133+G133</f>
        <v>10</v>
      </c>
      <c r="I133" s="136">
        <v>3659000</v>
      </c>
      <c r="J133" s="75">
        <v>0</v>
      </c>
      <c r="K133" s="76">
        <f t="shared" si="22"/>
        <v>36590000</v>
      </c>
      <c r="L133" s="77">
        <f t="shared" ref="L133:O134" si="41">E133*($I133+$J133)</f>
        <v>0</v>
      </c>
      <c r="M133" s="77">
        <f t="shared" si="41"/>
        <v>0</v>
      </c>
      <c r="N133" s="77">
        <f t="shared" si="41"/>
        <v>36590000</v>
      </c>
      <c r="O133" s="77">
        <f t="shared" si="41"/>
        <v>36590000</v>
      </c>
      <c r="P133" s="78"/>
    </row>
    <row r="134" spans="1:16" s="22" customFormat="1" ht="16.5">
      <c r="A134" s="70">
        <v>2</v>
      </c>
      <c r="B134" s="71" t="s">
        <v>202</v>
      </c>
      <c r="C134" s="72" t="s">
        <v>54</v>
      </c>
      <c r="D134" s="73">
        <v>1</v>
      </c>
      <c r="E134" s="74">
        <v>0</v>
      </c>
      <c r="F134" s="73">
        <v>0</v>
      </c>
      <c r="G134" s="73">
        <f t="shared" si="39"/>
        <v>1</v>
      </c>
      <c r="H134" s="73">
        <f t="shared" si="40"/>
        <v>1</v>
      </c>
      <c r="I134" s="136">
        <v>36574000</v>
      </c>
      <c r="J134" s="75">
        <v>0</v>
      </c>
      <c r="K134" s="76">
        <f t="shared" si="22"/>
        <v>36574000</v>
      </c>
      <c r="L134" s="77">
        <f t="shared" si="41"/>
        <v>0</v>
      </c>
      <c r="M134" s="77">
        <f t="shared" si="41"/>
        <v>0</v>
      </c>
      <c r="N134" s="77">
        <f t="shared" si="41"/>
        <v>36574000</v>
      </c>
      <c r="O134" s="77">
        <f t="shared" si="41"/>
        <v>36574000</v>
      </c>
      <c r="P134" s="78"/>
    </row>
    <row r="135" spans="1:16" s="22" customFormat="1" ht="16.899999999999999" customHeight="1">
      <c r="A135" s="65" t="s">
        <v>75</v>
      </c>
      <c r="B135" s="161" t="s">
        <v>412</v>
      </c>
      <c r="C135" s="161"/>
      <c r="D135" s="161"/>
      <c r="E135" s="161"/>
      <c r="F135" s="161"/>
      <c r="G135" s="161"/>
      <c r="H135" s="161"/>
      <c r="I135" s="139"/>
      <c r="J135" s="75"/>
      <c r="K135" s="76"/>
      <c r="L135" s="80"/>
      <c r="M135" s="80"/>
      <c r="N135" s="81"/>
      <c r="O135" s="82"/>
      <c r="P135" s="78"/>
    </row>
    <row r="136" spans="1:16" s="22" customFormat="1" ht="17.25">
      <c r="A136" s="65" t="s">
        <v>51</v>
      </c>
      <c r="B136" s="259" t="s">
        <v>249</v>
      </c>
      <c r="C136" s="259"/>
      <c r="D136" s="259"/>
      <c r="E136" s="259"/>
      <c r="F136" s="79"/>
      <c r="G136" s="79"/>
      <c r="H136" s="79"/>
      <c r="I136" s="138"/>
      <c r="J136" s="75"/>
      <c r="K136" s="76"/>
      <c r="L136" s="80"/>
      <c r="M136" s="80"/>
      <c r="N136" s="81"/>
      <c r="O136" s="82"/>
      <c r="P136" s="78"/>
    </row>
    <row r="137" spans="1:16" s="22" customFormat="1" ht="33">
      <c r="A137" s="70">
        <v>1</v>
      </c>
      <c r="B137" s="71" t="s">
        <v>413</v>
      </c>
      <c r="C137" s="72" t="s">
        <v>54</v>
      </c>
      <c r="D137" s="73">
        <v>5</v>
      </c>
      <c r="E137" s="74">
        <v>0</v>
      </c>
      <c r="F137" s="73">
        <v>0</v>
      </c>
      <c r="G137" s="73">
        <f t="shared" ref="G137:G144" si="42">D137</f>
        <v>5</v>
      </c>
      <c r="H137" s="73">
        <f t="shared" ref="H137:H144" si="43">F137+G137</f>
        <v>5</v>
      </c>
      <c r="I137" s="136">
        <v>15066000</v>
      </c>
      <c r="J137" s="75">
        <v>0</v>
      </c>
      <c r="K137" s="76">
        <f t="shared" si="22"/>
        <v>75330000</v>
      </c>
      <c r="L137" s="77">
        <f t="shared" ref="L137:O144" si="44">E137*($I137+$J137)</f>
        <v>0</v>
      </c>
      <c r="M137" s="77">
        <f t="shared" si="44"/>
        <v>0</v>
      </c>
      <c r="N137" s="77">
        <f t="shared" si="44"/>
        <v>75330000</v>
      </c>
      <c r="O137" s="77">
        <f t="shared" si="44"/>
        <v>75330000</v>
      </c>
      <c r="P137" s="78"/>
    </row>
    <row r="138" spans="1:16" s="22" customFormat="1" ht="33">
      <c r="A138" s="70">
        <v>2</v>
      </c>
      <c r="B138" s="71" t="s">
        <v>250</v>
      </c>
      <c r="C138" s="72" t="s">
        <v>54</v>
      </c>
      <c r="D138" s="73">
        <v>4</v>
      </c>
      <c r="E138" s="74">
        <v>0</v>
      </c>
      <c r="F138" s="73">
        <v>0</v>
      </c>
      <c r="G138" s="73">
        <f t="shared" si="42"/>
        <v>4</v>
      </c>
      <c r="H138" s="73">
        <f t="shared" si="43"/>
        <v>4</v>
      </c>
      <c r="I138" s="136">
        <v>10132000</v>
      </c>
      <c r="J138" s="75">
        <v>0</v>
      </c>
      <c r="K138" s="76">
        <f t="shared" si="22"/>
        <v>40528000</v>
      </c>
      <c r="L138" s="77">
        <f t="shared" si="44"/>
        <v>0</v>
      </c>
      <c r="M138" s="77">
        <f t="shared" si="44"/>
        <v>0</v>
      </c>
      <c r="N138" s="77">
        <f t="shared" si="44"/>
        <v>40528000</v>
      </c>
      <c r="O138" s="77">
        <f t="shared" si="44"/>
        <v>40528000</v>
      </c>
      <c r="P138" s="78"/>
    </row>
    <row r="139" spans="1:16" s="22" customFormat="1" ht="33">
      <c r="A139" s="70">
        <v>3</v>
      </c>
      <c r="B139" s="84" t="s">
        <v>251</v>
      </c>
      <c r="C139" s="72" t="s">
        <v>54</v>
      </c>
      <c r="D139" s="73">
        <v>3</v>
      </c>
      <c r="E139" s="74">
        <v>0</v>
      </c>
      <c r="F139" s="73">
        <v>0</v>
      </c>
      <c r="G139" s="73">
        <f t="shared" si="42"/>
        <v>3</v>
      </c>
      <c r="H139" s="73">
        <f t="shared" si="43"/>
        <v>3</v>
      </c>
      <c r="I139" s="136">
        <v>20122000</v>
      </c>
      <c r="J139" s="75">
        <v>0</v>
      </c>
      <c r="K139" s="76">
        <f t="shared" si="22"/>
        <v>60366000</v>
      </c>
      <c r="L139" s="77">
        <f t="shared" si="44"/>
        <v>0</v>
      </c>
      <c r="M139" s="77">
        <f t="shared" si="44"/>
        <v>0</v>
      </c>
      <c r="N139" s="77">
        <f t="shared" si="44"/>
        <v>60366000</v>
      </c>
      <c r="O139" s="77">
        <f t="shared" si="44"/>
        <v>60366000</v>
      </c>
      <c r="P139" s="78"/>
    </row>
    <row r="140" spans="1:16" s="22" customFormat="1" ht="33">
      <c r="A140" s="70">
        <v>4</v>
      </c>
      <c r="B140" s="71" t="s">
        <v>252</v>
      </c>
      <c r="C140" s="72" t="s">
        <v>54</v>
      </c>
      <c r="D140" s="73">
        <v>3</v>
      </c>
      <c r="E140" s="74">
        <v>0</v>
      </c>
      <c r="F140" s="73">
        <v>0</v>
      </c>
      <c r="G140" s="73">
        <f t="shared" si="42"/>
        <v>3</v>
      </c>
      <c r="H140" s="73">
        <f t="shared" si="43"/>
        <v>3</v>
      </c>
      <c r="I140" s="136">
        <v>26693000</v>
      </c>
      <c r="J140" s="75">
        <v>0</v>
      </c>
      <c r="K140" s="76">
        <f t="shared" si="22"/>
        <v>80079000</v>
      </c>
      <c r="L140" s="77">
        <f t="shared" si="44"/>
        <v>0</v>
      </c>
      <c r="M140" s="77">
        <f t="shared" si="44"/>
        <v>0</v>
      </c>
      <c r="N140" s="77">
        <f t="shared" si="44"/>
        <v>80079000</v>
      </c>
      <c r="O140" s="77">
        <f t="shared" si="44"/>
        <v>80079000</v>
      </c>
      <c r="P140" s="78"/>
    </row>
    <row r="141" spans="1:16" s="22" customFormat="1" ht="16.5">
      <c r="A141" s="70">
        <v>5</v>
      </c>
      <c r="B141" s="71" t="s">
        <v>253</v>
      </c>
      <c r="C141" s="72" t="s">
        <v>54</v>
      </c>
      <c r="D141" s="73">
        <v>1</v>
      </c>
      <c r="E141" s="74">
        <v>0</v>
      </c>
      <c r="F141" s="73">
        <v>0</v>
      </c>
      <c r="G141" s="73">
        <f t="shared" si="42"/>
        <v>1</v>
      </c>
      <c r="H141" s="73">
        <f t="shared" si="43"/>
        <v>1</v>
      </c>
      <c r="I141" s="136">
        <v>24527000</v>
      </c>
      <c r="J141" s="75">
        <v>0</v>
      </c>
      <c r="K141" s="76">
        <f t="shared" si="22"/>
        <v>24527000</v>
      </c>
      <c r="L141" s="77">
        <f t="shared" si="44"/>
        <v>0</v>
      </c>
      <c r="M141" s="77">
        <f t="shared" si="44"/>
        <v>0</v>
      </c>
      <c r="N141" s="77">
        <f t="shared" si="44"/>
        <v>24527000</v>
      </c>
      <c r="O141" s="77">
        <f t="shared" si="44"/>
        <v>24527000</v>
      </c>
      <c r="P141" s="78"/>
    </row>
    <row r="142" spans="1:16" s="22" customFormat="1" ht="33">
      <c r="A142" s="70">
        <v>6</v>
      </c>
      <c r="B142" s="71" t="s">
        <v>254</v>
      </c>
      <c r="C142" s="71" t="s">
        <v>54</v>
      </c>
      <c r="D142" s="73">
        <v>1</v>
      </c>
      <c r="E142" s="74">
        <v>0</v>
      </c>
      <c r="F142" s="73">
        <v>0</v>
      </c>
      <c r="G142" s="73">
        <f t="shared" si="42"/>
        <v>1</v>
      </c>
      <c r="H142" s="73">
        <f t="shared" si="43"/>
        <v>1</v>
      </c>
      <c r="I142" s="136">
        <v>11243000</v>
      </c>
      <c r="J142" s="75">
        <v>0</v>
      </c>
      <c r="K142" s="76">
        <f t="shared" si="22"/>
        <v>11243000</v>
      </c>
      <c r="L142" s="77">
        <f t="shared" si="44"/>
        <v>0</v>
      </c>
      <c r="M142" s="77">
        <f t="shared" si="44"/>
        <v>0</v>
      </c>
      <c r="N142" s="77">
        <f t="shared" si="44"/>
        <v>11243000</v>
      </c>
      <c r="O142" s="77">
        <f t="shared" si="44"/>
        <v>11243000</v>
      </c>
      <c r="P142" s="78"/>
    </row>
    <row r="143" spans="1:16" s="22" customFormat="1" ht="33">
      <c r="A143" s="70">
        <v>7</v>
      </c>
      <c r="B143" s="71" t="s">
        <v>255</v>
      </c>
      <c r="C143" s="72" t="s">
        <v>54</v>
      </c>
      <c r="D143" s="73">
        <v>1</v>
      </c>
      <c r="E143" s="74">
        <v>0</v>
      </c>
      <c r="F143" s="73">
        <v>0</v>
      </c>
      <c r="G143" s="73">
        <f t="shared" si="42"/>
        <v>1</v>
      </c>
      <c r="H143" s="73">
        <f t="shared" si="43"/>
        <v>1</v>
      </c>
      <c r="I143" s="136">
        <v>44662000</v>
      </c>
      <c r="J143" s="75">
        <v>0</v>
      </c>
      <c r="K143" s="76">
        <f t="shared" si="22"/>
        <v>44662000</v>
      </c>
      <c r="L143" s="77">
        <f t="shared" si="44"/>
        <v>0</v>
      </c>
      <c r="M143" s="77">
        <f t="shared" si="44"/>
        <v>0</v>
      </c>
      <c r="N143" s="77">
        <f t="shared" si="44"/>
        <v>44662000</v>
      </c>
      <c r="O143" s="77">
        <f t="shared" si="44"/>
        <v>44662000</v>
      </c>
      <c r="P143" s="78"/>
    </row>
    <row r="144" spans="1:16" s="22" customFormat="1" ht="33">
      <c r="A144" s="70">
        <v>8</v>
      </c>
      <c r="B144" s="71" t="s">
        <v>256</v>
      </c>
      <c r="C144" s="72" t="s">
        <v>54</v>
      </c>
      <c r="D144" s="73">
        <v>1</v>
      </c>
      <c r="E144" s="74">
        <v>0</v>
      </c>
      <c r="F144" s="73">
        <v>0</v>
      </c>
      <c r="G144" s="73">
        <f t="shared" si="42"/>
        <v>1</v>
      </c>
      <c r="H144" s="73">
        <f t="shared" si="43"/>
        <v>1</v>
      </c>
      <c r="I144" s="136">
        <v>25327000</v>
      </c>
      <c r="J144" s="75">
        <v>0</v>
      </c>
      <c r="K144" s="76">
        <f t="shared" si="22"/>
        <v>25327000</v>
      </c>
      <c r="L144" s="77">
        <f t="shared" si="44"/>
        <v>0</v>
      </c>
      <c r="M144" s="77">
        <f t="shared" si="44"/>
        <v>0</v>
      </c>
      <c r="N144" s="77">
        <f t="shared" si="44"/>
        <v>25327000</v>
      </c>
      <c r="O144" s="77">
        <f t="shared" si="44"/>
        <v>25327000</v>
      </c>
      <c r="P144" s="78"/>
    </row>
    <row r="145" spans="1:16" s="22" customFormat="1" ht="17.25">
      <c r="A145" s="65" t="s">
        <v>57</v>
      </c>
      <c r="B145" s="259" t="s">
        <v>257</v>
      </c>
      <c r="C145" s="259"/>
      <c r="D145" s="259"/>
      <c r="E145" s="259"/>
      <c r="F145" s="79"/>
      <c r="G145" s="79"/>
      <c r="H145" s="79"/>
      <c r="I145" s="138"/>
      <c r="J145" s="75"/>
      <c r="K145" s="76"/>
      <c r="L145" s="80"/>
      <c r="M145" s="80"/>
      <c r="N145" s="81"/>
      <c r="O145" s="82"/>
      <c r="P145" s="78"/>
    </row>
    <row r="146" spans="1:16" s="22" customFormat="1" ht="33">
      <c r="A146" s="70">
        <v>1</v>
      </c>
      <c r="B146" s="71" t="s">
        <v>258</v>
      </c>
      <c r="C146" s="72" t="s">
        <v>97</v>
      </c>
      <c r="D146" s="73">
        <v>1</v>
      </c>
      <c r="E146" s="74">
        <v>0</v>
      </c>
      <c r="F146" s="73">
        <v>0</v>
      </c>
      <c r="G146" s="73">
        <f t="shared" ref="G146:G156" si="45">D146</f>
        <v>1</v>
      </c>
      <c r="H146" s="73">
        <f t="shared" ref="H146:H156" si="46">F146+G146</f>
        <v>1</v>
      </c>
      <c r="I146" s="136">
        <v>70943000</v>
      </c>
      <c r="J146" s="75">
        <v>0</v>
      </c>
      <c r="K146" s="76">
        <f t="shared" si="22"/>
        <v>70943000</v>
      </c>
      <c r="L146" s="77">
        <f t="shared" ref="L146:O156" si="47">E146*($I146+$J146)</f>
        <v>0</v>
      </c>
      <c r="M146" s="77">
        <f t="shared" si="47"/>
        <v>0</v>
      </c>
      <c r="N146" s="77">
        <f t="shared" si="47"/>
        <v>70943000</v>
      </c>
      <c r="O146" s="77">
        <f t="shared" si="47"/>
        <v>70943000</v>
      </c>
      <c r="P146" s="78"/>
    </row>
    <row r="147" spans="1:16" s="22" customFormat="1" ht="16.5">
      <c r="A147" s="70">
        <v>2</v>
      </c>
      <c r="B147" s="71" t="s">
        <v>259</v>
      </c>
      <c r="C147" s="71"/>
      <c r="D147" s="85"/>
      <c r="E147" s="74">
        <v>0</v>
      </c>
      <c r="F147" s="73">
        <v>0</v>
      </c>
      <c r="G147" s="73">
        <f t="shared" si="45"/>
        <v>0</v>
      </c>
      <c r="H147" s="73">
        <f t="shared" si="46"/>
        <v>0</v>
      </c>
      <c r="I147" s="136"/>
      <c r="J147" s="75">
        <v>0</v>
      </c>
      <c r="K147" s="76">
        <f t="shared" si="22"/>
        <v>0</v>
      </c>
      <c r="L147" s="77">
        <f t="shared" si="47"/>
        <v>0</v>
      </c>
      <c r="M147" s="77">
        <f t="shared" si="47"/>
        <v>0</v>
      </c>
      <c r="N147" s="77">
        <f t="shared" si="47"/>
        <v>0</v>
      </c>
      <c r="O147" s="77">
        <f t="shared" si="47"/>
        <v>0</v>
      </c>
      <c r="P147" s="78"/>
    </row>
    <row r="148" spans="1:16" s="22" customFormat="1" ht="16.5">
      <c r="A148" s="70" t="s">
        <v>414</v>
      </c>
      <c r="B148" s="71" t="s">
        <v>260</v>
      </c>
      <c r="C148" s="72" t="s">
        <v>97</v>
      </c>
      <c r="D148" s="73">
        <v>3</v>
      </c>
      <c r="E148" s="74">
        <v>0</v>
      </c>
      <c r="F148" s="73">
        <v>0</v>
      </c>
      <c r="G148" s="73">
        <f t="shared" si="45"/>
        <v>3</v>
      </c>
      <c r="H148" s="73">
        <f t="shared" si="46"/>
        <v>3</v>
      </c>
      <c r="I148" s="136">
        <v>6420000</v>
      </c>
      <c r="J148" s="75">
        <v>0</v>
      </c>
      <c r="K148" s="76">
        <f t="shared" si="22"/>
        <v>19260000</v>
      </c>
      <c r="L148" s="77">
        <f t="shared" si="47"/>
        <v>0</v>
      </c>
      <c r="M148" s="77">
        <f t="shared" si="47"/>
        <v>0</v>
      </c>
      <c r="N148" s="77">
        <f t="shared" si="47"/>
        <v>19260000</v>
      </c>
      <c r="O148" s="77">
        <f t="shared" si="47"/>
        <v>19260000</v>
      </c>
      <c r="P148" s="78"/>
    </row>
    <row r="149" spans="1:16" s="22" customFormat="1" ht="16.5">
      <c r="A149" s="70" t="s">
        <v>415</v>
      </c>
      <c r="B149" s="71" t="s">
        <v>261</v>
      </c>
      <c r="C149" s="72" t="s">
        <v>97</v>
      </c>
      <c r="D149" s="73">
        <v>50</v>
      </c>
      <c r="E149" s="74">
        <v>0</v>
      </c>
      <c r="F149" s="73">
        <v>0</v>
      </c>
      <c r="G149" s="73">
        <f t="shared" si="45"/>
        <v>50</v>
      </c>
      <c r="H149" s="73">
        <f t="shared" si="46"/>
        <v>50</v>
      </c>
      <c r="I149" s="136">
        <v>169000</v>
      </c>
      <c r="J149" s="75">
        <v>0</v>
      </c>
      <c r="K149" s="76">
        <f t="shared" si="22"/>
        <v>8450000</v>
      </c>
      <c r="L149" s="77">
        <f t="shared" si="47"/>
        <v>0</v>
      </c>
      <c r="M149" s="77">
        <f t="shared" si="47"/>
        <v>0</v>
      </c>
      <c r="N149" s="77">
        <f t="shared" si="47"/>
        <v>8450000</v>
      </c>
      <c r="O149" s="77">
        <f t="shared" si="47"/>
        <v>8450000</v>
      </c>
      <c r="P149" s="78"/>
    </row>
    <row r="150" spans="1:16" s="22" customFormat="1" ht="16.5">
      <c r="A150" s="70" t="s">
        <v>416</v>
      </c>
      <c r="B150" s="71" t="s">
        <v>262</v>
      </c>
      <c r="C150" s="72" t="s">
        <v>97</v>
      </c>
      <c r="D150" s="73">
        <v>2</v>
      </c>
      <c r="E150" s="74">
        <v>0</v>
      </c>
      <c r="F150" s="73">
        <v>0</v>
      </c>
      <c r="G150" s="73">
        <f t="shared" si="45"/>
        <v>2</v>
      </c>
      <c r="H150" s="73">
        <f t="shared" si="46"/>
        <v>2</v>
      </c>
      <c r="I150" s="136">
        <v>5911000</v>
      </c>
      <c r="J150" s="75">
        <v>0</v>
      </c>
      <c r="K150" s="76">
        <f t="shared" si="22"/>
        <v>11822000</v>
      </c>
      <c r="L150" s="77">
        <f t="shared" si="47"/>
        <v>0</v>
      </c>
      <c r="M150" s="77">
        <f t="shared" si="47"/>
        <v>0</v>
      </c>
      <c r="N150" s="77">
        <f t="shared" si="47"/>
        <v>11822000</v>
      </c>
      <c r="O150" s="77">
        <f t="shared" si="47"/>
        <v>11822000</v>
      </c>
      <c r="P150" s="78"/>
    </row>
    <row r="151" spans="1:16" s="22" customFormat="1" ht="16.5">
      <c r="A151" s="70" t="s">
        <v>417</v>
      </c>
      <c r="B151" s="71" t="s">
        <v>263</v>
      </c>
      <c r="C151" s="72" t="s">
        <v>97</v>
      </c>
      <c r="D151" s="73">
        <v>10</v>
      </c>
      <c r="E151" s="74">
        <v>0</v>
      </c>
      <c r="F151" s="73">
        <v>0</v>
      </c>
      <c r="G151" s="73">
        <f t="shared" si="45"/>
        <v>10</v>
      </c>
      <c r="H151" s="73">
        <f t="shared" si="46"/>
        <v>10</v>
      </c>
      <c r="I151" s="136">
        <v>389000</v>
      </c>
      <c r="J151" s="75">
        <v>0</v>
      </c>
      <c r="K151" s="76">
        <f t="shared" ref="K151:K214" si="48">I151*D151</f>
        <v>3890000</v>
      </c>
      <c r="L151" s="77">
        <f t="shared" si="47"/>
        <v>0</v>
      </c>
      <c r="M151" s="77">
        <f t="shared" si="47"/>
        <v>0</v>
      </c>
      <c r="N151" s="77">
        <f t="shared" si="47"/>
        <v>3890000</v>
      </c>
      <c r="O151" s="77">
        <f t="shared" si="47"/>
        <v>3890000</v>
      </c>
      <c r="P151" s="78"/>
    </row>
    <row r="152" spans="1:16" s="22" customFormat="1" ht="16.5">
      <c r="A152" s="70" t="s">
        <v>418</v>
      </c>
      <c r="B152" s="71" t="s">
        <v>264</v>
      </c>
      <c r="C152" s="72" t="s">
        <v>97</v>
      </c>
      <c r="D152" s="73">
        <v>15</v>
      </c>
      <c r="E152" s="74">
        <v>0</v>
      </c>
      <c r="F152" s="73">
        <v>0</v>
      </c>
      <c r="G152" s="73">
        <f t="shared" si="45"/>
        <v>15</v>
      </c>
      <c r="H152" s="73">
        <f t="shared" si="46"/>
        <v>15</v>
      </c>
      <c r="I152" s="136">
        <v>508000</v>
      </c>
      <c r="J152" s="75">
        <v>0</v>
      </c>
      <c r="K152" s="76">
        <f t="shared" si="48"/>
        <v>7620000</v>
      </c>
      <c r="L152" s="77">
        <f t="shared" si="47"/>
        <v>0</v>
      </c>
      <c r="M152" s="77">
        <f t="shared" si="47"/>
        <v>0</v>
      </c>
      <c r="N152" s="77">
        <f t="shared" si="47"/>
        <v>7620000</v>
      </c>
      <c r="O152" s="77">
        <f t="shared" si="47"/>
        <v>7620000</v>
      </c>
      <c r="P152" s="78"/>
    </row>
    <row r="153" spans="1:16" s="22" customFormat="1" ht="16.5">
      <c r="A153" s="70" t="s">
        <v>419</v>
      </c>
      <c r="B153" s="71" t="s">
        <v>265</v>
      </c>
      <c r="C153" s="72" t="s">
        <v>88</v>
      </c>
      <c r="D153" s="73">
        <v>1</v>
      </c>
      <c r="E153" s="74">
        <v>0</v>
      </c>
      <c r="F153" s="73">
        <v>0</v>
      </c>
      <c r="G153" s="73">
        <f t="shared" si="45"/>
        <v>1</v>
      </c>
      <c r="H153" s="73">
        <f t="shared" si="46"/>
        <v>1</v>
      </c>
      <c r="I153" s="136">
        <v>3585000</v>
      </c>
      <c r="J153" s="75">
        <v>0</v>
      </c>
      <c r="K153" s="76">
        <f t="shared" si="48"/>
        <v>3585000</v>
      </c>
      <c r="L153" s="77">
        <f t="shared" si="47"/>
        <v>0</v>
      </c>
      <c r="M153" s="77">
        <f t="shared" si="47"/>
        <v>0</v>
      </c>
      <c r="N153" s="77">
        <f t="shared" si="47"/>
        <v>3585000</v>
      </c>
      <c r="O153" s="77">
        <f t="shared" si="47"/>
        <v>3585000</v>
      </c>
      <c r="P153" s="83"/>
    </row>
    <row r="154" spans="1:16" s="22" customFormat="1" ht="16.5">
      <c r="A154" s="70" t="s">
        <v>420</v>
      </c>
      <c r="B154" s="71" t="s">
        <v>266</v>
      </c>
      <c r="C154" s="72" t="s">
        <v>97</v>
      </c>
      <c r="D154" s="73">
        <v>1</v>
      </c>
      <c r="E154" s="74">
        <v>0</v>
      </c>
      <c r="F154" s="73">
        <v>0</v>
      </c>
      <c r="G154" s="73">
        <f t="shared" si="45"/>
        <v>1</v>
      </c>
      <c r="H154" s="73">
        <f t="shared" si="46"/>
        <v>1</v>
      </c>
      <c r="I154" s="136">
        <v>1604000</v>
      </c>
      <c r="J154" s="75">
        <v>0</v>
      </c>
      <c r="K154" s="76">
        <f t="shared" si="48"/>
        <v>1604000</v>
      </c>
      <c r="L154" s="77">
        <f t="shared" si="47"/>
        <v>0</v>
      </c>
      <c r="M154" s="77">
        <f t="shared" si="47"/>
        <v>0</v>
      </c>
      <c r="N154" s="77">
        <f t="shared" si="47"/>
        <v>1604000</v>
      </c>
      <c r="O154" s="77">
        <f t="shared" si="47"/>
        <v>1604000</v>
      </c>
      <c r="P154" s="83"/>
    </row>
    <row r="155" spans="1:16" s="22" customFormat="1" ht="16.5">
      <c r="A155" s="70" t="s">
        <v>421</v>
      </c>
      <c r="B155" s="71" t="s">
        <v>267</v>
      </c>
      <c r="C155" s="72" t="s">
        <v>97</v>
      </c>
      <c r="D155" s="73">
        <v>5</v>
      </c>
      <c r="E155" s="74">
        <v>0</v>
      </c>
      <c r="F155" s="73">
        <v>0</v>
      </c>
      <c r="G155" s="73">
        <f t="shared" si="45"/>
        <v>5</v>
      </c>
      <c r="H155" s="73">
        <f t="shared" si="46"/>
        <v>5</v>
      </c>
      <c r="I155" s="136">
        <v>423000</v>
      </c>
      <c r="J155" s="75">
        <v>0</v>
      </c>
      <c r="K155" s="76">
        <f t="shared" si="48"/>
        <v>2115000</v>
      </c>
      <c r="L155" s="77">
        <f t="shared" si="47"/>
        <v>0</v>
      </c>
      <c r="M155" s="77">
        <f t="shared" si="47"/>
        <v>0</v>
      </c>
      <c r="N155" s="77">
        <f t="shared" si="47"/>
        <v>2115000</v>
      </c>
      <c r="O155" s="77">
        <f t="shared" si="47"/>
        <v>2115000</v>
      </c>
      <c r="P155" s="78"/>
    </row>
    <row r="156" spans="1:16" s="22" customFormat="1" ht="16.5">
      <c r="A156" s="86">
        <v>3</v>
      </c>
      <c r="B156" s="87" t="s">
        <v>268</v>
      </c>
      <c r="C156" s="88" t="s">
        <v>137</v>
      </c>
      <c r="D156" s="89">
        <v>1</v>
      </c>
      <c r="E156" s="74">
        <v>0</v>
      </c>
      <c r="F156" s="73">
        <v>0</v>
      </c>
      <c r="G156" s="73">
        <f t="shared" si="45"/>
        <v>1</v>
      </c>
      <c r="H156" s="73">
        <f t="shared" si="46"/>
        <v>1</v>
      </c>
      <c r="I156" s="137">
        <v>21965000</v>
      </c>
      <c r="J156" s="75">
        <v>0</v>
      </c>
      <c r="K156" s="76">
        <f t="shared" si="48"/>
        <v>21965000</v>
      </c>
      <c r="L156" s="77">
        <f t="shared" si="47"/>
        <v>0</v>
      </c>
      <c r="M156" s="77">
        <f t="shared" si="47"/>
        <v>0</v>
      </c>
      <c r="N156" s="77">
        <f t="shared" si="47"/>
        <v>21965000</v>
      </c>
      <c r="O156" s="77">
        <f t="shared" si="47"/>
        <v>21965000</v>
      </c>
      <c r="P156" s="83"/>
    </row>
    <row r="157" spans="1:16" s="22" customFormat="1" ht="16.5">
      <c r="A157" s="90" t="s">
        <v>323</v>
      </c>
      <c r="B157" s="259" t="s">
        <v>422</v>
      </c>
      <c r="C157" s="259"/>
      <c r="D157" s="259"/>
      <c r="E157" s="259"/>
      <c r="F157" s="259"/>
      <c r="G157" s="259"/>
      <c r="H157" s="259"/>
      <c r="I157" s="140"/>
      <c r="J157" s="75"/>
      <c r="K157" s="76"/>
      <c r="L157" s="80"/>
      <c r="M157" s="80"/>
      <c r="N157" s="81"/>
      <c r="O157" s="82"/>
      <c r="P157" s="83"/>
    </row>
    <row r="158" spans="1:16" s="22" customFormat="1" ht="17.25">
      <c r="A158" s="65" t="s">
        <v>51</v>
      </c>
      <c r="B158" s="285" t="s">
        <v>272</v>
      </c>
      <c r="C158" s="285"/>
      <c r="D158" s="285"/>
      <c r="E158" s="91"/>
      <c r="F158" s="79"/>
      <c r="G158" s="79"/>
      <c r="H158" s="79"/>
      <c r="I158" s="138"/>
      <c r="J158" s="75"/>
      <c r="K158" s="76"/>
      <c r="L158" s="80"/>
      <c r="M158" s="80"/>
      <c r="N158" s="81"/>
      <c r="O158" s="82"/>
      <c r="P158" s="78"/>
    </row>
    <row r="159" spans="1:16" s="22" customFormat="1" ht="49.5">
      <c r="A159" s="70">
        <v>1</v>
      </c>
      <c r="B159" s="84" t="s">
        <v>273</v>
      </c>
      <c r="C159" s="72" t="s">
        <v>122</v>
      </c>
      <c r="D159" s="73">
        <v>1</v>
      </c>
      <c r="E159" s="74">
        <v>0</v>
      </c>
      <c r="F159" s="73">
        <v>0</v>
      </c>
      <c r="G159" s="73">
        <f t="shared" ref="G159:G160" si="49">D159</f>
        <v>1</v>
      </c>
      <c r="H159" s="73">
        <f t="shared" ref="H159:H160" si="50">F159+G159</f>
        <v>1</v>
      </c>
      <c r="I159" s="136">
        <v>59453000</v>
      </c>
      <c r="J159" s="75">
        <v>0</v>
      </c>
      <c r="K159" s="76">
        <f t="shared" si="48"/>
        <v>59453000</v>
      </c>
      <c r="L159" s="77">
        <f t="shared" ref="L159:O171" si="51">E159*($I159+$J159)</f>
        <v>0</v>
      </c>
      <c r="M159" s="77">
        <f t="shared" si="51"/>
        <v>0</v>
      </c>
      <c r="N159" s="77">
        <f t="shared" si="51"/>
        <v>59453000</v>
      </c>
      <c r="O159" s="77">
        <f t="shared" si="51"/>
        <v>59453000</v>
      </c>
      <c r="P159" s="78"/>
    </row>
    <row r="160" spans="1:16" s="22" customFormat="1" ht="49.5">
      <c r="A160" s="70">
        <v>2</v>
      </c>
      <c r="B160" s="84" t="s">
        <v>274</v>
      </c>
      <c r="C160" s="72" t="s">
        <v>122</v>
      </c>
      <c r="D160" s="73">
        <v>1</v>
      </c>
      <c r="E160" s="74">
        <v>0</v>
      </c>
      <c r="F160" s="73">
        <v>0</v>
      </c>
      <c r="G160" s="73">
        <f t="shared" si="49"/>
        <v>1</v>
      </c>
      <c r="H160" s="73">
        <f t="shared" si="50"/>
        <v>1</v>
      </c>
      <c r="I160" s="136">
        <v>109875000</v>
      </c>
      <c r="J160" s="75">
        <v>0</v>
      </c>
      <c r="K160" s="76">
        <f t="shared" si="48"/>
        <v>109875000</v>
      </c>
      <c r="L160" s="77">
        <f t="shared" si="51"/>
        <v>0</v>
      </c>
      <c r="M160" s="77">
        <f t="shared" si="51"/>
        <v>0</v>
      </c>
      <c r="N160" s="77">
        <f t="shared" si="51"/>
        <v>109875000</v>
      </c>
      <c r="O160" s="77">
        <f t="shared" si="51"/>
        <v>109875000</v>
      </c>
      <c r="P160" s="78"/>
    </row>
    <row r="161" spans="1:16" s="22" customFormat="1" ht="17.25">
      <c r="A161" s="65" t="s">
        <v>57</v>
      </c>
      <c r="B161" s="286" t="s">
        <v>275</v>
      </c>
      <c r="C161" s="286"/>
      <c r="D161" s="286"/>
      <c r="E161" s="74"/>
      <c r="F161" s="79"/>
      <c r="G161" s="79"/>
      <c r="H161" s="79"/>
      <c r="I161" s="138"/>
      <c r="J161" s="75"/>
      <c r="K161" s="76"/>
      <c r="L161" s="77">
        <f t="shared" si="51"/>
        <v>0</v>
      </c>
      <c r="M161" s="77">
        <f t="shared" si="51"/>
        <v>0</v>
      </c>
      <c r="N161" s="77">
        <f t="shared" si="51"/>
        <v>0</v>
      </c>
      <c r="O161" s="77">
        <f t="shared" si="51"/>
        <v>0</v>
      </c>
      <c r="P161" s="78"/>
    </row>
    <row r="162" spans="1:16" s="22" customFormat="1" ht="16.5">
      <c r="A162" s="70">
        <v>1</v>
      </c>
      <c r="B162" s="71" t="s">
        <v>276</v>
      </c>
      <c r="C162" s="72" t="s">
        <v>122</v>
      </c>
      <c r="D162" s="73">
        <v>3</v>
      </c>
      <c r="E162" s="74">
        <v>0</v>
      </c>
      <c r="F162" s="73">
        <v>0</v>
      </c>
      <c r="G162" s="73">
        <f t="shared" ref="G162:G171" si="52">D162</f>
        <v>3</v>
      </c>
      <c r="H162" s="73">
        <f t="shared" ref="H162:H171" si="53">F162+G162</f>
        <v>3</v>
      </c>
      <c r="I162" s="136">
        <v>1555000</v>
      </c>
      <c r="J162" s="75">
        <v>0</v>
      </c>
      <c r="K162" s="76">
        <f t="shared" si="48"/>
        <v>4665000</v>
      </c>
      <c r="L162" s="77">
        <f t="shared" si="51"/>
        <v>0</v>
      </c>
      <c r="M162" s="77">
        <f t="shared" si="51"/>
        <v>0</v>
      </c>
      <c r="N162" s="77">
        <f t="shared" si="51"/>
        <v>4665000</v>
      </c>
      <c r="O162" s="77">
        <f t="shared" si="51"/>
        <v>4665000</v>
      </c>
      <c r="P162" s="78"/>
    </row>
    <row r="163" spans="1:16" s="22" customFormat="1" ht="16.5">
      <c r="A163" s="70">
        <v>2</v>
      </c>
      <c r="B163" s="71" t="s">
        <v>277</v>
      </c>
      <c r="C163" s="72" t="s">
        <v>122</v>
      </c>
      <c r="D163" s="73">
        <v>6</v>
      </c>
      <c r="E163" s="74">
        <v>0</v>
      </c>
      <c r="F163" s="73">
        <v>0</v>
      </c>
      <c r="G163" s="73">
        <f t="shared" si="52"/>
        <v>6</v>
      </c>
      <c r="H163" s="73">
        <f t="shared" si="53"/>
        <v>6</v>
      </c>
      <c r="I163" s="136">
        <v>1372000</v>
      </c>
      <c r="J163" s="75">
        <v>0</v>
      </c>
      <c r="K163" s="76">
        <f t="shared" si="48"/>
        <v>8232000</v>
      </c>
      <c r="L163" s="77">
        <f t="shared" si="51"/>
        <v>0</v>
      </c>
      <c r="M163" s="77">
        <f t="shared" si="51"/>
        <v>0</v>
      </c>
      <c r="N163" s="77">
        <f t="shared" si="51"/>
        <v>8232000</v>
      </c>
      <c r="O163" s="77">
        <f t="shared" si="51"/>
        <v>8232000</v>
      </c>
      <c r="P163" s="78"/>
    </row>
    <row r="164" spans="1:16" s="22" customFormat="1" ht="16.5">
      <c r="A164" s="70">
        <v>3</v>
      </c>
      <c r="B164" s="71" t="s">
        <v>278</v>
      </c>
      <c r="C164" s="72" t="s">
        <v>54</v>
      </c>
      <c r="D164" s="73">
        <v>6</v>
      </c>
      <c r="E164" s="74">
        <v>0</v>
      </c>
      <c r="F164" s="73">
        <v>0</v>
      </c>
      <c r="G164" s="73">
        <f t="shared" si="52"/>
        <v>6</v>
      </c>
      <c r="H164" s="73">
        <f t="shared" si="53"/>
        <v>6</v>
      </c>
      <c r="I164" s="136">
        <v>2472000</v>
      </c>
      <c r="J164" s="75">
        <v>0</v>
      </c>
      <c r="K164" s="76">
        <f t="shared" si="48"/>
        <v>14832000</v>
      </c>
      <c r="L164" s="77">
        <f t="shared" si="51"/>
        <v>0</v>
      </c>
      <c r="M164" s="77">
        <f t="shared" si="51"/>
        <v>0</v>
      </c>
      <c r="N164" s="77">
        <f t="shared" si="51"/>
        <v>14832000</v>
      </c>
      <c r="O164" s="77">
        <f t="shared" si="51"/>
        <v>14832000</v>
      </c>
      <c r="P164" s="78"/>
    </row>
    <row r="165" spans="1:16" s="22" customFormat="1" ht="16.5">
      <c r="A165" s="70">
        <v>4</v>
      </c>
      <c r="B165" s="71" t="s">
        <v>279</v>
      </c>
      <c r="C165" s="72" t="s">
        <v>54</v>
      </c>
      <c r="D165" s="73">
        <v>24</v>
      </c>
      <c r="E165" s="74">
        <v>0</v>
      </c>
      <c r="F165" s="73">
        <v>0</v>
      </c>
      <c r="G165" s="73">
        <f t="shared" si="52"/>
        <v>24</v>
      </c>
      <c r="H165" s="73">
        <f t="shared" si="53"/>
        <v>24</v>
      </c>
      <c r="I165" s="136">
        <v>458000</v>
      </c>
      <c r="J165" s="75">
        <v>0</v>
      </c>
      <c r="K165" s="76">
        <f t="shared" si="48"/>
        <v>10992000</v>
      </c>
      <c r="L165" s="77">
        <f t="shared" si="51"/>
        <v>0</v>
      </c>
      <c r="M165" s="77">
        <f t="shared" si="51"/>
        <v>0</v>
      </c>
      <c r="N165" s="77">
        <f t="shared" si="51"/>
        <v>10992000</v>
      </c>
      <c r="O165" s="77">
        <f t="shared" si="51"/>
        <v>10992000</v>
      </c>
      <c r="P165" s="78"/>
    </row>
    <row r="166" spans="1:16" s="22" customFormat="1" ht="16.5">
      <c r="A166" s="70">
        <v>5</v>
      </c>
      <c r="B166" s="71" t="s">
        <v>280</v>
      </c>
      <c r="C166" s="72" t="s">
        <v>54</v>
      </c>
      <c r="D166" s="73">
        <v>4</v>
      </c>
      <c r="E166" s="74">
        <v>0</v>
      </c>
      <c r="F166" s="73">
        <v>0</v>
      </c>
      <c r="G166" s="73">
        <f t="shared" si="52"/>
        <v>4</v>
      </c>
      <c r="H166" s="73">
        <f t="shared" si="53"/>
        <v>4</v>
      </c>
      <c r="I166" s="136">
        <v>110000</v>
      </c>
      <c r="J166" s="75">
        <v>0</v>
      </c>
      <c r="K166" s="76">
        <f t="shared" si="48"/>
        <v>440000</v>
      </c>
      <c r="L166" s="77">
        <f t="shared" si="51"/>
        <v>0</v>
      </c>
      <c r="M166" s="77">
        <f t="shared" si="51"/>
        <v>0</v>
      </c>
      <c r="N166" s="77">
        <f t="shared" si="51"/>
        <v>440000</v>
      </c>
      <c r="O166" s="77">
        <f t="shared" si="51"/>
        <v>440000</v>
      </c>
      <c r="P166" s="78"/>
    </row>
    <row r="167" spans="1:16" s="22" customFormat="1" ht="16.5">
      <c r="A167" s="70">
        <v>6</v>
      </c>
      <c r="B167" s="71" t="s">
        <v>281</v>
      </c>
      <c r="C167" s="72" t="s">
        <v>54</v>
      </c>
      <c r="D167" s="73">
        <v>25</v>
      </c>
      <c r="E167" s="74">
        <v>0</v>
      </c>
      <c r="F167" s="73">
        <v>0</v>
      </c>
      <c r="G167" s="73">
        <f t="shared" si="52"/>
        <v>25</v>
      </c>
      <c r="H167" s="73">
        <f t="shared" si="53"/>
        <v>25</v>
      </c>
      <c r="I167" s="136">
        <v>104000</v>
      </c>
      <c r="J167" s="75">
        <v>0</v>
      </c>
      <c r="K167" s="76">
        <f t="shared" si="48"/>
        <v>2600000</v>
      </c>
      <c r="L167" s="77">
        <f t="shared" si="51"/>
        <v>0</v>
      </c>
      <c r="M167" s="77">
        <f t="shared" si="51"/>
        <v>0</v>
      </c>
      <c r="N167" s="77">
        <f t="shared" si="51"/>
        <v>2600000</v>
      </c>
      <c r="O167" s="77">
        <f t="shared" si="51"/>
        <v>2600000</v>
      </c>
      <c r="P167" s="78"/>
    </row>
    <row r="168" spans="1:16" s="22" customFormat="1" ht="16.5">
      <c r="A168" s="70">
        <v>7</v>
      </c>
      <c r="B168" s="71" t="s">
        <v>282</v>
      </c>
      <c r="C168" s="72" t="s">
        <v>78</v>
      </c>
      <c r="D168" s="73">
        <v>150</v>
      </c>
      <c r="E168" s="74">
        <v>0</v>
      </c>
      <c r="F168" s="73">
        <v>0</v>
      </c>
      <c r="G168" s="73">
        <f t="shared" si="52"/>
        <v>150</v>
      </c>
      <c r="H168" s="73">
        <f t="shared" si="53"/>
        <v>150</v>
      </c>
      <c r="I168" s="136">
        <v>27000</v>
      </c>
      <c r="J168" s="75">
        <v>0</v>
      </c>
      <c r="K168" s="76">
        <f t="shared" si="48"/>
        <v>4050000</v>
      </c>
      <c r="L168" s="77">
        <f t="shared" si="51"/>
        <v>0</v>
      </c>
      <c r="M168" s="77">
        <f t="shared" si="51"/>
        <v>0</v>
      </c>
      <c r="N168" s="77">
        <f t="shared" si="51"/>
        <v>4050000</v>
      </c>
      <c r="O168" s="77">
        <f t="shared" si="51"/>
        <v>4050000</v>
      </c>
      <c r="P168" s="78"/>
    </row>
    <row r="169" spans="1:16" s="22" customFormat="1" ht="16.5">
      <c r="A169" s="70">
        <v>8</v>
      </c>
      <c r="B169" s="71" t="s">
        <v>283</v>
      </c>
      <c r="C169" s="72" t="s">
        <v>78</v>
      </c>
      <c r="D169" s="73">
        <v>100</v>
      </c>
      <c r="E169" s="74">
        <v>0</v>
      </c>
      <c r="F169" s="73">
        <v>0</v>
      </c>
      <c r="G169" s="73">
        <f t="shared" si="52"/>
        <v>100</v>
      </c>
      <c r="H169" s="73">
        <f t="shared" si="53"/>
        <v>100</v>
      </c>
      <c r="I169" s="136">
        <v>11000</v>
      </c>
      <c r="J169" s="75">
        <v>0</v>
      </c>
      <c r="K169" s="76">
        <f t="shared" si="48"/>
        <v>1100000</v>
      </c>
      <c r="L169" s="77">
        <f t="shared" si="51"/>
        <v>0</v>
      </c>
      <c r="M169" s="77">
        <f t="shared" si="51"/>
        <v>0</v>
      </c>
      <c r="N169" s="77">
        <f t="shared" si="51"/>
        <v>1100000</v>
      </c>
      <c r="O169" s="77">
        <f t="shared" si="51"/>
        <v>1100000</v>
      </c>
      <c r="P169" s="78"/>
    </row>
    <row r="170" spans="1:16" s="22" customFormat="1" ht="16.5">
      <c r="A170" s="70">
        <v>9</v>
      </c>
      <c r="B170" s="71" t="s">
        <v>284</v>
      </c>
      <c r="C170" s="72" t="s">
        <v>78</v>
      </c>
      <c r="D170" s="73">
        <v>200</v>
      </c>
      <c r="E170" s="74">
        <v>0</v>
      </c>
      <c r="F170" s="73">
        <v>0</v>
      </c>
      <c r="G170" s="73">
        <f t="shared" si="52"/>
        <v>200</v>
      </c>
      <c r="H170" s="73">
        <f t="shared" si="53"/>
        <v>200</v>
      </c>
      <c r="I170" s="136">
        <v>10000</v>
      </c>
      <c r="J170" s="75">
        <v>0</v>
      </c>
      <c r="K170" s="76">
        <f t="shared" si="48"/>
        <v>2000000</v>
      </c>
      <c r="L170" s="77">
        <f t="shared" si="51"/>
        <v>0</v>
      </c>
      <c r="M170" s="77">
        <f t="shared" si="51"/>
        <v>0</v>
      </c>
      <c r="N170" s="77">
        <f t="shared" si="51"/>
        <v>2000000</v>
      </c>
      <c r="O170" s="77">
        <f t="shared" si="51"/>
        <v>2000000</v>
      </c>
      <c r="P170" s="78"/>
    </row>
    <row r="171" spans="1:16" s="22" customFormat="1" ht="16.5">
      <c r="A171" s="70">
        <v>10</v>
      </c>
      <c r="B171" s="71" t="s">
        <v>285</v>
      </c>
      <c r="C171" s="72" t="s">
        <v>78</v>
      </c>
      <c r="D171" s="73">
        <v>400</v>
      </c>
      <c r="E171" s="74">
        <v>0</v>
      </c>
      <c r="F171" s="73">
        <v>0</v>
      </c>
      <c r="G171" s="73">
        <f t="shared" si="52"/>
        <v>400</v>
      </c>
      <c r="H171" s="73">
        <f t="shared" si="53"/>
        <v>400</v>
      </c>
      <c r="I171" s="136">
        <v>10000</v>
      </c>
      <c r="J171" s="75">
        <v>0</v>
      </c>
      <c r="K171" s="76">
        <f t="shared" si="48"/>
        <v>4000000</v>
      </c>
      <c r="L171" s="77">
        <f t="shared" si="51"/>
        <v>0</v>
      </c>
      <c r="M171" s="77">
        <f t="shared" si="51"/>
        <v>0</v>
      </c>
      <c r="N171" s="77">
        <f t="shared" si="51"/>
        <v>4000000</v>
      </c>
      <c r="O171" s="77">
        <f t="shared" si="51"/>
        <v>4000000</v>
      </c>
      <c r="P171" s="78"/>
    </row>
    <row r="172" spans="1:16" s="22" customFormat="1" ht="16.5">
      <c r="A172" s="90" t="s">
        <v>423</v>
      </c>
      <c r="B172" s="259" t="s">
        <v>424</v>
      </c>
      <c r="C172" s="259"/>
      <c r="D172" s="259"/>
      <c r="E172" s="259"/>
      <c r="F172" s="259"/>
      <c r="G172" s="259"/>
      <c r="H172" s="259"/>
      <c r="I172" s="141"/>
      <c r="J172" s="75"/>
      <c r="K172" s="76"/>
      <c r="L172" s="80"/>
      <c r="M172" s="80"/>
      <c r="N172" s="81"/>
      <c r="O172" s="82"/>
      <c r="P172" s="78"/>
    </row>
    <row r="173" spans="1:16" s="22" customFormat="1" ht="33">
      <c r="A173" s="70">
        <v>1</v>
      </c>
      <c r="B173" s="71" t="s">
        <v>324</v>
      </c>
      <c r="C173" s="72" t="s">
        <v>54</v>
      </c>
      <c r="D173" s="73">
        <v>60</v>
      </c>
      <c r="E173" s="74">
        <v>0</v>
      </c>
      <c r="F173" s="73">
        <v>0</v>
      </c>
      <c r="G173" s="73">
        <f t="shared" ref="G173:G176" si="54">D173</f>
        <v>60</v>
      </c>
      <c r="H173" s="73">
        <f t="shared" ref="H173:H176" si="55">F173+G173</f>
        <v>60</v>
      </c>
      <c r="I173" s="136">
        <v>960000</v>
      </c>
      <c r="J173" s="75">
        <v>0</v>
      </c>
      <c r="K173" s="76">
        <f t="shared" si="48"/>
        <v>57600000</v>
      </c>
      <c r="L173" s="77">
        <f t="shared" ref="L173:O176" si="56">E173*($I173+$J173)</f>
        <v>0</v>
      </c>
      <c r="M173" s="77">
        <f t="shared" si="56"/>
        <v>0</v>
      </c>
      <c r="N173" s="77">
        <f t="shared" si="56"/>
        <v>57600000</v>
      </c>
      <c r="O173" s="77">
        <f t="shared" si="56"/>
        <v>57600000</v>
      </c>
      <c r="P173" s="78"/>
    </row>
    <row r="174" spans="1:16" s="22" customFormat="1" ht="16.5">
      <c r="A174" s="70">
        <v>2</v>
      </c>
      <c r="B174" s="71" t="s">
        <v>284</v>
      </c>
      <c r="C174" s="72" t="s">
        <v>78</v>
      </c>
      <c r="D174" s="73">
        <v>600</v>
      </c>
      <c r="E174" s="74">
        <v>0</v>
      </c>
      <c r="F174" s="73">
        <v>0</v>
      </c>
      <c r="G174" s="73">
        <f t="shared" si="54"/>
        <v>600</v>
      </c>
      <c r="H174" s="73">
        <f t="shared" si="55"/>
        <v>600</v>
      </c>
      <c r="I174" s="136">
        <v>15000</v>
      </c>
      <c r="J174" s="75">
        <v>0</v>
      </c>
      <c r="K174" s="76">
        <f t="shared" si="48"/>
        <v>9000000</v>
      </c>
      <c r="L174" s="77">
        <f t="shared" si="56"/>
        <v>0</v>
      </c>
      <c r="M174" s="77">
        <f t="shared" si="56"/>
        <v>0</v>
      </c>
      <c r="N174" s="77">
        <f t="shared" si="56"/>
        <v>9000000</v>
      </c>
      <c r="O174" s="77">
        <f t="shared" si="56"/>
        <v>9000000</v>
      </c>
      <c r="P174" s="78"/>
    </row>
    <row r="175" spans="1:16" s="22" customFormat="1" ht="16.5">
      <c r="A175" s="70">
        <v>3</v>
      </c>
      <c r="B175" s="71" t="s">
        <v>285</v>
      </c>
      <c r="C175" s="72" t="s">
        <v>78</v>
      </c>
      <c r="D175" s="73">
        <v>400</v>
      </c>
      <c r="E175" s="74">
        <v>0</v>
      </c>
      <c r="F175" s="73">
        <v>0</v>
      </c>
      <c r="G175" s="73">
        <f t="shared" si="54"/>
        <v>400</v>
      </c>
      <c r="H175" s="73">
        <f t="shared" si="55"/>
        <v>400</v>
      </c>
      <c r="I175" s="136">
        <v>10000</v>
      </c>
      <c r="J175" s="75">
        <v>0</v>
      </c>
      <c r="K175" s="76">
        <f t="shared" si="48"/>
        <v>4000000</v>
      </c>
      <c r="L175" s="77">
        <f t="shared" si="56"/>
        <v>0</v>
      </c>
      <c r="M175" s="77">
        <f t="shared" si="56"/>
        <v>0</v>
      </c>
      <c r="N175" s="77">
        <f t="shared" si="56"/>
        <v>4000000</v>
      </c>
      <c r="O175" s="77">
        <f t="shared" si="56"/>
        <v>4000000</v>
      </c>
      <c r="P175" s="78"/>
    </row>
    <row r="176" spans="1:16" s="22" customFormat="1" ht="16.5">
      <c r="A176" s="70">
        <v>4</v>
      </c>
      <c r="B176" s="71" t="s">
        <v>280</v>
      </c>
      <c r="C176" s="72" t="s">
        <v>54</v>
      </c>
      <c r="D176" s="73">
        <v>4</v>
      </c>
      <c r="E176" s="74">
        <v>0</v>
      </c>
      <c r="F176" s="73">
        <v>0</v>
      </c>
      <c r="G176" s="73">
        <f t="shared" si="54"/>
        <v>4</v>
      </c>
      <c r="H176" s="73">
        <f t="shared" si="55"/>
        <v>4</v>
      </c>
      <c r="I176" s="136">
        <v>110000</v>
      </c>
      <c r="J176" s="75">
        <v>0</v>
      </c>
      <c r="K176" s="76">
        <f t="shared" si="48"/>
        <v>440000</v>
      </c>
      <c r="L176" s="77">
        <f t="shared" si="56"/>
        <v>0</v>
      </c>
      <c r="M176" s="77">
        <f t="shared" si="56"/>
        <v>0</v>
      </c>
      <c r="N176" s="77">
        <f t="shared" si="56"/>
        <v>440000</v>
      </c>
      <c r="O176" s="77">
        <f t="shared" si="56"/>
        <v>440000</v>
      </c>
      <c r="P176" s="78"/>
    </row>
    <row r="177" spans="1:16" s="22" customFormat="1" ht="15.75">
      <c r="A177" s="287" t="s">
        <v>425</v>
      </c>
      <c r="B177" s="266"/>
      <c r="C177" s="266"/>
      <c r="D177" s="266"/>
      <c r="E177" s="266"/>
      <c r="F177" s="266"/>
      <c r="G177" s="266"/>
      <c r="H177" s="266"/>
      <c r="I177" s="142"/>
      <c r="J177" s="75"/>
      <c r="K177" s="76"/>
      <c r="L177" s="80"/>
      <c r="M177" s="80"/>
      <c r="N177" s="81"/>
      <c r="O177" s="82"/>
      <c r="P177" s="78"/>
    </row>
    <row r="178" spans="1:16" s="22" customFormat="1" ht="16.5">
      <c r="A178" s="65" t="s">
        <v>51</v>
      </c>
      <c r="B178" s="259" t="s">
        <v>328</v>
      </c>
      <c r="C178" s="259"/>
      <c r="D178" s="259"/>
      <c r="E178" s="259"/>
      <c r="F178" s="79"/>
      <c r="G178" s="79"/>
      <c r="H178" s="79"/>
      <c r="I178" s="142"/>
      <c r="J178" s="75"/>
      <c r="K178" s="76"/>
      <c r="L178" s="80"/>
      <c r="M178" s="80"/>
      <c r="N178" s="81"/>
      <c r="O178" s="82"/>
      <c r="P178" s="78"/>
    </row>
    <row r="179" spans="1:16" s="22" customFormat="1" ht="33">
      <c r="A179" s="70">
        <v>1</v>
      </c>
      <c r="B179" s="71" t="s">
        <v>329</v>
      </c>
      <c r="C179" s="92" t="s">
        <v>330</v>
      </c>
      <c r="D179" s="93">
        <v>3</v>
      </c>
      <c r="E179" s="74">
        <v>0</v>
      </c>
      <c r="F179" s="73">
        <v>0</v>
      </c>
      <c r="G179" s="73">
        <f t="shared" ref="G179:G223" si="57">D179</f>
        <v>3</v>
      </c>
      <c r="H179" s="73">
        <f t="shared" ref="H179:H208" si="58">F179+G179</f>
        <v>3</v>
      </c>
      <c r="I179" s="143">
        <v>689000</v>
      </c>
      <c r="J179" s="75">
        <v>0</v>
      </c>
      <c r="K179" s="76">
        <f t="shared" si="48"/>
        <v>2067000</v>
      </c>
      <c r="L179" s="77">
        <f t="shared" ref="L179:O208" si="59">E179*($I179+$J179)</f>
        <v>0</v>
      </c>
      <c r="M179" s="77">
        <f t="shared" si="59"/>
        <v>0</v>
      </c>
      <c r="N179" s="77">
        <f t="shared" si="59"/>
        <v>2067000</v>
      </c>
      <c r="O179" s="77">
        <f t="shared" si="59"/>
        <v>2067000</v>
      </c>
      <c r="P179" s="78"/>
    </row>
    <row r="180" spans="1:16" s="22" customFormat="1" ht="49.5">
      <c r="A180" s="70">
        <v>2</v>
      </c>
      <c r="B180" s="71" t="s">
        <v>331</v>
      </c>
      <c r="C180" s="92" t="s">
        <v>102</v>
      </c>
      <c r="D180" s="93">
        <v>195</v>
      </c>
      <c r="E180" s="74">
        <v>0</v>
      </c>
      <c r="F180" s="73">
        <v>0</v>
      </c>
      <c r="G180" s="73">
        <f t="shared" si="57"/>
        <v>195</v>
      </c>
      <c r="H180" s="73">
        <f t="shared" si="58"/>
        <v>195</v>
      </c>
      <c r="I180" s="143">
        <v>21000</v>
      </c>
      <c r="J180" s="75">
        <v>0</v>
      </c>
      <c r="K180" s="76">
        <f t="shared" si="48"/>
        <v>4095000</v>
      </c>
      <c r="L180" s="77">
        <f t="shared" si="59"/>
        <v>0</v>
      </c>
      <c r="M180" s="77">
        <f t="shared" si="59"/>
        <v>0</v>
      </c>
      <c r="N180" s="77">
        <f t="shared" si="59"/>
        <v>4095000</v>
      </c>
      <c r="O180" s="77">
        <f t="shared" si="59"/>
        <v>4095000</v>
      </c>
      <c r="P180" s="78"/>
    </row>
    <row r="181" spans="1:16" s="22" customFormat="1" ht="66">
      <c r="A181" s="70">
        <v>3</v>
      </c>
      <c r="B181" s="71" t="s">
        <v>332</v>
      </c>
      <c r="C181" s="92" t="s">
        <v>330</v>
      </c>
      <c r="D181" s="93">
        <v>78</v>
      </c>
      <c r="E181" s="74">
        <v>0</v>
      </c>
      <c r="F181" s="73">
        <v>0</v>
      </c>
      <c r="G181" s="73">
        <f t="shared" si="57"/>
        <v>78</v>
      </c>
      <c r="H181" s="73">
        <f t="shared" si="58"/>
        <v>78</v>
      </c>
      <c r="I181" s="143">
        <v>454000</v>
      </c>
      <c r="J181" s="75">
        <v>0</v>
      </c>
      <c r="K181" s="76">
        <f t="shared" si="48"/>
        <v>35412000</v>
      </c>
      <c r="L181" s="77">
        <f t="shared" si="59"/>
        <v>0</v>
      </c>
      <c r="M181" s="77">
        <f t="shared" si="59"/>
        <v>0</v>
      </c>
      <c r="N181" s="77">
        <f t="shared" si="59"/>
        <v>35412000</v>
      </c>
      <c r="O181" s="77">
        <f t="shared" si="59"/>
        <v>35412000</v>
      </c>
      <c r="P181" s="78"/>
    </row>
    <row r="182" spans="1:16" s="22" customFormat="1" ht="66">
      <c r="A182" s="70">
        <v>4</v>
      </c>
      <c r="B182" s="71" t="s">
        <v>333</v>
      </c>
      <c r="C182" s="92" t="s">
        <v>334</v>
      </c>
      <c r="D182" s="93">
        <v>10</v>
      </c>
      <c r="E182" s="74">
        <v>0</v>
      </c>
      <c r="F182" s="73">
        <v>0</v>
      </c>
      <c r="G182" s="73">
        <f t="shared" si="57"/>
        <v>10</v>
      </c>
      <c r="H182" s="73">
        <f t="shared" si="58"/>
        <v>10</v>
      </c>
      <c r="I182" s="143">
        <v>1484000</v>
      </c>
      <c r="J182" s="75">
        <v>0</v>
      </c>
      <c r="K182" s="76">
        <f t="shared" si="48"/>
        <v>14840000</v>
      </c>
      <c r="L182" s="77">
        <f t="shared" si="59"/>
        <v>0</v>
      </c>
      <c r="M182" s="77">
        <f t="shared" si="59"/>
        <v>0</v>
      </c>
      <c r="N182" s="77">
        <f t="shared" si="59"/>
        <v>14840000</v>
      </c>
      <c r="O182" s="77">
        <f t="shared" si="59"/>
        <v>14840000</v>
      </c>
      <c r="P182" s="78"/>
    </row>
    <row r="183" spans="1:16" s="22" customFormat="1" ht="66">
      <c r="A183" s="70">
        <v>5</v>
      </c>
      <c r="B183" s="71" t="s">
        <v>335</v>
      </c>
      <c r="C183" s="92" t="s">
        <v>334</v>
      </c>
      <c r="D183" s="93">
        <v>40</v>
      </c>
      <c r="E183" s="74">
        <v>0</v>
      </c>
      <c r="F183" s="73">
        <v>0</v>
      </c>
      <c r="G183" s="73">
        <f t="shared" si="57"/>
        <v>40</v>
      </c>
      <c r="H183" s="73">
        <f t="shared" si="58"/>
        <v>40</v>
      </c>
      <c r="I183" s="143">
        <v>1133000</v>
      </c>
      <c r="J183" s="75">
        <v>0</v>
      </c>
      <c r="K183" s="76">
        <f t="shared" si="48"/>
        <v>45320000</v>
      </c>
      <c r="L183" s="77">
        <f t="shared" si="59"/>
        <v>0</v>
      </c>
      <c r="M183" s="77">
        <f t="shared" si="59"/>
        <v>0</v>
      </c>
      <c r="N183" s="77">
        <f t="shared" si="59"/>
        <v>45320000</v>
      </c>
      <c r="O183" s="77">
        <f t="shared" si="59"/>
        <v>45320000</v>
      </c>
      <c r="P183" s="78"/>
    </row>
    <row r="184" spans="1:16" s="22" customFormat="1" ht="33">
      <c r="A184" s="70">
        <v>6</v>
      </c>
      <c r="B184" s="71" t="s">
        <v>336</v>
      </c>
      <c r="C184" s="92" t="s">
        <v>337</v>
      </c>
      <c r="D184" s="93">
        <v>25</v>
      </c>
      <c r="E184" s="74">
        <v>0</v>
      </c>
      <c r="F184" s="73">
        <v>0</v>
      </c>
      <c r="G184" s="73">
        <f t="shared" si="57"/>
        <v>25</v>
      </c>
      <c r="H184" s="73">
        <f t="shared" si="58"/>
        <v>25</v>
      </c>
      <c r="I184" s="143">
        <v>1751000</v>
      </c>
      <c r="J184" s="75">
        <v>0</v>
      </c>
      <c r="K184" s="76">
        <f t="shared" si="48"/>
        <v>43775000</v>
      </c>
      <c r="L184" s="77">
        <f t="shared" si="59"/>
        <v>0</v>
      </c>
      <c r="M184" s="77">
        <f t="shared" si="59"/>
        <v>0</v>
      </c>
      <c r="N184" s="77">
        <f t="shared" si="59"/>
        <v>43775000</v>
      </c>
      <c r="O184" s="77">
        <f t="shared" si="59"/>
        <v>43775000</v>
      </c>
      <c r="P184" s="78"/>
    </row>
    <row r="185" spans="1:16" s="22" customFormat="1" ht="49.5">
      <c r="A185" s="70">
        <v>7</v>
      </c>
      <c r="B185" s="71" t="s">
        <v>338</v>
      </c>
      <c r="C185" s="92" t="s">
        <v>339</v>
      </c>
      <c r="D185" s="93">
        <v>15</v>
      </c>
      <c r="E185" s="74">
        <v>0</v>
      </c>
      <c r="F185" s="73">
        <v>0</v>
      </c>
      <c r="G185" s="73">
        <f t="shared" si="57"/>
        <v>15</v>
      </c>
      <c r="H185" s="73">
        <f t="shared" si="58"/>
        <v>15</v>
      </c>
      <c r="I185" s="143">
        <v>18084000</v>
      </c>
      <c r="J185" s="75">
        <v>0</v>
      </c>
      <c r="K185" s="76">
        <f t="shared" si="48"/>
        <v>271260000</v>
      </c>
      <c r="L185" s="77">
        <f t="shared" si="59"/>
        <v>0</v>
      </c>
      <c r="M185" s="77">
        <f t="shared" si="59"/>
        <v>0</v>
      </c>
      <c r="N185" s="77">
        <f t="shared" si="59"/>
        <v>271260000</v>
      </c>
      <c r="O185" s="77">
        <f t="shared" si="59"/>
        <v>271260000</v>
      </c>
      <c r="P185" s="78"/>
    </row>
    <row r="186" spans="1:16" s="22" customFormat="1" ht="99">
      <c r="A186" s="70">
        <v>8</v>
      </c>
      <c r="B186" s="71" t="s">
        <v>340</v>
      </c>
      <c r="C186" s="92" t="s">
        <v>330</v>
      </c>
      <c r="D186" s="93">
        <v>3</v>
      </c>
      <c r="E186" s="74">
        <v>0</v>
      </c>
      <c r="F186" s="73">
        <v>0</v>
      </c>
      <c r="G186" s="73">
        <f t="shared" si="57"/>
        <v>3</v>
      </c>
      <c r="H186" s="73">
        <f t="shared" si="58"/>
        <v>3</v>
      </c>
      <c r="I186" s="143">
        <v>567000</v>
      </c>
      <c r="J186" s="75">
        <v>0</v>
      </c>
      <c r="K186" s="76">
        <f t="shared" si="48"/>
        <v>1701000</v>
      </c>
      <c r="L186" s="77">
        <f t="shared" si="59"/>
        <v>0</v>
      </c>
      <c r="M186" s="77">
        <f t="shared" si="59"/>
        <v>0</v>
      </c>
      <c r="N186" s="77">
        <f t="shared" si="59"/>
        <v>1701000</v>
      </c>
      <c r="O186" s="77">
        <f t="shared" si="59"/>
        <v>1701000</v>
      </c>
      <c r="P186" s="78"/>
    </row>
    <row r="187" spans="1:16" s="22" customFormat="1" ht="49.5">
      <c r="A187" s="70">
        <v>9</v>
      </c>
      <c r="B187" s="71" t="s">
        <v>341</v>
      </c>
      <c r="C187" s="92" t="s">
        <v>102</v>
      </c>
      <c r="D187" s="93">
        <v>195</v>
      </c>
      <c r="E187" s="74">
        <v>0</v>
      </c>
      <c r="F187" s="73">
        <v>0</v>
      </c>
      <c r="G187" s="73">
        <f t="shared" si="57"/>
        <v>195</v>
      </c>
      <c r="H187" s="73">
        <f t="shared" si="58"/>
        <v>195</v>
      </c>
      <c r="I187" s="143">
        <v>214000</v>
      </c>
      <c r="J187" s="75">
        <v>0</v>
      </c>
      <c r="K187" s="76">
        <f t="shared" si="48"/>
        <v>41730000</v>
      </c>
      <c r="L187" s="77">
        <f t="shared" si="59"/>
        <v>0</v>
      </c>
      <c r="M187" s="77">
        <f t="shared" si="59"/>
        <v>0</v>
      </c>
      <c r="N187" s="77">
        <f t="shared" si="59"/>
        <v>41730000</v>
      </c>
      <c r="O187" s="77">
        <f t="shared" si="59"/>
        <v>41730000</v>
      </c>
      <c r="P187" s="78"/>
    </row>
    <row r="188" spans="1:16" s="22" customFormat="1" ht="33">
      <c r="A188" s="70">
        <v>10</v>
      </c>
      <c r="B188" s="71" t="s">
        <v>342</v>
      </c>
      <c r="C188" s="92" t="s">
        <v>343</v>
      </c>
      <c r="D188" s="93">
        <v>20</v>
      </c>
      <c r="E188" s="74">
        <v>0</v>
      </c>
      <c r="F188" s="73">
        <v>0</v>
      </c>
      <c r="G188" s="73">
        <f t="shared" si="57"/>
        <v>20</v>
      </c>
      <c r="H188" s="73">
        <f t="shared" si="58"/>
        <v>20</v>
      </c>
      <c r="I188" s="143">
        <v>5782000</v>
      </c>
      <c r="J188" s="75">
        <v>0</v>
      </c>
      <c r="K188" s="76">
        <f t="shared" si="48"/>
        <v>115640000</v>
      </c>
      <c r="L188" s="77">
        <f t="shared" si="59"/>
        <v>0</v>
      </c>
      <c r="M188" s="77">
        <f t="shared" si="59"/>
        <v>0</v>
      </c>
      <c r="N188" s="77">
        <f t="shared" si="59"/>
        <v>115640000</v>
      </c>
      <c r="O188" s="77">
        <f t="shared" si="59"/>
        <v>115640000</v>
      </c>
      <c r="P188" s="78"/>
    </row>
    <row r="189" spans="1:16" s="22" customFormat="1" ht="33">
      <c r="A189" s="70">
        <v>11</v>
      </c>
      <c r="B189" s="71" t="s">
        <v>344</v>
      </c>
      <c r="C189" s="92" t="s">
        <v>343</v>
      </c>
      <c r="D189" s="93">
        <v>10</v>
      </c>
      <c r="E189" s="74">
        <v>0</v>
      </c>
      <c r="F189" s="73">
        <v>0</v>
      </c>
      <c r="G189" s="73">
        <f t="shared" si="57"/>
        <v>10</v>
      </c>
      <c r="H189" s="73">
        <f t="shared" si="58"/>
        <v>10</v>
      </c>
      <c r="I189" s="143">
        <v>7457000</v>
      </c>
      <c r="J189" s="75">
        <v>0</v>
      </c>
      <c r="K189" s="76">
        <f t="shared" si="48"/>
        <v>74570000</v>
      </c>
      <c r="L189" s="77">
        <f t="shared" si="59"/>
        <v>0</v>
      </c>
      <c r="M189" s="77">
        <f t="shared" si="59"/>
        <v>0</v>
      </c>
      <c r="N189" s="77">
        <f t="shared" si="59"/>
        <v>74570000</v>
      </c>
      <c r="O189" s="77">
        <f t="shared" si="59"/>
        <v>74570000</v>
      </c>
      <c r="P189" s="78"/>
    </row>
    <row r="190" spans="1:16" s="22" customFormat="1" ht="49.5">
      <c r="A190" s="70">
        <v>12</v>
      </c>
      <c r="B190" s="71" t="s">
        <v>345</v>
      </c>
      <c r="C190" s="92" t="s">
        <v>346</v>
      </c>
      <c r="D190" s="93">
        <v>750</v>
      </c>
      <c r="E190" s="74">
        <v>0</v>
      </c>
      <c r="F190" s="73">
        <v>0</v>
      </c>
      <c r="G190" s="73">
        <f t="shared" si="57"/>
        <v>750</v>
      </c>
      <c r="H190" s="73">
        <f t="shared" si="58"/>
        <v>750</v>
      </c>
      <c r="I190" s="143">
        <v>74000</v>
      </c>
      <c r="J190" s="75">
        <v>0</v>
      </c>
      <c r="K190" s="76">
        <f t="shared" si="48"/>
        <v>55500000</v>
      </c>
      <c r="L190" s="77">
        <f t="shared" si="59"/>
        <v>0</v>
      </c>
      <c r="M190" s="77">
        <f t="shared" si="59"/>
        <v>0</v>
      </c>
      <c r="N190" s="77">
        <f t="shared" si="59"/>
        <v>55500000</v>
      </c>
      <c r="O190" s="77">
        <f t="shared" si="59"/>
        <v>55500000</v>
      </c>
      <c r="P190" s="78"/>
    </row>
    <row r="191" spans="1:16" s="22" customFormat="1" ht="33">
      <c r="A191" s="70">
        <v>13</v>
      </c>
      <c r="B191" s="71" t="s">
        <v>347</v>
      </c>
      <c r="C191" s="92" t="s">
        <v>346</v>
      </c>
      <c r="D191" s="93">
        <v>267</v>
      </c>
      <c r="E191" s="74">
        <v>0</v>
      </c>
      <c r="F191" s="73">
        <v>0</v>
      </c>
      <c r="G191" s="73">
        <f t="shared" si="57"/>
        <v>267</v>
      </c>
      <c r="H191" s="73">
        <f t="shared" si="58"/>
        <v>267</v>
      </c>
      <c r="I191" s="143">
        <v>141000</v>
      </c>
      <c r="J191" s="75">
        <v>0</v>
      </c>
      <c r="K191" s="76">
        <f t="shared" si="48"/>
        <v>37647000</v>
      </c>
      <c r="L191" s="77">
        <f t="shared" si="59"/>
        <v>0</v>
      </c>
      <c r="M191" s="77">
        <f t="shared" si="59"/>
        <v>0</v>
      </c>
      <c r="N191" s="77">
        <f t="shared" si="59"/>
        <v>37647000</v>
      </c>
      <c r="O191" s="77">
        <f t="shared" si="59"/>
        <v>37647000</v>
      </c>
      <c r="P191" s="78"/>
    </row>
    <row r="192" spans="1:16" s="22" customFormat="1" ht="16.5">
      <c r="A192" s="70">
        <v>14</v>
      </c>
      <c r="B192" s="71" t="s">
        <v>348</v>
      </c>
      <c r="C192" s="92" t="s">
        <v>426</v>
      </c>
      <c r="D192" s="93"/>
      <c r="E192" s="74">
        <v>0</v>
      </c>
      <c r="F192" s="73">
        <v>0</v>
      </c>
      <c r="G192" s="73">
        <f t="shared" si="57"/>
        <v>0</v>
      </c>
      <c r="H192" s="73">
        <f t="shared" si="58"/>
        <v>0</v>
      </c>
      <c r="I192" s="143">
        <v>0</v>
      </c>
      <c r="J192" s="75">
        <v>0</v>
      </c>
      <c r="K192" s="76">
        <f t="shared" si="48"/>
        <v>0</v>
      </c>
      <c r="L192" s="77">
        <f t="shared" si="59"/>
        <v>0</v>
      </c>
      <c r="M192" s="77">
        <f t="shared" si="59"/>
        <v>0</v>
      </c>
      <c r="N192" s="77">
        <f t="shared" si="59"/>
        <v>0</v>
      </c>
      <c r="O192" s="77">
        <f t="shared" si="59"/>
        <v>0</v>
      </c>
      <c r="P192" s="78"/>
    </row>
    <row r="193" spans="1:16" s="22" customFormat="1" ht="49.5">
      <c r="A193" s="70">
        <v>15</v>
      </c>
      <c r="B193" s="71" t="s">
        <v>349</v>
      </c>
      <c r="C193" s="92" t="s">
        <v>350</v>
      </c>
      <c r="D193" s="93">
        <v>150</v>
      </c>
      <c r="E193" s="74">
        <v>0</v>
      </c>
      <c r="F193" s="73">
        <v>0</v>
      </c>
      <c r="G193" s="73">
        <f t="shared" si="57"/>
        <v>150</v>
      </c>
      <c r="H193" s="73">
        <f t="shared" si="58"/>
        <v>150</v>
      </c>
      <c r="I193" s="143">
        <v>299000</v>
      </c>
      <c r="J193" s="75">
        <v>0</v>
      </c>
      <c r="K193" s="76">
        <f t="shared" si="48"/>
        <v>44850000</v>
      </c>
      <c r="L193" s="77">
        <f t="shared" si="59"/>
        <v>0</v>
      </c>
      <c r="M193" s="77">
        <f t="shared" si="59"/>
        <v>0</v>
      </c>
      <c r="N193" s="77">
        <f t="shared" si="59"/>
        <v>44850000</v>
      </c>
      <c r="O193" s="77">
        <f t="shared" si="59"/>
        <v>44850000</v>
      </c>
      <c r="P193" s="78"/>
    </row>
    <row r="194" spans="1:16" s="22" customFormat="1" ht="49.5">
      <c r="A194" s="70">
        <v>16</v>
      </c>
      <c r="B194" s="71" t="s">
        <v>351</v>
      </c>
      <c r="C194" s="92" t="s">
        <v>352</v>
      </c>
      <c r="D194" s="93">
        <v>1</v>
      </c>
      <c r="E194" s="74">
        <v>0</v>
      </c>
      <c r="F194" s="73">
        <v>0</v>
      </c>
      <c r="G194" s="73">
        <f t="shared" si="57"/>
        <v>1</v>
      </c>
      <c r="H194" s="73">
        <f t="shared" si="58"/>
        <v>1</v>
      </c>
      <c r="I194" s="143">
        <v>3749000</v>
      </c>
      <c r="J194" s="75">
        <v>0</v>
      </c>
      <c r="K194" s="76">
        <f t="shared" si="48"/>
        <v>3749000</v>
      </c>
      <c r="L194" s="77">
        <f t="shared" si="59"/>
        <v>0</v>
      </c>
      <c r="M194" s="77">
        <f t="shared" si="59"/>
        <v>0</v>
      </c>
      <c r="N194" s="77">
        <f t="shared" si="59"/>
        <v>3749000</v>
      </c>
      <c r="O194" s="77">
        <f t="shared" si="59"/>
        <v>3749000</v>
      </c>
      <c r="P194" s="78"/>
    </row>
    <row r="195" spans="1:16" s="22" customFormat="1" ht="49.5">
      <c r="A195" s="70">
        <v>17</v>
      </c>
      <c r="B195" s="71" t="s">
        <v>353</v>
      </c>
      <c r="C195" s="92" t="s">
        <v>352</v>
      </c>
      <c r="D195" s="93">
        <v>2</v>
      </c>
      <c r="E195" s="74">
        <v>0</v>
      </c>
      <c r="F195" s="73">
        <v>0</v>
      </c>
      <c r="G195" s="73">
        <f t="shared" si="57"/>
        <v>2</v>
      </c>
      <c r="H195" s="73">
        <f t="shared" si="58"/>
        <v>2</v>
      </c>
      <c r="I195" s="143">
        <v>1869000</v>
      </c>
      <c r="J195" s="75">
        <v>0</v>
      </c>
      <c r="K195" s="76">
        <f t="shared" si="48"/>
        <v>3738000</v>
      </c>
      <c r="L195" s="77">
        <f t="shared" si="59"/>
        <v>0</v>
      </c>
      <c r="M195" s="77">
        <f t="shared" si="59"/>
        <v>0</v>
      </c>
      <c r="N195" s="77">
        <f t="shared" si="59"/>
        <v>3738000</v>
      </c>
      <c r="O195" s="77">
        <f t="shared" si="59"/>
        <v>3738000</v>
      </c>
      <c r="P195" s="78"/>
    </row>
    <row r="196" spans="1:16" s="22" customFormat="1" ht="66">
      <c r="A196" s="70">
        <v>18</v>
      </c>
      <c r="B196" s="71" t="s">
        <v>354</v>
      </c>
      <c r="C196" s="92" t="s">
        <v>352</v>
      </c>
      <c r="D196" s="93">
        <v>96</v>
      </c>
      <c r="E196" s="74">
        <v>0</v>
      </c>
      <c r="F196" s="73">
        <v>0</v>
      </c>
      <c r="G196" s="73">
        <f t="shared" si="57"/>
        <v>96</v>
      </c>
      <c r="H196" s="73">
        <f t="shared" si="58"/>
        <v>96</v>
      </c>
      <c r="I196" s="143">
        <v>185000</v>
      </c>
      <c r="J196" s="75">
        <v>0</v>
      </c>
      <c r="K196" s="76">
        <f t="shared" si="48"/>
        <v>17760000</v>
      </c>
      <c r="L196" s="77">
        <f t="shared" si="59"/>
        <v>0</v>
      </c>
      <c r="M196" s="77">
        <f t="shared" si="59"/>
        <v>0</v>
      </c>
      <c r="N196" s="77">
        <f t="shared" si="59"/>
        <v>17760000</v>
      </c>
      <c r="O196" s="77">
        <f t="shared" si="59"/>
        <v>17760000</v>
      </c>
      <c r="P196" s="78"/>
    </row>
    <row r="197" spans="1:16" s="22" customFormat="1" ht="148.5">
      <c r="A197" s="70">
        <v>19</v>
      </c>
      <c r="B197" s="71" t="s">
        <v>355</v>
      </c>
      <c r="C197" s="92" t="s">
        <v>346</v>
      </c>
      <c r="D197" s="93">
        <v>100</v>
      </c>
      <c r="E197" s="74">
        <v>0</v>
      </c>
      <c r="F197" s="73">
        <v>0</v>
      </c>
      <c r="G197" s="73">
        <f t="shared" si="57"/>
        <v>100</v>
      </c>
      <c r="H197" s="73">
        <f t="shared" si="58"/>
        <v>100</v>
      </c>
      <c r="I197" s="143">
        <v>66000</v>
      </c>
      <c r="J197" s="75">
        <v>0</v>
      </c>
      <c r="K197" s="76">
        <f t="shared" si="48"/>
        <v>6600000</v>
      </c>
      <c r="L197" s="77">
        <f t="shared" si="59"/>
        <v>0</v>
      </c>
      <c r="M197" s="77">
        <f t="shared" si="59"/>
        <v>0</v>
      </c>
      <c r="N197" s="77">
        <f t="shared" si="59"/>
        <v>6600000</v>
      </c>
      <c r="O197" s="77">
        <f t="shared" si="59"/>
        <v>6600000</v>
      </c>
      <c r="P197" s="78"/>
    </row>
    <row r="198" spans="1:16" s="22" customFormat="1" ht="132">
      <c r="A198" s="70">
        <v>20</v>
      </c>
      <c r="B198" s="71" t="s">
        <v>356</v>
      </c>
      <c r="C198" s="92" t="s">
        <v>346</v>
      </c>
      <c r="D198" s="93">
        <v>25</v>
      </c>
      <c r="E198" s="74">
        <v>0</v>
      </c>
      <c r="F198" s="73">
        <v>0</v>
      </c>
      <c r="G198" s="73">
        <f t="shared" si="57"/>
        <v>25</v>
      </c>
      <c r="H198" s="73">
        <f t="shared" si="58"/>
        <v>25</v>
      </c>
      <c r="I198" s="143">
        <v>66000</v>
      </c>
      <c r="J198" s="75">
        <v>0</v>
      </c>
      <c r="K198" s="76">
        <f t="shared" si="48"/>
        <v>1650000</v>
      </c>
      <c r="L198" s="77">
        <f t="shared" si="59"/>
        <v>0</v>
      </c>
      <c r="M198" s="77">
        <f t="shared" si="59"/>
        <v>0</v>
      </c>
      <c r="N198" s="77">
        <f t="shared" si="59"/>
        <v>1650000</v>
      </c>
      <c r="O198" s="77">
        <f t="shared" si="59"/>
        <v>1650000</v>
      </c>
      <c r="P198" s="83"/>
    </row>
    <row r="199" spans="1:16" s="22" customFormat="1" ht="66">
      <c r="A199" s="70">
        <v>21</v>
      </c>
      <c r="B199" s="71" t="s">
        <v>357</v>
      </c>
      <c r="C199" s="92" t="s">
        <v>346</v>
      </c>
      <c r="D199" s="93">
        <v>5</v>
      </c>
      <c r="E199" s="74">
        <v>0</v>
      </c>
      <c r="F199" s="73">
        <v>0</v>
      </c>
      <c r="G199" s="73">
        <f t="shared" si="57"/>
        <v>5</v>
      </c>
      <c r="H199" s="73">
        <f t="shared" si="58"/>
        <v>5</v>
      </c>
      <c r="I199" s="143">
        <v>66000</v>
      </c>
      <c r="J199" s="75">
        <v>0</v>
      </c>
      <c r="K199" s="76">
        <f t="shared" si="48"/>
        <v>330000</v>
      </c>
      <c r="L199" s="77">
        <f t="shared" si="59"/>
        <v>0</v>
      </c>
      <c r="M199" s="77">
        <f t="shared" si="59"/>
        <v>0</v>
      </c>
      <c r="N199" s="77">
        <f t="shared" si="59"/>
        <v>330000</v>
      </c>
      <c r="O199" s="77">
        <f t="shared" si="59"/>
        <v>330000</v>
      </c>
      <c r="P199" s="78"/>
    </row>
    <row r="200" spans="1:16" s="22" customFormat="1" ht="132">
      <c r="A200" s="70">
        <v>22</v>
      </c>
      <c r="B200" s="71" t="s">
        <v>358</v>
      </c>
      <c r="C200" s="92" t="s">
        <v>346</v>
      </c>
      <c r="D200" s="93">
        <v>35</v>
      </c>
      <c r="E200" s="74">
        <v>0</v>
      </c>
      <c r="F200" s="73">
        <v>0</v>
      </c>
      <c r="G200" s="73">
        <f t="shared" si="57"/>
        <v>35</v>
      </c>
      <c r="H200" s="73">
        <f t="shared" si="58"/>
        <v>35</v>
      </c>
      <c r="I200" s="143">
        <v>66000</v>
      </c>
      <c r="J200" s="75">
        <v>0</v>
      </c>
      <c r="K200" s="76">
        <f t="shared" si="48"/>
        <v>2310000</v>
      </c>
      <c r="L200" s="77">
        <f t="shared" si="59"/>
        <v>0</v>
      </c>
      <c r="M200" s="77">
        <f t="shared" si="59"/>
        <v>0</v>
      </c>
      <c r="N200" s="77">
        <f t="shared" si="59"/>
        <v>2310000</v>
      </c>
      <c r="O200" s="77">
        <f t="shared" si="59"/>
        <v>2310000</v>
      </c>
      <c r="P200" s="78"/>
    </row>
    <row r="201" spans="1:16" s="22" customFormat="1" ht="66">
      <c r="A201" s="70">
        <v>23</v>
      </c>
      <c r="B201" s="71" t="s">
        <v>359</v>
      </c>
      <c r="C201" s="92" t="s">
        <v>346</v>
      </c>
      <c r="D201" s="93">
        <v>40</v>
      </c>
      <c r="E201" s="74">
        <v>0</v>
      </c>
      <c r="F201" s="73">
        <v>0</v>
      </c>
      <c r="G201" s="73">
        <f t="shared" si="57"/>
        <v>40</v>
      </c>
      <c r="H201" s="73">
        <f t="shared" si="58"/>
        <v>40</v>
      </c>
      <c r="I201" s="143">
        <v>66000</v>
      </c>
      <c r="J201" s="75">
        <v>0</v>
      </c>
      <c r="K201" s="76">
        <f t="shared" si="48"/>
        <v>2640000</v>
      </c>
      <c r="L201" s="77">
        <f t="shared" si="59"/>
        <v>0</v>
      </c>
      <c r="M201" s="77">
        <f t="shared" si="59"/>
        <v>0</v>
      </c>
      <c r="N201" s="77">
        <f t="shared" si="59"/>
        <v>2640000</v>
      </c>
      <c r="O201" s="77">
        <f t="shared" si="59"/>
        <v>2640000</v>
      </c>
      <c r="P201" s="78"/>
    </row>
    <row r="202" spans="1:16" s="22" customFormat="1" ht="49.5">
      <c r="A202" s="70">
        <v>24</v>
      </c>
      <c r="B202" s="71" t="s">
        <v>360</v>
      </c>
      <c r="C202" s="92" t="s">
        <v>346</v>
      </c>
      <c r="D202" s="93">
        <v>40</v>
      </c>
      <c r="E202" s="74">
        <v>0</v>
      </c>
      <c r="F202" s="73">
        <v>0</v>
      </c>
      <c r="G202" s="73">
        <f t="shared" si="57"/>
        <v>40</v>
      </c>
      <c r="H202" s="73">
        <f t="shared" si="58"/>
        <v>40</v>
      </c>
      <c r="I202" s="143">
        <v>43000</v>
      </c>
      <c r="J202" s="75">
        <v>0</v>
      </c>
      <c r="K202" s="76">
        <f t="shared" si="48"/>
        <v>1720000</v>
      </c>
      <c r="L202" s="77">
        <f t="shared" si="59"/>
        <v>0</v>
      </c>
      <c r="M202" s="77">
        <f t="shared" si="59"/>
        <v>0</v>
      </c>
      <c r="N202" s="77">
        <f t="shared" si="59"/>
        <v>1720000</v>
      </c>
      <c r="O202" s="77">
        <f t="shared" si="59"/>
        <v>1720000</v>
      </c>
      <c r="P202" s="78"/>
    </row>
    <row r="203" spans="1:16" s="22" customFormat="1" ht="66">
      <c r="A203" s="70">
        <v>25</v>
      </c>
      <c r="B203" s="71" t="s">
        <v>361</v>
      </c>
      <c r="C203" s="92" t="s">
        <v>362</v>
      </c>
      <c r="D203" s="93">
        <v>20</v>
      </c>
      <c r="E203" s="74">
        <v>0</v>
      </c>
      <c r="F203" s="73">
        <v>0</v>
      </c>
      <c r="G203" s="73">
        <f t="shared" si="57"/>
        <v>20</v>
      </c>
      <c r="H203" s="73">
        <f t="shared" si="58"/>
        <v>20</v>
      </c>
      <c r="I203" s="143">
        <v>44000</v>
      </c>
      <c r="J203" s="75">
        <v>0</v>
      </c>
      <c r="K203" s="76">
        <f t="shared" si="48"/>
        <v>880000</v>
      </c>
      <c r="L203" s="77">
        <f t="shared" si="59"/>
        <v>0</v>
      </c>
      <c r="M203" s="77">
        <f t="shared" si="59"/>
        <v>0</v>
      </c>
      <c r="N203" s="77">
        <f t="shared" si="59"/>
        <v>880000</v>
      </c>
      <c r="O203" s="77">
        <f t="shared" si="59"/>
        <v>880000</v>
      </c>
      <c r="P203" s="78"/>
    </row>
    <row r="204" spans="1:16" s="22" customFormat="1" ht="33">
      <c r="A204" s="70">
        <v>26</v>
      </c>
      <c r="B204" s="71" t="s">
        <v>363</v>
      </c>
      <c r="C204" s="92" t="s">
        <v>364</v>
      </c>
      <c r="D204" s="93">
        <v>20</v>
      </c>
      <c r="E204" s="74">
        <v>0</v>
      </c>
      <c r="F204" s="73">
        <v>0</v>
      </c>
      <c r="G204" s="73">
        <f t="shared" si="57"/>
        <v>20</v>
      </c>
      <c r="H204" s="73">
        <f t="shared" si="58"/>
        <v>20</v>
      </c>
      <c r="I204" s="143">
        <v>23000</v>
      </c>
      <c r="J204" s="75">
        <v>0</v>
      </c>
      <c r="K204" s="76">
        <f t="shared" si="48"/>
        <v>460000</v>
      </c>
      <c r="L204" s="77">
        <f t="shared" si="59"/>
        <v>0</v>
      </c>
      <c r="M204" s="77">
        <f t="shared" si="59"/>
        <v>0</v>
      </c>
      <c r="N204" s="77">
        <f t="shared" si="59"/>
        <v>460000</v>
      </c>
      <c r="O204" s="77">
        <f t="shared" si="59"/>
        <v>460000</v>
      </c>
      <c r="P204" s="78"/>
    </row>
    <row r="205" spans="1:16" s="22" customFormat="1" ht="49.5">
      <c r="A205" s="70">
        <v>27</v>
      </c>
      <c r="B205" s="71" t="s">
        <v>365</v>
      </c>
      <c r="C205" s="92" t="s">
        <v>366</v>
      </c>
      <c r="D205" s="93">
        <v>18</v>
      </c>
      <c r="E205" s="74">
        <v>0</v>
      </c>
      <c r="F205" s="73">
        <v>0</v>
      </c>
      <c r="G205" s="73">
        <f t="shared" si="57"/>
        <v>18</v>
      </c>
      <c r="H205" s="73">
        <f t="shared" si="58"/>
        <v>18</v>
      </c>
      <c r="I205" s="143">
        <v>77000</v>
      </c>
      <c r="J205" s="75">
        <v>0</v>
      </c>
      <c r="K205" s="76">
        <f t="shared" si="48"/>
        <v>1386000</v>
      </c>
      <c r="L205" s="77">
        <f t="shared" si="59"/>
        <v>0</v>
      </c>
      <c r="M205" s="77">
        <f t="shared" si="59"/>
        <v>0</v>
      </c>
      <c r="N205" s="77">
        <f t="shared" si="59"/>
        <v>1386000</v>
      </c>
      <c r="O205" s="77">
        <f t="shared" si="59"/>
        <v>1386000</v>
      </c>
      <c r="P205" s="78"/>
    </row>
    <row r="206" spans="1:16" s="22" customFormat="1" ht="33">
      <c r="A206" s="70">
        <v>28</v>
      </c>
      <c r="B206" s="71" t="s">
        <v>367</v>
      </c>
      <c r="C206" s="92" t="s">
        <v>368</v>
      </c>
      <c r="D206" s="93">
        <v>1</v>
      </c>
      <c r="E206" s="74">
        <v>0</v>
      </c>
      <c r="F206" s="73">
        <v>0</v>
      </c>
      <c r="G206" s="73">
        <f t="shared" si="57"/>
        <v>1</v>
      </c>
      <c r="H206" s="73">
        <f t="shared" si="58"/>
        <v>1</v>
      </c>
      <c r="I206" s="143">
        <v>1359000</v>
      </c>
      <c r="J206" s="75">
        <v>0</v>
      </c>
      <c r="K206" s="76">
        <f t="shared" si="48"/>
        <v>1359000</v>
      </c>
      <c r="L206" s="77">
        <f t="shared" si="59"/>
        <v>0</v>
      </c>
      <c r="M206" s="77">
        <f t="shared" si="59"/>
        <v>0</v>
      </c>
      <c r="N206" s="77">
        <f t="shared" si="59"/>
        <v>1359000</v>
      </c>
      <c r="O206" s="77">
        <f t="shared" si="59"/>
        <v>1359000</v>
      </c>
      <c r="P206" s="78"/>
    </row>
    <row r="207" spans="1:16" s="22" customFormat="1" ht="33">
      <c r="A207" s="70">
        <v>29</v>
      </c>
      <c r="B207" s="71" t="s">
        <v>369</v>
      </c>
      <c r="C207" s="92" t="s">
        <v>370</v>
      </c>
      <c r="D207" s="93">
        <v>12</v>
      </c>
      <c r="E207" s="74">
        <v>0</v>
      </c>
      <c r="F207" s="73">
        <v>0</v>
      </c>
      <c r="G207" s="73">
        <f t="shared" si="57"/>
        <v>12</v>
      </c>
      <c r="H207" s="73">
        <f t="shared" si="58"/>
        <v>12</v>
      </c>
      <c r="I207" s="143">
        <v>734000</v>
      </c>
      <c r="J207" s="75">
        <v>0</v>
      </c>
      <c r="K207" s="76">
        <f t="shared" si="48"/>
        <v>8808000</v>
      </c>
      <c r="L207" s="77">
        <f t="shared" si="59"/>
        <v>0</v>
      </c>
      <c r="M207" s="77">
        <f t="shared" si="59"/>
        <v>0</v>
      </c>
      <c r="N207" s="77">
        <f t="shared" si="59"/>
        <v>8808000</v>
      </c>
      <c r="O207" s="77">
        <f t="shared" si="59"/>
        <v>8808000</v>
      </c>
      <c r="P207" s="78"/>
    </row>
    <row r="208" spans="1:16" s="22" customFormat="1" ht="33">
      <c r="A208" s="70">
        <v>30</v>
      </c>
      <c r="B208" s="71" t="s">
        <v>371</v>
      </c>
      <c r="C208" s="92" t="s">
        <v>372</v>
      </c>
      <c r="D208" s="93">
        <v>1</v>
      </c>
      <c r="E208" s="74">
        <v>0</v>
      </c>
      <c r="F208" s="73">
        <v>0</v>
      </c>
      <c r="G208" s="73">
        <f t="shared" si="57"/>
        <v>1</v>
      </c>
      <c r="H208" s="73">
        <f t="shared" si="58"/>
        <v>1</v>
      </c>
      <c r="I208" s="143">
        <v>1305000</v>
      </c>
      <c r="J208" s="75">
        <v>0</v>
      </c>
      <c r="K208" s="76">
        <f t="shared" si="48"/>
        <v>1305000</v>
      </c>
      <c r="L208" s="77">
        <f t="shared" si="59"/>
        <v>0</v>
      </c>
      <c r="M208" s="77">
        <f t="shared" si="59"/>
        <v>0</v>
      </c>
      <c r="N208" s="77">
        <f t="shared" si="59"/>
        <v>1305000</v>
      </c>
      <c r="O208" s="77">
        <f t="shared" si="59"/>
        <v>1305000</v>
      </c>
      <c r="P208" s="78"/>
    </row>
    <row r="209" spans="1:16" s="22" customFormat="1" ht="16.5">
      <c r="A209" s="65" t="s">
        <v>57</v>
      </c>
      <c r="B209" s="259" t="s">
        <v>373</v>
      </c>
      <c r="C209" s="259"/>
      <c r="D209" s="259"/>
      <c r="E209" s="259"/>
      <c r="F209" s="79"/>
      <c r="G209" s="79"/>
      <c r="H209" s="79"/>
      <c r="I209" s="140"/>
      <c r="J209" s="75"/>
      <c r="K209" s="76"/>
      <c r="L209" s="80"/>
      <c r="M209" s="80"/>
      <c r="N209" s="81"/>
      <c r="O209" s="82"/>
      <c r="P209" s="78"/>
    </row>
    <row r="210" spans="1:16" s="22" customFormat="1" ht="66">
      <c r="A210" s="70">
        <v>1</v>
      </c>
      <c r="B210" s="71" t="s">
        <v>374</v>
      </c>
      <c r="C210" s="92" t="s">
        <v>366</v>
      </c>
      <c r="D210" s="93">
        <v>1</v>
      </c>
      <c r="E210" s="74">
        <v>0</v>
      </c>
      <c r="F210" s="73">
        <v>0</v>
      </c>
      <c r="G210" s="73">
        <f t="shared" si="57"/>
        <v>1</v>
      </c>
      <c r="H210" s="73">
        <f t="shared" ref="H210:H223" si="60">F210+G210</f>
        <v>1</v>
      </c>
      <c r="I210" s="143">
        <v>756000</v>
      </c>
      <c r="J210" s="75">
        <v>0</v>
      </c>
      <c r="K210" s="76">
        <f t="shared" si="48"/>
        <v>756000</v>
      </c>
      <c r="L210" s="77">
        <f t="shared" ref="L210:O223" si="61">E210*($I210+$J210)</f>
        <v>0</v>
      </c>
      <c r="M210" s="77">
        <f t="shared" si="61"/>
        <v>0</v>
      </c>
      <c r="N210" s="77">
        <f t="shared" si="61"/>
        <v>756000</v>
      </c>
      <c r="O210" s="77">
        <f t="shared" si="61"/>
        <v>756000</v>
      </c>
      <c r="P210" s="78"/>
    </row>
    <row r="211" spans="1:16" s="22" customFormat="1" ht="66">
      <c r="A211" s="70">
        <v>2</v>
      </c>
      <c r="B211" s="71" t="s">
        <v>375</v>
      </c>
      <c r="C211" s="92" t="s">
        <v>376</v>
      </c>
      <c r="D211" s="93">
        <v>1</v>
      </c>
      <c r="E211" s="74">
        <v>0</v>
      </c>
      <c r="F211" s="73">
        <v>0</v>
      </c>
      <c r="G211" s="73">
        <f t="shared" si="57"/>
        <v>1</v>
      </c>
      <c r="H211" s="73">
        <f t="shared" si="60"/>
        <v>1</v>
      </c>
      <c r="I211" s="143">
        <v>195000</v>
      </c>
      <c r="J211" s="75">
        <v>0</v>
      </c>
      <c r="K211" s="76">
        <f t="shared" si="48"/>
        <v>195000</v>
      </c>
      <c r="L211" s="77">
        <f t="shared" si="61"/>
        <v>0</v>
      </c>
      <c r="M211" s="77">
        <f t="shared" si="61"/>
        <v>0</v>
      </c>
      <c r="N211" s="77">
        <f t="shared" si="61"/>
        <v>195000</v>
      </c>
      <c r="O211" s="77">
        <f t="shared" si="61"/>
        <v>195000</v>
      </c>
      <c r="P211" s="78"/>
    </row>
    <row r="212" spans="1:16" s="22" customFormat="1" ht="115.5">
      <c r="A212" s="70">
        <v>3</v>
      </c>
      <c r="B212" s="71" t="s">
        <v>377</v>
      </c>
      <c r="C212" s="92" t="s">
        <v>376</v>
      </c>
      <c r="D212" s="93">
        <v>6</v>
      </c>
      <c r="E212" s="74">
        <v>0</v>
      </c>
      <c r="F212" s="73">
        <v>0</v>
      </c>
      <c r="G212" s="73">
        <f t="shared" si="57"/>
        <v>6</v>
      </c>
      <c r="H212" s="73">
        <f t="shared" si="60"/>
        <v>6</v>
      </c>
      <c r="I212" s="143">
        <v>53000</v>
      </c>
      <c r="J212" s="75">
        <v>0</v>
      </c>
      <c r="K212" s="76">
        <f t="shared" si="48"/>
        <v>318000</v>
      </c>
      <c r="L212" s="77">
        <f t="shared" si="61"/>
        <v>0</v>
      </c>
      <c r="M212" s="77">
        <f t="shared" si="61"/>
        <v>0</v>
      </c>
      <c r="N212" s="77">
        <f t="shared" si="61"/>
        <v>318000</v>
      </c>
      <c r="O212" s="77">
        <f t="shared" si="61"/>
        <v>318000</v>
      </c>
      <c r="P212" s="78"/>
    </row>
    <row r="213" spans="1:16" s="22" customFormat="1" ht="99">
      <c r="A213" s="70">
        <v>4</v>
      </c>
      <c r="B213" s="71" t="s">
        <v>378</v>
      </c>
      <c r="C213" s="92" t="s">
        <v>376</v>
      </c>
      <c r="D213" s="93">
        <v>4</v>
      </c>
      <c r="E213" s="74">
        <v>0</v>
      </c>
      <c r="F213" s="73">
        <v>0</v>
      </c>
      <c r="G213" s="73">
        <f t="shared" si="57"/>
        <v>4</v>
      </c>
      <c r="H213" s="73">
        <f t="shared" si="60"/>
        <v>4</v>
      </c>
      <c r="I213" s="143">
        <v>117000</v>
      </c>
      <c r="J213" s="75">
        <v>0</v>
      </c>
      <c r="K213" s="76">
        <f t="shared" si="48"/>
        <v>468000</v>
      </c>
      <c r="L213" s="77">
        <f t="shared" si="61"/>
        <v>0</v>
      </c>
      <c r="M213" s="77">
        <f t="shared" si="61"/>
        <v>0</v>
      </c>
      <c r="N213" s="77">
        <f t="shared" si="61"/>
        <v>468000</v>
      </c>
      <c r="O213" s="77">
        <f t="shared" si="61"/>
        <v>468000</v>
      </c>
      <c r="P213" s="78"/>
    </row>
    <row r="214" spans="1:16" s="22" customFormat="1" ht="66">
      <c r="A214" s="70">
        <v>5</v>
      </c>
      <c r="B214" s="71" t="s">
        <v>379</v>
      </c>
      <c r="C214" s="92" t="s">
        <v>376</v>
      </c>
      <c r="D214" s="93">
        <v>1</v>
      </c>
      <c r="E214" s="74">
        <v>0</v>
      </c>
      <c r="F214" s="73">
        <v>0</v>
      </c>
      <c r="G214" s="73">
        <f t="shared" si="57"/>
        <v>1</v>
      </c>
      <c r="H214" s="73">
        <f t="shared" si="60"/>
        <v>1</v>
      </c>
      <c r="I214" s="143">
        <v>117000</v>
      </c>
      <c r="J214" s="75">
        <v>0</v>
      </c>
      <c r="K214" s="76">
        <f t="shared" si="48"/>
        <v>117000</v>
      </c>
      <c r="L214" s="77">
        <f t="shared" si="61"/>
        <v>0</v>
      </c>
      <c r="M214" s="77">
        <f t="shared" si="61"/>
        <v>0</v>
      </c>
      <c r="N214" s="77">
        <f t="shared" si="61"/>
        <v>117000</v>
      </c>
      <c r="O214" s="77">
        <f t="shared" si="61"/>
        <v>117000</v>
      </c>
      <c r="P214" s="78"/>
    </row>
    <row r="215" spans="1:16" s="22" customFormat="1" ht="66">
      <c r="A215" s="70">
        <v>6</v>
      </c>
      <c r="B215" s="71" t="s">
        <v>380</v>
      </c>
      <c r="C215" s="92" t="s">
        <v>366</v>
      </c>
      <c r="D215" s="93">
        <v>1</v>
      </c>
      <c r="E215" s="74">
        <v>0</v>
      </c>
      <c r="F215" s="73">
        <v>0</v>
      </c>
      <c r="G215" s="73">
        <f t="shared" si="57"/>
        <v>1</v>
      </c>
      <c r="H215" s="73">
        <f t="shared" si="60"/>
        <v>1</v>
      </c>
      <c r="I215" s="143">
        <v>756000</v>
      </c>
      <c r="J215" s="75">
        <v>0</v>
      </c>
      <c r="K215" s="76">
        <f t="shared" ref="K215:K282" si="62">I215*D215</f>
        <v>756000</v>
      </c>
      <c r="L215" s="77">
        <f t="shared" si="61"/>
        <v>0</v>
      </c>
      <c r="M215" s="77">
        <f t="shared" si="61"/>
        <v>0</v>
      </c>
      <c r="N215" s="77">
        <f t="shared" si="61"/>
        <v>756000</v>
      </c>
      <c r="O215" s="77">
        <f t="shared" si="61"/>
        <v>756000</v>
      </c>
      <c r="P215" s="78"/>
    </row>
    <row r="216" spans="1:16" s="22" customFormat="1" ht="82.5">
      <c r="A216" s="70">
        <v>7</v>
      </c>
      <c r="B216" s="71" t="s">
        <v>381</v>
      </c>
      <c r="C216" s="92" t="s">
        <v>376</v>
      </c>
      <c r="D216" s="93">
        <v>2</v>
      </c>
      <c r="E216" s="74">
        <v>0</v>
      </c>
      <c r="F216" s="73">
        <v>0</v>
      </c>
      <c r="G216" s="73">
        <f t="shared" si="57"/>
        <v>2</v>
      </c>
      <c r="H216" s="73">
        <f t="shared" si="60"/>
        <v>2</v>
      </c>
      <c r="I216" s="143">
        <v>195000</v>
      </c>
      <c r="J216" s="75">
        <v>0</v>
      </c>
      <c r="K216" s="76">
        <f t="shared" si="62"/>
        <v>390000</v>
      </c>
      <c r="L216" s="77">
        <f t="shared" si="61"/>
        <v>0</v>
      </c>
      <c r="M216" s="77">
        <f t="shared" si="61"/>
        <v>0</v>
      </c>
      <c r="N216" s="77">
        <f t="shared" si="61"/>
        <v>390000</v>
      </c>
      <c r="O216" s="77">
        <f t="shared" si="61"/>
        <v>390000</v>
      </c>
      <c r="P216" s="78"/>
    </row>
    <row r="217" spans="1:16" s="22" customFormat="1" ht="82.5">
      <c r="A217" s="70">
        <v>8</v>
      </c>
      <c r="B217" s="71" t="s">
        <v>382</v>
      </c>
      <c r="C217" s="92" t="s">
        <v>376</v>
      </c>
      <c r="D217" s="93">
        <v>5</v>
      </c>
      <c r="E217" s="74">
        <v>0</v>
      </c>
      <c r="F217" s="73">
        <v>0</v>
      </c>
      <c r="G217" s="73">
        <f t="shared" si="57"/>
        <v>5</v>
      </c>
      <c r="H217" s="73">
        <f t="shared" si="60"/>
        <v>5</v>
      </c>
      <c r="I217" s="143">
        <v>117000</v>
      </c>
      <c r="J217" s="75">
        <v>0</v>
      </c>
      <c r="K217" s="76">
        <f t="shared" si="62"/>
        <v>585000</v>
      </c>
      <c r="L217" s="77">
        <f t="shared" si="61"/>
        <v>0</v>
      </c>
      <c r="M217" s="77">
        <f t="shared" si="61"/>
        <v>0</v>
      </c>
      <c r="N217" s="77">
        <f t="shared" si="61"/>
        <v>585000</v>
      </c>
      <c r="O217" s="77">
        <f t="shared" si="61"/>
        <v>585000</v>
      </c>
      <c r="P217" s="78"/>
    </row>
    <row r="218" spans="1:16" s="22" customFormat="1" ht="66">
      <c r="A218" s="70">
        <v>9</v>
      </c>
      <c r="B218" s="71" t="s">
        <v>383</v>
      </c>
      <c r="C218" s="92" t="s">
        <v>376</v>
      </c>
      <c r="D218" s="93">
        <v>20</v>
      </c>
      <c r="E218" s="74">
        <v>0</v>
      </c>
      <c r="F218" s="73">
        <v>0</v>
      </c>
      <c r="G218" s="73">
        <f t="shared" si="57"/>
        <v>20</v>
      </c>
      <c r="H218" s="73">
        <f t="shared" si="60"/>
        <v>20</v>
      </c>
      <c r="I218" s="143">
        <v>53000</v>
      </c>
      <c r="J218" s="75">
        <v>0</v>
      </c>
      <c r="K218" s="76">
        <f t="shared" si="62"/>
        <v>1060000</v>
      </c>
      <c r="L218" s="77">
        <f t="shared" si="61"/>
        <v>0</v>
      </c>
      <c r="M218" s="77">
        <f t="shared" si="61"/>
        <v>0</v>
      </c>
      <c r="N218" s="77">
        <f t="shared" si="61"/>
        <v>1060000</v>
      </c>
      <c r="O218" s="77">
        <f t="shared" si="61"/>
        <v>1060000</v>
      </c>
      <c r="P218" s="78"/>
    </row>
    <row r="219" spans="1:16" s="22" customFormat="1" ht="16.5">
      <c r="A219" s="70">
        <v>10</v>
      </c>
      <c r="B219" s="71" t="s">
        <v>384</v>
      </c>
      <c r="C219" s="92" t="s">
        <v>427</v>
      </c>
      <c r="D219" s="93">
        <v>5</v>
      </c>
      <c r="E219" s="74">
        <v>0</v>
      </c>
      <c r="F219" s="73">
        <v>0</v>
      </c>
      <c r="G219" s="73">
        <f t="shared" si="57"/>
        <v>5</v>
      </c>
      <c r="H219" s="73">
        <f t="shared" si="60"/>
        <v>5</v>
      </c>
      <c r="I219" s="143">
        <v>0</v>
      </c>
      <c r="J219" s="75">
        <v>0</v>
      </c>
      <c r="K219" s="76">
        <f t="shared" si="62"/>
        <v>0</v>
      </c>
      <c r="L219" s="77">
        <f t="shared" si="61"/>
        <v>0</v>
      </c>
      <c r="M219" s="77">
        <f t="shared" si="61"/>
        <v>0</v>
      </c>
      <c r="N219" s="77">
        <f t="shared" si="61"/>
        <v>0</v>
      </c>
      <c r="O219" s="77">
        <f t="shared" si="61"/>
        <v>0</v>
      </c>
      <c r="P219" s="78"/>
    </row>
    <row r="220" spans="1:16" s="22" customFormat="1" ht="66">
      <c r="A220" s="70">
        <v>11</v>
      </c>
      <c r="B220" s="71" t="s">
        <v>385</v>
      </c>
      <c r="C220" s="92" t="s">
        <v>386</v>
      </c>
      <c r="D220" s="93">
        <v>30</v>
      </c>
      <c r="E220" s="74">
        <v>0</v>
      </c>
      <c r="F220" s="73">
        <v>0</v>
      </c>
      <c r="G220" s="73">
        <f t="shared" si="57"/>
        <v>30</v>
      </c>
      <c r="H220" s="73">
        <f t="shared" si="60"/>
        <v>30</v>
      </c>
      <c r="I220" s="143">
        <v>37000</v>
      </c>
      <c r="J220" s="75">
        <v>0</v>
      </c>
      <c r="K220" s="76">
        <f t="shared" si="62"/>
        <v>1110000</v>
      </c>
      <c r="L220" s="77">
        <f t="shared" si="61"/>
        <v>0</v>
      </c>
      <c r="M220" s="77">
        <f t="shared" si="61"/>
        <v>0</v>
      </c>
      <c r="N220" s="77">
        <f t="shared" si="61"/>
        <v>1110000</v>
      </c>
      <c r="O220" s="77">
        <f t="shared" si="61"/>
        <v>1110000</v>
      </c>
      <c r="P220" s="83"/>
    </row>
    <row r="221" spans="1:16" s="22" customFormat="1" ht="16.5">
      <c r="A221" s="70">
        <v>12</v>
      </c>
      <c r="B221" s="71" t="s">
        <v>387</v>
      </c>
      <c r="C221" s="92" t="s">
        <v>337</v>
      </c>
      <c r="D221" s="93">
        <v>4</v>
      </c>
      <c r="E221" s="74">
        <v>0</v>
      </c>
      <c r="F221" s="73">
        <v>0</v>
      </c>
      <c r="G221" s="73">
        <f t="shared" si="57"/>
        <v>4</v>
      </c>
      <c r="H221" s="73">
        <f t="shared" si="60"/>
        <v>4</v>
      </c>
      <c r="I221" s="143">
        <v>27000</v>
      </c>
      <c r="J221" s="75">
        <v>0</v>
      </c>
      <c r="K221" s="76">
        <f t="shared" si="62"/>
        <v>108000</v>
      </c>
      <c r="L221" s="77">
        <f t="shared" si="61"/>
        <v>0</v>
      </c>
      <c r="M221" s="77">
        <f t="shared" si="61"/>
        <v>0</v>
      </c>
      <c r="N221" s="77">
        <f t="shared" si="61"/>
        <v>108000</v>
      </c>
      <c r="O221" s="77">
        <f t="shared" si="61"/>
        <v>108000</v>
      </c>
      <c r="P221" s="83"/>
    </row>
    <row r="222" spans="1:16" s="22" customFormat="1" ht="16.5">
      <c r="A222" s="70">
        <v>13</v>
      </c>
      <c r="B222" s="71" t="s">
        <v>388</v>
      </c>
      <c r="C222" s="92" t="s">
        <v>337</v>
      </c>
      <c r="D222" s="93">
        <v>25</v>
      </c>
      <c r="E222" s="74">
        <v>0</v>
      </c>
      <c r="F222" s="73">
        <v>0</v>
      </c>
      <c r="G222" s="73">
        <f t="shared" si="57"/>
        <v>25</v>
      </c>
      <c r="H222" s="73">
        <f t="shared" si="60"/>
        <v>25</v>
      </c>
      <c r="I222" s="143">
        <v>120000</v>
      </c>
      <c r="J222" s="75">
        <v>0</v>
      </c>
      <c r="K222" s="76">
        <f t="shared" si="62"/>
        <v>3000000</v>
      </c>
      <c r="L222" s="77">
        <f t="shared" si="61"/>
        <v>0</v>
      </c>
      <c r="M222" s="77">
        <f t="shared" si="61"/>
        <v>0</v>
      </c>
      <c r="N222" s="77">
        <f t="shared" si="61"/>
        <v>3000000</v>
      </c>
      <c r="O222" s="77">
        <f t="shared" si="61"/>
        <v>3000000</v>
      </c>
      <c r="P222" s="78"/>
    </row>
    <row r="223" spans="1:16" s="22" customFormat="1" ht="49.5">
      <c r="A223" s="70">
        <v>14</v>
      </c>
      <c r="B223" s="71" t="s">
        <v>389</v>
      </c>
      <c r="C223" s="92" t="s">
        <v>390</v>
      </c>
      <c r="D223" s="93">
        <v>80</v>
      </c>
      <c r="E223" s="74">
        <v>0</v>
      </c>
      <c r="F223" s="73">
        <v>0</v>
      </c>
      <c r="G223" s="73">
        <f t="shared" si="57"/>
        <v>80</v>
      </c>
      <c r="H223" s="73">
        <f t="shared" si="60"/>
        <v>80</v>
      </c>
      <c r="I223" s="143">
        <v>102000</v>
      </c>
      <c r="J223" s="75">
        <v>0</v>
      </c>
      <c r="K223" s="76">
        <f t="shared" si="62"/>
        <v>8160000</v>
      </c>
      <c r="L223" s="77">
        <f t="shared" si="61"/>
        <v>0</v>
      </c>
      <c r="M223" s="77">
        <f t="shared" si="61"/>
        <v>0</v>
      </c>
      <c r="N223" s="77">
        <f t="shared" si="61"/>
        <v>8160000</v>
      </c>
      <c r="O223" s="77">
        <f t="shared" si="61"/>
        <v>8160000</v>
      </c>
      <c r="P223" s="78"/>
    </row>
    <row r="224" spans="1:16" s="22" customFormat="1" ht="16.5" hidden="1">
      <c r="A224" s="283" t="s">
        <v>434</v>
      </c>
      <c r="B224" s="259"/>
      <c r="C224" s="259"/>
      <c r="D224" s="259"/>
      <c r="E224" s="259"/>
      <c r="F224" s="259"/>
      <c r="G224" s="259"/>
      <c r="H224" s="259"/>
      <c r="I224" s="143"/>
      <c r="J224" s="75"/>
      <c r="K224" s="76"/>
      <c r="L224" s="80"/>
      <c r="M224" s="80"/>
      <c r="N224" s="81"/>
      <c r="O224" s="82"/>
      <c r="P224" s="78"/>
    </row>
    <row r="225" spans="1:16" s="22" customFormat="1" ht="16.5" hidden="1">
      <c r="A225" s="65" t="s">
        <v>50</v>
      </c>
      <c r="B225" s="259" t="s">
        <v>435</v>
      </c>
      <c r="C225" s="259"/>
      <c r="D225" s="259"/>
      <c r="E225" s="259"/>
      <c r="F225" s="259"/>
      <c r="G225" s="259"/>
      <c r="H225" s="259"/>
      <c r="I225" s="143"/>
      <c r="J225" s="75"/>
      <c r="K225" s="76"/>
      <c r="L225" s="80"/>
      <c r="M225" s="80"/>
      <c r="N225" s="81"/>
      <c r="O225" s="82"/>
      <c r="P225" s="78"/>
    </row>
    <row r="226" spans="1:16" s="22" customFormat="1" ht="49.5" hidden="1">
      <c r="A226" s="70">
        <v>1</v>
      </c>
      <c r="B226" s="71" t="s">
        <v>325</v>
      </c>
      <c r="C226" s="92" t="s">
        <v>326</v>
      </c>
      <c r="D226" s="93">
        <v>3</v>
      </c>
      <c r="E226" s="74">
        <v>0</v>
      </c>
      <c r="F226" s="73">
        <v>0</v>
      </c>
      <c r="G226" s="73"/>
      <c r="H226" s="73">
        <f t="shared" ref="H226:H227" si="63">F226+G226</f>
        <v>0</v>
      </c>
      <c r="I226" s="143">
        <v>95000000</v>
      </c>
      <c r="J226" s="75">
        <v>0</v>
      </c>
      <c r="K226" s="76">
        <f t="shared" si="62"/>
        <v>285000000</v>
      </c>
      <c r="L226" s="77">
        <f t="shared" ref="L226:O227" si="64">E226*($I226+$J226)</f>
        <v>0</v>
      </c>
      <c r="M226" s="77">
        <f t="shared" si="64"/>
        <v>0</v>
      </c>
      <c r="N226" s="77">
        <f t="shared" si="64"/>
        <v>0</v>
      </c>
      <c r="O226" s="77">
        <f t="shared" si="64"/>
        <v>0</v>
      </c>
      <c r="P226" s="78"/>
    </row>
    <row r="227" spans="1:16" s="22" customFormat="1" ht="66" hidden="1">
      <c r="A227" s="70">
        <v>2</v>
      </c>
      <c r="B227" s="71" t="s">
        <v>327</v>
      </c>
      <c r="C227" s="92" t="s">
        <v>326</v>
      </c>
      <c r="D227" s="93">
        <v>1</v>
      </c>
      <c r="E227" s="74">
        <v>0</v>
      </c>
      <c r="F227" s="73">
        <v>0</v>
      </c>
      <c r="G227" s="73"/>
      <c r="H227" s="73">
        <f t="shared" si="63"/>
        <v>0</v>
      </c>
      <c r="I227" s="143">
        <v>102000000</v>
      </c>
      <c r="J227" s="75">
        <v>0</v>
      </c>
      <c r="K227" s="76">
        <f t="shared" si="62"/>
        <v>102000000</v>
      </c>
      <c r="L227" s="77">
        <f t="shared" si="64"/>
        <v>0</v>
      </c>
      <c r="M227" s="77">
        <f t="shared" si="64"/>
        <v>0</v>
      </c>
      <c r="N227" s="77">
        <f t="shared" si="64"/>
        <v>0</v>
      </c>
      <c r="O227" s="77">
        <f t="shared" si="64"/>
        <v>0</v>
      </c>
      <c r="P227" s="78"/>
    </row>
    <row r="228" spans="1:16" s="22" customFormat="1" ht="16.5" hidden="1">
      <c r="A228" s="283" t="s">
        <v>433</v>
      </c>
      <c r="B228" s="284"/>
      <c r="C228" s="284"/>
      <c r="D228" s="284"/>
      <c r="E228" s="284"/>
      <c r="F228" s="284"/>
      <c r="G228" s="284"/>
      <c r="H228" s="284"/>
      <c r="I228" s="143"/>
      <c r="J228" s="75"/>
      <c r="K228" s="76"/>
      <c r="L228" s="80"/>
      <c r="M228" s="80"/>
      <c r="N228" s="81"/>
      <c r="O228" s="82"/>
      <c r="P228" s="78"/>
    </row>
    <row r="229" spans="1:16" s="22" customFormat="1" ht="15.75" hidden="1">
      <c r="A229" s="94" t="s">
        <v>75</v>
      </c>
      <c r="B229" s="266" t="s">
        <v>408</v>
      </c>
      <c r="C229" s="266"/>
      <c r="D229" s="266"/>
      <c r="E229" s="266"/>
      <c r="F229" s="79"/>
      <c r="G229" s="79"/>
      <c r="H229" s="79"/>
      <c r="I229" s="142"/>
      <c r="J229" s="75"/>
      <c r="K229" s="76"/>
      <c r="L229" s="80"/>
      <c r="M229" s="80"/>
      <c r="N229" s="81"/>
      <c r="O229" s="82"/>
      <c r="P229" s="78"/>
    </row>
    <row r="230" spans="1:16" s="22" customFormat="1" ht="15.75" hidden="1">
      <c r="A230" s="95" t="s">
        <v>51</v>
      </c>
      <c r="B230" s="266" t="s">
        <v>52</v>
      </c>
      <c r="C230" s="266"/>
      <c r="D230" s="266"/>
      <c r="E230" s="266"/>
      <c r="F230" s="79"/>
      <c r="G230" s="79"/>
      <c r="H230" s="79"/>
      <c r="I230" s="142"/>
      <c r="J230" s="75"/>
      <c r="K230" s="76"/>
      <c r="L230" s="80"/>
      <c r="M230" s="80"/>
      <c r="N230" s="81"/>
      <c r="O230" s="82"/>
      <c r="P230" s="78"/>
    </row>
    <row r="231" spans="1:16" s="22" customFormat="1" ht="16.5" hidden="1">
      <c r="A231" s="96">
        <v>1</v>
      </c>
      <c r="B231" s="97" t="s">
        <v>53</v>
      </c>
      <c r="C231" s="98" t="s">
        <v>54</v>
      </c>
      <c r="D231" s="79">
        <v>2</v>
      </c>
      <c r="E231" s="74">
        <v>0</v>
      </c>
      <c r="F231" s="73">
        <v>0</v>
      </c>
      <c r="G231" s="73">
        <f t="shared" ref="G231:G239" si="65">D231</f>
        <v>2</v>
      </c>
      <c r="H231" s="73">
        <f t="shared" ref="H231:H239" si="66">F231+G231</f>
        <v>2</v>
      </c>
      <c r="I231" s="142">
        <v>1779193000</v>
      </c>
      <c r="J231" s="75">
        <v>0</v>
      </c>
      <c r="K231" s="76">
        <f t="shared" si="62"/>
        <v>3558386000</v>
      </c>
      <c r="L231" s="77">
        <f t="shared" ref="L231:O233" si="67">E231*($I231+$J231)</f>
        <v>0</v>
      </c>
      <c r="M231" s="77">
        <f t="shared" si="67"/>
        <v>0</v>
      </c>
      <c r="N231" s="77">
        <f t="shared" si="67"/>
        <v>3558386000</v>
      </c>
      <c r="O231" s="77">
        <f t="shared" si="67"/>
        <v>3558386000</v>
      </c>
      <c r="P231" s="78"/>
    </row>
    <row r="232" spans="1:16" s="22" customFormat="1" ht="16.5" hidden="1">
      <c r="A232" s="96">
        <v>2</v>
      </c>
      <c r="B232" s="97" t="s">
        <v>55</v>
      </c>
      <c r="C232" s="98" t="s">
        <v>54</v>
      </c>
      <c r="D232" s="79">
        <v>12</v>
      </c>
      <c r="E232" s="74">
        <v>0</v>
      </c>
      <c r="F232" s="73">
        <v>0</v>
      </c>
      <c r="G232" s="73">
        <f t="shared" si="65"/>
        <v>12</v>
      </c>
      <c r="H232" s="73">
        <f t="shared" si="66"/>
        <v>12</v>
      </c>
      <c r="I232" s="142">
        <v>210503000</v>
      </c>
      <c r="J232" s="75">
        <v>0</v>
      </c>
      <c r="K232" s="76">
        <f t="shared" si="62"/>
        <v>2526036000</v>
      </c>
      <c r="L232" s="77">
        <f t="shared" si="67"/>
        <v>0</v>
      </c>
      <c r="M232" s="77">
        <f t="shared" si="67"/>
        <v>0</v>
      </c>
      <c r="N232" s="77">
        <f t="shared" si="67"/>
        <v>2526036000</v>
      </c>
      <c r="O232" s="77">
        <f t="shared" si="67"/>
        <v>2526036000</v>
      </c>
      <c r="P232" s="78"/>
    </row>
    <row r="233" spans="1:16" s="22" customFormat="1" ht="16.5" hidden="1">
      <c r="A233" s="96">
        <v>3</v>
      </c>
      <c r="B233" s="97" t="s">
        <v>56</v>
      </c>
      <c r="C233" s="98" t="s">
        <v>54</v>
      </c>
      <c r="D233" s="79">
        <v>43</v>
      </c>
      <c r="E233" s="74">
        <v>0</v>
      </c>
      <c r="F233" s="73">
        <v>0</v>
      </c>
      <c r="G233" s="73">
        <f t="shared" si="65"/>
        <v>43</v>
      </c>
      <c r="H233" s="73">
        <f t="shared" si="66"/>
        <v>43</v>
      </c>
      <c r="I233" s="142">
        <v>53301000</v>
      </c>
      <c r="J233" s="75">
        <v>0</v>
      </c>
      <c r="K233" s="76">
        <f t="shared" si="62"/>
        <v>2291943000</v>
      </c>
      <c r="L233" s="77">
        <f t="shared" si="67"/>
        <v>0</v>
      </c>
      <c r="M233" s="77">
        <f t="shared" si="67"/>
        <v>0</v>
      </c>
      <c r="N233" s="77">
        <f t="shared" si="67"/>
        <v>2291943000</v>
      </c>
      <c r="O233" s="77">
        <f t="shared" si="67"/>
        <v>2291943000</v>
      </c>
      <c r="P233" s="78"/>
    </row>
    <row r="234" spans="1:16" s="22" customFormat="1" ht="16.5" hidden="1">
      <c r="A234" s="95" t="s">
        <v>57</v>
      </c>
      <c r="B234" s="266" t="s">
        <v>58</v>
      </c>
      <c r="C234" s="266"/>
      <c r="D234" s="266"/>
      <c r="E234" s="266"/>
      <c r="F234" s="73">
        <v>0</v>
      </c>
      <c r="G234" s="73">
        <f t="shared" si="65"/>
        <v>0</v>
      </c>
      <c r="H234" s="73">
        <f t="shared" si="66"/>
        <v>0</v>
      </c>
      <c r="I234" s="142"/>
      <c r="J234" s="75"/>
      <c r="K234" s="76"/>
      <c r="L234" s="80"/>
      <c r="M234" s="80"/>
      <c r="N234" s="81"/>
      <c r="O234" s="82"/>
      <c r="P234" s="78"/>
    </row>
    <row r="235" spans="1:16" s="22" customFormat="1" ht="31.5" hidden="1">
      <c r="A235" s="96">
        <v>1</v>
      </c>
      <c r="B235" s="97" t="s">
        <v>59</v>
      </c>
      <c r="C235" s="98" t="s">
        <v>54</v>
      </c>
      <c r="D235" s="79">
        <v>2</v>
      </c>
      <c r="E235" s="74">
        <v>0</v>
      </c>
      <c r="F235" s="73">
        <v>0</v>
      </c>
      <c r="G235" s="73">
        <f t="shared" si="65"/>
        <v>2</v>
      </c>
      <c r="H235" s="73">
        <f t="shared" si="66"/>
        <v>2</v>
      </c>
      <c r="I235" s="142">
        <v>1766963000</v>
      </c>
      <c r="J235" s="75">
        <v>0</v>
      </c>
      <c r="K235" s="76">
        <f t="shared" si="62"/>
        <v>3533926000</v>
      </c>
      <c r="L235" s="77">
        <f t="shared" ref="L235:O236" si="68">E235*($I235+$J235)</f>
        <v>0</v>
      </c>
      <c r="M235" s="77">
        <f t="shared" si="68"/>
        <v>0</v>
      </c>
      <c r="N235" s="77">
        <f t="shared" si="68"/>
        <v>3533926000</v>
      </c>
      <c r="O235" s="77">
        <f t="shared" si="68"/>
        <v>3533926000</v>
      </c>
      <c r="P235" s="78"/>
    </row>
    <row r="236" spans="1:16" s="22" customFormat="1" ht="31.5" hidden="1">
      <c r="A236" s="96">
        <v>2</v>
      </c>
      <c r="B236" s="99" t="s">
        <v>60</v>
      </c>
      <c r="C236" s="98" t="s">
        <v>54</v>
      </c>
      <c r="D236" s="79">
        <v>1</v>
      </c>
      <c r="E236" s="74">
        <v>0</v>
      </c>
      <c r="F236" s="73">
        <v>0</v>
      </c>
      <c r="G236" s="73">
        <f t="shared" si="65"/>
        <v>1</v>
      </c>
      <c r="H236" s="73">
        <f t="shared" si="66"/>
        <v>1</v>
      </c>
      <c r="I236" s="142">
        <v>1595808000</v>
      </c>
      <c r="J236" s="75">
        <v>0</v>
      </c>
      <c r="K236" s="76">
        <f t="shared" si="62"/>
        <v>1595808000</v>
      </c>
      <c r="L236" s="77">
        <f t="shared" si="68"/>
        <v>0</v>
      </c>
      <c r="M236" s="77">
        <f t="shared" si="68"/>
        <v>0</v>
      </c>
      <c r="N236" s="77">
        <f t="shared" si="68"/>
        <v>1595808000</v>
      </c>
      <c r="O236" s="77">
        <f t="shared" si="68"/>
        <v>1595808000</v>
      </c>
      <c r="P236" s="78"/>
    </row>
    <row r="237" spans="1:16" s="22" customFormat="1" ht="16.5" hidden="1">
      <c r="A237" s="95" t="s">
        <v>61</v>
      </c>
      <c r="B237" s="266" t="s">
        <v>62</v>
      </c>
      <c r="C237" s="266"/>
      <c r="D237" s="266"/>
      <c r="E237" s="266"/>
      <c r="F237" s="73">
        <v>0</v>
      </c>
      <c r="G237" s="73">
        <f t="shared" si="65"/>
        <v>0</v>
      </c>
      <c r="H237" s="73">
        <f t="shared" si="66"/>
        <v>0</v>
      </c>
      <c r="I237" s="142"/>
      <c r="J237" s="75"/>
      <c r="K237" s="76"/>
      <c r="L237" s="80"/>
      <c r="M237" s="80"/>
      <c r="N237" s="81"/>
      <c r="O237" s="82"/>
      <c r="P237" s="78"/>
    </row>
    <row r="238" spans="1:16" s="22" customFormat="1" ht="16.5" hidden="1">
      <c r="A238" s="96">
        <v>1</v>
      </c>
      <c r="B238" s="97" t="s">
        <v>63</v>
      </c>
      <c r="C238" s="98" t="s">
        <v>54</v>
      </c>
      <c r="D238" s="79">
        <v>128</v>
      </c>
      <c r="E238" s="74">
        <v>0</v>
      </c>
      <c r="F238" s="73">
        <v>0</v>
      </c>
      <c r="G238" s="73">
        <f t="shared" si="65"/>
        <v>128</v>
      </c>
      <c r="H238" s="73">
        <f t="shared" si="66"/>
        <v>128</v>
      </c>
      <c r="I238" s="142">
        <v>13795000</v>
      </c>
      <c r="J238" s="75">
        <v>0</v>
      </c>
      <c r="K238" s="76">
        <f t="shared" si="62"/>
        <v>1765760000</v>
      </c>
      <c r="L238" s="77">
        <f t="shared" ref="L238:O239" si="69">E238*($I238+$J238)</f>
        <v>0</v>
      </c>
      <c r="M238" s="77">
        <f t="shared" si="69"/>
        <v>0</v>
      </c>
      <c r="N238" s="77">
        <f t="shared" si="69"/>
        <v>1765760000</v>
      </c>
      <c r="O238" s="77">
        <f t="shared" si="69"/>
        <v>1765760000</v>
      </c>
      <c r="P238" s="78"/>
    </row>
    <row r="239" spans="1:16" s="22" customFormat="1" ht="31.5" hidden="1">
      <c r="A239" s="96">
        <v>2</v>
      </c>
      <c r="B239" s="97" t="s">
        <v>64</v>
      </c>
      <c r="C239" s="98" t="s">
        <v>65</v>
      </c>
      <c r="D239" s="79">
        <v>1</v>
      </c>
      <c r="E239" s="74">
        <v>0</v>
      </c>
      <c r="F239" s="73">
        <v>0</v>
      </c>
      <c r="G239" s="73">
        <f t="shared" si="65"/>
        <v>1</v>
      </c>
      <c r="H239" s="73">
        <f t="shared" si="66"/>
        <v>1</v>
      </c>
      <c r="I239" s="142"/>
      <c r="J239" s="75">
        <v>0</v>
      </c>
      <c r="K239" s="76">
        <f t="shared" si="62"/>
        <v>0</v>
      </c>
      <c r="L239" s="77">
        <f t="shared" si="69"/>
        <v>0</v>
      </c>
      <c r="M239" s="77">
        <f t="shared" si="69"/>
        <v>0</v>
      </c>
      <c r="N239" s="77">
        <f t="shared" si="69"/>
        <v>0</v>
      </c>
      <c r="O239" s="77">
        <f t="shared" si="69"/>
        <v>0</v>
      </c>
      <c r="P239" s="78"/>
    </row>
    <row r="240" spans="1:16" s="22" customFormat="1" ht="15.75" hidden="1">
      <c r="A240" s="95" t="s">
        <v>66</v>
      </c>
      <c r="B240" s="266" t="s">
        <v>67</v>
      </c>
      <c r="C240" s="266"/>
      <c r="D240" s="266"/>
      <c r="E240" s="266"/>
      <c r="F240" s="79"/>
      <c r="G240" s="79"/>
      <c r="H240" s="79"/>
      <c r="I240" s="142"/>
      <c r="J240" s="75"/>
      <c r="K240" s="76"/>
      <c r="L240" s="80"/>
      <c r="M240" s="80"/>
      <c r="N240" s="81"/>
      <c r="O240" s="82"/>
      <c r="P240" s="78"/>
    </row>
    <row r="241" spans="1:16" s="22" customFormat="1" ht="16.5" hidden="1">
      <c r="A241" s="96">
        <v>1</v>
      </c>
      <c r="B241" s="97" t="s">
        <v>68</v>
      </c>
      <c r="C241" s="98" t="s">
        <v>54</v>
      </c>
      <c r="D241" s="79">
        <v>2</v>
      </c>
      <c r="E241" s="74">
        <v>0</v>
      </c>
      <c r="F241" s="73">
        <v>0</v>
      </c>
      <c r="G241" s="73">
        <f t="shared" ref="G241" si="70">D241</f>
        <v>2</v>
      </c>
      <c r="H241" s="73">
        <f t="shared" ref="H241" si="71">F241+G241</f>
        <v>2</v>
      </c>
      <c r="I241" s="142">
        <v>626758000</v>
      </c>
      <c r="J241" s="75">
        <v>0</v>
      </c>
      <c r="K241" s="76">
        <f t="shared" si="62"/>
        <v>1253516000</v>
      </c>
      <c r="L241" s="77">
        <f t="shared" ref="L241:O241" si="72">E241*($I241+$J241)</f>
        <v>0</v>
      </c>
      <c r="M241" s="77">
        <f t="shared" si="72"/>
        <v>0</v>
      </c>
      <c r="N241" s="77">
        <f t="shared" si="72"/>
        <v>1253516000</v>
      </c>
      <c r="O241" s="77">
        <f t="shared" si="72"/>
        <v>1253516000</v>
      </c>
      <c r="P241" s="78"/>
    </row>
    <row r="242" spans="1:16" s="22" customFormat="1" ht="15.75" hidden="1">
      <c r="A242" s="95" t="s">
        <v>69</v>
      </c>
      <c r="B242" s="266" t="s">
        <v>70</v>
      </c>
      <c r="C242" s="266"/>
      <c r="D242" s="266"/>
      <c r="E242" s="266"/>
      <c r="F242" s="79"/>
      <c r="G242" s="79"/>
      <c r="H242" s="79"/>
      <c r="I242" s="142"/>
      <c r="J242" s="75">
        <v>0</v>
      </c>
      <c r="K242" s="76"/>
      <c r="L242" s="80"/>
      <c r="M242" s="80"/>
      <c r="N242" s="81"/>
      <c r="O242" s="82"/>
      <c r="P242" s="78"/>
    </row>
    <row r="243" spans="1:16" s="22" customFormat="1" ht="16.5" hidden="1">
      <c r="A243" s="96">
        <v>1</v>
      </c>
      <c r="B243" s="97" t="s">
        <v>71</v>
      </c>
      <c r="C243" s="98" t="s">
        <v>65</v>
      </c>
      <c r="D243" s="79">
        <v>100</v>
      </c>
      <c r="E243" s="74">
        <v>0</v>
      </c>
      <c r="F243" s="73">
        <v>0</v>
      </c>
      <c r="G243" s="73">
        <f t="shared" ref="G243:G246" si="73">D243</f>
        <v>100</v>
      </c>
      <c r="H243" s="73">
        <f t="shared" ref="H243:H246" si="74">F243+G243</f>
        <v>100</v>
      </c>
      <c r="I243" s="142">
        <v>2619000</v>
      </c>
      <c r="J243" s="75">
        <v>0</v>
      </c>
      <c r="K243" s="76">
        <f t="shared" si="62"/>
        <v>261900000</v>
      </c>
      <c r="L243" s="77">
        <f t="shared" ref="L243:O246" si="75">E243*($I243+$J243)</f>
        <v>0</v>
      </c>
      <c r="M243" s="77">
        <f t="shared" si="75"/>
        <v>0</v>
      </c>
      <c r="N243" s="77">
        <f t="shared" si="75"/>
        <v>261900000</v>
      </c>
      <c r="O243" s="77">
        <f t="shared" si="75"/>
        <v>261900000</v>
      </c>
      <c r="P243" s="78"/>
    </row>
    <row r="244" spans="1:16" s="22" customFormat="1" ht="31.5" hidden="1">
      <c r="A244" s="96">
        <v>2</v>
      </c>
      <c r="B244" s="99" t="s">
        <v>72</v>
      </c>
      <c r="C244" s="98" t="s">
        <v>65</v>
      </c>
      <c r="D244" s="79">
        <v>1</v>
      </c>
      <c r="E244" s="74">
        <v>0</v>
      </c>
      <c r="F244" s="73">
        <v>0</v>
      </c>
      <c r="G244" s="73">
        <f t="shared" si="73"/>
        <v>1</v>
      </c>
      <c r="H244" s="73">
        <f t="shared" si="74"/>
        <v>1</v>
      </c>
      <c r="I244" s="142">
        <v>248355000</v>
      </c>
      <c r="J244" s="75">
        <v>0</v>
      </c>
      <c r="K244" s="76">
        <f t="shared" si="62"/>
        <v>248355000</v>
      </c>
      <c r="L244" s="77">
        <f t="shared" si="75"/>
        <v>0</v>
      </c>
      <c r="M244" s="77">
        <f t="shared" si="75"/>
        <v>0</v>
      </c>
      <c r="N244" s="77">
        <f t="shared" si="75"/>
        <v>248355000</v>
      </c>
      <c r="O244" s="77">
        <f t="shared" si="75"/>
        <v>248355000</v>
      </c>
      <c r="P244" s="78"/>
    </row>
    <row r="245" spans="1:16" s="22" customFormat="1" ht="31.5" hidden="1">
      <c r="A245" s="96">
        <v>3</v>
      </c>
      <c r="B245" s="99" t="s">
        <v>73</v>
      </c>
      <c r="C245" s="98" t="s">
        <v>65</v>
      </c>
      <c r="D245" s="79">
        <v>1</v>
      </c>
      <c r="E245" s="74">
        <v>0</v>
      </c>
      <c r="F245" s="73">
        <v>0</v>
      </c>
      <c r="G245" s="73">
        <f t="shared" si="73"/>
        <v>1</v>
      </c>
      <c r="H245" s="73">
        <f t="shared" si="74"/>
        <v>1</v>
      </c>
      <c r="I245" s="142">
        <v>196473000</v>
      </c>
      <c r="J245" s="75">
        <v>0</v>
      </c>
      <c r="K245" s="76">
        <f t="shared" si="62"/>
        <v>196473000</v>
      </c>
      <c r="L245" s="77">
        <f t="shared" si="75"/>
        <v>0</v>
      </c>
      <c r="M245" s="77">
        <f t="shared" si="75"/>
        <v>0</v>
      </c>
      <c r="N245" s="77">
        <f t="shared" si="75"/>
        <v>196473000</v>
      </c>
      <c r="O245" s="77">
        <f t="shared" si="75"/>
        <v>196473000</v>
      </c>
      <c r="P245" s="78"/>
    </row>
    <row r="246" spans="1:16" s="22" customFormat="1" ht="31.5" hidden="1">
      <c r="A246" s="96">
        <v>4</v>
      </c>
      <c r="B246" s="99" t="s">
        <v>74</v>
      </c>
      <c r="C246" s="98" t="s">
        <v>65</v>
      </c>
      <c r="D246" s="79">
        <v>30</v>
      </c>
      <c r="E246" s="74">
        <v>0</v>
      </c>
      <c r="F246" s="73">
        <v>0</v>
      </c>
      <c r="G246" s="73">
        <f t="shared" si="73"/>
        <v>30</v>
      </c>
      <c r="H246" s="73">
        <f t="shared" si="74"/>
        <v>30</v>
      </c>
      <c r="I246" s="142">
        <v>1701000</v>
      </c>
      <c r="J246" s="75">
        <v>0</v>
      </c>
      <c r="K246" s="76">
        <f t="shared" si="62"/>
        <v>51030000</v>
      </c>
      <c r="L246" s="77">
        <f t="shared" si="75"/>
        <v>0</v>
      </c>
      <c r="M246" s="77">
        <f t="shared" si="75"/>
        <v>0</v>
      </c>
      <c r="N246" s="77">
        <f t="shared" si="75"/>
        <v>51030000</v>
      </c>
      <c r="O246" s="77">
        <f t="shared" si="75"/>
        <v>51030000</v>
      </c>
      <c r="P246" s="83"/>
    </row>
    <row r="247" spans="1:16" s="22" customFormat="1" ht="15.4" hidden="1" customHeight="1">
      <c r="A247" s="95" t="s">
        <v>323</v>
      </c>
      <c r="B247" s="4" t="s">
        <v>428</v>
      </c>
      <c r="C247" s="100"/>
      <c r="D247" s="100"/>
      <c r="E247" s="100"/>
      <c r="F247" s="100"/>
      <c r="G247" s="100"/>
      <c r="H247" s="100"/>
      <c r="I247" s="144"/>
      <c r="J247" s="75"/>
      <c r="K247" s="76"/>
      <c r="L247" s="80"/>
      <c r="M247" s="80"/>
      <c r="N247" s="81"/>
      <c r="O247" s="82"/>
      <c r="P247" s="83"/>
    </row>
    <row r="248" spans="1:16" s="22" customFormat="1" ht="31.5" hidden="1">
      <c r="A248" s="96">
        <v>1</v>
      </c>
      <c r="B248" s="99" t="s">
        <v>204</v>
      </c>
      <c r="C248" s="98" t="s">
        <v>54</v>
      </c>
      <c r="D248" s="79">
        <v>2</v>
      </c>
      <c r="E248" s="74">
        <v>0</v>
      </c>
      <c r="F248" s="73">
        <v>0</v>
      </c>
      <c r="G248" s="73">
        <f t="shared" ref="G248" si="76">D248</f>
        <v>2</v>
      </c>
      <c r="H248" s="73">
        <f t="shared" ref="H248" si="77">F248+G248</f>
        <v>2</v>
      </c>
      <c r="I248" s="142">
        <v>689985000</v>
      </c>
      <c r="J248" s="75">
        <v>0</v>
      </c>
      <c r="K248" s="76">
        <f t="shared" si="62"/>
        <v>1379970000</v>
      </c>
      <c r="L248" s="77">
        <f t="shared" ref="L248:O248" si="78">E248*($I248+$J248)</f>
        <v>0</v>
      </c>
      <c r="M248" s="77">
        <f t="shared" si="78"/>
        <v>0</v>
      </c>
      <c r="N248" s="77">
        <f t="shared" si="78"/>
        <v>1379970000</v>
      </c>
      <c r="O248" s="77">
        <f t="shared" si="78"/>
        <v>1379970000</v>
      </c>
      <c r="P248" s="78"/>
    </row>
    <row r="249" spans="1:16" s="22" customFormat="1" ht="15.75" hidden="1">
      <c r="A249" s="95" t="s">
        <v>423</v>
      </c>
      <c r="B249" s="266" t="s">
        <v>412</v>
      </c>
      <c r="C249" s="266"/>
      <c r="D249" s="266"/>
      <c r="E249" s="266"/>
      <c r="F249" s="266"/>
      <c r="G249" s="266"/>
      <c r="H249" s="266"/>
      <c r="I249" s="145"/>
      <c r="J249" s="75"/>
      <c r="K249" s="76"/>
      <c r="L249" s="80"/>
      <c r="M249" s="80"/>
      <c r="N249" s="81"/>
      <c r="O249" s="82"/>
      <c r="P249" s="78"/>
    </row>
    <row r="250" spans="1:16" s="22" customFormat="1" ht="15.75" hidden="1">
      <c r="A250" s="95" t="s">
        <v>51</v>
      </c>
      <c r="B250" s="266" t="s">
        <v>207</v>
      </c>
      <c r="C250" s="266"/>
      <c r="D250" s="266"/>
      <c r="E250" s="266"/>
      <c r="F250" s="79"/>
      <c r="G250" s="79"/>
      <c r="H250" s="79"/>
      <c r="I250" s="144"/>
      <c r="J250" s="75"/>
      <c r="K250" s="76"/>
      <c r="L250" s="80"/>
      <c r="M250" s="80"/>
      <c r="N250" s="81"/>
      <c r="O250" s="82"/>
      <c r="P250" s="78"/>
    </row>
    <row r="251" spans="1:16" s="22" customFormat="1" ht="16.5" hidden="1">
      <c r="A251" s="96">
        <v>1</v>
      </c>
      <c r="B251" s="97" t="s">
        <v>208</v>
      </c>
      <c r="C251" s="98" t="s">
        <v>97</v>
      </c>
      <c r="D251" s="79">
        <v>3</v>
      </c>
      <c r="E251" s="74">
        <v>0</v>
      </c>
      <c r="F251" s="73">
        <v>0</v>
      </c>
      <c r="G251" s="73">
        <f t="shared" ref="G251:G259" si="79">D251</f>
        <v>3</v>
      </c>
      <c r="H251" s="73">
        <f t="shared" ref="H251:H259" si="80">F251+G251</f>
        <v>3</v>
      </c>
      <c r="I251" s="142">
        <v>131487000</v>
      </c>
      <c r="J251" s="75">
        <v>0</v>
      </c>
      <c r="K251" s="76">
        <f t="shared" si="62"/>
        <v>394461000</v>
      </c>
      <c r="L251" s="77">
        <f t="shared" ref="L251:O259" si="81">E251*($I251+$J251)</f>
        <v>0</v>
      </c>
      <c r="M251" s="77">
        <f t="shared" si="81"/>
        <v>0</v>
      </c>
      <c r="N251" s="77">
        <f t="shared" si="81"/>
        <v>394461000</v>
      </c>
      <c r="O251" s="77">
        <f t="shared" si="81"/>
        <v>394461000</v>
      </c>
      <c r="P251" s="78"/>
    </row>
    <row r="252" spans="1:16" s="22" customFormat="1" ht="31.5" hidden="1">
      <c r="A252" s="96">
        <v>2</v>
      </c>
      <c r="B252" s="97" t="s">
        <v>209</v>
      </c>
      <c r="C252" s="98" t="s">
        <v>210</v>
      </c>
      <c r="D252" s="79">
        <v>6</v>
      </c>
      <c r="E252" s="74">
        <v>0</v>
      </c>
      <c r="F252" s="73">
        <v>0</v>
      </c>
      <c r="G252" s="73">
        <f t="shared" si="79"/>
        <v>6</v>
      </c>
      <c r="H252" s="73">
        <f t="shared" si="80"/>
        <v>6</v>
      </c>
      <c r="I252" s="142">
        <v>7610000</v>
      </c>
      <c r="J252" s="75">
        <v>0</v>
      </c>
      <c r="K252" s="76">
        <f t="shared" si="62"/>
        <v>45660000</v>
      </c>
      <c r="L252" s="77">
        <f t="shared" si="81"/>
        <v>0</v>
      </c>
      <c r="M252" s="77">
        <f t="shared" si="81"/>
        <v>0</v>
      </c>
      <c r="N252" s="77">
        <f t="shared" si="81"/>
        <v>45660000</v>
      </c>
      <c r="O252" s="77">
        <f t="shared" si="81"/>
        <v>45660000</v>
      </c>
      <c r="P252" s="78"/>
    </row>
    <row r="253" spans="1:16" s="22" customFormat="1" ht="31.5" hidden="1">
      <c r="A253" s="96">
        <v>3</v>
      </c>
      <c r="B253" s="97" t="s">
        <v>211</v>
      </c>
      <c r="C253" s="98" t="s">
        <v>97</v>
      </c>
      <c r="D253" s="79">
        <v>6</v>
      </c>
      <c r="E253" s="74">
        <v>0</v>
      </c>
      <c r="F253" s="73">
        <v>0</v>
      </c>
      <c r="G253" s="73">
        <f t="shared" si="79"/>
        <v>6</v>
      </c>
      <c r="H253" s="73">
        <f t="shared" si="80"/>
        <v>6</v>
      </c>
      <c r="I253" s="142">
        <v>2550000</v>
      </c>
      <c r="J253" s="75">
        <v>0</v>
      </c>
      <c r="K253" s="76">
        <f t="shared" si="62"/>
        <v>15300000</v>
      </c>
      <c r="L253" s="77">
        <f t="shared" si="81"/>
        <v>0</v>
      </c>
      <c r="M253" s="77">
        <f t="shared" si="81"/>
        <v>0</v>
      </c>
      <c r="N253" s="77">
        <f t="shared" si="81"/>
        <v>15300000</v>
      </c>
      <c r="O253" s="77">
        <f t="shared" si="81"/>
        <v>15300000</v>
      </c>
      <c r="P253" s="78"/>
    </row>
    <row r="254" spans="1:16" s="22" customFormat="1" ht="16.5" hidden="1">
      <c r="A254" s="96">
        <v>4</v>
      </c>
      <c r="B254" s="97" t="s">
        <v>212</v>
      </c>
      <c r="C254" s="98" t="s">
        <v>97</v>
      </c>
      <c r="D254" s="79">
        <v>3</v>
      </c>
      <c r="E254" s="74">
        <v>0</v>
      </c>
      <c r="F254" s="73">
        <v>0</v>
      </c>
      <c r="G254" s="73">
        <f t="shared" si="79"/>
        <v>3</v>
      </c>
      <c r="H254" s="73">
        <f t="shared" si="80"/>
        <v>3</v>
      </c>
      <c r="I254" s="142">
        <v>11205000</v>
      </c>
      <c r="J254" s="75">
        <v>0</v>
      </c>
      <c r="K254" s="76">
        <f t="shared" si="62"/>
        <v>33615000</v>
      </c>
      <c r="L254" s="77">
        <f t="shared" si="81"/>
        <v>0</v>
      </c>
      <c r="M254" s="77">
        <f t="shared" si="81"/>
        <v>0</v>
      </c>
      <c r="N254" s="77">
        <f t="shared" si="81"/>
        <v>33615000</v>
      </c>
      <c r="O254" s="77">
        <f t="shared" si="81"/>
        <v>33615000</v>
      </c>
      <c r="P254" s="78"/>
    </row>
    <row r="255" spans="1:16" s="22" customFormat="1" ht="16.5" hidden="1">
      <c r="A255" s="96">
        <v>5</v>
      </c>
      <c r="B255" s="97" t="s">
        <v>213</v>
      </c>
      <c r="C255" s="98" t="s">
        <v>97</v>
      </c>
      <c r="D255" s="79">
        <v>3</v>
      </c>
      <c r="E255" s="74">
        <v>0</v>
      </c>
      <c r="F255" s="73">
        <v>0</v>
      </c>
      <c r="G255" s="73">
        <f t="shared" si="79"/>
        <v>3</v>
      </c>
      <c r="H255" s="73">
        <f t="shared" si="80"/>
        <v>3</v>
      </c>
      <c r="I255" s="142">
        <v>5942000</v>
      </c>
      <c r="J255" s="75">
        <v>0</v>
      </c>
      <c r="K255" s="76">
        <f t="shared" si="62"/>
        <v>17826000</v>
      </c>
      <c r="L255" s="77">
        <f t="shared" si="81"/>
        <v>0</v>
      </c>
      <c r="M255" s="77">
        <f t="shared" si="81"/>
        <v>0</v>
      </c>
      <c r="N255" s="77">
        <f t="shared" si="81"/>
        <v>17826000</v>
      </c>
      <c r="O255" s="77">
        <f t="shared" si="81"/>
        <v>17826000</v>
      </c>
      <c r="P255" s="78"/>
    </row>
    <row r="256" spans="1:16" s="22" customFormat="1" ht="16.5" hidden="1">
      <c r="A256" s="96">
        <v>6</v>
      </c>
      <c r="B256" s="97" t="s">
        <v>429</v>
      </c>
      <c r="C256" s="98" t="s">
        <v>97</v>
      </c>
      <c r="D256" s="79">
        <v>3</v>
      </c>
      <c r="E256" s="74">
        <v>0</v>
      </c>
      <c r="F256" s="73">
        <v>0</v>
      </c>
      <c r="G256" s="73">
        <f t="shared" si="79"/>
        <v>3</v>
      </c>
      <c r="H256" s="73">
        <f t="shared" si="80"/>
        <v>3</v>
      </c>
      <c r="I256" s="142">
        <v>11000000</v>
      </c>
      <c r="J256" s="75">
        <v>0</v>
      </c>
      <c r="K256" s="76">
        <f t="shared" si="62"/>
        <v>33000000</v>
      </c>
      <c r="L256" s="77">
        <f t="shared" si="81"/>
        <v>0</v>
      </c>
      <c r="M256" s="77">
        <f t="shared" si="81"/>
        <v>0</v>
      </c>
      <c r="N256" s="77">
        <f t="shared" si="81"/>
        <v>33000000</v>
      </c>
      <c r="O256" s="77">
        <f t="shared" si="81"/>
        <v>33000000</v>
      </c>
      <c r="P256" s="78"/>
    </row>
    <row r="257" spans="1:16" s="22" customFormat="1" ht="16.5" hidden="1">
      <c r="A257" s="96">
        <v>7</v>
      </c>
      <c r="B257" s="97" t="s">
        <v>214</v>
      </c>
      <c r="C257" s="98" t="s">
        <v>54</v>
      </c>
      <c r="D257" s="79">
        <v>3</v>
      </c>
      <c r="E257" s="74">
        <v>0</v>
      </c>
      <c r="F257" s="73">
        <v>0</v>
      </c>
      <c r="G257" s="73">
        <f t="shared" si="79"/>
        <v>3</v>
      </c>
      <c r="H257" s="73">
        <f t="shared" si="80"/>
        <v>3</v>
      </c>
      <c r="I257" s="142">
        <v>10996000</v>
      </c>
      <c r="J257" s="75">
        <v>0</v>
      </c>
      <c r="K257" s="76">
        <f t="shared" si="62"/>
        <v>32988000</v>
      </c>
      <c r="L257" s="77">
        <f t="shared" si="81"/>
        <v>0</v>
      </c>
      <c r="M257" s="77">
        <f t="shared" si="81"/>
        <v>0</v>
      </c>
      <c r="N257" s="77">
        <f t="shared" si="81"/>
        <v>32988000</v>
      </c>
      <c r="O257" s="77">
        <f t="shared" si="81"/>
        <v>32988000</v>
      </c>
      <c r="P257" s="78"/>
    </row>
    <row r="258" spans="1:16" s="22" customFormat="1" ht="16.5" hidden="1">
      <c r="A258" s="96">
        <v>8</v>
      </c>
      <c r="B258" s="97" t="s">
        <v>215</v>
      </c>
      <c r="C258" s="98" t="s">
        <v>97</v>
      </c>
      <c r="D258" s="79">
        <v>3</v>
      </c>
      <c r="E258" s="74">
        <v>0</v>
      </c>
      <c r="F258" s="73">
        <v>0</v>
      </c>
      <c r="G258" s="73">
        <f t="shared" si="79"/>
        <v>3</v>
      </c>
      <c r="H258" s="73">
        <f t="shared" si="80"/>
        <v>3</v>
      </c>
      <c r="I258" s="142">
        <v>9806000</v>
      </c>
      <c r="J258" s="75">
        <v>0</v>
      </c>
      <c r="K258" s="76">
        <f t="shared" si="62"/>
        <v>29418000</v>
      </c>
      <c r="L258" s="77">
        <f t="shared" si="81"/>
        <v>0</v>
      </c>
      <c r="M258" s="77">
        <f t="shared" si="81"/>
        <v>0</v>
      </c>
      <c r="N258" s="77">
        <f t="shared" si="81"/>
        <v>29418000</v>
      </c>
      <c r="O258" s="77">
        <f t="shared" si="81"/>
        <v>29418000</v>
      </c>
      <c r="P258" s="78"/>
    </row>
    <row r="259" spans="1:16" s="22" customFormat="1" ht="31.5" hidden="1">
      <c r="A259" s="96">
        <v>9</v>
      </c>
      <c r="B259" s="97" t="s">
        <v>216</v>
      </c>
      <c r="C259" s="98" t="s">
        <v>97</v>
      </c>
      <c r="D259" s="79">
        <v>3</v>
      </c>
      <c r="E259" s="74">
        <v>0</v>
      </c>
      <c r="F259" s="73">
        <v>0</v>
      </c>
      <c r="G259" s="73">
        <f t="shared" si="79"/>
        <v>3</v>
      </c>
      <c r="H259" s="73">
        <f t="shared" si="80"/>
        <v>3</v>
      </c>
      <c r="I259" s="142">
        <v>11010000</v>
      </c>
      <c r="J259" s="75">
        <v>0</v>
      </c>
      <c r="K259" s="76">
        <f t="shared" si="62"/>
        <v>33030000</v>
      </c>
      <c r="L259" s="77">
        <f t="shared" si="81"/>
        <v>0</v>
      </c>
      <c r="M259" s="77">
        <f t="shared" si="81"/>
        <v>0</v>
      </c>
      <c r="N259" s="77">
        <f t="shared" si="81"/>
        <v>33030000</v>
      </c>
      <c r="O259" s="77">
        <f t="shared" si="81"/>
        <v>33030000</v>
      </c>
      <c r="P259" s="78"/>
    </row>
    <row r="260" spans="1:16" s="22" customFormat="1" ht="15.75" hidden="1">
      <c r="A260" s="95" t="s">
        <v>57</v>
      </c>
      <c r="B260" s="266" t="s">
        <v>217</v>
      </c>
      <c r="C260" s="266"/>
      <c r="D260" s="266"/>
      <c r="E260" s="266"/>
      <c r="F260" s="79"/>
      <c r="G260" s="79"/>
      <c r="H260" s="79"/>
      <c r="I260" s="144"/>
      <c r="J260" s="75"/>
      <c r="K260" s="76"/>
      <c r="L260" s="80"/>
      <c r="M260" s="80"/>
      <c r="N260" s="81"/>
      <c r="O260" s="82"/>
      <c r="P260" s="78"/>
    </row>
    <row r="261" spans="1:16" s="22" customFormat="1" ht="31.5" hidden="1">
      <c r="A261" s="96">
        <v>1</v>
      </c>
      <c r="B261" s="97" t="s">
        <v>218</v>
      </c>
      <c r="C261" s="98" t="s">
        <v>97</v>
      </c>
      <c r="D261" s="79">
        <v>1</v>
      </c>
      <c r="E261" s="74">
        <v>0</v>
      </c>
      <c r="F261" s="73">
        <v>0</v>
      </c>
      <c r="G261" s="73">
        <f t="shared" ref="G261:G265" si="82">D261</f>
        <v>1</v>
      </c>
      <c r="H261" s="73">
        <f t="shared" ref="H261:H265" si="83">F261+G261</f>
        <v>1</v>
      </c>
      <c r="I261" s="142">
        <v>90287000</v>
      </c>
      <c r="J261" s="75">
        <v>0</v>
      </c>
      <c r="K261" s="76">
        <f t="shared" si="62"/>
        <v>90287000</v>
      </c>
      <c r="L261" s="77">
        <f t="shared" ref="L261:O265" si="84">E261*($I261+$J261)</f>
        <v>0</v>
      </c>
      <c r="M261" s="77">
        <f t="shared" si="84"/>
        <v>0</v>
      </c>
      <c r="N261" s="77">
        <f t="shared" si="84"/>
        <v>90287000</v>
      </c>
      <c r="O261" s="77">
        <f t="shared" si="84"/>
        <v>90287000</v>
      </c>
      <c r="P261" s="78"/>
    </row>
    <row r="262" spans="1:16" s="22" customFormat="1" ht="16.5" hidden="1">
      <c r="A262" s="96">
        <v>2</v>
      </c>
      <c r="B262" s="97" t="s">
        <v>219</v>
      </c>
      <c r="C262" s="98" t="s">
        <v>97</v>
      </c>
      <c r="D262" s="79">
        <v>1</v>
      </c>
      <c r="E262" s="74">
        <v>0</v>
      </c>
      <c r="F262" s="73">
        <v>0</v>
      </c>
      <c r="G262" s="73">
        <f t="shared" si="82"/>
        <v>1</v>
      </c>
      <c r="H262" s="73">
        <f t="shared" si="83"/>
        <v>1</v>
      </c>
      <c r="I262" s="142">
        <v>144962000</v>
      </c>
      <c r="J262" s="75">
        <v>0</v>
      </c>
      <c r="K262" s="76">
        <f t="shared" si="62"/>
        <v>144962000</v>
      </c>
      <c r="L262" s="77">
        <f t="shared" si="84"/>
        <v>0</v>
      </c>
      <c r="M262" s="77">
        <f t="shared" si="84"/>
        <v>0</v>
      </c>
      <c r="N262" s="77">
        <f t="shared" si="84"/>
        <v>144962000</v>
      </c>
      <c r="O262" s="77">
        <f t="shared" si="84"/>
        <v>144962000</v>
      </c>
      <c r="P262" s="78"/>
    </row>
    <row r="263" spans="1:16" s="22" customFormat="1" ht="16.5" hidden="1">
      <c r="A263" s="96">
        <v>3</v>
      </c>
      <c r="B263" s="97" t="s">
        <v>220</v>
      </c>
      <c r="C263" s="98" t="s">
        <v>97</v>
      </c>
      <c r="D263" s="79">
        <v>1</v>
      </c>
      <c r="E263" s="74">
        <v>0</v>
      </c>
      <c r="F263" s="73">
        <v>0</v>
      </c>
      <c r="G263" s="73">
        <f t="shared" si="82"/>
        <v>1</v>
      </c>
      <c r="H263" s="73">
        <f t="shared" si="83"/>
        <v>1</v>
      </c>
      <c r="I263" s="142">
        <v>62195000</v>
      </c>
      <c r="J263" s="75">
        <v>0</v>
      </c>
      <c r="K263" s="76">
        <f t="shared" si="62"/>
        <v>62195000</v>
      </c>
      <c r="L263" s="77">
        <f t="shared" si="84"/>
        <v>0</v>
      </c>
      <c r="M263" s="77">
        <f t="shared" si="84"/>
        <v>0</v>
      </c>
      <c r="N263" s="77">
        <f t="shared" si="84"/>
        <v>62195000</v>
      </c>
      <c r="O263" s="77">
        <f t="shared" si="84"/>
        <v>62195000</v>
      </c>
      <c r="P263" s="78"/>
    </row>
    <row r="264" spans="1:16" s="22" customFormat="1" ht="31.5" hidden="1">
      <c r="A264" s="96">
        <v>4</v>
      </c>
      <c r="B264" s="97" t="s">
        <v>221</v>
      </c>
      <c r="C264" s="98" t="s">
        <v>97</v>
      </c>
      <c r="D264" s="79">
        <v>1</v>
      </c>
      <c r="E264" s="74">
        <v>0</v>
      </c>
      <c r="F264" s="73">
        <v>0</v>
      </c>
      <c r="G264" s="73">
        <f t="shared" si="82"/>
        <v>1</v>
      </c>
      <c r="H264" s="73">
        <f t="shared" si="83"/>
        <v>1</v>
      </c>
      <c r="I264" s="142">
        <v>21965000</v>
      </c>
      <c r="J264" s="75">
        <v>0</v>
      </c>
      <c r="K264" s="76">
        <f t="shared" si="62"/>
        <v>21965000</v>
      </c>
      <c r="L264" s="77">
        <f t="shared" si="84"/>
        <v>0</v>
      </c>
      <c r="M264" s="77">
        <f t="shared" si="84"/>
        <v>0</v>
      </c>
      <c r="N264" s="77">
        <f t="shared" si="84"/>
        <v>21965000</v>
      </c>
      <c r="O264" s="77">
        <f t="shared" si="84"/>
        <v>21965000</v>
      </c>
      <c r="P264" s="78"/>
    </row>
    <row r="265" spans="1:16" s="22" customFormat="1" ht="31.5" hidden="1">
      <c r="A265" s="96">
        <v>5</v>
      </c>
      <c r="B265" s="97" t="s">
        <v>222</v>
      </c>
      <c r="C265" s="98" t="s">
        <v>97</v>
      </c>
      <c r="D265" s="79">
        <v>1</v>
      </c>
      <c r="E265" s="74">
        <v>0</v>
      </c>
      <c r="F265" s="73">
        <v>0</v>
      </c>
      <c r="G265" s="73">
        <f t="shared" si="82"/>
        <v>1</v>
      </c>
      <c r="H265" s="73">
        <f t="shared" si="83"/>
        <v>1</v>
      </c>
      <c r="I265" s="142">
        <v>43061000</v>
      </c>
      <c r="J265" s="75">
        <v>0</v>
      </c>
      <c r="K265" s="76">
        <f t="shared" si="62"/>
        <v>43061000</v>
      </c>
      <c r="L265" s="77">
        <f t="shared" si="84"/>
        <v>0</v>
      </c>
      <c r="M265" s="77">
        <f t="shared" si="84"/>
        <v>0</v>
      </c>
      <c r="N265" s="77">
        <f t="shared" si="84"/>
        <v>43061000</v>
      </c>
      <c r="O265" s="77">
        <f t="shared" si="84"/>
        <v>43061000</v>
      </c>
      <c r="P265" s="78"/>
    </row>
    <row r="266" spans="1:16" s="22" customFormat="1" ht="15.75" hidden="1">
      <c r="A266" s="95" t="s">
        <v>61</v>
      </c>
      <c r="B266" s="266" t="s">
        <v>223</v>
      </c>
      <c r="C266" s="266"/>
      <c r="D266" s="266"/>
      <c r="E266" s="266"/>
      <c r="F266" s="79"/>
      <c r="G266" s="79"/>
      <c r="H266" s="79"/>
      <c r="I266" s="144"/>
      <c r="J266" s="75"/>
      <c r="K266" s="76"/>
      <c r="L266" s="80"/>
      <c r="M266" s="80"/>
      <c r="N266" s="81"/>
      <c r="O266" s="82"/>
      <c r="P266" s="78"/>
    </row>
    <row r="267" spans="1:16" s="22" customFormat="1" ht="31.5" hidden="1">
      <c r="A267" s="96">
        <v>1</v>
      </c>
      <c r="B267" s="99" t="s">
        <v>224</v>
      </c>
      <c r="C267" s="98" t="s">
        <v>97</v>
      </c>
      <c r="D267" s="79">
        <v>2</v>
      </c>
      <c r="E267" s="74">
        <v>0</v>
      </c>
      <c r="F267" s="73">
        <v>0</v>
      </c>
      <c r="G267" s="73">
        <f t="shared" ref="G267:G273" si="85">D267</f>
        <v>2</v>
      </c>
      <c r="H267" s="73">
        <f t="shared" ref="H267:H273" si="86">F267+G267</f>
        <v>2</v>
      </c>
      <c r="I267" s="142">
        <v>19931000</v>
      </c>
      <c r="J267" s="75">
        <v>0</v>
      </c>
      <c r="K267" s="76">
        <f t="shared" si="62"/>
        <v>39862000</v>
      </c>
      <c r="L267" s="77">
        <f t="shared" ref="L267:O273" si="87">E267*($I267+$J267)</f>
        <v>0</v>
      </c>
      <c r="M267" s="77">
        <f t="shared" si="87"/>
        <v>0</v>
      </c>
      <c r="N267" s="77">
        <f t="shared" si="87"/>
        <v>39862000</v>
      </c>
      <c r="O267" s="77">
        <f t="shared" si="87"/>
        <v>39862000</v>
      </c>
      <c r="P267" s="78"/>
    </row>
    <row r="268" spans="1:16" s="22" customFormat="1" ht="31.5" hidden="1">
      <c r="A268" s="96">
        <v>2</v>
      </c>
      <c r="B268" s="99" t="s">
        <v>225</v>
      </c>
      <c r="C268" s="98" t="s">
        <v>97</v>
      </c>
      <c r="D268" s="79">
        <v>1</v>
      </c>
      <c r="E268" s="74">
        <v>0</v>
      </c>
      <c r="F268" s="73">
        <v>0</v>
      </c>
      <c r="G268" s="73">
        <f t="shared" si="85"/>
        <v>1</v>
      </c>
      <c r="H268" s="73">
        <f t="shared" si="86"/>
        <v>1</v>
      </c>
      <c r="I268" s="142">
        <v>47303000</v>
      </c>
      <c r="J268" s="75">
        <v>0</v>
      </c>
      <c r="K268" s="76">
        <f t="shared" si="62"/>
        <v>47303000</v>
      </c>
      <c r="L268" s="77">
        <f t="shared" si="87"/>
        <v>0</v>
      </c>
      <c r="M268" s="77">
        <f t="shared" si="87"/>
        <v>0</v>
      </c>
      <c r="N268" s="77">
        <f t="shared" si="87"/>
        <v>47303000</v>
      </c>
      <c r="O268" s="77">
        <f t="shared" si="87"/>
        <v>47303000</v>
      </c>
      <c r="P268" s="78"/>
    </row>
    <row r="269" spans="1:16" s="22" customFormat="1" ht="16.5" hidden="1">
      <c r="A269" s="96">
        <v>3</v>
      </c>
      <c r="B269" s="97" t="s">
        <v>226</v>
      </c>
      <c r="C269" s="98" t="s">
        <v>97</v>
      </c>
      <c r="D269" s="79">
        <v>1</v>
      </c>
      <c r="E269" s="74">
        <v>0</v>
      </c>
      <c r="F269" s="73">
        <v>0</v>
      </c>
      <c r="G269" s="73">
        <f t="shared" si="85"/>
        <v>1</v>
      </c>
      <c r="H269" s="73">
        <f t="shared" si="86"/>
        <v>1</v>
      </c>
      <c r="I269" s="142">
        <v>4385000</v>
      </c>
      <c r="J269" s="75">
        <v>0</v>
      </c>
      <c r="K269" s="76">
        <f t="shared" si="62"/>
        <v>4385000</v>
      </c>
      <c r="L269" s="77">
        <f t="shared" si="87"/>
        <v>0</v>
      </c>
      <c r="M269" s="77">
        <f t="shared" si="87"/>
        <v>0</v>
      </c>
      <c r="N269" s="77">
        <f t="shared" si="87"/>
        <v>4385000</v>
      </c>
      <c r="O269" s="77">
        <f t="shared" si="87"/>
        <v>4385000</v>
      </c>
      <c r="P269" s="78"/>
    </row>
    <row r="270" spans="1:16" s="22" customFormat="1" ht="16.5" hidden="1">
      <c r="A270" s="174">
        <v>4</v>
      </c>
      <c r="B270" s="175" t="s">
        <v>227</v>
      </c>
      <c r="C270" s="176" t="s">
        <v>97</v>
      </c>
      <c r="D270" s="177">
        <v>2</v>
      </c>
      <c r="E270" s="178">
        <v>0</v>
      </c>
      <c r="F270" s="179">
        <v>0</v>
      </c>
      <c r="G270" s="179">
        <f t="shared" si="85"/>
        <v>2</v>
      </c>
      <c r="H270" s="179">
        <f t="shared" si="86"/>
        <v>2</v>
      </c>
      <c r="I270" s="180">
        <v>123098000</v>
      </c>
      <c r="J270" s="181">
        <v>0</v>
      </c>
      <c r="K270" s="182">
        <f t="shared" si="62"/>
        <v>246196000</v>
      </c>
      <c r="L270" s="183">
        <f t="shared" si="87"/>
        <v>0</v>
      </c>
      <c r="M270" s="183">
        <f t="shared" si="87"/>
        <v>0</v>
      </c>
      <c r="N270" s="183">
        <f t="shared" si="87"/>
        <v>246196000</v>
      </c>
      <c r="O270" s="183">
        <f t="shared" si="87"/>
        <v>246196000</v>
      </c>
      <c r="P270" s="184"/>
    </row>
    <row r="271" spans="1:16" s="22" customFormat="1" ht="16.5" hidden="1">
      <c r="A271" s="96">
        <v>5</v>
      </c>
      <c r="B271" s="97" t="s">
        <v>228</v>
      </c>
      <c r="C271" s="98" t="s">
        <v>97</v>
      </c>
      <c r="D271" s="79">
        <v>1</v>
      </c>
      <c r="E271" s="74">
        <v>0</v>
      </c>
      <c r="F271" s="73">
        <v>0</v>
      </c>
      <c r="G271" s="73">
        <f t="shared" si="85"/>
        <v>1</v>
      </c>
      <c r="H271" s="73">
        <f t="shared" si="86"/>
        <v>1</v>
      </c>
      <c r="I271" s="142">
        <v>35671000</v>
      </c>
      <c r="J271" s="75">
        <v>0</v>
      </c>
      <c r="K271" s="76">
        <f t="shared" si="62"/>
        <v>35671000</v>
      </c>
      <c r="L271" s="77">
        <f t="shared" si="87"/>
        <v>0</v>
      </c>
      <c r="M271" s="77">
        <f t="shared" si="87"/>
        <v>0</v>
      </c>
      <c r="N271" s="77">
        <f t="shared" si="87"/>
        <v>35671000</v>
      </c>
      <c r="O271" s="77">
        <f t="shared" si="87"/>
        <v>35671000</v>
      </c>
      <c r="P271" s="78"/>
    </row>
    <row r="272" spans="1:16" s="22" customFormat="1" ht="31.5" hidden="1">
      <c r="A272" s="96">
        <v>6</v>
      </c>
      <c r="B272" s="99" t="s">
        <v>229</v>
      </c>
      <c r="C272" s="98" t="s">
        <v>97</v>
      </c>
      <c r="D272" s="79">
        <v>1</v>
      </c>
      <c r="E272" s="74">
        <v>0</v>
      </c>
      <c r="F272" s="73">
        <v>0</v>
      </c>
      <c r="G272" s="73">
        <f t="shared" si="85"/>
        <v>1</v>
      </c>
      <c r="H272" s="73">
        <f t="shared" si="86"/>
        <v>1</v>
      </c>
      <c r="I272" s="142">
        <v>37064000</v>
      </c>
      <c r="J272" s="75">
        <v>0</v>
      </c>
      <c r="K272" s="76">
        <f t="shared" si="62"/>
        <v>37064000</v>
      </c>
      <c r="L272" s="77">
        <f t="shared" si="87"/>
        <v>0</v>
      </c>
      <c r="M272" s="77">
        <f t="shared" si="87"/>
        <v>0</v>
      </c>
      <c r="N272" s="77">
        <f t="shared" si="87"/>
        <v>37064000</v>
      </c>
      <c r="O272" s="77">
        <f t="shared" si="87"/>
        <v>37064000</v>
      </c>
      <c r="P272" s="78"/>
    </row>
    <row r="273" spans="1:16" s="22" customFormat="1" ht="16.5" hidden="1">
      <c r="A273" s="96">
        <v>7</v>
      </c>
      <c r="B273" s="97" t="s">
        <v>230</v>
      </c>
      <c r="C273" s="98" t="s">
        <v>97</v>
      </c>
      <c r="D273" s="79">
        <v>1</v>
      </c>
      <c r="E273" s="74">
        <v>0</v>
      </c>
      <c r="F273" s="73">
        <v>0</v>
      </c>
      <c r="G273" s="73">
        <f t="shared" si="85"/>
        <v>1</v>
      </c>
      <c r="H273" s="73">
        <f t="shared" si="86"/>
        <v>1</v>
      </c>
      <c r="I273" s="142">
        <v>51313000</v>
      </c>
      <c r="J273" s="75">
        <v>0</v>
      </c>
      <c r="K273" s="76">
        <f t="shared" si="62"/>
        <v>51313000</v>
      </c>
      <c r="L273" s="77">
        <f t="shared" si="87"/>
        <v>0</v>
      </c>
      <c r="M273" s="77">
        <f t="shared" si="87"/>
        <v>0</v>
      </c>
      <c r="N273" s="77">
        <f t="shared" si="87"/>
        <v>51313000</v>
      </c>
      <c r="O273" s="77">
        <f t="shared" si="87"/>
        <v>51313000</v>
      </c>
      <c r="P273" s="78"/>
    </row>
    <row r="274" spans="1:16" s="22" customFormat="1" ht="15.75" hidden="1">
      <c r="A274" s="95" t="s">
        <v>66</v>
      </c>
      <c r="B274" s="266" t="s">
        <v>231</v>
      </c>
      <c r="C274" s="266"/>
      <c r="D274" s="266"/>
      <c r="E274" s="266"/>
      <c r="F274" s="79"/>
      <c r="G274" s="79"/>
      <c r="H274" s="79"/>
      <c r="I274" s="144"/>
      <c r="J274" s="75"/>
      <c r="K274" s="76"/>
      <c r="L274" s="80"/>
      <c r="M274" s="80"/>
      <c r="N274" s="81"/>
      <c r="O274" s="82"/>
      <c r="P274" s="78"/>
    </row>
    <row r="275" spans="1:16" s="22" customFormat="1" ht="31.5" hidden="1">
      <c r="A275" s="96">
        <v>1</v>
      </c>
      <c r="B275" s="97" t="s">
        <v>232</v>
      </c>
      <c r="C275" s="98" t="s">
        <v>188</v>
      </c>
      <c r="D275" s="79">
        <v>1</v>
      </c>
      <c r="E275" s="74">
        <v>0</v>
      </c>
      <c r="F275" s="73">
        <v>0</v>
      </c>
      <c r="G275" s="73">
        <f t="shared" ref="G275" si="88">D275</f>
        <v>1</v>
      </c>
      <c r="H275" s="73">
        <f t="shared" ref="H275" si="89">F275+G275</f>
        <v>1</v>
      </c>
      <c r="I275" s="142">
        <v>1239434655</v>
      </c>
      <c r="J275" s="75">
        <v>0</v>
      </c>
      <c r="K275" s="76">
        <f t="shared" si="62"/>
        <v>1239434655</v>
      </c>
      <c r="L275" s="77">
        <f t="shared" ref="L275:O275" si="90">E275*($I275+$J275)</f>
        <v>0</v>
      </c>
      <c r="M275" s="77">
        <f t="shared" si="90"/>
        <v>0</v>
      </c>
      <c r="N275" s="77">
        <f t="shared" si="90"/>
        <v>1239434655</v>
      </c>
      <c r="O275" s="77">
        <f t="shared" si="90"/>
        <v>1239434655</v>
      </c>
      <c r="P275" s="78"/>
    </row>
    <row r="276" spans="1:16" s="22" customFormat="1" ht="15.75" hidden="1">
      <c r="A276" s="95" t="s">
        <v>69</v>
      </c>
      <c r="B276" s="266" t="s">
        <v>233</v>
      </c>
      <c r="C276" s="266"/>
      <c r="D276" s="266"/>
      <c r="E276" s="266"/>
      <c r="F276" s="79"/>
      <c r="G276" s="79"/>
      <c r="H276" s="79"/>
      <c r="I276" s="144"/>
      <c r="J276" s="75"/>
      <c r="K276" s="76"/>
      <c r="L276" s="80"/>
      <c r="M276" s="80"/>
      <c r="N276" s="81"/>
      <c r="O276" s="82"/>
      <c r="P276" s="78"/>
    </row>
    <row r="277" spans="1:16" s="22" customFormat="1" ht="16.5" hidden="1">
      <c r="A277" s="96">
        <v>1</v>
      </c>
      <c r="B277" s="97" t="s">
        <v>234</v>
      </c>
      <c r="C277" s="98" t="s">
        <v>188</v>
      </c>
      <c r="D277" s="79">
        <v>1</v>
      </c>
      <c r="E277" s="74">
        <v>0</v>
      </c>
      <c r="F277" s="73">
        <v>0</v>
      </c>
      <c r="G277" s="73">
        <f t="shared" ref="G277:G284" si="91">D277</f>
        <v>1</v>
      </c>
      <c r="H277" s="73">
        <f t="shared" ref="H277:H284" si="92">F277+G277</f>
        <v>1</v>
      </c>
      <c r="I277" s="142">
        <v>101320000</v>
      </c>
      <c r="J277" s="75">
        <v>0</v>
      </c>
      <c r="K277" s="76">
        <f t="shared" si="62"/>
        <v>101320000</v>
      </c>
      <c r="L277" s="77">
        <f t="shared" ref="L277:O278" si="93">E277*($I277+$J277)</f>
        <v>0</v>
      </c>
      <c r="M277" s="77">
        <f t="shared" si="93"/>
        <v>0</v>
      </c>
      <c r="N277" s="77">
        <f t="shared" si="93"/>
        <v>101320000</v>
      </c>
      <c r="O277" s="77">
        <f t="shared" si="93"/>
        <v>101320000</v>
      </c>
      <c r="P277" s="78"/>
    </row>
    <row r="278" spans="1:16" s="22" customFormat="1" ht="16.5" hidden="1">
      <c r="A278" s="96">
        <v>2</v>
      </c>
      <c r="B278" s="97" t="s">
        <v>235</v>
      </c>
      <c r="C278" s="98" t="s">
        <v>97</v>
      </c>
      <c r="D278" s="79">
        <v>1</v>
      </c>
      <c r="E278" s="74">
        <v>0</v>
      </c>
      <c r="F278" s="73">
        <v>0</v>
      </c>
      <c r="G278" s="73">
        <f t="shared" si="91"/>
        <v>1</v>
      </c>
      <c r="H278" s="73">
        <f t="shared" si="92"/>
        <v>1</v>
      </c>
      <c r="I278" s="142">
        <v>41925000</v>
      </c>
      <c r="J278" s="75">
        <v>0</v>
      </c>
      <c r="K278" s="76">
        <f t="shared" si="62"/>
        <v>41925000</v>
      </c>
      <c r="L278" s="77">
        <f t="shared" si="93"/>
        <v>0</v>
      </c>
      <c r="M278" s="77">
        <f t="shared" si="93"/>
        <v>0</v>
      </c>
      <c r="N278" s="77">
        <f t="shared" si="93"/>
        <v>41925000</v>
      </c>
      <c r="O278" s="77">
        <f t="shared" si="93"/>
        <v>41925000</v>
      </c>
      <c r="P278" s="78"/>
    </row>
    <row r="279" spans="1:16" s="22" customFormat="1" ht="16.5" hidden="1">
      <c r="A279" s="95" t="s">
        <v>138</v>
      </c>
      <c r="B279" s="266" t="s">
        <v>236</v>
      </c>
      <c r="C279" s="266"/>
      <c r="D279" s="266"/>
      <c r="E279" s="266"/>
      <c r="F279" s="73">
        <v>0</v>
      </c>
      <c r="G279" s="73">
        <f t="shared" si="91"/>
        <v>0</v>
      </c>
      <c r="H279" s="73">
        <f t="shared" si="92"/>
        <v>0</v>
      </c>
      <c r="I279" s="144"/>
      <c r="J279" s="75"/>
      <c r="K279" s="76"/>
      <c r="L279" s="80"/>
      <c r="M279" s="80"/>
      <c r="N279" s="81"/>
      <c r="O279" s="82"/>
      <c r="P279" s="78"/>
    </row>
    <row r="280" spans="1:16" s="22" customFormat="1" ht="16.5" hidden="1">
      <c r="A280" s="96">
        <v>1</v>
      </c>
      <c r="B280" s="97" t="s">
        <v>237</v>
      </c>
      <c r="C280" s="98" t="s">
        <v>188</v>
      </c>
      <c r="D280" s="79">
        <v>1</v>
      </c>
      <c r="E280" s="74">
        <v>0</v>
      </c>
      <c r="F280" s="73">
        <v>0</v>
      </c>
      <c r="G280" s="73">
        <f t="shared" si="91"/>
        <v>1</v>
      </c>
      <c r="H280" s="73">
        <f t="shared" si="92"/>
        <v>1</v>
      </c>
      <c r="I280" s="142">
        <v>19330000</v>
      </c>
      <c r="J280" s="75">
        <v>0</v>
      </c>
      <c r="K280" s="76">
        <f t="shared" si="62"/>
        <v>19330000</v>
      </c>
      <c r="L280" s="77">
        <f t="shared" ref="L280:O284" si="94">E280*($I280+$J280)</f>
        <v>0</v>
      </c>
      <c r="M280" s="77">
        <f t="shared" si="94"/>
        <v>0</v>
      </c>
      <c r="N280" s="77">
        <f t="shared" si="94"/>
        <v>19330000</v>
      </c>
      <c r="O280" s="77">
        <f t="shared" si="94"/>
        <v>19330000</v>
      </c>
      <c r="P280" s="78"/>
    </row>
    <row r="281" spans="1:16" s="22" customFormat="1" ht="31.5" hidden="1">
      <c r="A281" s="96">
        <v>2</v>
      </c>
      <c r="B281" s="99" t="s">
        <v>238</v>
      </c>
      <c r="C281" s="98" t="s">
        <v>97</v>
      </c>
      <c r="D281" s="79">
        <v>3</v>
      </c>
      <c r="E281" s="74">
        <v>0</v>
      </c>
      <c r="F281" s="73">
        <v>0</v>
      </c>
      <c r="G281" s="73">
        <f t="shared" si="91"/>
        <v>3</v>
      </c>
      <c r="H281" s="73">
        <f t="shared" si="92"/>
        <v>3</v>
      </c>
      <c r="I281" s="142">
        <v>10642000</v>
      </c>
      <c r="J281" s="75">
        <v>0</v>
      </c>
      <c r="K281" s="76">
        <f t="shared" si="62"/>
        <v>31926000</v>
      </c>
      <c r="L281" s="77">
        <f t="shared" si="94"/>
        <v>0</v>
      </c>
      <c r="M281" s="77">
        <f t="shared" si="94"/>
        <v>0</v>
      </c>
      <c r="N281" s="77">
        <f t="shared" si="94"/>
        <v>31926000</v>
      </c>
      <c r="O281" s="77">
        <f t="shared" si="94"/>
        <v>31926000</v>
      </c>
      <c r="P281" s="78"/>
    </row>
    <row r="282" spans="1:16" s="22" customFormat="1" ht="31.5" hidden="1">
      <c r="A282" s="96">
        <v>3</v>
      </c>
      <c r="B282" s="99" t="s">
        <v>239</v>
      </c>
      <c r="C282" s="98" t="s">
        <v>97</v>
      </c>
      <c r="D282" s="79">
        <v>1</v>
      </c>
      <c r="E282" s="74">
        <v>0</v>
      </c>
      <c r="F282" s="73">
        <v>0</v>
      </c>
      <c r="G282" s="73">
        <f t="shared" si="91"/>
        <v>1</v>
      </c>
      <c r="H282" s="73">
        <f t="shared" si="92"/>
        <v>1</v>
      </c>
      <c r="I282" s="142">
        <v>5973000</v>
      </c>
      <c r="J282" s="75">
        <v>0</v>
      </c>
      <c r="K282" s="76">
        <f t="shared" si="62"/>
        <v>5973000</v>
      </c>
      <c r="L282" s="77">
        <f t="shared" si="94"/>
        <v>0</v>
      </c>
      <c r="M282" s="77">
        <f t="shared" si="94"/>
        <v>0</v>
      </c>
      <c r="N282" s="77">
        <f t="shared" si="94"/>
        <v>5973000</v>
      </c>
      <c r="O282" s="77">
        <f t="shared" si="94"/>
        <v>5973000</v>
      </c>
      <c r="P282" s="78"/>
    </row>
    <row r="283" spans="1:16" s="22" customFormat="1" ht="16.5" hidden="1">
      <c r="A283" s="96">
        <v>4</v>
      </c>
      <c r="B283" s="99" t="s">
        <v>240</v>
      </c>
      <c r="C283" s="98" t="s">
        <v>241</v>
      </c>
      <c r="D283" s="79">
        <v>2</v>
      </c>
      <c r="E283" s="74">
        <v>0</v>
      </c>
      <c r="F283" s="73">
        <v>0</v>
      </c>
      <c r="G283" s="73">
        <f t="shared" si="91"/>
        <v>2</v>
      </c>
      <c r="H283" s="73">
        <f t="shared" si="92"/>
        <v>2</v>
      </c>
      <c r="I283" s="142">
        <v>7647000</v>
      </c>
      <c r="J283" s="75">
        <v>0</v>
      </c>
      <c r="K283" s="76">
        <f t="shared" ref="K283:K346" si="95">I283*D283</f>
        <v>15294000</v>
      </c>
      <c r="L283" s="77">
        <f t="shared" si="94"/>
        <v>0</v>
      </c>
      <c r="M283" s="77">
        <f t="shared" si="94"/>
        <v>0</v>
      </c>
      <c r="N283" s="77">
        <f t="shared" si="94"/>
        <v>15294000</v>
      </c>
      <c r="O283" s="77">
        <f t="shared" si="94"/>
        <v>15294000</v>
      </c>
      <c r="P283" s="78"/>
    </row>
    <row r="284" spans="1:16" s="22" customFormat="1" ht="16.5" hidden="1">
      <c r="A284" s="96">
        <v>5</v>
      </c>
      <c r="B284" s="97" t="s">
        <v>242</v>
      </c>
      <c r="C284" s="98" t="s">
        <v>122</v>
      </c>
      <c r="D284" s="79">
        <v>2</v>
      </c>
      <c r="E284" s="74">
        <v>0</v>
      </c>
      <c r="F284" s="73">
        <v>0</v>
      </c>
      <c r="G284" s="73">
        <f t="shared" si="91"/>
        <v>2</v>
      </c>
      <c r="H284" s="73">
        <f t="shared" si="92"/>
        <v>2</v>
      </c>
      <c r="I284" s="142">
        <v>1715000</v>
      </c>
      <c r="J284" s="75">
        <v>0</v>
      </c>
      <c r="K284" s="76">
        <f t="shared" si="95"/>
        <v>3430000</v>
      </c>
      <c r="L284" s="77">
        <f t="shared" si="94"/>
        <v>0</v>
      </c>
      <c r="M284" s="77">
        <f t="shared" si="94"/>
        <v>0</v>
      </c>
      <c r="N284" s="77">
        <f t="shared" si="94"/>
        <v>3430000</v>
      </c>
      <c r="O284" s="77">
        <f t="shared" si="94"/>
        <v>3430000</v>
      </c>
      <c r="P284" s="78"/>
    </row>
    <row r="285" spans="1:16" s="22" customFormat="1" ht="15.75" hidden="1">
      <c r="A285" s="95" t="s">
        <v>140</v>
      </c>
      <c r="B285" s="266" t="s">
        <v>243</v>
      </c>
      <c r="C285" s="266"/>
      <c r="D285" s="266"/>
      <c r="E285" s="266"/>
      <c r="F285" s="79"/>
      <c r="G285" s="79"/>
      <c r="H285" s="79"/>
      <c r="I285" s="144"/>
      <c r="J285" s="75"/>
      <c r="K285" s="76"/>
      <c r="L285" s="80"/>
      <c r="M285" s="80"/>
      <c r="N285" s="81"/>
      <c r="O285" s="82"/>
      <c r="P285" s="78"/>
    </row>
    <row r="286" spans="1:16" s="22" customFormat="1" ht="31.5" hidden="1">
      <c r="A286" s="96">
        <v>1</v>
      </c>
      <c r="B286" s="99" t="s">
        <v>244</v>
      </c>
      <c r="C286" s="98" t="s">
        <v>54</v>
      </c>
      <c r="D286" s="79">
        <v>1</v>
      </c>
      <c r="E286" s="74">
        <v>0</v>
      </c>
      <c r="F286" s="73">
        <v>0</v>
      </c>
      <c r="G286" s="73">
        <f t="shared" ref="G286:G289" si="96">D286</f>
        <v>1</v>
      </c>
      <c r="H286" s="73">
        <f t="shared" ref="H286:H289" si="97">F286+G286</f>
        <v>1</v>
      </c>
      <c r="I286" s="142">
        <v>16737000</v>
      </c>
      <c r="J286" s="75">
        <v>0</v>
      </c>
      <c r="K286" s="76">
        <f t="shared" si="95"/>
        <v>16737000</v>
      </c>
      <c r="L286" s="77">
        <f t="shared" ref="L286:O294" si="98">E286*($I286+$J286)</f>
        <v>0</v>
      </c>
      <c r="M286" s="77">
        <f t="shared" si="98"/>
        <v>0</v>
      </c>
      <c r="N286" s="77">
        <f t="shared" si="98"/>
        <v>16737000</v>
      </c>
      <c r="O286" s="77">
        <f t="shared" si="98"/>
        <v>16737000</v>
      </c>
      <c r="P286" s="78"/>
    </row>
    <row r="287" spans="1:16" s="22" customFormat="1" ht="31.5" hidden="1">
      <c r="A287" s="96">
        <v>2</v>
      </c>
      <c r="B287" s="99" t="s">
        <v>245</v>
      </c>
      <c r="C287" s="98" t="s">
        <v>97</v>
      </c>
      <c r="D287" s="79">
        <v>4</v>
      </c>
      <c r="E287" s="74">
        <v>0</v>
      </c>
      <c r="F287" s="73">
        <v>0</v>
      </c>
      <c r="G287" s="73">
        <f t="shared" si="96"/>
        <v>4</v>
      </c>
      <c r="H287" s="73">
        <f t="shared" si="97"/>
        <v>4</v>
      </c>
      <c r="I287" s="142">
        <v>1271000</v>
      </c>
      <c r="J287" s="75">
        <v>0</v>
      </c>
      <c r="K287" s="76">
        <f t="shared" si="95"/>
        <v>5084000</v>
      </c>
      <c r="L287" s="77">
        <f t="shared" si="98"/>
        <v>0</v>
      </c>
      <c r="M287" s="77">
        <f t="shared" si="98"/>
        <v>0</v>
      </c>
      <c r="N287" s="77">
        <f t="shared" si="98"/>
        <v>5084000</v>
      </c>
      <c r="O287" s="77">
        <f t="shared" si="98"/>
        <v>5084000</v>
      </c>
      <c r="P287" s="78"/>
    </row>
    <row r="288" spans="1:16" s="22" customFormat="1" ht="31.5" hidden="1">
      <c r="A288" s="96">
        <v>3</v>
      </c>
      <c r="B288" s="99" t="s">
        <v>246</v>
      </c>
      <c r="C288" s="98" t="s">
        <v>247</v>
      </c>
      <c r="D288" s="79">
        <v>2</v>
      </c>
      <c r="E288" s="74">
        <v>0</v>
      </c>
      <c r="F288" s="73">
        <v>0</v>
      </c>
      <c r="G288" s="73">
        <f t="shared" si="96"/>
        <v>2</v>
      </c>
      <c r="H288" s="73">
        <f t="shared" si="97"/>
        <v>2</v>
      </c>
      <c r="I288" s="142">
        <v>6458000</v>
      </c>
      <c r="J288" s="75">
        <v>0</v>
      </c>
      <c r="K288" s="76">
        <f t="shared" si="95"/>
        <v>12916000</v>
      </c>
      <c r="L288" s="77">
        <f t="shared" si="98"/>
        <v>0</v>
      </c>
      <c r="M288" s="77">
        <f t="shared" si="98"/>
        <v>0</v>
      </c>
      <c r="N288" s="77">
        <f t="shared" si="98"/>
        <v>12916000</v>
      </c>
      <c r="O288" s="77">
        <f t="shared" si="98"/>
        <v>12916000</v>
      </c>
      <c r="P288" s="78"/>
    </row>
    <row r="289" spans="1:16" s="22" customFormat="1" ht="16.5" hidden="1">
      <c r="A289" s="96">
        <v>4</v>
      </c>
      <c r="B289" s="97" t="s">
        <v>248</v>
      </c>
      <c r="C289" s="98" t="s">
        <v>247</v>
      </c>
      <c r="D289" s="79">
        <v>4</v>
      </c>
      <c r="E289" s="74">
        <v>0</v>
      </c>
      <c r="F289" s="73">
        <v>0</v>
      </c>
      <c r="G289" s="73">
        <f t="shared" si="96"/>
        <v>4</v>
      </c>
      <c r="H289" s="73">
        <f t="shared" si="97"/>
        <v>4</v>
      </c>
      <c r="I289" s="142">
        <v>1290000</v>
      </c>
      <c r="J289" s="75">
        <v>0</v>
      </c>
      <c r="K289" s="76">
        <f t="shared" si="95"/>
        <v>5160000</v>
      </c>
      <c r="L289" s="77">
        <f t="shared" si="98"/>
        <v>0</v>
      </c>
      <c r="M289" s="77">
        <f t="shared" si="98"/>
        <v>0</v>
      </c>
      <c r="N289" s="77">
        <f t="shared" si="98"/>
        <v>5160000</v>
      </c>
      <c r="O289" s="77">
        <f t="shared" si="98"/>
        <v>5160000</v>
      </c>
      <c r="P289" s="78"/>
    </row>
    <row r="290" spans="1:16" s="22" customFormat="1" ht="15.75" hidden="1">
      <c r="A290" s="95" t="s">
        <v>430</v>
      </c>
      <c r="B290" s="266" t="s">
        <v>422</v>
      </c>
      <c r="C290" s="266"/>
      <c r="D290" s="266"/>
      <c r="E290" s="266"/>
      <c r="F290" s="266"/>
      <c r="G290" s="266"/>
      <c r="H290" s="266"/>
      <c r="I290" s="145"/>
      <c r="J290" s="75"/>
      <c r="K290" s="76"/>
      <c r="L290" s="77">
        <f t="shared" si="98"/>
        <v>0</v>
      </c>
      <c r="M290" s="77">
        <f t="shared" si="98"/>
        <v>0</v>
      </c>
      <c r="N290" s="77">
        <f t="shared" si="98"/>
        <v>0</v>
      </c>
      <c r="O290" s="77">
        <f t="shared" si="98"/>
        <v>0</v>
      </c>
      <c r="P290" s="78"/>
    </row>
    <row r="291" spans="1:16" s="22" customFormat="1" ht="16.5" hidden="1">
      <c r="A291" s="96">
        <v>1</v>
      </c>
      <c r="B291" s="97" t="s">
        <v>269</v>
      </c>
      <c r="C291" s="98" t="s">
        <v>65</v>
      </c>
      <c r="D291" s="79">
        <v>1</v>
      </c>
      <c r="E291" s="74">
        <v>0</v>
      </c>
      <c r="F291" s="73">
        <v>0</v>
      </c>
      <c r="G291" s="73">
        <f t="shared" ref="G291:G294" si="99">D291</f>
        <v>1</v>
      </c>
      <c r="H291" s="73">
        <f t="shared" ref="H291:H294" si="100">F291+G291</f>
        <v>1</v>
      </c>
      <c r="I291" s="142">
        <v>432648000</v>
      </c>
      <c r="J291" s="75">
        <v>0</v>
      </c>
      <c r="K291" s="76">
        <f t="shared" si="95"/>
        <v>432648000</v>
      </c>
      <c r="L291" s="77">
        <f t="shared" si="98"/>
        <v>0</v>
      </c>
      <c r="M291" s="77">
        <f t="shared" si="98"/>
        <v>0</v>
      </c>
      <c r="N291" s="77">
        <f t="shared" si="98"/>
        <v>432648000</v>
      </c>
      <c r="O291" s="77">
        <f t="shared" si="98"/>
        <v>432648000</v>
      </c>
      <c r="P291" s="78"/>
    </row>
    <row r="292" spans="1:16" s="22" customFormat="1" ht="31.5" hidden="1">
      <c r="A292" s="96">
        <v>2</v>
      </c>
      <c r="B292" s="97" t="s">
        <v>270</v>
      </c>
      <c r="C292" s="98" t="s">
        <v>65</v>
      </c>
      <c r="D292" s="79">
        <v>1</v>
      </c>
      <c r="E292" s="74">
        <v>0</v>
      </c>
      <c r="F292" s="73">
        <v>0</v>
      </c>
      <c r="G292" s="73">
        <f t="shared" si="99"/>
        <v>1</v>
      </c>
      <c r="H292" s="73">
        <f t="shared" si="100"/>
        <v>1</v>
      </c>
      <c r="I292" s="142">
        <v>544292000</v>
      </c>
      <c r="J292" s="75">
        <v>0</v>
      </c>
      <c r="K292" s="76">
        <f t="shared" si="95"/>
        <v>544292000</v>
      </c>
      <c r="L292" s="77">
        <f t="shared" si="98"/>
        <v>0</v>
      </c>
      <c r="M292" s="77">
        <f t="shared" si="98"/>
        <v>0</v>
      </c>
      <c r="N292" s="77">
        <f t="shared" si="98"/>
        <v>544292000</v>
      </c>
      <c r="O292" s="77">
        <f t="shared" si="98"/>
        <v>544292000</v>
      </c>
      <c r="P292" s="78"/>
    </row>
    <row r="293" spans="1:16" s="22" customFormat="1" ht="31.5" hidden="1">
      <c r="A293" s="96">
        <v>3</v>
      </c>
      <c r="B293" s="97" t="s">
        <v>204</v>
      </c>
      <c r="C293" s="98" t="s">
        <v>54</v>
      </c>
      <c r="D293" s="79">
        <v>2</v>
      </c>
      <c r="E293" s="74">
        <v>0</v>
      </c>
      <c r="F293" s="73">
        <v>0</v>
      </c>
      <c r="G293" s="73">
        <f t="shared" si="99"/>
        <v>2</v>
      </c>
      <c r="H293" s="73">
        <f t="shared" si="100"/>
        <v>2</v>
      </c>
      <c r="I293" s="142">
        <v>689985000</v>
      </c>
      <c r="J293" s="75">
        <v>0</v>
      </c>
      <c r="K293" s="76">
        <f t="shared" si="95"/>
        <v>1379970000</v>
      </c>
      <c r="L293" s="77">
        <f t="shared" si="98"/>
        <v>0</v>
      </c>
      <c r="M293" s="77">
        <f t="shared" si="98"/>
        <v>0</v>
      </c>
      <c r="N293" s="77">
        <f t="shared" si="98"/>
        <v>1379970000</v>
      </c>
      <c r="O293" s="77">
        <f t="shared" si="98"/>
        <v>1379970000</v>
      </c>
      <c r="P293" s="78"/>
    </row>
    <row r="294" spans="1:16" s="22" customFormat="1" ht="31.5" hidden="1">
      <c r="A294" s="96">
        <v>4</v>
      </c>
      <c r="B294" s="97" t="s">
        <v>271</v>
      </c>
      <c r="C294" s="98" t="s">
        <v>54</v>
      </c>
      <c r="D294" s="79">
        <v>1</v>
      </c>
      <c r="E294" s="74">
        <v>0</v>
      </c>
      <c r="F294" s="73">
        <v>0</v>
      </c>
      <c r="G294" s="73">
        <f t="shared" si="99"/>
        <v>1</v>
      </c>
      <c r="H294" s="73">
        <f t="shared" si="100"/>
        <v>1</v>
      </c>
      <c r="I294" s="142">
        <v>462212000</v>
      </c>
      <c r="J294" s="75">
        <v>0</v>
      </c>
      <c r="K294" s="76">
        <f t="shared" si="95"/>
        <v>462212000</v>
      </c>
      <c r="L294" s="77">
        <f t="shared" si="98"/>
        <v>0</v>
      </c>
      <c r="M294" s="77">
        <f t="shared" si="98"/>
        <v>0</v>
      </c>
      <c r="N294" s="77">
        <f t="shared" si="98"/>
        <v>462212000</v>
      </c>
      <c r="O294" s="77">
        <f t="shared" si="98"/>
        <v>462212000</v>
      </c>
      <c r="P294" s="78"/>
    </row>
    <row r="295" spans="1:16" s="22" customFormat="1" ht="15.75" hidden="1">
      <c r="A295" s="94" t="s">
        <v>431</v>
      </c>
      <c r="B295" s="266" t="s">
        <v>432</v>
      </c>
      <c r="C295" s="266"/>
      <c r="D295" s="266"/>
      <c r="E295" s="266"/>
      <c r="F295" s="266"/>
      <c r="G295" s="266"/>
      <c r="H295" s="266"/>
      <c r="I295" s="146"/>
      <c r="J295" s="75"/>
      <c r="K295" s="76"/>
      <c r="L295" s="80"/>
      <c r="M295" s="80"/>
      <c r="N295" s="81"/>
      <c r="O295" s="82"/>
      <c r="P295" s="78"/>
    </row>
    <row r="296" spans="1:16" s="22" customFormat="1" ht="15.75" hidden="1">
      <c r="A296" s="95" t="s">
        <v>51</v>
      </c>
      <c r="B296" s="266" t="s">
        <v>287</v>
      </c>
      <c r="C296" s="266"/>
      <c r="D296" s="266"/>
      <c r="E296" s="266"/>
      <c r="F296" s="79"/>
      <c r="G296" s="79"/>
      <c r="H296" s="79"/>
      <c r="I296" s="144"/>
      <c r="J296" s="75"/>
      <c r="K296" s="76"/>
      <c r="L296" s="80"/>
      <c r="M296" s="80"/>
      <c r="N296" s="81"/>
      <c r="O296" s="82"/>
      <c r="P296" s="78"/>
    </row>
    <row r="297" spans="1:16" s="22" customFormat="1" ht="47.25" hidden="1">
      <c r="A297" s="96">
        <v>1</v>
      </c>
      <c r="B297" s="99" t="s">
        <v>288</v>
      </c>
      <c r="C297" s="98" t="s">
        <v>54</v>
      </c>
      <c r="D297" s="79">
        <v>1</v>
      </c>
      <c r="E297" s="74">
        <v>0</v>
      </c>
      <c r="F297" s="73">
        <v>0</v>
      </c>
      <c r="G297" s="73">
        <f t="shared" ref="G297:G303" si="101">D297</f>
        <v>1</v>
      </c>
      <c r="H297" s="73">
        <f t="shared" ref="H297:H303" si="102">F297+G297</f>
        <v>1</v>
      </c>
      <c r="I297" s="142">
        <v>508003000</v>
      </c>
      <c r="J297" s="75">
        <v>0</v>
      </c>
      <c r="K297" s="76">
        <f t="shared" si="95"/>
        <v>508003000</v>
      </c>
      <c r="L297" s="77">
        <f t="shared" ref="L297:O303" si="103">E297*($I297+$J297)</f>
        <v>0</v>
      </c>
      <c r="M297" s="77">
        <f t="shared" si="103"/>
        <v>0</v>
      </c>
      <c r="N297" s="77">
        <f t="shared" si="103"/>
        <v>508003000</v>
      </c>
      <c r="O297" s="77">
        <f t="shared" si="103"/>
        <v>508003000</v>
      </c>
      <c r="P297" s="78"/>
    </row>
    <row r="298" spans="1:16" s="22" customFormat="1" ht="16.5" hidden="1">
      <c r="A298" s="96">
        <v>2</v>
      </c>
      <c r="B298" s="97" t="s">
        <v>289</v>
      </c>
      <c r="C298" s="98" t="s">
        <v>54</v>
      </c>
      <c r="D298" s="79">
        <v>1</v>
      </c>
      <c r="E298" s="74">
        <v>0</v>
      </c>
      <c r="F298" s="73">
        <v>0</v>
      </c>
      <c r="G298" s="73">
        <f t="shared" si="101"/>
        <v>1</v>
      </c>
      <c r="H298" s="73">
        <f t="shared" si="102"/>
        <v>1</v>
      </c>
      <c r="I298" s="142">
        <v>28406000</v>
      </c>
      <c r="J298" s="75">
        <v>0</v>
      </c>
      <c r="K298" s="76">
        <f t="shared" si="95"/>
        <v>28406000</v>
      </c>
      <c r="L298" s="77">
        <f t="shared" si="103"/>
        <v>0</v>
      </c>
      <c r="M298" s="77">
        <f t="shared" si="103"/>
        <v>0</v>
      </c>
      <c r="N298" s="77">
        <f t="shared" si="103"/>
        <v>28406000</v>
      </c>
      <c r="O298" s="77">
        <f t="shared" si="103"/>
        <v>28406000</v>
      </c>
      <c r="P298" s="78"/>
    </row>
    <row r="299" spans="1:16" s="22" customFormat="1" ht="16.5" hidden="1">
      <c r="A299" s="96">
        <v>3</v>
      </c>
      <c r="B299" s="97" t="s">
        <v>290</v>
      </c>
      <c r="C299" s="98" t="s">
        <v>54</v>
      </c>
      <c r="D299" s="79">
        <v>1</v>
      </c>
      <c r="E299" s="74">
        <v>0</v>
      </c>
      <c r="F299" s="73">
        <v>0</v>
      </c>
      <c r="G299" s="73">
        <f t="shared" si="101"/>
        <v>1</v>
      </c>
      <c r="H299" s="73">
        <f t="shared" si="102"/>
        <v>1</v>
      </c>
      <c r="I299" s="142">
        <v>129896000</v>
      </c>
      <c r="J299" s="75">
        <v>0</v>
      </c>
      <c r="K299" s="76">
        <f t="shared" si="95"/>
        <v>129896000</v>
      </c>
      <c r="L299" s="77">
        <f t="shared" si="103"/>
        <v>0</v>
      </c>
      <c r="M299" s="77">
        <f t="shared" si="103"/>
        <v>0</v>
      </c>
      <c r="N299" s="77">
        <f t="shared" si="103"/>
        <v>129896000</v>
      </c>
      <c r="O299" s="77">
        <f t="shared" si="103"/>
        <v>129896000</v>
      </c>
      <c r="P299" s="78"/>
    </row>
    <row r="300" spans="1:16" s="22" customFormat="1" ht="16.5" hidden="1">
      <c r="A300" s="96">
        <v>4</v>
      </c>
      <c r="B300" s="97" t="s">
        <v>291</v>
      </c>
      <c r="C300" s="98" t="s">
        <v>97</v>
      </c>
      <c r="D300" s="79">
        <v>1</v>
      </c>
      <c r="E300" s="74">
        <v>0</v>
      </c>
      <c r="F300" s="73">
        <v>0</v>
      </c>
      <c r="G300" s="73">
        <f t="shared" si="101"/>
        <v>1</v>
      </c>
      <c r="H300" s="73">
        <f t="shared" si="102"/>
        <v>1</v>
      </c>
      <c r="I300" s="142">
        <v>28406000</v>
      </c>
      <c r="J300" s="75">
        <v>0</v>
      </c>
      <c r="K300" s="76">
        <f t="shared" si="95"/>
        <v>28406000</v>
      </c>
      <c r="L300" s="77">
        <f t="shared" si="103"/>
        <v>0</v>
      </c>
      <c r="M300" s="77">
        <f t="shared" si="103"/>
        <v>0</v>
      </c>
      <c r="N300" s="77">
        <f t="shared" si="103"/>
        <v>28406000</v>
      </c>
      <c r="O300" s="77">
        <f t="shared" si="103"/>
        <v>28406000</v>
      </c>
      <c r="P300" s="78"/>
    </row>
    <row r="301" spans="1:16" s="22" customFormat="1" ht="16.5" hidden="1">
      <c r="A301" s="96">
        <v>5</v>
      </c>
      <c r="B301" s="97" t="s">
        <v>292</v>
      </c>
      <c r="C301" s="98" t="s">
        <v>54</v>
      </c>
      <c r="D301" s="79">
        <v>1</v>
      </c>
      <c r="E301" s="74">
        <v>0</v>
      </c>
      <c r="F301" s="73">
        <v>0</v>
      </c>
      <c r="G301" s="73">
        <f t="shared" si="101"/>
        <v>1</v>
      </c>
      <c r="H301" s="73">
        <f t="shared" si="102"/>
        <v>1</v>
      </c>
      <c r="I301" s="142">
        <v>47557000</v>
      </c>
      <c r="J301" s="75">
        <v>0</v>
      </c>
      <c r="K301" s="76">
        <f t="shared" si="95"/>
        <v>47557000</v>
      </c>
      <c r="L301" s="77">
        <f t="shared" si="103"/>
        <v>0</v>
      </c>
      <c r="M301" s="77">
        <f t="shared" si="103"/>
        <v>0</v>
      </c>
      <c r="N301" s="77">
        <f t="shared" si="103"/>
        <v>47557000</v>
      </c>
      <c r="O301" s="77">
        <f t="shared" si="103"/>
        <v>47557000</v>
      </c>
      <c r="P301" s="78"/>
    </row>
    <row r="302" spans="1:16" s="22" customFormat="1" ht="31.5" hidden="1">
      <c r="A302" s="96">
        <v>6</v>
      </c>
      <c r="B302" s="99" t="s">
        <v>293</v>
      </c>
      <c r="C302" s="98" t="s">
        <v>54</v>
      </c>
      <c r="D302" s="79">
        <v>1</v>
      </c>
      <c r="E302" s="74">
        <v>0</v>
      </c>
      <c r="F302" s="73">
        <v>0</v>
      </c>
      <c r="G302" s="73">
        <f t="shared" si="101"/>
        <v>1</v>
      </c>
      <c r="H302" s="73">
        <f t="shared" si="102"/>
        <v>1</v>
      </c>
      <c r="I302" s="142">
        <v>53754000</v>
      </c>
      <c r="J302" s="75">
        <v>0</v>
      </c>
      <c r="K302" s="76">
        <f t="shared" si="95"/>
        <v>53754000</v>
      </c>
      <c r="L302" s="77">
        <f t="shared" si="103"/>
        <v>0</v>
      </c>
      <c r="M302" s="77">
        <f t="shared" si="103"/>
        <v>0</v>
      </c>
      <c r="N302" s="77">
        <f t="shared" si="103"/>
        <v>53754000</v>
      </c>
      <c r="O302" s="77">
        <f t="shared" si="103"/>
        <v>53754000</v>
      </c>
      <c r="P302" s="78"/>
    </row>
    <row r="303" spans="1:16" s="22" customFormat="1" ht="16.5" hidden="1">
      <c r="A303" s="96">
        <v>7</v>
      </c>
      <c r="B303" s="97" t="s">
        <v>294</v>
      </c>
      <c r="C303" s="98" t="s">
        <v>54</v>
      </c>
      <c r="D303" s="79">
        <v>1</v>
      </c>
      <c r="E303" s="74">
        <v>0</v>
      </c>
      <c r="F303" s="73">
        <v>0</v>
      </c>
      <c r="G303" s="73">
        <f t="shared" si="101"/>
        <v>1</v>
      </c>
      <c r="H303" s="73">
        <f t="shared" si="102"/>
        <v>1</v>
      </c>
      <c r="I303" s="142">
        <v>26060000</v>
      </c>
      <c r="J303" s="75">
        <v>0</v>
      </c>
      <c r="K303" s="76">
        <f t="shared" si="95"/>
        <v>26060000</v>
      </c>
      <c r="L303" s="77">
        <f t="shared" si="103"/>
        <v>0</v>
      </c>
      <c r="M303" s="77">
        <f t="shared" si="103"/>
        <v>0</v>
      </c>
      <c r="N303" s="77">
        <f t="shared" si="103"/>
        <v>26060000</v>
      </c>
      <c r="O303" s="77">
        <f t="shared" si="103"/>
        <v>26060000</v>
      </c>
      <c r="P303" s="78"/>
    </row>
    <row r="304" spans="1:16" s="22" customFormat="1" ht="15.75" hidden="1">
      <c r="A304" s="95" t="s">
        <v>57</v>
      </c>
      <c r="B304" s="266" t="s">
        <v>295</v>
      </c>
      <c r="C304" s="266"/>
      <c r="D304" s="266"/>
      <c r="E304" s="266"/>
      <c r="F304" s="79"/>
      <c r="G304" s="79"/>
      <c r="H304" s="79"/>
      <c r="I304" s="144"/>
      <c r="J304" s="75"/>
      <c r="K304" s="76"/>
      <c r="L304" s="80"/>
      <c r="M304" s="80"/>
      <c r="N304" s="81"/>
      <c r="O304" s="82"/>
      <c r="P304" s="78"/>
    </row>
    <row r="305" spans="1:16" s="22" customFormat="1" ht="47.25" hidden="1">
      <c r="A305" s="96">
        <v>1</v>
      </c>
      <c r="B305" s="99" t="s">
        <v>288</v>
      </c>
      <c r="C305" s="98" t="s">
        <v>54</v>
      </c>
      <c r="D305" s="79">
        <v>1</v>
      </c>
      <c r="E305" s="74">
        <v>0</v>
      </c>
      <c r="F305" s="73">
        <v>0</v>
      </c>
      <c r="G305" s="73">
        <f t="shared" ref="G305:G320" si="104">D305</f>
        <v>1</v>
      </c>
      <c r="H305" s="73">
        <f t="shared" ref="H305:H320" si="105">F305+G305</f>
        <v>1</v>
      </c>
      <c r="I305" s="142">
        <v>508003000</v>
      </c>
      <c r="J305" s="75">
        <v>0</v>
      </c>
      <c r="K305" s="76">
        <f t="shared" si="95"/>
        <v>508003000</v>
      </c>
      <c r="L305" s="77">
        <f t="shared" ref="L305:O320" si="106">E305*($I305+$J305)</f>
        <v>0</v>
      </c>
      <c r="M305" s="77">
        <f t="shared" si="106"/>
        <v>0</v>
      </c>
      <c r="N305" s="77">
        <f t="shared" si="106"/>
        <v>508003000</v>
      </c>
      <c r="O305" s="77">
        <f t="shared" si="106"/>
        <v>508003000</v>
      </c>
      <c r="P305" s="78"/>
    </row>
    <row r="306" spans="1:16" s="22" customFormat="1" ht="16.5" hidden="1">
      <c r="A306" s="96">
        <v>2</v>
      </c>
      <c r="B306" s="97" t="s">
        <v>289</v>
      </c>
      <c r="C306" s="98" t="s">
        <v>54</v>
      </c>
      <c r="D306" s="79">
        <v>1</v>
      </c>
      <c r="E306" s="74">
        <v>0</v>
      </c>
      <c r="F306" s="73">
        <v>0</v>
      </c>
      <c r="G306" s="73">
        <f t="shared" si="104"/>
        <v>1</v>
      </c>
      <c r="H306" s="73">
        <f t="shared" si="105"/>
        <v>1</v>
      </c>
      <c r="I306" s="142">
        <v>28406000</v>
      </c>
      <c r="J306" s="75">
        <v>0</v>
      </c>
      <c r="K306" s="76">
        <f t="shared" si="95"/>
        <v>28406000</v>
      </c>
      <c r="L306" s="77">
        <f t="shared" si="106"/>
        <v>0</v>
      </c>
      <c r="M306" s="77">
        <f t="shared" si="106"/>
        <v>0</v>
      </c>
      <c r="N306" s="77">
        <f t="shared" si="106"/>
        <v>28406000</v>
      </c>
      <c r="O306" s="77">
        <f t="shared" si="106"/>
        <v>28406000</v>
      </c>
      <c r="P306" s="83"/>
    </row>
    <row r="307" spans="1:16" s="22" customFormat="1" ht="16.5" hidden="1">
      <c r="A307" s="96">
        <v>3</v>
      </c>
      <c r="B307" s="97" t="s">
        <v>290</v>
      </c>
      <c r="C307" s="98" t="s">
        <v>54</v>
      </c>
      <c r="D307" s="79">
        <v>1</v>
      </c>
      <c r="E307" s="74">
        <v>0</v>
      </c>
      <c r="F307" s="73">
        <v>0</v>
      </c>
      <c r="G307" s="73">
        <f t="shared" si="104"/>
        <v>1</v>
      </c>
      <c r="H307" s="73">
        <f t="shared" si="105"/>
        <v>1</v>
      </c>
      <c r="I307" s="142">
        <v>129896000</v>
      </c>
      <c r="J307" s="75">
        <v>0</v>
      </c>
      <c r="K307" s="76">
        <f t="shared" si="95"/>
        <v>129896000</v>
      </c>
      <c r="L307" s="77">
        <f t="shared" si="106"/>
        <v>0</v>
      </c>
      <c r="M307" s="77">
        <f t="shared" si="106"/>
        <v>0</v>
      </c>
      <c r="N307" s="77">
        <f t="shared" si="106"/>
        <v>129896000</v>
      </c>
      <c r="O307" s="77">
        <f t="shared" si="106"/>
        <v>129896000</v>
      </c>
      <c r="P307" s="78"/>
    </row>
    <row r="308" spans="1:16" s="22" customFormat="1" ht="16.5" hidden="1">
      <c r="A308" s="96">
        <v>4</v>
      </c>
      <c r="B308" s="97" t="s">
        <v>291</v>
      </c>
      <c r="C308" s="98" t="s">
        <v>54</v>
      </c>
      <c r="D308" s="79">
        <v>1</v>
      </c>
      <c r="E308" s="74">
        <v>0</v>
      </c>
      <c r="F308" s="73">
        <v>0</v>
      </c>
      <c r="G308" s="73">
        <f t="shared" si="104"/>
        <v>1</v>
      </c>
      <c r="H308" s="73">
        <f t="shared" si="105"/>
        <v>1</v>
      </c>
      <c r="I308" s="142">
        <v>28406000</v>
      </c>
      <c r="J308" s="75">
        <v>0</v>
      </c>
      <c r="K308" s="76">
        <f t="shared" si="95"/>
        <v>28406000</v>
      </c>
      <c r="L308" s="77">
        <f t="shared" si="106"/>
        <v>0</v>
      </c>
      <c r="M308" s="77">
        <f t="shared" si="106"/>
        <v>0</v>
      </c>
      <c r="N308" s="77">
        <f t="shared" si="106"/>
        <v>28406000</v>
      </c>
      <c r="O308" s="77">
        <f t="shared" si="106"/>
        <v>28406000</v>
      </c>
      <c r="P308" s="78"/>
    </row>
    <row r="309" spans="1:16" s="22" customFormat="1" ht="16.5" hidden="1">
      <c r="A309" s="96">
        <v>5</v>
      </c>
      <c r="B309" s="97" t="s">
        <v>296</v>
      </c>
      <c r="C309" s="98" t="s">
        <v>109</v>
      </c>
      <c r="D309" s="79">
        <v>1</v>
      </c>
      <c r="E309" s="74">
        <v>0</v>
      </c>
      <c r="F309" s="73">
        <v>0</v>
      </c>
      <c r="G309" s="73">
        <f t="shared" si="104"/>
        <v>1</v>
      </c>
      <c r="H309" s="73">
        <f t="shared" si="105"/>
        <v>1</v>
      </c>
      <c r="I309" s="142">
        <v>36259000</v>
      </c>
      <c r="J309" s="75">
        <v>0</v>
      </c>
      <c r="K309" s="76">
        <f t="shared" si="95"/>
        <v>36259000</v>
      </c>
      <c r="L309" s="77">
        <f t="shared" si="106"/>
        <v>0</v>
      </c>
      <c r="M309" s="77">
        <f t="shared" si="106"/>
        <v>0</v>
      </c>
      <c r="N309" s="77">
        <f t="shared" si="106"/>
        <v>36259000</v>
      </c>
      <c r="O309" s="77">
        <f t="shared" si="106"/>
        <v>36259000</v>
      </c>
      <c r="P309" s="78"/>
    </row>
    <row r="310" spans="1:16" s="22" customFormat="1" ht="16.5" hidden="1">
      <c r="A310" s="96">
        <v>6</v>
      </c>
      <c r="B310" s="97" t="s">
        <v>297</v>
      </c>
      <c r="C310" s="98" t="s">
        <v>109</v>
      </c>
      <c r="D310" s="79">
        <v>4</v>
      </c>
      <c r="E310" s="74">
        <v>0</v>
      </c>
      <c r="F310" s="73">
        <v>0</v>
      </c>
      <c r="G310" s="73">
        <f t="shared" si="104"/>
        <v>4</v>
      </c>
      <c r="H310" s="73">
        <f t="shared" si="105"/>
        <v>4</v>
      </c>
      <c r="I310" s="142">
        <v>3732000</v>
      </c>
      <c r="J310" s="75">
        <v>0</v>
      </c>
      <c r="K310" s="76">
        <f t="shared" si="95"/>
        <v>14928000</v>
      </c>
      <c r="L310" s="77">
        <f t="shared" si="106"/>
        <v>0</v>
      </c>
      <c r="M310" s="77">
        <f t="shared" si="106"/>
        <v>0</v>
      </c>
      <c r="N310" s="77">
        <f t="shared" si="106"/>
        <v>14928000</v>
      </c>
      <c r="O310" s="77">
        <f t="shared" si="106"/>
        <v>14928000</v>
      </c>
      <c r="P310" s="78"/>
    </row>
    <row r="311" spans="1:16" s="22" customFormat="1" ht="16.5" hidden="1">
      <c r="A311" s="96">
        <v>7</v>
      </c>
      <c r="B311" s="97" t="s">
        <v>292</v>
      </c>
      <c r="C311" s="98" t="s">
        <v>54</v>
      </c>
      <c r="D311" s="79">
        <v>1</v>
      </c>
      <c r="E311" s="74">
        <v>0</v>
      </c>
      <c r="F311" s="73">
        <v>0</v>
      </c>
      <c r="G311" s="73">
        <f t="shared" si="104"/>
        <v>1</v>
      </c>
      <c r="H311" s="73">
        <f t="shared" si="105"/>
        <v>1</v>
      </c>
      <c r="I311" s="142">
        <v>47557000</v>
      </c>
      <c r="J311" s="75">
        <v>0</v>
      </c>
      <c r="K311" s="76">
        <f t="shared" si="95"/>
        <v>47557000</v>
      </c>
      <c r="L311" s="77">
        <f t="shared" si="106"/>
        <v>0</v>
      </c>
      <c r="M311" s="77">
        <f t="shared" si="106"/>
        <v>0</v>
      </c>
      <c r="N311" s="77">
        <f t="shared" si="106"/>
        <v>47557000</v>
      </c>
      <c r="O311" s="77">
        <f t="shared" si="106"/>
        <v>47557000</v>
      </c>
      <c r="P311" s="78"/>
    </row>
    <row r="312" spans="1:16" s="22" customFormat="1" ht="31.5" hidden="1">
      <c r="A312" s="96">
        <v>8</v>
      </c>
      <c r="B312" s="97" t="s">
        <v>293</v>
      </c>
      <c r="C312" s="98" t="s">
        <v>54</v>
      </c>
      <c r="D312" s="79">
        <v>1</v>
      </c>
      <c r="E312" s="74">
        <v>0</v>
      </c>
      <c r="F312" s="73">
        <v>0</v>
      </c>
      <c r="G312" s="73">
        <f t="shared" si="104"/>
        <v>1</v>
      </c>
      <c r="H312" s="73">
        <f t="shared" si="105"/>
        <v>1</v>
      </c>
      <c r="I312" s="142">
        <v>53754000</v>
      </c>
      <c r="J312" s="75">
        <v>0</v>
      </c>
      <c r="K312" s="76">
        <f t="shared" si="95"/>
        <v>53754000</v>
      </c>
      <c r="L312" s="77">
        <f t="shared" si="106"/>
        <v>0</v>
      </c>
      <c r="M312" s="77">
        <f t="shared" si="106"/>
        <v>0</v>
      </c>
      <c r="N312" s="77">
        <f t="shared" si="106"/>
        <v>53754000</v>
      </c>
      <c r="O312" s="77">
        <f t="shared" si="106"/>
        <v>53754000</v>
      </c>
      <c r="P312" s="78"/>
    </row>
    <row r="313" spans="1:16" s="22" customFormat="1" ht="16.5" hidden="1">
      <c r="A313" s="96">
        <v>9</v>
      </c>
      <c r="B313" s="97" t="s">
        <v>298</v>
      </c>
      <c r="C313" s="98" t="s">
        <v>109</v>
      </c>
      <c r="D313" s="79">
        <v>1</v>
      </c>
      <c r="E313" s="74">
        <v>0</v>
      </c>
      <c r="F313" s="73">
        <v>0</v>
      </c>
      <c r="G313" s="73">
        <f t="shared" si="104"/>
        <v>1</v>
      </c>
      <c r="H313" s="73">
        <f t="shared" si="105"/>
        <v>1</v>
      </c>
      <c r="I313" s="142">
        <v>25459000</v>
      </c>
      <c r="J313" s="75">
        <v>0</v>
      </c>
      <c r="K313" s="76">
        <f t="shared" si="95"/>
        <v>25459000</v>
      </c>
      <c r="L313" s="77">
        <f t="shared" si="106"/>
        <v>0</v>
      </c>
      <c r="M313" s="77">
        <f t="shared" si="106"/>
        <v>0</v>
      </c>
      <c r="N313" s="77">
        <f t="shared" si="106"/>
        <v>25459000</v>
      </c>
      <c r="O313" s="77">
        <f t="shared" si="106"/>
        <v>25459000</v>
      </c>
      <c r="P313" s="78"/>
    </row>
    <row r="314" spans="1:16" s="22" customFormat="1" ht="16.5" hidden="1">
      <c r="A314" s="96">
        <v>10</v>
      </c>
      <c r="B314" s="97" t="s">
        <v>299</v>
      </c>
      <c r="C314" s="98" t="s">
        <v>109</v>
      </c>
      <c r="D314" s="79">
        <v>1</v>
      </c>
      <c r="E314" s="74">
        <v>0</v>
      </c>
      <c r="F314" s="73">
        <v>0</v>
      </c>
      <c r="G314" s="73">
        <f t="shared" si="104"/>
        <v>1</v>
      </c>
      <c r="H314" s="73">
        <f t="shared" si="105"/>
        <v>1</v>
      </c>
      <c r="I314" s="142">
        <v>25778000</v>
      </c>
      <c r="J314" s="75">
        <v>0</v>
      </c>
      <c r="K314" s="76">
        <f t="shared" si="95"/>
        <v>25778000</v>
      </c>
      <c r="L314" s="77">
        <f t="shared" si="106"/>
        <v>0</v>
      </c>
      <c r="M314" s="77">
        <f t="shared" si="106"/>
        <v>0</v>
      </c>
      <c r="N314" s="77">
        <f t="shared" si="106"/>
        <v>25778000</v>
      </c>
      <c r="O314" s="77">
        <f t="shared" si="106"/>
        <v>25778000</v>
      </c>
      <c r="P314" s="78"/>
    </row>
    <row r="315" spans="1:16" s="22" customFormat="1" ht="16.5" hidden="1">
      <c r="A315" s="96">
        <v>11</v>
      </c>
      <c r="B315" s="97" t="s">
        <v>300</v>
      </c>
      <c r="C315" s="98" t="s">
        <v>109</v>
      </c>
      <c r="D315" s="79">
        <v>2</v>
      </c>
      <c r="E315" s="74">
        <v>0</v>
      </c>
      <c r="F315" s="73">
        <v>0</v>
      </c>
      <c r="G315" s="73">
        <f t="shared" si="104"/>
        <v>2</v>
      </c>
      <c r="H315" s="73">
        <f t="shared" si="105"/>
        <v>2</v>
      </c>
      <c r="I315" s="142">
        <v>47987000</v>
      </c>
      <c r="J315" s="75">
        <v>0</v>
      </c>
      <c r="K315" s="76">
        <f t="shared" si="95"/>
        <v>95974000</v>
      </c>
      <c r="L315" s="77">
        <f t="shared" si="106"/>
        <v>0</v>
      </c>
      <c r="M315" s="77">
        <f t="shared" si="106"/>
        <v>0</v>
      </c>
      <c r="N315" s="77">
        <f t="shared" si="106"/>
        <v>95974000</v>
      </c>
      <c r="O315" s="77">
        <f t="shared" si="106"/>
        <v>95974000</v>
      </c>
      <c r="P315" s="78"/>
    </row>
    <row r="316" spans="1:16" s="22" customFormat="1" ht="16.5" hidden="1">
      <c r="A316" s="96">
        <v>12</v>
      </c>
      <c r="B316" s="97" t="s">
        <v>301</v>
      </c>
      <c r="C316" s="98" t="s">
        <v>109</v>
      </c>
      <c r="D316" s="79">
        <v>2</v>
      </c>
      <c r="E316" s="74">
        <v>0</v>
      </c>
      <c r="F316" s="73">
        <v>0</v>
      </c>
      <c r="G316" s="73">
        <f t="shared" si="104"/>
        <v>2</v>
      </c>
      <c r="H316" s="73">
        <f t="shared" si="105"/>
        <v>2</v>
      </c>
      <c r="I316" s="142">
        <v>2917000</v>
      </c>
      <c r="J316" s="75">
        <v>0</v>
      </c>
      <c r="K316" s="76">
        <f t="shared" si="95"/>
        <v>5834000</v>
      </c>
      <c r="L316" s="77">
        <f t="shared" si="106"/>
        <v>0</v>
      </c>
      <c r="M316" s="77">
        <f t="shared" si="106"/>
        <v>0</v>
      </c>
      <c r="N316" s="77">
        <f t="shared" si="106"/>
        <v>5834000</v>
      </c>
      <c r="O316" s="77">
        <f t="shared" si="106"/>
        <v>5834000</v>
      </c>
      <c r="P316" s="78"/>
    </row>
    <row r="317" spans="1:16" s="22" customFormat="1" ht="16.5" hidden="1">
      <c r="A317" s="96">
        <v>13</v>
      </c>
      <c r="B317" s="97" t="s">
        <v>302</v>
      </c>
      <c r="C317" s="98" t="s">
        <v>109</v>
      </c>
      <c r="D317" s="79">
        <v>2</v>
      </c>
      <c r="E317" s="74">
        <v>0</v>
      </c>
      <c r="F317" s="73">
        <v>0</v>
      </c>
      <c r="G317" s="73">
        <f t="shared" si="104"/>
        <v>2</v>
      </c>
      <c r="H317" s="73">
        <f t="shared" si="105"/>
        <v>2</v>
      </c>
      <c r="I317" s="142">
        <v>1379000</v>
      </c>
      <c r="J317" s="75">
        <v>0</v>
      </c>
      <c r="K317" s="76">
        <f t="shared" si="95"/>
        <v>2758000</v>
      </c>
      <c r="L317" s="77">
        <f t="shared" si="106"/>
        <v>0</v>
      </c>
      <c r="M317" s="77">
        <f t="shared" si="106"/>
        <v>0</v>
      </c>
      <c r="N317" s="77">
        <f t="shared" si="106"/>
        <v>2758000</v>
      </c>
      <c r="O317" s="77">
        <f t="shared" si="106"/>
        <v>2758000</v>
      </c>
      <c r="P317" s="78"/>
    </row>
    <row r="318" spans="1:16" s="22" customFormat="1" ht="16.5" hidden="1">
      <c r="A318" s="96">
        <v>14</v>
      </c>
      <c r="B318" s="97" t="s">
        <v>303</v>
      </c>
      <c r="C318" s="98" t="s">
        <v>78</v>
      </c>
      <c r="D318" s="79">
        <v>50</v>
      </c>
      <c r="E318" s="74">
        <v>0</v>
      </c>
      <c r="F318" s="73">
        <v>0</v>
      </c>
      <c r="G318" s="73">
        <f t="shared" si="104"/>
        <v>50</v>
      </c>
      <c r="H318" s="73">
        <f t="shared" si="105"/>
        <v>50</v>
      </c>
      <c r="I318" s="142">
        <v>42000</v>
      </c>
      <c r="J318" s="75">
        <v>0</v>
      </c>
      <c r="K318" s="76">
        <f t="shared" si="95"/>
        <v>2100000</v>
      </c>
      <c r="L318" s="77">
        <f t="shared" si="106"/>
        <v>0</v>
      </c>
      <c r="M318" s="77">
        <f t="shared" si="106"/>
        <v>0</v>
      </c>
      <c r="N318" s="77">
        <f t="shared" si="106"/>
        <v>2100000</v>
      </c>
      <c r="O318" s="77">
        <f t="shared" si="106"/>
        <v>2100000</v>
      </c>
      <c r="P318" s="78"/>
    </row>
    <row r="319" spans="1:16" s="22" customFormat="1" ht="16.5" hidden="1">
      <c r="A319" s="96">
        <v>15</v>
      </c>
      <c r="B319" s="97" t="s">
        <v>304</v>
      </c>
      <c r="C319" s="98" t="s">
        <v>109</v>
      </c>
      <c r="D319" s="79">
        <v>1</v>
      </c>
      <c r="E319" s="74">
        <v>0</v>
      </c>
      <c r="F319" s="73">
        <v>0</v>
      </c>
      <c r="G319" s="73">
        <f t="shared" si="104"/>
        <v>1</v>
      </c>
      <c r="H319" s="73">
        <f t="shared" si="105"/>
        <v>1</v>
      </c>
      <c r="I319" s="142">
        <v>4134000</v>
      </c>
      <c r="J319" s="75">
        <v>0</v>
      </c>
      <c r="K319" s="76">
        <f t="shared" si="95"/>
        <v>4134000</v>
      </c>
      <c r="L319" s="77">
        <f t="shared" si="106"/>
        <v>0</v>
      </c>
      <c r="M319" s="77">
        <f t="shared" si="106"/>
        <v>0</v>
      </c>
      <c r="N319" s="77">
        <f t="shared" si="106"/>
        <v>4134000</v>
      </c>
      <c r="O319" s="77">
        <f t="shared" si="106"/>
        <v>4134000</v>
      </c>
      <c r="P319" s="78"/>
    </row>
    <row r="320" spans="1:16" s="22" customFormat="1" ht="16.5" hidden="1">
      <c r="A320" s="96">
        <v>16</v>
      </c>
      <c r="B320" s="97" t="s">
        <v>294</v>
      </c>
      <c r="C320" s="98" t="s">
        <v>54</v>
      </c>
      <c r="D320" s="79">
        <v>1</v>
      </c>
      <c r="E320" s="74">
        <v>0</v>
      </c>
      <c r="F320" s="73">
        <v>0</v>
      </c>
      <c r="G320" s="73">
        <f t="shared" si="104"/>
        <v>1</v>
      </c>
      <c r="H320" s="73">
        <f t="shared" si="105"/>
        <v>1</v>
      </c>
      <c r="I320" s="142">
        <v>26060000</v>
      </c>
      <c r="J320" s="75">
        <v>0</v>
      </c>
      <c r="K320" s="76">
        <f t="shared" si="95"/>
        <v>26060000</v>
      </c>
      <c r="L320" s="77">
        <f t="shared" si="106"/>
        <v>0</v>
      </c>
      <c r="M320" s="77">
        <f t="shared" si="106"/>
        <v>0</v>
      </c>
      <c r="N320" s="77">
        <f t="shared" si="106"/>
        <v>26060000</v>
      </c>
      <c r="O320" s="77">
        <f t="shared" si="106"/>
        <v>26060000</v>
      </c>
      <c r="P320" s="78"/>
    </row>
    <row r="321" spans="1:16" s="22" customFormat="1" ht="15.75" hidden="1">
      <c r="A321" s="95" t="s">
        <v>61</v>
      </c>
      <c r="B321" s="266" t="s">
        <v>305</v>
      </c>
      <c r="C321" s="266"/>
      <c r="D321" s="266"/>
      <c r="E321" s="266"/>
      <c r="F321" s="101"/>
      <c r="G321" s="101"/>
      <c r="H321" s="101"/>
      <c r="I321" s="144"/>
      <c r="J321" s="75"/>
      <c r="K321" s="76"/>
      <c r="L321" s="80"/>
      <c r="M321" s="80"/>
      <c r="N321" s="81"/>
      <c r="O321" s="82"/>
      <c r="P321" s="78"/>
    </row>
    <row r="322" spans="1:16" s="22" customFormat="1" ht="31.5" hidden="1">
      <c r="A322" s="96">
        <v>1</v>
      </c>
      <c r="B322" s="97" t="s">
        <v>306</v>
      </c>
      <c r="C322" s="98" t="s">
        <v>97</v>
      </c>
      <c r="D322" s="79">
        <v>3</v>
      </c>
      <c r="E322" s="74">
        <v>0</v>
      </c>
      <c r="F322" s="73">
        <v>0</v>
      </c>
      <c r="G322" s="73">
        <f t="shared" ref="G322:G332" si="107">D322</f>
        <v>3</v>
      </c>
      <c r="H322" s="73">
        <f t="shared" ref="H322:H332" si="108">F322+G322</f>
        <v>3</v>
      </c>
      <c r="I322" s="142">
        <v>19748000</v>
      </c>
      <c r="J322" s="75">
        <v>0</v>
      </c>
      <c r="K322" s="76">
        <f t="shared" si="95"/>
        <v>59244000</v>
      </c>
      <c r="L322" s="77">
        <f t="shared" ref="L322:O332" si="109">E322*($I322+$J322)</f>
        <v>0</v>
      </c>
      <c r="M322" s="77">
        <f t="shared" si="109"/>
        <v>0</v>
      </c>
      <c r="N322" s="77">
        <f t="shared" si="109"/>
        <v>59244000</v>
      </c>
      <c r="O322" s="77">
        <f t="shared" si="109"/>
        <v>59244000</v>
      </c>
      <c r="P322" s="78"/>
    </row>
    <row r="323" spans="1:16" s="22" customFormat="1" ht="16.5" hidden="1">
      <c r="A323" s="96">
        <v>2</v>
      </c>
      <c r="B323" s="97" t="s">
        <v>307</v>
      </c>
      <c r="C323" s="98" t="s">
        <v>54</v>
      </c>
      <c r="D323" s="79">
        <v>3</v>
      </c>
      <c r="E323" s="74">
        <v>0</v>
      </c>
      <c r="F323" s="73">
        <v>0</v>
      </c>
      <c r="G323" s="73">
        <f t="shared" si="107"/>
        <v>3</v>
      </c>
      <c r="H323" s="73">
        <f t="shared" si="108"/>
        <v>3</v>
      </c>
      <c r="I323" s="142">
        <v>26057000</v>
      </c>
      <c r="J323" s="75">
        <v>0</v>
      </c>
      <c r="K323" s="76">
        <f t="shared" si="95"/>
        <v>78171000</v>
      </c>
      <c r="L323" s="77">
        <f t="shared" si="109"/>
        <v>0</v>
      </c>
      <c r="M323" s="77">
        <f t="shared" si="109"/>
        <v>0</v>
      </c>
      <c r="N323" s="77">
        <f t="shared" si="109"/>
        <v>78171000</v>
      </c>
      <c r="O323" s="77">
        <f t="shared" si="109"/>
        <v>78171000</v>
      </c>
      <c r="P323" s="78"/>
    </row>
    <row r="324" spans="1:16" s="22" customFormat="1" ht="16.5" hidden="1">
      <c r="A324" s="96">
        <v>3</v>
      </c>
      <c r="B324" s="97" t="s">
        <v>296</v>
      </c>
      <c r="C324" s="98" t="s">
        <v>109</v>
      </c>
      <c r="D324" s="79">
        <v>3</v>
      </c>
      <c r="E324" s="74">
        <v>0</v>
      </c>
      <c r="F324" s="73">
        <v>0</v>
      </c>
      <c r="G324" s="73">
        <f t="shared" si="107"/>
        <v>3</v>
      </c>
      <c r="H324" s="73">
        <f t="shared" si="108"/>
        <v>3</v>
      </c>
      <c r="I324" s="142">
        <v>36259000</v>
      </c>
      <c r="J324" s="75">
        <v>0</v>
      </c>
      <c r="K324" s="76">
        <f t="shared" si="95"/>
        <v>108777000</v>
      </c>
      <c r="L324" s="77">
        <f t="shared" si="109"/>
        <v>0</v>
      </c>
      <c r="M324" s="77">
        <f t="shared" si="109"/>
        <v>0</v>
      </c>
      <c r="N324" s="77">
        <f t="shared" si="109"/>
        <v>108777000</v>
      </c>
      <c r="O324" s="77">
        <f t="shared" si="109"/>
        <v>108777000</v>
      </c>
      <c r="P324" s="78"/>
    </row>
    <row r="325" spans="1:16" s="22" customFormat="1" ht="16.5" hidden="1">
      <c r="A325" s="96">
        <v>4</v>
      </c>
      <c r="B325" s="97" t="s">
        <v>297</v>
      </c>
      <c r="C325" s="98" t="s">
        <v>109</v>
      </c>
      <c r="D325" s="79">
        <v>6</v>
      </c>
      <c r="E325" s="74">
        <v>0</v>
      </c>
      <c r="F325" s="73">
        <v>0</v>
      </c>
      <c r="G325" s="73">
        <f t="shared" si="107"/>
        <v>6</v>
      </c>
      <c r="H325" s="73">
        <f t="shared" si="108"/>
        <v>6</v>
      </c>
      <c r="I325" s="142">
        <v>3732000</v>
      </c>
      <c r="J325" s="75">
        <v>0</v>
      </c>
      <c r="K325" s="76">
        <f t="shared" si="95"/>
        <v>22392000</v>
      </c>
      <c r="L325" s="77">
        <f t="shared" si="109"/>
        <v>0</v>
      </c>
      <c r="M325" s="77">
        <f t="shared" si="109"/>
        <v>0</v>
      </c>
      <c r="N325" s="77">
        <f t="shared" si="109"/>
        <v>22392000</v>
      </c>
      <c r="O325" s="77">
        <f t="shared" si="109"/>
        <v>22392000</v>
      </c>
      <c r="P325" s="78"/>
    </row>
    <row r="326" spans="1:16" s="22" customFormat="1" ht="31.5" hidden="1">
      <c r="A326" s="96">
        <v>5</v>
      </c>
      <c r="B326" s="97" t="s">
        <v>293</v>
      </c>
      <c r="C326" s="98" t="s">
        <v>54</v>
      </c>
      <c r="D326" s="79">
        <v>3</v>
      </c>
      <c r="E326" s="74">
        <v>0</v>
      </c>
      <c r="F326" s="73">
        <v>0</v>
      </c>
      <c r="G326" s="73">
        <f t="shared" si="107"/>
        <v>3</v>
      </c>
      <c r="H326" s="73">
        <f t="shared" si="108"/>
        <v>3</v>
      </c>
      <c r="I326" s="142">
        <v>53754000</v>
      </c>
      <c r="J326" s="75">
        <v>0</v>
      </c>
      <c r="K326" s="76">
        <f t="shared" si="95"/>
        <v>161262000</v>
      </c>
      <c r="L326" s="77">
        <f t="shared" si="109"/>
        <v>0</v>
      </c>
      <c r="M326" s="77">
        <f t="shared" si="109"/>
        <v>0</v>
      </c>
      <c r="N326" s="77">
        <f t="shared" si="109"/>
        <v>161262000</v>
      </c>
      <c r="O326" s="77">
        <f t="shared" si="109"/>
        <v>161262000</v>
      </c>
      <c r="P326" s="78"/>
    </row>
    <row r="327" spans="1:16" s="22" customFormat="1" ht="16.5" hidden="1">
      <c r="A327" s="96">
        <v>6</v>
      </c>
      <c r="B327" s="97" t="s">
        <v>299</v>
      </c>
      <c r="C327" s="98" t="s">
        <v>109</v>
      </c>
      <c r="D327" s="79">
        <v>3</v>
      </c>
      <c r="E327" s="74">
        <v>0</v>
      </c>
      <c r="F327" s="73">
        <v>0</v>
      </c>
      <c r="G327" s="73">
        <f t="shared" si="107"/>
        <v>3</v>
      </c>
      <c r="H327" s="73">
        <f t="shared" si="108"/>
        <v>3</v>
      </c>
      <c r="I327" s="142">
        <v>25778000</v>
      </c>
      <c r="J327" s="75">
        <v>0</v>
      </c>
      <c r="K327" s="76">
        <f t="shared" si="95"/>
        <v>77334000</v>
      </c>
      <c r="L327" s="77">
        <f t="shared" si="109"/>
        <v>0</v>
      </c>
      <c r="M327" s="77">
        <f t="shared" si="109"/>
        <v>0</v>
      </c>
      <c r="N327" s="77">
        <f t="shared" si="109"/>
        <v>77334000</v>
      </c>
      <c r="O327" s="77">
        <f t="shared" si="109"/>
        <v>77334000</v>
      </c>
      <c r="P327" s="78"/>
    </row>
    <row r="328" spans="1:16" s="22" customFormat="1" ht="16.5" hidden="1">
      <c r="A328" s="96">
        <v>7</v>
      </c>
      <c r="B328" s="97" t="s">
        <v>300</v>
      </c>
      <c r="C328" s="98" t="s">
        <v>109</v>
      </c>
      <c r="D328" s="79">
        <v>3</v>
      </c>
      <c r="E328" s="74">
        <v>0</v>
      </c>
      <c r="F328" s="73">
        <v>0</v>
      </c>
      <c r="G328" s="73">
        <f t="shared" si="107"/>
        <v>3</v>
      </c>
      <c r="H328" s="73">
        <f t="shared" si="108"/>
        <v>3</v>
      </c>
      <c r="I328" s="142">
        <v>47987000</v>
      </c>
      <c r="J328" s="75">
        <v>0</v>
      </c>
      <c r="K328" s="76">
        <f t="shared" si="95"/>
        <v>143961000</v>
      </c>
      <c r="L328" s="77">
        <f t="shared" si="109"/>
        <v>0</v>
      </c>
      <c r="M328" s="77">
        <f t="shared" si="109"/>
        <v>0</v>
      </c>
      <c r="N328" s="77">
        <f t="shared" si="109"/>
        <v>143961000</v>
      </c>
      <c r="O328" s="77">
        <f t="shared" si="109"/>
        <v>143961000</v>
      </c>
      <c r="P328" s="78"/>
    </row>
    <row r="329" spans="1:16" s="22" customFormat="1" ht="16.5" hidden="1">
      <c r="A329" s="96">
        <v>8</v>
      </c>
      <c r="B329" s="97" t="s">
        <v>301</v>
      </c>
      <c r="C329" s="98" t="s">
        <v>109</v>
      </c>
      <c r="D329" s="79">
        <v>3</v>
      </c>
      <c r="E329" s="74">
        <v>0</v>
      </c>
      <c r="F329" s="73">
        <v>0</v>
      </c>
      <c r="G329" s="73">
        <f t="shared" si="107"/>
        <v>3</v>
      </c>
      <c r="H329" s="73">
        <f t="shared" si="108"/>
        <v>3</v>
      </c>
      <c r="I329" s="142">
        <v>2917000</v>
      </c>
      <c r="J329" s="75">
        <v>0</v>
      </c>
      <c r="K329" s="76">
        <f t="shared" si="95"/>
        <v>8751000</v>
      </c>
      <c r="L329" s="77">
        <f t="shared" si="109"/>
        <v>0</v>
      </c>
      <c r="M329" s="77">
        <f t="shared" si="109"/>
        <v>0</v>
      </c>
      <c r="N329" s="77">
        <f t="shared" si="109"/>
        <v>8751000</v>
      </c>
      <c r="O329" s="77">
        <f t="shared" si="109"/>
        <v>8751000</v>
      </c>
      <c r="P329" s="78"/>
    </row>
    <row r="330" spans="1:16" s="22" customFormat="1" ht="16.5" hidden="1">
      <c r="A330" s="96">
        <v>9</v>
      </c>
      <c r="B330" s="97" t="s">
        <v>302</v>
      </c>
      <c r="C330" s="98" t="s">
        <v>109</v>
      </c>
      <c r="D330" s="79">
        <v>3</v>
      </c>
      <c r="E330" s="74">
        <v>0</v>
      </c>
      <c r="F330" s="73">
        <v>0</v>
      </c>
      <c r="G330" s="73">
        <f t="shared" si="107"/>
        <v>3</v>
      </c>
      <c r="H330" s="73">
        <f t="shared" si="108"/>
        <v>3</v>
      </c>
      <c r="I330" s="142">
        <v>1379000</v>
      </c>
      <c r="J330" s="75">
        <v>0</v>
      </c>
      <c r="K330" s="76">
        <f t="shared" si="95"/>
        <v>4137000</v>
      </c>
      <c r="L330" s="77">
        <f t="shared" si="109"/>
        <v>0</v>
      </c>
      <c r="M330" s="77">
        <f t="shared" si="109"/>
        <v>0</v>
      </c>
      <c r="N330" s="77">
        <f t="shared" si="109"/>
        <v>4137000</v>
      </c>
      <c r="O330" s="77">
        <f t="shared" si="109"/>
        <v>4137000</v>
      </c>
      <c r="P330" s="78"/>
    </row>
    <row r="331" spans="1:16" s="22" customFormat="1" ht="16.5" hidden="1">
      <c r="A331" s="96">
        <v>10</v>
      </c>
      <c r="B331" s="97" t="s">
        <v>303</v>
      </c>
      <c r="C331" s="98" t="s">
        <v>78</v>
      </c>
      <c r="D331" s="79">
        <v>50</v>
      </c>
      <c r="E331" s="74">
        <v>0</v>
      </c>
      <c r="F331" s="73">
        <v>0</v>
      </c>
      <c r="G331" s="73">
        <f t="shared" si="107"/>
        <v>50</v>
      </c>
      <c r="H331" s="73">
        <f t="shared" si="108"/>
        <v>50</v>
      </c>
      <c r="I331" s="142">
        <v>42000</v>
      </c>
      <c r="J331" s="75">
        <v>0</v>
      </c>
      <c r="K331" s="76">
        <f t="shared" si="95"/>
        <v>2100000</v>
      </c>
      <c r="L331" s="77">
        <f t="shared" si="109"/>
        <v>0</v>
      </c>
      <c r="M331" s="77">
        <f t="shared" si="109"/>
        <v>0</v>
      </c>
      <c r="N331" s="77">
        <f t="shared" si="109"/>
        <v>2100000</v>
      </c>
      <c r="O331" s="77">
        <f t="shared" si="109"/>
        <v>2100000</v>
      </c>
      <c r="P331" s="78"/>
    </row>
    <row r="332" spans="1:16" s="22" customFormat="1" ht="16.5" hidden="1">
      <c r="A332" s="96">
        <v>11</v>
      </c>
      <c r="B332" s="97" t="s">
        <v>304</v>
      </c>
      <c r="C332" s="98" t="s">
        <v>109</v>
      </c>
      <c r="D332" s="79">
        <v>3</v>
      </c>
      <c r="E332" s="74">
        <v>0</v>
      </c>
      <c r="F332" s="73">
        <v>0</v>
      </c>
      <c r="G332" s="73">
        <f t="shared" si="107"/>
        <v>3</v>
      </c>
      <c r="H332" s="73">
        <f t="shared" si="108"/>
        <v>3</v>
      </c>
      <c r="I332" s="142">
        <v>4134000</v>
      </c>
      <c r="J332" s="75">
        <v>0</v>
      </c>
      <c r="K332" s="76">
        <f t="shared" si="95"/>
        <v>12402000</v>
      </c>
      <c r="L332" s="77">
        <f t="shared" si="109"/>
        <v>0</v>
      </c>
      <c r="M332" s="77">
        <f t="shared" si="109"/>
        <v>0</v>
      </c>
      <c r="N332" s="77">
        <f t="shared" si="109"/>
        <v>12402000</v>
      </c>
      <c r="O332" s="77">
        <f t="shared" si="109"/>
        <v>12402000</v>
      </c>
      <c r="P332" s="78"/>
    </row>
    <row r="333" spans="1:16" s="22" customFormat="1" ht="15.75" hidden="1">
      <c r="A333" s="95" t="s">
        <v>66</v>
      </c>
      <c r="B333" s="266" t="s">
        <v>308</v>
      </c>
      <c r="C333" s="266"/>
      <c r="D333" s="266"/>
      <c r="E333" s="266"/>
      <c r="F333" s="101"/>
      <c r="G333" s="101"/>
      <c r="H333" s="101"/>
      <c r="I333" s="144"/>
      <c r="J333" s="75"/>
      <c r="K333" s="76"/>
      <c r="L333" s="80"/>
      <c r="M333" s="80"/>
      <c r="N333" s="81"/>
      <c r="O333" s="82"/>
      <c r="P333" s="78"/>
    </row>
    <row r="334" spans="1:16" s="22" customFormat="1" ht="16.5" hidden="1">
      <c r="A334" s="96">
        <v>1</v>
      </c>
      <c r="B334" s="97" t="s">
        <v>307</v>
      </c>
      <c r="C334" s="98" t="s">
        <v>54</v>
      </c>
      <c r="D334" s="79">
        <v>1</v>
      </c>
      <c r="E334" s="74">
        <v>0</v>
      </c>
      <c r="F334" s="73">
        <v>0</v>
      </c>
      <c r="G334" s="73">
        <f t="shared" ref="G334:G341" si="110">D334</f>
        <v>1</v>
      </c>
      <c r="H334" s="73">
        <f t="shared" ref="H334:H341" si="111">F334+G334</f>
        <v>1</v>
      </c>
      <c r="I334" s="142">
        <v>26060000</v>
      </c>
      <c r="J334" s="75">
        <v>0</v>
      </c>
      <c r="K334" s="76">
        <f t="shared" si="95"/>
        <v>26060000</v>
      </c>
      <c r="L334" s="77">
        <f t="shared" ref="L334:O341" si="112">E334*($I334+$J334)</f>
        <v>0</v>
      </c>
      <c r="M334" s="77">
        <f t="shared" si="112"/>
        <v>0</v>
      </c>
      <c r="N334" s="77">
        <f t="shared" si="112"/>
        <v>26060000</v>
      </c>
      <c r="O334" s="77">
        <f t="shared" si="112"/>
        <v>26060000</v>
      </c>
      <c r="P334" s="78"/>
    </row>
    <row r="335" spans="1:16" s="22" customFormat="1" ht="16.5" hidden="1">
      <c r="A335" s="96">
        <v>2</v>
      </c>
      <c r="B335" s="97" t="s">
        <v>300</v>
      </c>
      <c r="C335" s="98" t="s">
        <v>109</v>
      </c>
      <c r="D335" s="79">
        <v>1</v>
      </c>
      <c r="E335" s="74">
        <v>0</v>
      </c>
      <c r="F335" s="73">
        <v>0</v>
      </c>
      <c r="G335" s="73">
        <f t="shared" si="110"/>
        <v>1</v>
      </c>
      <c r="H335" s="73">
        <f t="shared" si="111"/>
        <v>1</v>
      </c>
      <c r="I335" s="142">
        <v>47987000</v>
      </c>
      <c r="J335" s="75">
        <v>0</v>
      </c>
      <c r="K335" s="76">
        <f t="shared" si="95"/>
        <v>47987000</v>
      </c>
      <c r="L335" s="77">
        <f t="shared" si="112"/>
        <v>0</v>
      </c>
      <c r="M335" s="77">
        <f t="shared" si="112"/>
        <v>0</v>
      </c>
      <c r="N335" s="77">
        <f t="shared" si="112"/>
        <v>47987000</v>
      </c>
      <c r="O335" s="77">
        <f t="shared" si="112"/>
        <v>47987000</v>
      </c>
      <c r="P335" s="78"/>
    </row>
    <row r="336" spans="1:16" s="22" customFormat="1" ht="16.5" hidden="1">
      <c r="A336" s="96">
        <v>3</v>
      </c>
      <c r="B336" s="97" t="s">
        <v>108</v>
      </c>
      <c r="C336" s="98" t="s">
        <v>109</v>
      </c>
      <c r="D336" s="79">
        <v>1</v>
      </c>
      <c r="E336" s="74">
        <v>0</v>
      </c>
      <c r="F336" s="73">
        <v>0</v>
      </c>
      <c r="G336" s="73">
        <f t="shared" si="110"/>
        <v>1</v>
      </c>
      <c r="H336" s="73">
        <f t="shared" si="111"/>
        <v>1</v>
      </c>
      <c r="I336" s="142">
        <v>10635000</v>
      </c>
      <c r="J336" s="75">
        <v>0</v>
      </c>
      <c r="K336" s="76">
        <f t="shared" si="95"/>
        <v>10635000</v>
      </c>
      <c r="L336" s="77">
        <f t="shared" si="112"/>
        <v>0</v>
      </c>
      <c r="M336" s="77">
        <f t="shared" si="112"/>
        <v>0</v>
      </c>
      <c r="N336" s="77">
        <f t="shared" si="112"/>
        <v>10635000</v>
      </c>
      <c r="O336" s="77">
        <f t="shared" si="112"/>
        <v>10635000</v>
      </c>
      <c r="P336" s="78"/>
    </row>
    <row r="337" spans="1:16" s="22" customFormat="1" ht="16.5" hidden="1">
      <c r="A337" s="96">
        <v>4</v>
      </c>
      <c r="B337" s="97" t="s">
        <v>110</v>
      </c>
      <c r="C337" s="98" t="s">
        <v>109</v>
      </c>
      <c r="D337" s="79">
        <v>10</v>
      </c>
      <c r="E337" s="74">
        <v>0</v>
      </c>
      <c r="F337" s="73">
        <v>0</v>
      </c>
      <c r="G337" s="73">
        <f t="shared" si="110"/>
        <v>10</v>
      </c>
      <c r="H337" s="73">
        <f t="shared" si="111"/>
        <v>10</v>
      </c>
      <c r="I337" s="142">
        <v>737000</v>
      </c>
      <c r="J337" s="75">
        <v>0</v>
      </c>
      <c r="K337" s="76">
        <f t="shared" si="95"/>
        <v>7370000</v>
      </c>
      <c r="L337" s="77">
        <f t="shared" si="112"/>
        <v>0</v>
      </c>
      <c r="M337" s="77">
        <f t="shared" si="112"/>
        <v>0</v>
      </c>
      <c r="N337" s="77">
        <f t="shared" si="112"/>
        <v>7370000</v>
      </c>
      <c r="O337" s="77">
        <f t="shared" si="112"/>
        <v>7370000</v>
      </c>
      <c r="P337" s="78"/>
    </row>
    <row r="338" spans="1:16" s="22" customFormat="1" ht="31.5" hidden="1">
      <c r="A338" s="96">
        <v>5</v>
      </c>
      <c r="B338" s="97" t="s">
        <v>309</v>
      </c>
      <c r="C338" s="98" t="s">
        <v>54</v>
      </c>
      <c r="D338" s="79">
        <v>1</v>
      </c>
      <c r="E338" s="74">
        <v>0</v>
      </c>
      <c r="F338" s="73">
        <v>0</v>
      </c>
      <c r="G338" s="73">
        <f t="shared" si="110"/>
        <v>1</v>
      </c>
      <c r="H338" s="73">
        <f t="shared" si="111"/>
        <v>1</v>
      </c>
      <c r="I338" s="142">
        <v>34028000</v>
      </c>
      <c r="J338" s="75">
        <v>0</v>
      </c>
      <c r="K338" s="76">
        <f t="shared" si="95"/>
        <v>34028000</v>
      </c>
      <c r="L338" s="77">
        <f t="shared" si="112"/>
        <v>0</v>
      </c>
      <c r="M338" s="77">
        <f t="shared" si="112"/>
        <v>0</v>
      </c>
      <c r="N338" s="77">
        <f t="shared" si="112"/>
        <v>34028000</v>
      </c>
      <c r="O338" s="77">
        <f t="shared" si="112"/>
        <v>34028000</v>
      </c>
      <c r="P338" s="78"/>
    </row>
    <row r="339" spans="1:16" s="22" customFormat="1" ht="16.5" hidden="1">
      <c r="A339" s="96">
        <v>6</v>
      </c>
      <c r="B339" s="97" t="s">
        <v>310</v>
      </c>
      <c r="C339" s="98" t="s">
        <v>109</v>
      </c>
      <c r="D339" s="79">
        <v>1</v>
      </c>
      <c r="E339" s="74">
        <v>0</v>
      </c>
      <c r="F339" s="73">
        <v>0</v>
      </c>
      <c r="G339" s="73">
        <f t="shared" si="110"/>
        <v>1</v>
      </c>
      <c r="H339" s="73">
        <f t="shared" si="111"/>
        <v>1</v>
      </c>
      <c r="I339" s="142">
        <v>2917000</v>
      </c>
      <c r="J339" s="75">
        <v>0</v>
      </c>
      <c r="K339" s="76">
        <f t="shared" si="95"/>
        <v>2917000</v>
      </c>
      <c r="L339" s="77">
        <f t="shared" si="112"/>
        <v>0</v>
      </c>
      <c r="M339" s="77">
        <f t="shared" si="112"/>
        <v>0</v>
      </c>
      <c r="N339" s="77">
        <f t="shared" si="112"/>
        <v>2917000</v>
      </c>
      <c r="O339" s="77">
        <f t="shared" si="112"/>
        <v>2917000</v>
      </c>
      <c r="P339" s="78"/>
    </row>
    <row r="340" spans="1:16" s="22" customFormat="1" ht="16.5" hidden="1">
      <c r="A340" s="96">
        <v>7</v>
      </c>
      <c r="B340" s="97" t="s">
        <v>311</v>
      </c>
      <c r="C340" s="98" t="s">
        <v>102</v>
      </c>
      <c r="D340" s="79">
        <v>22.44</v>
      </c>
      <c r="E340" s="74">
        <v>0</v>
      </c>
      <c r="F340" s="73">
        <v>0</v>
      </c>
      <c r="G340" s="73">
        <f t="shared" si="110"/>
        <v>22.44</v>
      </c>
      <c r="H340" s="73">
        <f t="shared" si="111"/>
        <v>22.44</v>
      </c>
      <c r="I340" s="142">
        <v>1484000</v>
      </c>
      <c r="J340" s="75">
        <v>0</v>
      </c>
      <c r="K340" s="76">
        <f t="shared" si="95"/>
        <v>33300960.000000004</v>
      </c>
      <c r="L340" s="77">
        <f t="shared" si="112"/>
        <v>0</v>
      </c>
      <c r="M340" s="77">
        <f t="shared" si="112"/>
        <v>0</v>
      </c>
      <c r="N340" s="77">
        <f t="shared" si="112"/>
        <v>33300960.000000004</v>
      </c>
      <c r="O340" s="77">
        <f t="shared" si="112"/>
        <v>33300960.000000004</v>
      </c>
      <c r="P340" s="78"/>
    </row>
    <row r="341" spans="1:16" s="22" customFormat="1" ht="78.75" hidden="1">
      <c r="A341" s="96">
        <v>8</v>
      </c>
      <c r="B341" s="97" t="s">
        <v>312</v>
      </c>
      <c r="C341" s="98" t="s">
        <v>54</v>
      </c>
      <c r="D341" s="79">
        <v>1</v>
      </c>
      <c r="E341" s="74">
        <v>0</v>
      </c>
      <c r="F341" s="73">
        <v>0</v>
      </c>
      <c r="G341" s="73">
        <f t="shared" si="110"/>
        <v>1</v>
      </c>
      <c r="H341" s="73">
        <f t="shared" si="111"/>
        <v>1</v>
      </c>
      <c r="I341" s="142">
        <v>7815000</v>
      </c>
      <c r="J341" s="75">
        <v>0</v>
      </c>
      <c r="K341" s="76">
        <f t="shared" si="95"/>
        <v>7815000</v>
      </c>
      <c r="L341" s="77">
        <f t="shared" si="112"/>
        <v>0</v>
      </c>
      <c r="M341" s="77">
        <f t="shared" si="112"/>
        <v>0</v>
      </c>
      <c r="N341" s="77">
        <f t="shared" si="112"/>
        <v>7815000</v>
      </c>
      <c r="O341" s="77">
        <f t="shared" si="112"/>
        <v>7815000</v>
      </c>
      <c r="P341" s="78"/>
    </row>
    <row r="342" spans="1:16" s="22" customFormat="1" ht="15.75" hidden="1">
      <c r="A342" s="95" t="s">
        <v>69</v>
      </c>
      <c r="B342" s="266" t="s">
        <v>313</v>
      </c>
      <c r="C342" s="266"/>
      <c r="D342" s="266"/>
      <c r="E342" s="266"/>
      <c r="F342" s="101"/>
      <c r="G342" s="101"/>
      <c r="H342" s="101"/>
      <c r="I342" s="144"/>
      <c r="J342" s="75"/>
      <c r="K342" s="76"/>
      <c r="L342" s="80"/>
      <c r="M342" s="80"/>
      <c r="N342" s="81"/>
      <c r="O342" s="82"/>
      <c r="P342" s="78"/>
    </row>
    <row r="343" spans="1:16" s="22" customFormat="1" ht="31.5" hidden="1">
      <c r="A343" s="96">
        <v>1</v>
      </c>
      <c r="B343" s="99" t="s">
        <v>60</v>
      </c>
      <c r="C343" s="98" t="s">
        <v>54</v>
      </c>
      <c r="D343" s="79">
        <v>1</v>
      </c>
      <c r="E343" s="74">
        <v>0</v>
      </c>
      <c r="F343" s="73">
        <v>0</v>
      </c>
      <c r="G343" s="73">
        <f t="shared" ref="G343:G353" si="113">D343</f>
        <v>1</v>
      </c>
      <c r="H343" s="73">
        <f t="shared" ref="H343:H353" si="114">F343+G343</f>
        <v>1</v>
      </c>
      <c r="I343" s="142">
        <v>1595808000</v>
      </c>
      <c r="J343" s="75">
        <v>0</v>
      </c>
      <c r="K343" s="76">
        <f t="shared" si="95"/>
        <v>1595808000</v>
      </c>
      <c r="L343" s="77">
        <f t="shared" ref="L343:O350" si="115">E343*($I343+$J343)</f>
        <v>0</v>
      </c>
      <c r="M343" s="77">
        <f t="shared" si="115"/>
        <v>0</v>
      </c>
      <c r="N343" s="77">
        <f t="shared" si="115"/>
        <v>1595808000</v>
      </c>
      <c r="O343" s="77">
        <f t="shared" si="115"/>
        <v>1595808000</v>
      </c>
      <c r="P343" s="78"/>
    </row>
    <row r="344" spans="1:16" s="22" customFormat="1" ht="31.5" hidden="1">
      <c r="A344" s="96">
        <v>2</v>
      </c>
      <c r="B344" s="97" t="s">
        <v>204</v>
      </c>
      <c r="C344" s="98" t="s">
        <v>54</v>
      </c>
      <c r="D344" s="79">
        <v>1</v>
      </c>
      <c r="E344" s="74">
        <v>0</v>
      </c>
      <c r="F344" s="73">
        <v>0</v>
      </c>
      <c r="G344" s="73">
        <f t="shared" si="113"/>
        <v>1</v>
      </c>
      <c r="H344" s="73">
        <f t="shared" si="114"/>
        <v>1</v>
      </c>
      <c r="I344" s="142">
        <v>689985000</v>
      </c>
      <c r="J344" s="75">
        <v>0</v>
      </c>
      <c r="K344" s="76">
        <f t="shared" si="95"/>
        <v>689985000</v>
      </c>
      <c r="L344" s="77">
        <f t="shared" si="115"/>
        <v>0</v>
      </c>
      <c r="M344" s="77">
        <f t="shared" si="115"/>
        <v>0</v>
      </c>
      <c r="N344" s="77">
        <f t="shared" si="115"/>
        <v>689985000</v>
      </c>
      <c r="O344" s="77">
        <f t="shared" si="115"/>
        <v>689985000</v>
      </c>
      <c r="P344" s="78"/>
    </row>
    <row r="345" spans="1:16" s="22" customFormat="1" ht="16.5" hidden="1">
      <c r="A345" s="96">
        <v>3</v>
      </c>
      <c r="B345" s="97" t="s">
        <v>314</v>
      </c>
      <c r="C345" s="98" t="s">
        <v>54</v>
      </c>
      <c r="D345" s="79">
        <v>1</v>
      </c>
      <c r="E345" s="74">
        <v>0</v>
      </c>
      <c r="F345" s="73">
        <v>0</v>
      </c>
      <c r="G345" s="73">
        <f t="shared" si="113"/>
        <v>1</v>
      </c>
      <c r="H345" s="73">
        <f t="shared" si="114"/>
        <v>1</v>
      </c>
      <c r="I345" s="142">
        <v>527046000</v>
      </c>
      <c r="J345" s="75">
        <v>0</v>
      </c>
      <c r="K345" s="76">
        <f t="shared" si="95"/>
        <v>527046000</v>
      </c>
      <c r="L345" s="77">
        <f t="shared" si="115"/>
        <v>0</v>
      </c>
      <c r="M345" s="77">
        <f t="shared" si="115"/>
        <v>0</v>
      </c>
      <c r="N345" s="77">
        <f t="shared" si="115"/>
        <v>527046000</v>
      </c>
      <c r="O345" s="77">
        <f t="shared" si="115"/>
        <v>527046000</v>
      </c>
      <c r="P345" s="78"/>
    </row>
    <row r="346" spans="1:16" s="22" customFormat="1" ht="16.5" hidden="1">
      <c r="A346" s="96">
        <v>4</v>
      </c>
      <c r="B346" s="97" t="s">
        <v>315</v>
      </c>
      <c r="C346" s="98" t="s">
        <v>54</v>
      </c>
      <c r="D346" s="79">
        <v>2</v>
      </c>
      <c r="E346" s="74">
        <v>0</v>
      </c>
      <c r="F346" s="73">
        <v>0</v>
      </c>
      <c r="G346" s="73">
        <f t="shared" si="113"/>
        <v>2</v>
      </c>
      <c r="H346" s="73">
        <f t="shared" si="114"/>
        <v>2</v>
      </c>
      <c r="I346" s="142">
        <v>36683000</v>
      </c>
      <c r="J346" s="75">
        <v>0</v>
      </c>
      <c r="K346" s="76">
        <f t="shared" si="95"/>
        <v>73366000</v>
      </c>
      <c r="L346" s="77">
        <f t="shared" si="115"/>
        <v>0</v>
      </c>
      <c r="M346" s="77">
        <f t="shared" si="115"/>
        <v>0</v>
      </c>
      <c r="N346" s="77">
        <f t="shared" si="115"/>
        <v>73366000</v>
      </c>
      <c r="O346" s="77">
        <f t="shared" si="115"/>
        <v>73366000</v>
      </c>
      <c r="P346" s="78"/>
    </row>
    <row r="347" spans="1:16" s="22" customFormat="1" ht="16.5" hidden="1">
      <c r="A347" s="96">
        <v>5</v>
      </c>
      <c r="B347" s="97" t="s">
        <v>316</v>
      </c>
      <c r="C347" s="98" t="s">
        <v>54</v>
      </c>
      <c r="D347" s="79">
        <v>2</v>
      </c>
      <c r="E347" s="74">
        <v>0</v>
      </c>
      <c r="F347" s="73">
        <v>0</v>
      </c>
      <c r="G347" s="73">
        <f t="shared" si="113"/>
        <v>2</v>
      </c>
      <c r="H347" s="73">
        <f t="shared" si="114"/>
        <v>2</v>
      </c>
      <c r="I347" s="142">
        <v>386000000</v>
      </c>
      <c r="J347" s="75">
        <v>0</v>
      </c>
      <c r="K347" s="76">
        <f t="shared" ref="K347:K353" si="116">I347*D347</f>
        <v>772000000</v>
      </c>
      <c r="L347" s="77">
        <f t="shared" si="115"/>
        <v>0</v>
      </c>
      <c r="M347" s="77">
        <f t="shared" si="115"/>
        <v>0</v>
      </c>
      <c r="N347" s="77">
        <f t="shared" si="115"/>
        <v>772000000</v>
      </c>
      <c r="O347" s="77">
        <f t="shared" si="115"/>
        <v>772000000</v>
      </c>
      <c r="P347" s="78"/>
    </row>
    <row r="348" spans="1:16" s="22" customFormat="1" ht="16.5" hidden="1">
      <c r="A348" s="96">
        <v>6</v>
      </c>
      <c r="B348" s="97" t="s">
        <v>317</v>
      </c>
      <c r="C348" s="98" t="s">
        <v>54</v>
      </c>
      <c r="D348" s="79">
        <v>2</v>
      </c>
      <c r="E348" s="74">
        <v>0</v>
      </c>
      <c r="F348" s="73">
        <v>0</v>
      </c>
      <c r="G348" s="73">
        <f t="shared" si="113"/>
        <v>2</v>
      </c>
      <c r="H348" s="73">
        <f t="shared" si="114"/>
        <v>2</v>
      </c>
      <c r="I348" s="142">
        <v>465307000</v>
      </c>
      <c r="J348" s="75">
        <v>0</v>
      </c>
      <c r="K348" s="76">
        <f t="shared" si="116"/>
        <v>930614000</v>
      </c>
      <c r="L348" s="77">
        <f t="shared" si="115"/>
        <v>0</v>
      </c>
      <c r="M348" s="77">
        <f t="shared" si="115"/>
        <v>0</v>
      </c>
      <c r="N348" s="77">
        <f t="shared" si="115"/>
        <v>930614000</v>
      </c>
      <c r="O348" s="77">
        <f t="shared" si="115"/>
        <v>930614000</v>
      </c>
      <c r="P348" s="78"/>
    </row>
    <row r="349" spans="1:16" s="22" customFormat="1" ht="16.5" hidden="1">
      <c r="A349" s="96">
        <v>7</v>
      </c>
      <c r="B349" s="97" t="s">
        <v>318</v>
      </c>
      <c r="C349" s="98" t="s">
        <v>97</v>
      </c>
      <c r="D349" s="79">
        <v>3</v>
      </c>
      <c r="E349" s="74">
        <v>0</v>
      </c>
      <c r="F349" s="73">
        <v>0</v>
      </c>
      <c r="G349" s="73">
        <f t="shared" si="113"/>
        <v>3</v>
      </c>
      <c r="H349" s="73">
        <f t="shared" si="114"/>
        <v>3</v>
      </c>
      <c r="I349" s="142">
        <v>19931000</v>
      </c>
      <c r="J349" s="75">
        <v>0</v>
      </c>
      <c r="K349" s="76">
        <f t="shared" si="116"/>
        <v>59793000</v>
      </c>
      <c r="L349" s="77">
        <f t="shared" si="115"/>
        <v>0</v>
      </c>
      <c r="M349" s="77">
        <f t="shared" si="115"/>
        <v>0</v>
      </c>
      <c r="N349" s="77">
        <f t="shared" si="115"/>
        <v>59793000</v>
      </c>
      <c r="O349" s="77">
        <f t="shared" si="115"/>
        <v>59793000</v>
      </c>
      <c r="P349" s="78"/>
    </row>
    <row r="350" spans="1:16" s="22" customFormat="1" ht="31.5" hidden="1">
      <c r="A350" s="96">
        <v>8</v>
      </c>
      <c r="B350" s="97" t="s">
        <v>319</v>
      </c>
      <c r="C350" s="98" t="s">
        <v>97</v>
      </c>
      <c r="D350" s="79">
        <v>1</v>
      </c>
      <c r="E350" s="74">
        <v>0</v>
      </c>
      <c r="F350" s="73">
        <v>0</v>
      </c>
      <c r="G350" s="73">
        <f t="shared" si="113"/>
        <v>1</v>
      </c>
      <c r="H350" s="73">
        <f t="shared" si="114"/>
        <v>1</v>
      </c>
      <c r="I350" s="142">
        <v>31861000</v>
      </c>
      <c r="J350" s="75">
        <v>0</v>
      </c>
      <c r="K350" s="76">
        <f t="shared" si="116"/>
        <v>31861000</v>
      </c>
      <c r="L350" s="77">
        <f t="shared" si="115"/>
        <v>0</v>
      </c>
      <c r="M350" s="77">
        <f t="shared" si="115"/>
        <v>0</v>
      </c>
      <c r="N350" s="77">
        <f t="shared" si="115"/>
        <v>31861000</v>
      </c>
      <c r="O350" s="77">
        <f t="shared" si="115"/>
        <v>31861000</v>
      </c>
      <c r="P350" s="78"/>
    </row>
    <row r="351" spans="1:16" s="22" customFormat="1" ht="16.5" hidden="1">
      <c r="A351" s="95" t="s">
        <v>138</v>
      </c>
      <c r="B351" s="266" t="s">
        <v>320</v>
      </c>
      <c r="C351" s="266"/>
      <c r="D351" s="266"/>
      <c r="E351" s="266"/>
      <c r="F351" s="73">
        <v>0</v>
      </c>
      <c r="G351" s="73">
        <f t="shared" si="113"/>
        <v>0</v>
      </c>
      <c r="H351" s="73">
        <f t="shared" si="114"/>
        <v>0</v>
      </c>
      <c r="I351" s="144"/>
      <c r="J351" s="75"/>
      <c r="K351" s="76"/>
      <c r="L351" s="80"/>
      <c r="M351" s="80"/>
      <c r="N351" s="81"/>
      <c r="O351" s="82"/>
      <c r="P351" s="78"/>
    </row>
    <row r="352" spans="1:16" s="22" customFormat="1" ht="16.5" hidden="1">
      <c r="A352" s="96">
        <v>1</v>
      </c>
      <c r="B352" s="97" t="s">
        <v>321</v>
      </c>
      <c r="C352" s="98" t="s">
        <v>65</v>
      </c>
      <c r="D352" s="79">
        <v>12</v>
      </c>
      <c r="E352" s="74">
        <v>0</v>
      </c>
      <c r="F352" s="73">
        <v>0</v>
      </c>
      <c r="G352" s="73">
        <f t="shared" si="113"/>
        <v>12</v>
      </c>
      <c r="H352" s="73">
        <f t="shared" si="114"/>
        <v>12</v>
      </c>
      <c r="I352" s="142">
        <v>43517000</v>
      </c>
      <c r="J352" s="75">
        <v>0</v>
      </c>
      <c r="K352" s="76">
        <f t="shared" si="116"/>
        <v>522204000</v>
      </c>
      <c r="L352" s="77">
        <f t="shared" ref="L352:O353" si="117">E352*($I352+$J352)</f>
        <v>0</v>
      </c>
      <c r="M352" s="77">
        <f t="shared" si="117"/>
        <v>0</v>
      </c>
      <c r="N352" s="77">
        <f t="shared" si="117"/>
        <v>522204000</v>
      </c>
      <c r="O352" s="77">
        <f t="shared" si="117"/>
        <v>522204000</v>
      </c>
      <c r="P352" s="78"/>
    </row>
    <row r="353" spans="1:16" s="22" customFormat="1" ht="31.5" hidden="1">
      <c r="A353" s="96">
        <v>2</v>
      </c>
      <c r="B353" s="99" t="s">
        <v>322</v>
      </c>
      <c r="C353" s="98" t="s">
        <v>65</v>
      </c>
      <c r="D353" s="79">
        <v>20</v>
      </c>
      <c r="E353" s="74">
        <v>0</v>
      </c>
      <c r="F353" s="73">
        <v>0</v>
      </c>
      <c r="G353" s="73">
        <f t="shared" si="113"/>
        <v>20</v>
      </c>
      <c r="H353" s="73">
        <f t="shared" si="114"/>
        <v>20</v>
      </c>
      <c r="I353" s="142">
        <v>3928000</v>
      </c>
      <c r="J353" s="75">
        <v>0</v>
      </c>
      <c r="K353" s="76">
        <f t="shared" si="116"/>
        <v>78560000</v>
      </c>
      <c r="L353" s="77">
        <f t="shared" si="117"/>
        <v>0</v>
      </c>
      <c r="M353" s="77">
        <f t="shared" si="117"/>
        <v>0</v>
      </c>
      <c r="N353" s="77">
        <f t="shared" si="117"/>
        <v>78560000</v>
      </c>
      <c r="O353" s="77">
        <f t="shared" si="117"/>
        <v>78560000</v>
      </c>
      <c r="P353" s="78"/>
    </row>
    <row r="354" spans="1:16" s="22" customFormat="1" ht="15.75" hidden="1">
      <c r="A354" s="267" t="s">
        <v>393</v>
      </c>
      <c r="B354" s="268"/>
      <c r="C354" s="268"/>
      <c r="D354" s="268"/>
      <c r="E354" s="268"/>
      <c r="F354" s="268"/>
      <c r="G354" s="268"/>
      <c r="H354" s="268"/>
      <c r="I354" s="147"/>
      <c r="J354" s="75"/>
      <c r="K354" s="76"/>
      <c r="L354" s="80"/>
      <c r="M354" s="80"/>
      <c r="N354" s="81"/>
      <c r="O354" s="82"/>
      <c r="P354" s="78"/>
    </row>
    <row r="355" spans="1:16" s="22" customFormat="1" ht="15.75" hidden="1">
      <c r="A355" s="95" t="s">
        <v>203</v>
      </c>
      <c r="B355" s="266" t="s">
        <v>394</v>
      </c>
      <c r="C355" s="266"/>
      <c r="D355" s="266"/>
      <c r="E355" s="266"/>
      <c r="F355" s="266"/>
      <c r="G355" s="266"/>
      <c r="H355" s="266"/>
      <c r="I355" s="147"/>
      <c r="J355" s="75"/>
      <c r="K355" s="76"/>
      <c r="L355" s="80"/>
      <c r="M355" s="80"/>
      <c r="N355" s="81"/>
      <c r="O355" s="82"/>
      <c r="P355" s="78"/>
    </row>
    <row r="356" spans="1:16" s="22" customFormat="1" ht="15.75" hidden="1">
      <c r="A356" s="95" t="s">
        <v>50</v>
      </c>
      <c r="B356" s="266" t="s">
        <v>397</v>
      </c>
      <c r="C356" s="266"/>
      <c r="D356" s="266"/>
      <c r="E356" s="266"/>
      <c r="F356" s="266"/>
      <c r="G356" s="266"/>
      <c r="H356" s="266"/>
      <c r="I356" s="147"/>
      <c r="J356" s="75"/>
      <c r="K356" s="76"/>
      <c r="L356" s="80"/>
      <c r="M356" s="80"/>
      <c r="N356" s="81"/>
      <c r="O356" s="82"/>
      <c r="P356" s="78"/>
    </row>
    <row r="357" spans="1:16" s="22" customFormat="1" ht="16.5" hidden="1">
      <c r="A357" s="96">
        <v>2</v>
      </c>
      <c r="B357" s="97" t="s">
        <v>395</v>
      </c>
      <c r="C357" s="98" t="s">
        <v>65</v>
      </c>
      <c r="D357" s="79">
        <v>1</v>
      </c>
      <c r="E357" s="74">
        <v>0</v>
      </c>
      <c r="F357" s="73">
        <v>0</v>
      </c>
      <c r="G357" s="73">
        <f t="shared" ref="G357" si="118">D357</f>
        <v>1</v>
      </c>
      <c r="H357" s="73">
        <f t="shared" ref="H357" si="119">F357+G357</f>
        <v>1</v>
      </c>
      <c r="I357" s="148">
        <v>1428910894</v>
      </c>
      <c r="J357" s="75">
        <v>0</v>
      </c>
      <c r="K357" s="76">
        <f t="shared" ref="K357:K369" si="120">I357*D357</f>
        <v>1428910894</v>
      </c>
      <c r="L357" s="77">
        <f t="shared" ref="L357:O357" si="121">E357*($I357+$J357)</f>
        <v>0</v>
      </c>
      <c r="M357" s="77">
        <f t="shared" si="121"/>
        <v>0</v>
      </c>
      <c r="N357" s="77">
        <f t="shared" si="121"/>
        <v>1428910894</v>
      </c>
      <c r="O357" s="77">
        <f t="shared" si="121"/>
        <v>1428910894</v>
      </c>
      <c r="P357" s="78"/>
    </row>
    <row r="358" spans="1:16" s="22" customFormat="1" ht="15.75" hidden="1">
      <c r="A358" s="95" t="s">
        <v>205</v>
      </c>
      <c r="B358" s="282" t="s">
        <v>206</v>
      </c>
      <c r="C358" s="282"/>
      <c r="D358" s="282"/>
      <c r="E358" s="282"/>
      <c r="F358" s="282"/>
      <c r="G358" s="282"/>
      <c r="H358" s="282"/>
      <c r="I358" s="147"/>
      <c r="J358" s="75"/>
      <c r="K358" s="76"/>
      <c r="L358" s="80"/>
      <c r="M358" s="80"/>
      <c r="N358" s="81"/>
      <c r="O358" s="82"/>
      <c r="P358" s="78"/>
    </row>
    <row r="359" spans="1:16" s="22" customFormat="1" ht="15.75" hidden="1">
      <c r="A359" s="95" t="s">
        <v>152</v>
      </c>
      <c r="B359" s="266" t="s">
        <v>396</v>
      </c>
      <c r="C359" s="266"/>
      <c r="D359" s="266"/>
      <c r="E359" s="266"/>
      <c r="F359" s="101"/>
      <c r="G359" s="101"/>
      <c r="H359" s="101"/>
      <c r="I359" s="147"/>
      <c r="J359" s="75"/>
      <c r="K359" s="76"/>
      <c r="L359" s="80"/>
      <c r="M359" s="80"/>
      <c r="N359" s="81"/>
      <c r="O359" s="82"/>
      <c r="P359" s="78"/>
    </row>
    <row r="360" spans="1:16" s="22" customFormat="1" ht="16.5" hidden="1">
      <c r="A360" s="96">
        <v>1</v>
      </c>
      <c r="B360" s="97" t="s">
        <v>398</v>
      </c>
      <c r="C360" s="98" t="s">
        <v>54</v>
      </c>
      <c r="D360" s="79">
        <v>2</v>
      </c>
      <c r="E360" s="74">
        <v>0</v>
      </c>
      <c r="F360" s="73">
        <v>0</v>
      </c>
      <c r="G360" s="73">
        <f t="shared" ref="G360:G362" si="122">D360</f>
        <v>2</v>
      </c>
      <c r="H360" s="73">
        <f t="shared" ref="H360:H362" si="123">F360+G360</f>
        <v>2</v>
      </c>
      <c r="I360" s="142">
        <v>1606352894</v>
      </c>
      <c r="J360" s="75">
        <v>0</v>
      </c>
      <c r="K360" s="76">
        <f t="shared" si="120"/>
        <v>3212705788</v>
      </c>
      <c r="L360" s="77">
        <f t="shared" ref="L360:O362" si="124">E360*($I360+$J360)</f>
        <v>0</v>
      </c>
      <c r="M360" s="77">
        <f t="shared" si="124"/>
        <v>0</v>
      </c>
      <c r="N360" s="77">
        <f t="shared" si="124"/>
        <v>3212705788</v>
      </c>
      <c r="O360" s="77">
        <f t="shared" si="124"/>
        <v>3212705788</v>
      </c>
      <c r="P360" s="78"/>
    </row>
    <row r="361" spans="1:16" s="22" customFormat="1" ht="16.5" hidden="1">
      <c r="A361" s="96">
        <v>2</v>
      </c>
      <c r="B361" s="97" t="s">
        <v>399</v>
      </c>
      <c r="C361" s="98" t="s">
        <v>54</v>
      </c>
      <c r="D361" s="79">
        <v>1</v>
      </c>
      <c r="E361" s="74">
        <v>0</v>
      </c>
      <c r="F361" s="73">
        <v>0</v>
      </c>
      <c r="G361" s="73">
        <f t="shared" si="122"/>
        <v>1</v>
      </c>
      <c r="H361" s="73">
        <f t="shared" si="123"/>
        <v>1</v>
      </c>
      <c r="I361" s="142">
        <v>2049901894</v>
      </c>
      <c r="J361" s="75">
        <v>0</v>
      </c>
      <c r="K361" s="76">
        <f t="shared" si="120"/>
        <v>2049901894</v>
      </c>
      <c r="L361" s="77">
        <f t="shared" si="124"/>
        <v>0</v>
      </c>
      <c r="M361" s="77">
        <f t="shared" si="124"/>
        <v>0</v>
      </c>
      <c r="N361" s="77">
        <f t="shared" si="124"/>
        <v>2049901894</v>
      </c>
      <c r="O361" s="77">
        <f t="shared" si="124"/>
        <v>2049901894</v>
      </c>
      <c r="P361" s="78"/>
    </row>
    <row r="362" spans="1:16" s="22" customFormat="1" ht="16.5" hidden="1">
      <c r="A362" s="96">
        <v>3</v>
      </c>
      <c r="B362" s="97" t="s">
        <v>400</v>
      </c>
      <c r="C362" s="98" t="s">
        <v>65</v>
      </c>
      <c r="D362" s="79">
        <v>2</v>
      </c>
      <c r="E362" s="74">
        <v>0</v>
      </c>
      <c r="F362" s="73">
        <v>0</v>
      </c>
      <c r="G362" s="73">
        <f t="shared" si="122"/>
        <v>2</v>
      </c>
      <c r="H362" s="73">
        <f t="shared" si="123"/>
        <v>2</v>
      </c>
      <c r="I362" s="142">
        <v>146735894</v>
      </c>
      <c r="J362" s="75">
        <v>0</v>
      </c>
      <c r="K362" s="76">
        <f t="shared" si="120"/>
        <v>293471788</v>
      </c>
      <c r="L362" s="77">
        <f t="shared" si="124"/>
        <v>0</v>
      </c>
      <c r="M362" s="77">
        <f t="shared" si="124"/>
        <v>0</v>
      </c>
      <c r="N362" s="77">
        <f t="shared" si="124"/>
        <v>293471788</v>
      </c>
      <c r="O362" s="77">
        <f t="shared" si="124"/>
        <v>293471788</v>
      </c>
      <c r="P362" s="78"/>
    </row>
    <row r="363" spans="1:16" s="22" customFormat="1" ht="15.75" hidden="1">
      <c r="A363" s="267" t="s">
        <v>401</v>
      </c>
      <c r="B363" s="268"/>
      <c r="C363" s="268"/>
      <c r="D363" s="268"/>
      <c r="E363" s="268"/>
      <c r="F363" s="268"/>
      <c r="G363" s="268"/>
      <c r="H363" s="268"/>
      <c r="I363" s="147"/>
      <c r="J363" s="75"/>
      <c r="K363" s="76"/>
      <c r="L363" s="80"/>
      <c r="M363" s="80"/>
      <c r="N363" s="81"/>
      <c r="O363" s="82"/>
      <c r="P363" s="78"/>
    </row>
    <row r="364" spans="1:16" s="22" customFormat="1" ht="15.75" hidden="1">
      <c r="A364" s="95" t="s">
        <v>402</v>
      </c>
      <c r="B364" s="266" t="s">
        <v>403</v>
      </c>
      <c r="C364" s="266"/>
      <c r="D364" s="266"/>
      <c r="E364" s="266"/>
      <c r="F364" s="266"/>
      <c r="G364" s="266"/>
      <c r="H364" s="266"/>
      <c r="I364" s="147"/>
      <c r="J364" s="75"/>
      <c r="K364" s="76"/>
      <c r="L364" s="80"/>
      <c r="M364" s="80"/>
      <c r="N364" s="81"/>
      <c r="O364" s="82"/>
      <c r="P364" s="78"/>
    </row>
    <row r="365" spans="1:16" s="22" customFormat="1" ht="15.75" hidden="1">
      <c r="A365" s="95" t="s">
        <v>51</v>
      </c>
      <c r="B365" s="266" t="s">
        <v>404</v>
      </c>
      <c r="C365" s="266"/>
      <c r="D365" s="266"/>
      <c r="E365" s="266"/>
      <c r="F365" s="101"/>
      <c r="G365" s="101"/>
      <c r="H365" s="101"/>
      <c r="I365" s="147"/>
      <c r="J365" s="75"/>
      <c r="K365" s="76"/>
      <c r="L365" s="80"/>
      <c r="M365" s="80"/>
      <c r="N365" s="81"/>
      <c r="O365" s="82"/>
      <c r="P365" s="78"/>
    </row>
    <row r="366" spans="1:16" s="22" customFormat="1" ht="16.5" hidden="1">
      <c r="A366" s="96">
        <v>1</v>
      </c>
      <c r="B366" s="97" t="s">
        <v>404</v>
      </c>
      <c r="C366" s="98" t="s">
        <v>137</v>
      </c>
      <c r="D366" s="79">
        <v>1</v>
      </c>
      <c r="E366" s="74">
        <v>0</v>
      </c>
      <c r="F366" s="79"/>
      <c r="G366" s="73">
        <f t="shared" ref="G366" si="125">D366</f>
        <v>1</v>
      </c>
      <c r="H366" s="73">
        <f t="shared" ref="H366" si="126">F366+G366</f>
        <v>1</v>
      </c>
      <c r="I366" s="148">
        <v>876300981</v>
      </c>
      <c r="J366" s="75">
        <v>0</v>
      </c>
      <c r="K366" s="76">
        <f t="shared" si="120"/>
        <v>876300981</v>
      </c>
      <c r="L366" s="77">
        <f t="shared" ref="L366:O366" si="127">E366*($I366+$J366)</f>
        <v>0</v>
      </c>
      <c r="M366" s="77">
        <f t="shared" si="127"/>
        <v>0</v>
      </c>
      <c r="N366" s="77">
        <f t="shared" si="127"/>
        <v>876300981</v>
      </c>
      <c r="O366" s="77">
        <f t="shared" si="127"/>
        <v>876300981</v>
      </c>
      <c r="P366" s="78"/>
    </row>
    <row r="367" spans="1:16" s="22" customFormat="1" ht="15.75" hidden="1">
      <c r="A367" s="95" t="s">
        <v>286</v>
      </c>
      <c r="B367" s="269" t="s">
        <v>206</v>
      </c>
      <c r="C367" s="269"/>
      <c r="D367" s="269"/>
      <c r="E367" s="269"/>
      <c r="F367" s="269"/>
      <c r="G367" s="269"/>
      <c r="H367" s="269"/>
      <c r="I367" s="147"/>
      <c r="J367" s="75"/>
      <c r="K367" s="76"/>
      <c r="L367" s="80"/>
      <c r="M367" s="80"/>
      <c r="N367" s="81"/>
      <c r="O367" s="82"/>
      <c r="P367" s="78"/>
    </row>
    <row r="368" spans="1:16" s="22" customFormat="1" ht="15.75" hidden="1">
      <c r="A368" s="95" t="s">
        <v>75</v>
      </c>
      <c r="B368" s="266" t="s">
        <v>406</v>
      </c>
      <c r="C368" s="266"/>
      <c r="D368" s="266"/>
      <c r="E368" s="266"/>
      <c r="F368" s="266"/>
      <c r="G368" s="266"/>
      <c r="H368" s="266"/>
      <c r="I368" s="147"/>
      <c r="J368" s="75"/>
      <c r="K368" s="76"/>
      <c r="L368" s="80"/>
      <c r="M368" s="80"/>
      <c r="N368" s="81"/>
      <c r="O368" s="82"/>
      <c r="P368" s="78"/>
    </row>
    <row r="369" spans="1:18" s="22" customFormat="1" ht="47.25" hidden="1">
      <c r="A369" s="96">
        <v>1</v>
      </c>
      <c r="B369" s="99" t="s">
        <v>405</v>
      </c>
      <c r="C369" s="149" t="s">
        <v>137</v>
      </c>
      <c r="D369" s="150">
        <v>1</v>
      </c>
      <c r="E369" s="151">
        <v>0</v>
      </c>
      <c r="F369" s="150"/>
      <c r="G369" s="152">
        <f t="shared" ref="G369" si="128">D369</f>
        <v>1</v>
      </c>
      <c r="H369" s="152">
        <f t="shared" ref="H369" si="129">F369+G369</f>
        <v>1</v>
      </c>
      <c r="I369" s="153">
        <v>3256233000</v>
      </c>
      <c r="J369" s="154">
        <v>0</v>
      </c>
      <c r="K369" s="155">
        <f t="shared" si="120"/>
        <v>3256233000</v>
      </c>
      <c r="L369" s="156">
        <f t="shared" ref="L369:O369" si="130">E369*($I369+$J369)</f>
        <v>0</v>
      </c>
      <c r="M369" s="156">
        <f t="shared" si="130"/>
        <v>0</v>
      </c>
      <c r="N369" s="156">
        <f t="shared" si="130"/>
        <v>3256233000</v>
      </c>
      <c r="O369" s="156">
        <f t="shared" si="130"/>
        <v>3256233000</v>
      </c>
      <c r="P369" s="78"/>
    </row>
    <row r="370" spans="1:18" s="22" customFormat="1" ht="15.75">
      <c r="A370" s="102"/>
      <c r="B370" s="103" t="s">
        <v>36</v>
      </c>
      <c r="C370" s="104"/>
      <c r="D370" s="105"/>
      <c r="E370" s="105"/>
      <c r="F370" s="105"/>
      <c r="G370" s="105"/>
      <c r="H370" s="105"/>
      <c r="I370" s="106"/>
      <c r="J370" s="106"/>
      <c r="K370" s="107">
        <f>SUM(K23:K223)</f>
        <v>6464645910</v>
      </c>
      <c r="L370" s="108"/>
      <c r="M370" s="109">
        <f>SUM(M23:M369)</f>
        <v>0</v>
      </c>
      <c r="N370" s="110">
        <f>SUM(N23:N227)</f>
        <v>6464645910</v>
      </c>
      <c r="O370" s="111">
        <f>SUM(O23:O227)</f>
        <v>6464645910</v>
      </c>
      <c r="P370" s="112"/>
    </row>
    <row r="371" spans="1:18" s="22" customFormat="1" ht="15.75">
      <c r="A371" s="113"/>
      <c r="D371" s="23"/>
      <c r="E371" s="23"/>
      <c r="F371" s="23"/>
      <c r="G371" s="23"/>
      <c r="H371" s="23"/>
      <c r="I371" s="114"/>
      <c r="K371" s="115"/>
      <c r="L371" s="32"/>
      <c r="M371" s="32"/>
      <c r="N371" s="29"/>
      <c r="O371" s="32"/>
      <c r="P371" s="116"/>
    </row>
    <row r="372" spans="1:18" s="22" customFormat="1" ht="15.75">
      <c r="D372" s="23"/>
      <c r="E372" s="23"/>
      <c r="F372" s="23"/>
      <c r="G372" s="23"/>
      <c r="H372" s="23"/>
      <c r="I372" s="114"/>
      <c r="J372" s="117"/>
      <c r="K372" s="118"/>
      <c r="L372" s="119"/>
      <c r="M372" s="119"/>
      <c r="N372" s="165"/>
      <c r="O372" s="121"/>
      <c r="P372" s="116"/>
    </row>
    <row r="373" spans="1:18" s="22" customFormat="1" ht="15.75">
      <c r="A373" s="122" t="s">
        <v>37</v>
      </c>
      <c r="B373" s="32"/>
      <c r="C373" s="32"/>
      <c r="D373" s="37"/>
      <c r="E373" s="37"/>
      <c r="F373" s="37"/>
      <c r="G373" s="123"/>
      <c r="H373" s="123"/>
      <c r="I373" s="29"/>
      <c r="J373" s="32"/>
      <c r="K373" s="124"/>
      <c r="L373" s="261">
        <f>$K$370</f>
        <v>6464645910</v>
      </c>
      <c r="M373" s="261"/>
      <c r="N373" s="261"/>
      <c r="O373" s="22" t="s">
        <v>38</v>
      </c>
      <c r="P373" s="116"/>
    </row>
    <row r="374" spans="1:18" s="22" customFormat="1" ht="15.75">
      <c r="A374" s="125" t="s">
        <v>39</v>
      </c>
      <c r="B374" s="32"/>
      <c r="C374" s="32"/>
      <c r="D374" s="37"/>
      <c r="E374" s="37"/>
      <c r="F374" s="37"/>
      <c r="G374" s="37"/>
      <c r="H374" s="37"/>
      <c r="I374" s="29"/>
      <c r="J374" s="32"/>
      <c r="K374" s="124"/>
      <c r="L374" s="262">
        <f>C399</f>
        <v>2417715693</v>
      </c>
      <c r="M374" s="262"/>
      <c r="N374" s="262"/>
      <c r="O374" s="22" t="s">
        <v>38</v>
      </c>
      <c r="P374" s="116"/>
    </row>
    <row r="375" spans="1:18" s="22" customFormat="1" ht="15.75">
      <c r="A375" s="32" t="s">
        <v>40</v>
      </c>
      <c r="B375" s="32"/>
      <c r="C375" s="32"/>
      <c r="D375" s="37"/>
      <c r="E375" s="37"/>
      <c r="F375" s="37"/>
      <c r="G375" s="37"/>
      <c r="H375" s="37"/>
      <c r="I375" s="29"/>
      <c r="J375" s="32"/>
      <c r="K375" s="124"/>
      <c r="L375" s="301" t="s">
        <v>35</v>
      </c>
      <c r="M375" s="264"/>
      <c r="N375" s="264"/>
      <c r="O375" s="22" t="s">
        <v>38</v>
      </c>
      <c r="P375" s="116"/>
    </row>
    <row r="376" spans="1:18" s="22" customFormat="1" ht="15.75">
      <c r="A376" s="32" t="s">
        <v>41</v>
      </c>
      <c r="B376" s="32"/>
      <c r="C376" s="32"/>
      <c r="D376" s="37"/>
      <c r="E376" s="37"/>
      <c r="F376" s="37"/>
      <c r="G376" s="37"/>
      <c r="H376" s="37"/>
      <c r="I376" s="29"/>
      <c r="J376" s="32"/>
      <c r="K376" s="124"/>
      <c r="L376" s="262">
        <f>O370</f>
        <v>6464645910</v>
      </c>
      <c r="M376" s="262"/>
      <c r="N376" s="262"/>
      <c r="O376" s="22" t="s">
        <v>38</v>
      </c>
      <c r="P376" s="116"/>
    </row>
    <row r="377" spans="1:18" s="22" customFormat="1" ht="15.75">
      <c r="A377" s="32" t="str">
        <f>IF([1]Config!CF_MTT=1,"5. Thanh toán để thu hồi tạm ứng:","5. Chiết khấu tiền tạm ứng:")</f>
        <v>5. Thanh toán để thu hồi tạm ứng:</v>
      </c>
      <c r="B377" s="32"/>
      <c r="C377" s="32"/>
      <c r="D377" s="37"/>
      <c r="E377" s="37"/>
      <c r="F377" s="37"/>
      <c r="G377" s="37"/>
      <c r="H377" s="37"/>
      <c r="I377" s="29"/>
      <c r="J377" s="32"/>
      <c r="K377" s="124"/>
      <c r="L377" s="262">
        <f>IF(L376&gt;=L373*80%,L374,N370*$L$374/(L373*80%))</f>
        <v>2417715693</v>
      </c>
      <c r="M377" s="262"/>
      <c r="N377" s="262"/>
      <c r="O377" s="22" t="s">
        <v>38</v>
      </c>
      <c r="P377" s="116"/>
    </row>
    <row r="378" spans="1:18" s="22" customFormat="1" ht="15.75">
      <c r="A378" s="32" t="s">
        <v>42</v>
      </c>
      <c r="B378" s="32"/>
      <c r="C378" s="32"/>
      <c r="D378" s="37"/>
      <c r="E378" s="37"/>
      <c r="F378" s="37"/>
      <c r="G378" s="123"/>
      <c r="H378" s="123"/>
      <c r="I378" s="29"/>
      <c r="J378" s="32"/>
      <c r="K378" s="124"/>
      <c r="L378" s="261">
        <f>L376-L377</f>
        <v>4046930217</v>
      </c>
      <c r="M378" s="261"/>
      <c r="N378" s="261"/>
      <c r="O378" s="22" t="s">
        <v>38</v>
      </c>
      <c r="P378" s="135"/>
    </row>
    <row r="379" spans="1:18" s="22" customFormat="1" ht="15.75">
      <c r="A379" s="281" t="s">
        <v>468</v>
      </c>
      <c r="B379" s="281"/>
      <c r="C379" s="281"/>
      <c r="D379" s="281"/>
      <c r="E379" s="281"/>
      <c r="F379" s="281"/>
      <c r="G379" s="281"/>
      <c r="H379" s="281"/>
      <c r="I379" s="281"/>
      <c r="J379" s="281"/>
      <c r="K379" s="281"/>
      <c r="L379" s="281"/>
      <c r="M379" s="281"/>
      <c r="N379" s="281"/>
      <c r="P379" s="116"/>
    </row>
    <row r="380" spans="1:18" s="22" customFormat="1" ht="15.75">
      <c r="A380" s="32" t="s">
        <v>43</v>
      </c>
      <c r="B380" s="32"/>
      <c r="C380" s="32"/>
      <c r="D380" s="37"/>
      <c r="E380" s="37"/>
      <c r="F380" s="37"/>
      <c r="G380" s="37"/>
      <c r="H380" s="37"/>
      <c r="I380" s="29"/>
      <c r="J380" s="32"/>
      <c r="K380" s="124"/>
      <c r="L380" s="261">
        <f>L378+L377</f>
        <v>6464645910</v>
      </c>
      <c r="M380" s="261"/>
      <c r="N380" s="261"/>
      <c r="O380" s="22" t="s">
        <v>38</v>
      </c>
      <c r="P380" s="116"/>
    </row>
    <row r="381" spans="1:18" s="22" customFormat="1" ht="15.75">
      <c r="A381" s="126"/>
      <c r="B381" s="32"/>
      <c r="C381" s="32"/>
      <c r="D381" s="37"/>
      <c r="E381" s="37"/>
      <c r="F381" s="37"/>
      <c r="G381" s="37"/>
      <c r="H381" s="37"/>
      <c r="I381" s="29"/>
      <c r="J381" s="32"/>
      <c r="K381" s="124"/>
      <c r="L381" s="262"/>
      <c r="M381" s="262"/>
      <c r="N381" s="262"/>
      <c r="P381" s="116"/>
    </row>
    <row r="382" spans="1:18" s="22" customFormat="1" ht="15.75">
      <c r="A382" s="126"/>
      <c r="B382" s="32"/>
      <c r="C382" s="32"/>
      <c r="D382" s="37"/>
      <c r="E382" s="37"/>
      <c r="F382" s="37"/>
      <c r="G382" s="37"/>
      <c r="H382" s="37"/>
      <c r="I382" s="29"/>
      <c r="J382" s="32"/>
      <c r="K382" s="124"/>
      <c r="L382" s="262"/>
      <c r="M382" s="262"/>
      <c r="N382" s="262"/>
      <c r="P382" s="116"/>
    </row>
    <row r="383" spans="1:18" s="22" customFormat="1" ht="15.75">
      <c r="D383" s="23"/>
      <c r="E383" s="23"/>
      <c r="F383" s="23"/>
      <c r="G383" s="23"/>
      <c r="H383" s="23"/>
      <c r="I383" s="114"/>
      <c r="K383" s="115"/>
      <c r="L383" s="260" t="s">
        <v>44</v>
      </c>
      <c r="M383" s="260"/>
      <c r="N383" s="260"/>
      <c r="P383" s="127"/>
      <c r="Q383" s="32"/>
      <c r="R383" s="32"/>
    </row>
    <row r="384" spans="1:18" s="22" customFormat="1" ht="18.75">
      <c r="A384" s="265" t="s">
        <v>45</v>
      </c>
      <c r="B384" s="265"/>
      <c r="C384" s="265"/>
      <c r="D384" s="265"/>
      <c r="E384" s="265"/>
      <c r="F384" s="265"/>
      <c r="G384" s="265"/>
      <c r="H384" s="265"/>
      <c r="I384" s="265"/>
      <c r="J384" s="265"/>
      <c r="K384" s="128"/>
      <c r="L384" s="265" t="s">
        <v>46</v>
      </c>
      <c r="M384" s="265"/>
      <c r="N384" s="265"/>
      <c r="O384" s="129"/>
      <c r="P384" s="130"/>
      <c r="Q384" s="129"/>
      <c r="R384" s="129"/>
    </row>
    <row r="385" spans="1:18" s="22" customFormat="1" ht="15.75">
      <c r="A385" s="260" t="s">
        <v>47</v>
      </c>
      <c r="B385" s="260"/>
      <c r="C385" s="260"/>
      <c r="D385" s="260"/>
      <c r="E385" s="260"/>
      <c r="F385" s="260"/>
      <c r="G385" s="260"/>
      <c r="H385" s="260"/>
      <c r="I385" s="260"/>
      <c r="J385" s="260"/>
      <c r="K385" s="260" t="s">
        <v>47</v>
      </c>
      <c r="L385" s="260"/>
      <c r="M385" s="260"/>
      <c r="N385" s="260"/>
      <c r="O385" s="260"/>
      <c r="P385" s="127"/>
      <c r="Q385" s="32"/>
      <c r="R385" s="32"/>
    </row>
    <row r="386" spans="1:18">
      <c r="A386" s="255" t="s">
        <v>442</v>
      </c>
      <c r="B386" s="255"/>
      <c r="C386" s="255" t="s">
        <v>443</v>
      </c>
      <c r="D386" s="255"/>
      <c r="E386" s="255"/>
      <c r="F386" s="255"/>
      <c r="G386" s="256" t="s">
        <v>444</v>
      </c>
      <c r="H386" s="256"/>
      <c r="I386" s="256"/>
      <c r="J386" s="256"/>
    </row>
    <row r="392" spans="1:18">
      <c r="N392" s="225"/>
    </row>
    <row r="396" spans="1:18">
      <c r="B396" s="131" t="s">
        <v>456</v>
      </c>
      <c r="C396" s="298" t="s">
        <v>457</v>
      </c>
      <c r="D396" s="298"/>
      <c r="E396" s="300" t="s">
        <v>458</v>
      </c>
      <c r="F396" s="300"/>
    </row>
    <row r="397" spans="1:18">
      <c r="A397" s="222" t="s">
        <v>50</v>
      </c>
      <c r="B397" s="222" t="s">
        <v>455</v>
      </c>
      <c r="C397" s="302">
        <f>L374</f>
        <v>2417715693</v>
      </c>
      <c r="D397" s="303"/>
      <c r="E397" s="304"/>
      <c r="F397" s="304"/>
    </row>
    <row r="398" spans="1:18">
      <c r="B398" s="224" t="s">
        <v>459</v>
      </c>
      <c r="C398" s="305"/>
      <c r="D398" s="305"/>
      <c r="E398" s="306" t="s">
        <v>460</v>
      </c>
      <c r="F398" s="306"/>
      <c r="G398" s="300"/>
      <c r="H398" s="300"/>
    </row>
    <row r="399" spans="1:18">
      <c r="B399" s="224" t="s">
        <v>461</v>
      </c>
      <c r="C399" s="305">
        <v>2417715693</v>
      </c>
      <c r="D399" s="305"/>
      <c r="E399" s="306" t="s">
        <v>463</v>
      </c>
      <c r="F399" s="306"/>
    </row>
    <row r="400" spans="1:18">
      <c r="B400" s="224" t="s">
        <v>462</v>
      </c>
      <c r="C400" s="305"/>
      <c r="D400" s="305"/>
      <c r="E400" s="306" t="s">
        <v>464</v>
      </c>
      <c r="F400" s="306"/>
      <c r="N400" s="226"/>
    </row>
    <row r="401" spans="1:6">
      <c r="C401" s="288"/>
      <c r="D401" s="288"/>
      <c r="E401" s="300"/>
      <c r="F401" s="300"/>
    </row>
    <row r="402" spans="1:6">
      <c r="A402" s="131" t="s">
        <v>465</v>
      </c>
      <c r="B402" s="131" t="s">
        <v>466</v>
      </c>
      <c r="C402" s="288"/>
      <c r="D402" s="288"/>
      <c r="E402" s="300"/>
      <c r="F402" s="300"/>
    </row>
    <row r="403" spans="1:6">
      <c r="B403" s="224" t="s">
        <v>459</v>
      </c>
      <c r="C403" s="305"/>
      <c r="D403" s="305"/>
      <c r="E403" s="306" t="s">
        <v>460</v>
      </c>
      <c r="F403" s="306"/>
    </row>
    <row r="404" spans="1:6">
      <c r="B404" s="224" t="s">
        <v>461</v>
      </c>
      <c r="C404" s="305">
        <f>L378</f>
        <v>4046930217</v>
      </c>
      <c r="D404" s="305"/>
      <c r="E404" s="306" t="s">
        <v>463</v>
      </c>
      <c r="F404" s="306"/>
    </row>
    <row r="405" spans="1:6">
      <c r="B405" s="224" t="s">
        <v>462</v>
      </c>
      <c r="C405" s="305"/>
      <c r="D405" s="305"/>
      <c r="E405" s="306" t="s">
        <v>464</v>
      </c>
      <c r="F405" s="306"/>
    </row>
    <row r="406" spans="1:6">
      <c r="C406" s="288"/>
      <c r="D406" s="288"/>
      <c r="E406" s="300"/>
      <c r="F406" s="300"/>
    </row>
    <row r="407" spans="1:6">
      <c r="C407" s="288"/>
      <c r="D407" s="288"/>
      <c r="E407" s="300"/>
      <c r="F407" s="300"/>
    </row>
    <row r="408" spans="1:6">
      <c r="C408" s="288"/>
      <c r="D408" s="288"/>
      <c r="E408" s="300"/>
      <c r="F408" s="300"/>
    </row>
    <row r="409" spans="1:6">
      <c r="C409" s="288"/>
      <c r="D409" s="288"/>
      <c r="E409" s="300"/>
      <c r="F409" s="300"/>
    </row>
    <row r="410" spans="1:6">
      <c r="C410" s="298"/>
      <c r="D410" s="298"/>
      <c r="E410" s="300"/>
      <c r="F410" s="300"/>
    </row>
    <row r="411" spans="1:6">
      <c r="C411" s="298"/>
      <c r="D411" s="298"/>
      <c r="E411" s="300"/>
      <c r="F411" s="300"/>
    </row>
  </sheetData>
  <mergeCells count="116">
    <mergeCell ref="C411:D411"/>
    <mergeCell ref="E411:F411"/>
    <mergeCell ref="C408:D408"/>
    <mergeCell ref="E408:F408"/>
    <mergeCell ref="C409:D409"/>
    <mergeCell ref="E409:F409"/>
    <mergeCell ref="C410:D410"/>
    <mergeCell ref="E410:F410"/>
    <mergeCell ref="C405:D405"/>
    <mergeCell ref="E405:F405"/>
    <mergeCell ref="C406:D406"/>
    <mergeCell ref="E406:F406"/>
    <mergeCell ref="C407:D407"/>
    <mergeCell ref="E407:F407"/>
    <mergeCell ref="C402:D402"/>
    <mergeCell ref="E402:F402"/>
    <mergeCell ref="C403:D403"/>
    <mergeCell ref="E403:F403"/>
    <mergeCell ref="C404:D404"/>
    <mergeCell ref="E404:F404"/>
    <mergeCell ref="G398:H398"/>
    <mergeCell ref="C399:D399"/>
    <mergeCell ref="E399:F399"/>
    <mergeCell ref="C400:D400"/>
    <mergeCell ref="E400:F400"/>
    <mergeCell ref="C401:D401"/>
    <mergeCell ref="E401:F401"/>
    <mergeCell ref="C396:D396"/>
    <mergeCell ref="E396:F396"/>
    <mergeCell ref="C397:D397"/>
    <mergeCell ref="E397:F397"/>
    <mergeCell ref="C398:D398"/>
    <mergeCell ref="E398:F398"/>
    <mergeCell ref="A384:J384"/>
    <mergeCell ref="L384:N384"/>
    <mergeCell ref="A385:J385"/>
    <mergeCell ref="K385:O385"/>
    <mergeCell ref="A386:B386"/>
    <mergeCell ref="C386:F386"/>
    <mergeCell ref="G386:J386"/>
    <mergeCell ref="L378:N378"/>
    <mergeCell ref="A379:N379"/>
    <mergeCell ref="L380:N380"/>
    <mergeCell ref="L381:N381"/>
    <mergeCell ref="L382:N382"/>
    <mergeCell ref="L383:N383"/>
    <mergeCell ref="B368:H368"/>
    <mergeCell ref="L373:N373"/>
    <mergeCell ref="L374:N374"/>
    <mergeCell ref="L375:N375"/>
    <mergeCell ref="L376:N376"/>
    <mergeCell ref="L377:N377"/>
    <mergeCell ref="B358:H358"/>
    <mergeCell ref="B359:E359"/>
    <mergeCell ref="A363:H363"/>
    <mergeCell ref="B364:H364"/>
    <mergeCell ref="B365:E365"/>
    <mergeCell ref="B367:H367"/>
    <mergeCell ref="B333:E333"/>
    <mergeCell ref="B342:E342"/>
    <mergeCell ref="B351:E351"/>
    <mergeCell ref="A354:H354"/>
    <mergeCell ref="B355:H355"/>
    <mergeCell ref="B356:H356"/>
    <mergeCell ref="B285:E285"/>
    <mergeCell ref="B290:H290"/>
    <mergeCell ref="B295:H295"/>
    <mergeCell ref="B296:E296"/>
    <mergeCell ref="B304:E304"/>
    <mergeCell ref="B321:E321"/>
    <mergeCell ref="B250:E250"/>
    <mergeCell ref="B260:E260"/>
    <mergeCell ref="B266:E266"/>
    <mergeCell ref="B274:E274"/>
    <mergeCell ref="B276:E276"/>
    <mergeCell ref="B279:E279"/>
    <mergeCell ref="B230:E230"/>
    <mergeCell ref="B234:E234"/>
    <mergeCell ref="B237:E237"/>
    <mergeCell ref="B240:E240"/>
    <mergeCell ref="B242:E242"/>
    <mergeCell ref="B249:H249"/>
    <mergeCell ref="B178:E178"/>
    <mergeCell ref="B209:E209"/>
    <mergeCell ref="A224:H224"/>
    <mergeCell ref="B225:H225"/>
    <mergeCell ref="A228:H228"/>
    <mergeCell ref="B229:E229"/>
    <mergeCell ref="B145:E145"/>
    <mergeCell ref="B157:H157"/>
    <mergeCell ref="B158:D158"/>
    <mergeCell ref="B161:D161"/>
    <mergeCell ref="B172:H172"/>
    <mergeCell ref="A177:H177"/>
    <mergeCell ref="B96:E96"/>
    <mergeCell ref="B109:E109"/>
    <mergeCell ref="B122:E122"/>
    <mergeCell ref="B124:E124"/>
    <mergeCell ref="B132:E132"/>
    <mergeCell ref="B136:E136"/>
    <mergeCell ref="D16:E16"/>
    <mergeCell ref="F16:H16"/>
    <mergeCell ref="K16:L16"/>
    <mergeCell ref="M16:O16"/>
    <mergeCell ref="B81:E81"/>
    <mergeCell ref="B92:E92"/>
    <mergeCell ref="O1:P1"/>
    <mergeCell ref="A2:P2"/>
    <mergeCell ref="A3:P3"/>
    <mergeCell ref="A4:P4"/>
    <mergeCell ref="A15:A17"/>
    <mergeCell ref="B15:B17"/>
    <mergeCell ref="C15:C17"/>
    <mergeCell ref="I15:J16"/>
    <mergeCell ref="K15:O15"/>
    <mergeCell ref="P15:P17"/>
  </mergeCells>
  <dataValidations disablePrompts="1" count="4">
    <dataValidation allowBlank="1" showInputMessage="1" showErrorMessage="1" prompt="Cột 1, 2, 3, 4, 5 link đầy đủ từ sheet QT sang" sqref="B21 B18"/>
    <dataValidation allowBlank="1" showInputMessage="1" showErrorMessage="1" sqref="R1 O1"/>
    <dataValidation allowBlank="1" showInputMessage="1" showErrorMessage="1" prompt="Giữ phím Alt và ấn Enter để thêm các dòng để nhập căn cứ" sqref="A13"/>
    <dataValidation allowBlank="1" showInputMessage="1" showErrorMessage="1" promptTitle="Giai đoạn thanh toán" sqref="F11"/>
  </dataValidations>
  <pageMargins left="0.2" right="0.2" top="1" bottom="0.25" header="0.3" footer="0.3"/>
  <pageSetup paperSize="9" scale="65" orientation="landscape" r:id="rId1"/>
  <colBreaks count="1" manualBreakCount="1">
    <brk id="16" max="1048575" man="1"/>
  </colBreak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200"/>
  <sheetViews>
    <sheetView topLeftCell="A159" zoomScaleNormal="100" workbookViewId="0">
      <selection activeCell="P184" sqref="P184"/>
    </sheetView>
  </sheetViews>
  <sheetFormatPr defaultColWidth="8.7109375" defaultRowHeight="15"/>
  <cols>
    <col min="1" max="1" width="8.140625" style="131" customWidth="1"/>
    <col min="2" max="2" width="29.28515625" style="131" customWidth="1"/>
    <col min="3" max="3" width="10.28515625" style="131" customWidth="1"/>
    <col min="4" max="4" width="12.140625" style="132" bestFit="1" customWidth="1"/>
    <col min="5" max="5" width="10.28515625" style="132" customWidth="1"/>
    <col min="6" max="6" width="10.42578125" style="132" customWidth="1"/>
    <col min="7" max="7" width="12" style="132" bestFit="1" customWidth="1"/>
    <col min="8" max="8" width="12.42578125" style="132" bestFit="1" customWidth="1"/>
    <col min="9" max="9" width="17" style="133" bestFit="1" customWidth="1"/>
    <col min="10" max="10" width="8.140625" style="131" customWidth="1"/>
    <col min="11" max="11" width="20" style="133" bestFit="1" customWidth="1"/>
    <col min="12" max="12" width="8.7109375" style="131"/>
    <col min="13" max="13" width="8" style="131" customWidth="1"/>
    <col min="14" max="14" width="18.42578125" style="133" bestFit="1" customWidth="1"/>
    <col min="15" max="15" width="18.42578125" style="131" bestFit="1" customWidth="1"/>
    <col min="16" max="16" width="10.28515625" style="134" customWidth="1"/>
    <col min="17" max="16384" width="8.7109375" style="131"/>
  </cols>
  <sheetData>
    <row r="1" spans="1:18" s="11" customFormat="1" ht="54" customHeight="1">
      <c r="A1" s="5"/>
      <c r="B1" s="6"/>
      <c r="C1" s="6"/>
      <c r="D1" s="7"/>
      <c r="E1" s="7"/>
      <c r="F1" s="7"/>
      <c r="G1" s="7"/>
      <c r="H1" s="7"/>
      <c r="I1" s="8"/>
      <c r="J1" s="6"/>
      <c r="K1" s="9"/>
      <c r="L1" s="6"/>
      <c r="M1" s="6"/>
      <c r="N1" s="8"/>
      <c r="O1" s="270" t="s">
        <v>48</v>
      </c>
      <c r="P1" s="270"/>
      <c r="Q1" s="6"/>
      <c r="R1" s="162"/>
    </row>
    <row r="2" spans="1:18" s="11" customFormat="1" ht="22.5">
      <c r="A2" s="271" t="s">
        <v>49</v>
      </c>
      <c r="B2" s="271"/>
      <c r="C2" s="271"/>
      <c r="D2" s="271"/>
      <c r="E2" s="271"/>
      <c r="F2" s="271"/>
      <c r="G2" s="271"/>
      <c r="H2" s="271"/>
      <c r="I2" s="271"/>
      <c r="J2" s="271"/>
      <c r="K2" s="271"/>
      <c r="L2" s="271"/>
      <c r="M2" s="271"/>
      <c r="N2" s="271"/>
      <c r="O2" s="271"/>
      <c r="P2" s="271"/>
      <c r="Q2" s="12"/>
      <c r="R2" s="12"/>
    </row>
    <row r="3" spans="1:18" s="11" customFormat="1" ht="15.75">
      <c r="A3" s="257" t="s">
        <v>445</v>
      </c>
      <c r="B3" s="257"/>
      <c r="C3" s="257"/>
      <c r="D3" s="257"/>
      <c r="E3" s="257"/>
      <c r="F3" s="257"/>
      <c r="G3" s="257"/>
      <c r="H3" s="257"/>
      <c r="I3" s="257"/>
      <c r="J3" s="257"/>
      <c r="K3" s="257"/>
      <c r="L3" s="257"/>
      <c r="M3" s="257"/>
      <c r="N3" s="257"/>
      <c r="O3" s="257"/>
      <c r="P3" s="257"/>
      <c r="Q3" s="14"/>
      <c r="R3" s="14"/>
    </row>
    <row r="4" spans="1:18" s="11" customFormat="1" ht="15.75">
      <c r="A4" s="258" t="s">
        <v>446</v>
      </c>
      <c r="B4" s="258"/>
      <c r="C4" s="258"/>
      <c r="D4" s="258"/>
      <c r="E4" s="258"/>
      <c r="F4" s="258"/>
      <c r="G4" s="258"/>
      <c r="H4" s="258"/>
      <c r="I4" s="258"/>
      <c r="J4" s="258"/>
      <c r="K4" s="258"/>
      <c r="L4" s="258"/>
      <c r="M4" s="258"/>
      <c r="N4" s="258"/>
      <c r="O4" s="258"/>
      <c r="P4" s="258"/>
      <c r="Q4" s="14"/>
      <c r="R4" s="14"/>
    </row>
    <row r="5" spans="1:18" s="11" customFormat="1" ht="15.75">
      <c r="A5" s="11" t="s">
        <v>436</v>
      </c>
      <c r="B5" s="14"/>
      <c r="C5" s="14"/>
      <c r="D5" s="15"/>
      <c r="E5" s="15"/>
      <c r="F5" s="15"/>
      <c r="G5" s="15"/>
      <c r="H5" s="15"/>
      <c r="I5" s="16"/>
      <c r="J5" s="14"/>
      <c r="K5" s="17"/>
      <c r="L5" s="14"/>
      <c r="M5" s="14"/>
      <c r="N5" s="16"/>
      <c r="O5" s="18"/>
      <c r="P5" s="19"/>
      <c r="Q5" s="14"/>
      <c r="R5" s="14"/>
    </row>
    <row r="6" spans="1:18" s="11" customFormat="1" ht="15.75">
      <c r="A6" s="21" t="s">
        <v>0</v>
      </c>
      <c r="B6" s="14"/>
      <c r="C6" s="14"/>
      <c r="D6" s="15"/>
      <c r="E6" s="15"/>
      <c r="F6" s="15"/>
      <c r="G6" s="15"/>
      <c r="H6" s="15"/>
      <c r="I6" s="16"/>
      <c r="J6" s="14"/>
      <c r="K6" s="17"/>
      <c r="L6" s="14"/>
      <c r="M6" s="14"/>
      <c r="N6" s="16"/>
      <c r="O6" s="18"/>
      <c r="P6" s="19"/>
      <c r="Q6" s="14"/>
      <c r="R6" s="14"/>
    </row>
    <row r="7" spans="1:18" s="11" customFormat="1" ht="18.75">
      <c r="A7" s="11" t="s">
        <v>437</v>
      </c>
      <c r="B7" s="22"/>
      <c r="C7" s="22"/>
      <c r="D7" s="23"/>
      <c r="E7" s="23"/>
      <c r="F7" s="23"/>
      <c r="G7" s="24"/>
      <c r="H7" s="24"/>
      <c r="I7" s="25"/>
      <c r="J7" s="26"/>
      <c r="K7" s="27"/>
      <c r="L7" s="26"/>
      <c r="M7" s="26"/>
      <c r="N7" s="25"/>
      <c r="O7" s="26"/>
      <c r="P7" s="28"/>
      <c r="Q7" s="26"/>
      <c r="R7" s="26"/>
    </row>
    <row r="8" spans="1:18" s="11" customFormat="1" ht="18.75">
      <c r="A8" s="166" t="s">
        <v>438</v>
      </c>
      <c r="B8" s="167"/>
      <c r="C8" s="167"/>
      <c r="D8" s="168"/>
      <c r="E8" s="168"/>
      <c r="F8" s="168"/>
      <c r="G8" s="170"/>
      <c r="H8" s="170"/>
      <c r="I8" s="171"/>
      <c r="J8" s="172"/>
      <c r="K8" s="169"/>
      <c r="L8" s="26"/>
      <c r="M8" s="29"/>
      <c r="N8" s="30"/>
      <c r="O8" s="31"/>
      <c r="P8" s="28"/>
      <c r="Q8" s="26"/>
      <c r="R8" s="26"/>
    </row>
    <row r="9" spans="1:18" s="11" customFormat="1" ht="18.75">
      <c r="A9" s="32" t="s">
        <v>439</v>
      </c>
      <c r="B9" s="22"/>
      <c r="C9" s="22"/>
      <c r="D9" s="23"/>
      <c r="E9" s="23"/>
      <c r="F9" s="23"/>
      <c r="G9" s="24"/>
      <c r="H9" s="24"/>
      <c r="I9" s="25"/>
      <c r="J9" s="26"/>
      <c r="K9" s="27"/>
      <c r="L9" s="26"/>
      <c r="M9" s="26"/>
      <c r="N9" s="25"/>
      <c r="O9" s="26"/>
      <c r="P9" s="28"/>
      <c r="Q9" s="26"/>
      <c r="R9" s="26"/>
    </row>
    <row r="10" spans="1:18" s="11" customFormat="1" ht="18.75">
      <c r="A10" s="32" t="s">
        <v>440</v>
      </c>
      <c r="B10" s="22"/>
      <c r="C10" s="22"/>
      <c r="D10" s="23"/>
      <c r="E10" s="23"/>
      <c r="F10" s="23"/>
      <c r="G10" s="24"/>
      <c r="H10" s="24"/>
      <c r="I10" s="25"/>
      <c r="J10" s="26"/>
      <c r="K10" s="27"/>
      <c r="L10" s="26"/>
      <c r="M10" s="26"/>
      <c r="N10" s="25"/>
      <c r="O10" s="26"/>
      <c r="P10" s="28"/>
      <c r="Q10" s="26"/>
      <c r="R10" s="26"/>
    </row>
    <row r="11" spans="1:18" s="11" customFormat="1" ht="18.75">
      <c r="A11" s="32" t="s">
        <v>441</v>
      </c>
      <c r="B11" s="22"/>
      <c r="C11" s="22"/>
      <c r="D11" s="23"/>
      <c r="E11" s="23"/>
      <c r="F11" s="33"/>
      <c r="G11" s="33"/>
      <c r="H11" s="24"/>
      <c r="I11" s="25"/>
      <c r="J11" s="26"/>
      <c r="K11" s="27"/>
      <c r="L11" s="26"/>
      <c r="M11" s="26"/>
      <c r="N11" s="25"/>
      <c r="O11" s="26"/>
      <c r="P11" s="28"/>
      <c r="Q11" s="32"/>
      <c r="R11" s="32"/>
    </row>
    <row r="12" spans="1:18" s="32" customFormat="1" ht="18.75">
      <c r="A12" s="34" t="s">
        <v>1</v>
      </c>
      <c r="B12" s="22"/>
      <c r="C12" s="22"/>
      <c r="D12" s="23"/>
      <c r="E12" s="23"/>
      <c r="F12" s="35"/>
      <c r="G12" s="24"/>
      <c r="H12" s="24"/>
      <c r="I12" s="25"/>
      <c r="J12" s="26"/>
      <c r="K12" s="27"/>
      <c r="L12" s="26"/>
      <c r="M12" s="26"/>
      <c r="N12" s="25"/>
      <c r="O12" s="26"/>
      <c r="P12" s="28"/>
    </row>
    <row r="13" spans="1:18" s="32" customFormat="1" ht="18.75">
      <c r="A13" s="32" t="s">
        <v>391</v>
      </c>
      <c r="B13" s="22"/>
      <c r="C13" s="22"/>
      <c r="D13" s="23"/>
      <c r="E13" s="23"/>
      <c r="F13" s="35"/>
      <c r="G13" s="24"/>
      <c r="H13" s="24"/>
      <c r="I13" s="25"/>
      <c r="J13" s="26"/>
      <c r="K13" s="27"/>
      <c r="L13" s="26"/>
      <c r="M13" s="26"/>
      <c r="N13" s="25"/>
      <c r="O13" s="26"/>
      <c r="P13" s="28"/>
    </row>
    <row r="14" spans="1:18" s="36" customFormat="1" ht="15.75">
      <c r="B14" s="32" t="s">
        <v>2</v>
      </c>
      <c r="C14" s="32"/>
      <c r="D14" s="37"/>
      <c r="E14" s="37"/>
      <c r="F14" s="37"/>
      <c r="G14" s="38"/>
      <c r="H14" s="38"/>
      <c r="I14" s="29"/>
      <c r="J14" s="39"/>
      <c r="K14" s="40"/>
      <c r="L14" s="32"/>
      <c r="M14" s="32"/>
      <c r="N14" s="41"/>
      <c r="O14" s="42"/>
      <c r="P14" s="43"/>
      <c r="Q14" s="32"/>
      <c r="R14" s="32"/>
    </row>
    <row r="15" spans="1:18" s="36" customFormat="1">
      <c r="A15" s="272" t="s">
        <v>3</v>
      </c>
      <c r="B15" s="274" t="s">
        <v>4</v>
      </c>
      <c r="C15" s="274" t="s">
        <v>5</v>
      </c>
      <c r="D15" s="44" t="s">
        <v>6</v>
      </c>
      <c r="E15" s="44"/>
      <c r="F15" s="44"/>
      <c r="G15" s="44"/>
      <c r="H15" s="44"/>
      <c r="I15" s="274" t="s">
        <v>7</v>
      </c>
      <c r="J15" s="274"/>
      <c r="K15" s="274" t="s">
        <v>8</v>
      </c>
      <c r="L15" s="274"/>
      <c r="M15" s="274"/>
      <c r="N15" s="274"/>
      <c r="O15" s="274"/>
      <c r="P15" s="276" t="s">
        <v>9</v>
      </c>
    </row>
    <row r="16" spans="1:18" s="36" customFormat="1">
      <c r="A16" s="273"/>
      <c r="B16" s="275"/>
      <c r="C16" s="275"/>
      <c r="D16" s="278" t="s">
        <v>10</v>
      </c>
      <c r="E16" s="278"/>
      <c r="F16" s="279" t="s">
        <v>11</v>
      </c>
      <c r="G16" s="279"/>
      <c r="H16" s="279"/>
      <c r="I16" s="275"/>
      <c r="J16" s="275"/>
      <c r="K16" s="280" t="s">
        <v>10</v>
      </c>
      <c r="L16" s="280"/>
      <c r="M16" s="275" t="s">
        <v>11</v>
      </c>
      <c r="N16" s="275"/>
      <c r="O16" s="275"/>
      <c r="P16" s="277"/>
    </row>
    <row r="17" spans="1:16" s="50" customFormat="1" ht="85.5">
      <c r="A17" s="273"/>
      <c r="B17" s="275"/>
      <c r="C17" s="275"/>
      <c r="D17" s="45" t="s">
        <v>12</v>
      </c>
      <c r="E17" s="45" t="s">
        <v>13</v>
      </c>
      <c r="F17" s="164" t="s">
        <v>14</v>
      </c>
      <c r="G17" s="164" t="s">
        <v>15</v>
      </c>
      <c r="H17" s="164" t="s">
        <v>16</v>
      </c>
      <c r="I17" s="47" t="s">
        <v>12</v>
      </c>
      <c r="J17" s="163" t="s">
        <v>17</v>
      </c>
      <c r="K17" s="47" t="s">
        <v>12</v>
      </c>
      <c r="L17" s="163" t="s">
        <v>18</v>
      </c>
      <c r="M17" s="163" t="s">
        <v>14</v>
      </c>
      <c r="N17" s="47" t="s">
        <v>15</v>
      </c>
      <c r="O17" s="49" t="s">
        <v>16</v>
      </c>
      <c r="P17" s="277"/>
    </row>
    <row r="18" spans="1:16" s="22" customFormat="1">
      <c r="A18" s="51" t="s">
        <v>19</v>
      </c>
      <c r="B18" s="52" t="s">
        <v>20</v>
      </c>
      <c r="C18" s="53" t="s">
        <v>21</v>
      </c>
      <c r="D18" s="54" t="s">
        <v>22</v>
      </c>
      <c r="E18" s="54" t="s">
        <v>23</v>
      </c>
      <c r="F18" s="54" t="s">
        <v>24</v>
      </c>
      <c r="G18" s="54" t="s">
        <v>25</v>
      </c>
      <c r="H18" s="54" t="s">
        <v>26</v>
      </c>
      <c r="I18" s="55" t="s">
        <v>27</v>
      </c>
      <c r="J18" s="56" t="s">
        <v>28</v>
      </c>
      <c r="K18" s="55" t="s">
        <v>29</v>
      </c>
      <c r="L18" s="56" t="s">
        <v>30</v>
      </c>
      <c r="M18" s="56" t="s">
        <v>31</v>
      </c>
      <c r="N18" s="55" t="s">
        <v>32</v>
      </c>
      <c r="O18" s="57" t="s">
        <v>33</v>
      </c>
      <c r="P18" s="58" t="s">
        <v>34</v>
      </c>
    </row>
    <row r="19" spans="1:16" s="22" customFormat="1" ht="15.75">
      <c r="A19" s="2" t="s">
        <v>392</v>
      </c>
      <c r="B19" s="1"/>
      <c r="C19" s="1"/>
      <c r="D19" s="1"/>
      <c r="E19" s="1"/>
      <c r="F19" s="1"/>
      <c r="G19" s="1"/>
      <c r="H19" s="1"/>
      <c r="I19" s="55"/>
      <c r="J19" s="56"/>
      <c r="K19" s="55"/>
      <c r="L19" s="56"/>
      <c r="M19" s="56"/>
      <c r="N19" s="55"/>
      <c r="O19" s="57"/>
      <c r="P19" s="58"/>
    </row>
    <row r="20" spans="1:16" s="22" customFormat="1" ht="16.5">
      <c r="A20" s="283" t="s">
        <v>434</v>
      </c>
      <c r="B20" s="259"/>
      <c r="C20" s="259"/>
      <c r="D20" s="259"/>
      <c r="E20" s="259"/>
      <c r="F20" s="259"/>
      <c r="G20" s="259"/>
      <c r="H20" s="259"/>
      <c r="I20" s="143"/>
      <c r="J20" s="75"/>
      <c r="K20" s="76"/>
      <c r="L20" s="80"/>
      <c r="M20" s="80"/>
      <c r="N20" s="81"/>
      <c r="O20" s="82"/>
      <c r="P20" s="78"/>
    </row>
    <row r="21" spans="1:16" s="22" customFormat="1" ht="16.5">
      <c r="A21" s="65" t="s">
        <v>50</v>
      </c>
      <c r="B21" s="259" t="s">
        <v>435</v>
      </c>
      <c r="C21" s="259"/>
      <c r="D21" s="259"/>
      <c r="E21" s="259"/>
      <c r="F21" s="259"/>
      <c r="G21" s="259"/>
      <c r="H21" s="259"/>
      <c r="I21" s="143"/>
      <c r="J21" s="75"/>
      <c r="K21" s="76"/>
      <c r="L21" s="80"/>
      <c r="M21" s="80"/>
      <c r="N21" s="81"/>
      <c r="O21" s="82"/>
      <c r="P21" s="78"/>
    </row>
    <row r="22" spans="1:16" s="22" customFormat="1" ht="49.5">
      <c r="A22" s="70">
        <v>1</v>
      </c>
      <c r="B22" s="71" t="s">
        <v>325</v>
      </c>
      <c r="C22" s="92" t="s">
        <v>326</v>
      </c>
      <c r="D22" s="93">
        <v>3</v>
      </c>
      <c r="E22" s="74">
        <v>0</v>
      </c>
      <c r="F22" s="73">
        <v>0</v>
      </c>
      <c r="G22" s="73"/>
      <c r="H22" s="73">
        <f t="shared" ref="H22:H23" si="0">F22+G22</f>
        <v>0</v>
      </c>
      <c r="I22" s="143">
        <v>95000000</v>
      </c>
      <c r="J22" s="75">
        <v>0</v>
      </c>
      <c r="K22" s="76">
        <f t="shared" ref="K22:K78" si="1">I22*D22</f>
        <v>285000000</v>
      </c>
      <c r="L22" s="77">
        <f t="shared" ref="L22:O23" si="2">E22*($I22+$J22)</f>
        <v>0</v>
      </c>
      <c r="M22" s="77">
        <f t="shared" si="2"/>
        <v>0</v>
      </c>
      <c r="N22" s="77">
        <f t="shared" si="2"/>
        <v>0</v>
      </c>
      <c r="O22" s="77">
        <f t="shared" si="2"/>
        <v>0</v>
      </c>
      <c r="P22" s="78"/>
    </row>
    <row r="23" spans="1:16" s="22" customFormat="1" ht="66">
      <c r="A23" s="70">
        <v>2</v>
      </c>
      <c r="B23" s="71" t="s">
        <v>327</v>
      </c>
      <c r="C23" s="92" t="s">
        <v>326</v>
      </c>
      <c r="D23" s="93">
        <v>1</v>
      </c>
      <c r="E23" s="74">
        <v>0</v>
      </c>
      <c r="F23" s="73">
        <v>0</v>
      </c>
      <c r="G23" s="73"/>
      <c r="H23" s="73">
        <f t="shared" si="0"/>
        <v>0</v>
      </c>
      <c r="I23" s="143">
        <v>102000000</v>
      </c>
      <c r="J23" s="75">
        <v>0</v>
      </c>
      <c r="K23" s="76">
        <f t="shared" si="1"/>
        <v>102000000</v>
      </c>
      <c r="L23" s="77">
        <f t="shared" si="2"/>
        <v>0</v>
      </c>
      <c r="M23" s="77">
        <f t="shared" si="2"/>
        <v>0</v>
      </c>
      <c r="N23" s="77">
        <f t="shared" si="2"/>
        <v>0</v>
      </c>
      <c r="O23" s="77">
        <f t="shared" si="2"/>
        <v>0</v>
      </c>
      <c r="P23" s="78"/>
    </row>
    <row r="24" spans="1:16" s="22" customFormat="1" ht="16.5">
      <c r="A24" s="283" t="s">
        <v>433</v>
      </c>
      <c r="B24" s="284"/>
      <c r="C24" s="284"/>
      <c r="D24" s="284"/>
      <c r="E24" s="284"/>
      <c r="F24" s="284"/>
      <c r="G24" s="284"/>
      <c r="H24" s="284"/>
      <c r="I24" s="143"/>
      <c r="J24" s="75"/>
      <c r="K24" s="76"/>
      <c r="L24" s="80"/>
      <c r="M24" s="80"/>
      <c r="N24" s="81"/>
      <c r="O24" s="82"/>
      <c r="P24" s="78"/>
    </row>
    <row r="25" spans="1:16" s="22" customFormat="1" ht="15.75">
      <c r="A25" s="94" t="s">
        <v>75</v>
      </c>
      <c r="B25" s="266" t="s">
        <v>408</v>
      </c>
      <c r="C25" s="266"/>
      <c r="D25" s="266"/>
      <c r="E25" s="266"/>
      <c r="F25" s="79"/>
      <c r="G25" s="79"/>
      <c r="H25" s="79"/>
      <c r="I25" s="142"/>
      <c r="J25" s="75"/>
      <c r="K25" s="76"/>
      <c r="L25" s="80"/>
      <c r="M25" s="80"/>
      <c r="N25" s="81"/>
      <c r="O25" s="82"/>
      <c r="P25" s="78"/>
    </row>
    <row r="26" spans="1:16" s="22" customFormat="1" ht="15.75">
      <c r="A26" s="95" t="s">
        <v>51</v>
      </c>
      <c r="B26" s="266" t="s">
        <v>52</v>
      </c>
      <c r="C26" s="266"/>
      <c r="D26" s="266"/>
      <c r="E26" s="266"/>
      <c r="F26" s="79"/>
      <c r="G26" s="79"/>
      <c r="H26" s="79"/>
      <c r="I26" s="142"/>
      <c r="J26" s="75"/>
      <c r="K26" s="76"/>
      <c r="L26" s="80"/>
      <c r="M26" s="80"/>
      <c r="N26" s="81"/>
      <c r="O26" s="82"/>
      <c r="P26" s="78"/>
    </row>
    <row r="27" spans="1:16" s="22" customFormat="1" ht="16.5">
      <c r="A27" s="96">
        <v>1</v>
      </c>
      <c r="B27" s="97" t="s">
        <v>53</v>
      </c>
      <c r="C27" s="98" t="s">
        <v>54</v>
      </c>
      <c r="D27" s="79">
        <v>2</v>
      </c>
      <c r="E27" s="74">
        <v>0</v>
      </c>
      <c r="F27" s="73">
        <v>0</v>
      </c>
      <c r="G27" s="73">
        <f t="shared" ref="G27:G35" si="3">D27</f>
        <v>2</v>
      </c>
      <c r="H27" s="73">
        <f t="shared" ref="H27:H35" si="4">F27+G27</f>
        <v>2</v>
      </c>
      <c r="I27" s="142">
        <v>1779193000</v>
      </c>
      <c r="J27" s="75">
        <v>0</v>
      </c>
      <c r="K27" s="76">
        <f t="shared" si="1"/>
        <v>3558386000</v>
      </c>
      <c r="L27" s="77">
        <f t="shared" ref="L27:O29" si="5">E27*($I27+$J27)</f>
        <v>0</v>
      </c>
      <c r="M27" s="77">
        <f t="shared" si="5"/>
        <v>0</v>
      </c>
      <c r="N27" s="77">
        <f t="shared" si="5"/>
        <v>3558386000</v>
      </c>
      <c r="O27" s="77">
        <f t="shared" si="5"/>
        <v>3558386000</v>
      </c>
      <c r="P27" s="78"/>
    </row>
    <row r="28" spans="1:16" s="22" customFormat="1" ht="16.5">
      <c r="A28" s="96">
        <v>2</v>
      </c>
      <c r="B28" s="97" t="s">
        <v>55</v>
      </c>
      <c r="C28" s="98" t="s">
        <v>54</v>
      </c>
      <c r="D28" s="79">
        <v>12</v>
      </c>
      <c r="E28" s="74">
        <v>0</v>
      </c>
      <c r="F28" s="73">
        <v>0</v>
      </c>
      <c r="G28" s="73">
        <f t="shared" si="3"/>
        <v>12</v>
      </c>
      <c r="H28" s="73">
        <f t="shared" si="4"/>
        <v>12</v>
      </c>
      <c r="I28" s="142">
        <v>210503000</v>
      </c>
      <c r="J28" s="75">
        <v>0</v>
      </c>
      <c r="K28" s="76">
        <f t="shared" si="1"/>
        <v>2526036000</v>
      </c>
      <c r="L28" s="77">
        <f t="shared" si="5"/>
        <v>0</v>
      </c>
      <c r="M28" s="77">
        <f t="shared" si="5"/>
        <v>0</v>
      </c>
      <c r="N28" s="77">
        <f t="shared" si="5"/>
        <v>2526036000</v>
      </c>
      <c r="O28" s="77">
        <f t="shared" si="5"/>
        <v>2526036000</v>
      </c>
      <c r="P28" s="78"/>
    </row>
    <row r="29" spans="1:16" s="22" customFormat="1" ht="16.5">
      <c r="A29" s="96">
        <v>3</v>
      </c>
      <c r="B29" s="97" t="s">
        <v>56</v>
      </c>
      <c r="C29" s="98" t="s">
        <v>54</v>
      </c>
      <c r="D29" s="79">
        <v>43</v>
      </c>
      <c r="E29" s="74">
        <v>0</v>
      </c>
      <c r="F29" s="73">
        <v>0</v>
      </c>
      <c r="G29" s="73">
        <f t="shared" si="3"/>
        <v>43</v>
      </c>
      <c r="H29" s="73">
        <f t="shared" si="4"/>
        <v>43</v>
      </c>
      <c r="I29" s="142">
        <v>53301000</v>
      </c>
      <c r="J29" s="75">
        <v>0</v>
      </c>
      <c r="K29" s="76">
        <f t="shared" si="1"/>
        <v>2291943000</v>
      </c>
      <c r="L29" s="77">
        <f t="shared" si="5"/>
        <v>0</v>
      </c>
      <c r="M29" s="77">
        <f t="shared" si="5"/>
        <v>0</v>
      </c>
      <c r="N29" s="77">
        <f t="shared" si="5"/>
        <v>2291943000</v>
      </c>
      <c r="O29" s="77">
        <f t="shared" si="5"/>
        <v>2291943000</v>
      </c>
      <c r="P29" s="78"/>
    </row>
    <row r="30" spans="1:16" s="22" customFormat="1" ht="16.5">
      <c r="A30" s="95" t="s">
        <v>57</v>
      </c>
      <c r="B30" s="266" t="s">
        <v>58</v>
      </c>
      <c r="C30" s="266"/>
      <c r="D30" s="266"/>
      <c r="E30" s="266"/>
      <c r="F30" s="73">
        <v>0</v>
      </c>
      <c r="G30" s="73">
        <f t="shared" si="3"/>
        <v>0</v>
      </c>
      <c r="H30" s="73">
        <f t="shared" si="4"/>
        <v>0</v>
      </c>
      <c r="I30" s="142"/>
      <c r="J30" s="75"/>
      <c r="K30" s="76"/>
      <c r="L30" s="80"/>
      <c r="M30" s="80"/>
      <c r="N30" s="81"/>
      <c r="O30" s="82"/>
      <c r="P30" s="78"/>
    </row>
    <row r="31" spans="1:16" s="22" customFormat="1" ht="31.5">
      <c r="A31" s="96">
        <v>1</v>
      </c>
      <c r="B31" s="97" t="s">
        <v>59</v>
      </c>
      <c r="C31" s="98" t="s">
        <v>54</v>
      </c>
      <c r="D31" s="79">
        <v>2</v>
      </c>
      <c r="E31" s="74">
        <v>0</v>
      </c>
      <c r="F31" s="73">
        <v>0</v>
      </c>
      <c r="G31" s="73">
        <f t="shared" si="3"/>
        <v>2</v>
      </c>
      <c r="H31" s="73">
        <f t="shared" si="4"/>
        <v>2</v>
      </c>
      <c r="I31" s="142">
        <v>1766963000</v>
      </c>
      <c r="J31" s="75">
        <v>0</v>
      </c>
      <c r="K31" s="76">
        <f t="shared" si="1"/>
        <v>3533926000</v>
      </c>
      <c r="L31" s="77">
        <f t="shared" ref="L31:O32" si="6">E31*($I31+$J31)</f>
        <v>0</v>
      </c>
      <c r="M31" s="77">
        <f t="shared" si="6"/>
        <v>0</v>
      </c>
      <c r="N31" s="77">
        <f t="shared" si="6"/>
        <v>3533926000</v>
      </c>
      <c r="O31" s="77">
        <f t="shared" si="6"/>
        <v>3533926000</v>
      </c>
      <c r="P31" s="78"/>
    </row>
    <row r="32" spans="1:16" s="22" customFormat="1" ht="31.5">
      <c r="A32" s="96">
        <v>2</v>
      </c>
      <c r="B32" s="99" t="s">
        <v>60</v>
      </c>
      <c r="C32" s="98" t="s">
        <v>54</v>
      </c>
      <c r="D32" s="79">
        <v>1</v>
      </c>
      <c r="E32" s="74">
        <v>0</v>
      </c>
      <c r="F32" s="73">
        <v>0</v>
      </c>
      <c r="G32" s="73">
        <f t="shared" si="3"/>
        <v>1</v>
      </c>
      <c r="H32" s="73">
        <f t="shared" si="4"/>
        <v>1</v>
      </c>
      <c r="I32" s="142">
        <v>1595808000</v>
      </c>
      <c r="J32" s="75">
        <v>0</v>
      </c>
      <c r="K32" s="76">
        <f t="shared" si="1"/>
        <v>1595808000</v>
      </c>
      <c r="L32" s="77">
        <f t="shared" si="6"/>
        <v>0</v>
      </c>
      <c r="M32" s="77">
        <f t="shared" si="6"/>
        <v>0</v>
      </c>
      <c r="N32" s="77">
        <f t="shared" si="6"/>
        <v>1595808000</v>
      </c>
      <c r="O32" s="77">
        <f t="shared" si="6"/>
        <v>1595808000</v>
      </c>
      <c r="P32" s="78"/>
    </row>
    <row r="33" spans="1:16" s="22" customFormat="1" ht="16.5">
      <c r="A33" s="95" t="s">
        <v>61</v>
      </c>
      <c r="B33" s="266" t="s">
        <v>62</v>
      </c>
      <c r="C33" s="266"/>
      <c r="D33" s="266"/>
      <c r="E33" s="266"/>
      <c r="F33" s="73">
        <v>0</v>
      </c>
      <c r="G33" s="73">
        <f t="shared" si="3"/>
        <v>0</v>
      </c>
      <c r="H33" s="73">
        <f t="shared" si="4"/>
        <v>0</v>
      </c>
      <c r="I33" s="142"/>
      <c r="J33" s="75"/>
      <c r="K33" s="76"/>
      <c r="L33" s="80"/>
      <c r="M33" s="80"/>
      <c r="N33" s="81"/>
      <c r="O33" s="82"/>
      <c r="P33" s="78"/>
    </row>
    <row r="34" spans="1:16" s="22" customFormat="1" ht="16.5">
      <c r="A34" s="96">
        <v>1</v>
      </c>
      <c r="B34" s="97" t="s">
        <v>63</v>
      </c>
      <c r="C34" s="98" t="s">
        <v>54</v>
      </c>
      <c r="D34" s="79">
        <v>128</v>
      </c>
      <c r="E34" s="74">
        <v>0</v>
      </c>
      <c r="F34" s="73">
        <v>0</v>
      </c>
      <c r="G34" s="73">
        <f t="shared" si="3"/>
        <v>128</v>
      </c>
      <c r="H34" s="73">
        <f t="shared" si="4"/>
        <v>128</v>
      </c>
      <c r="I34" s="142">
        <v>13795000</v>
      </c>
      <c r="J34" s="75">
        <v>0</v>
      </c>
      <c r="K34" s="76">
        <f t="shared" si="1"/>
        <v>1765760000</v>
      </c>
      <c r="L34" s="77">
        <f t="shared" ref="L34:O35" si="7">E34*($I34+$J34)</f>
        <v>0</v>
      </c>
      <c r="M34" s="77">
        <f t="shared" si="7"/>
        <v>0</v>
      </c>
      <c r="N34" s="77">
        <f t="shared" si="7"/>
        <v>1765760000</v>
      </c>
      <c r="O34" s="77">
        <f t="shared" si="7"/>
        <v>1765760000</v>
      </c>
      <c r="P34" s="78"/>
    </row>
    <row r="35" spans="1:16" s="22" customFormat="1" ht="31.5">
      <c r="A35" s="96">
        <v>2</v>
      </c>
      <c r="B35" s="97" t="s">
        <v>64</v>
      </c>
      <c r="C35" s="98" t="s">
        <v>65</v>
      </c>
      <c r="D35" s="79">
        <v>1</v>
      </c>
      <c r="E35" s="74">
        <v>0</v>
      </c>
      <c r="F35" s="73">
        <v>0</v>
      </c>
      <c r="G35" s="73">
        <f t="shared" si="3"/>
        <v>1</v>
      </c>
      <c r="H35" s="73">
        <f t="shared" si="4"/>
        <v>1</v>
      </c>
      <c r="I35" s="142"/>
      <c r="J35" s="75">
        <v>0</v>
      </c>
      <c r="K35" s="76">
        <f t="shared" si="1"/>
        <v>0</v>
      </c>
      <c r="L35" s="77">
        <f t="shared" si="7"/>
        <v>0</v>
      </c>
      <c r="M35" s="77">
        <f t="shared" si="7"/>
        <v>0</v>
      </c>
      <c r="N35" s="77">
        <f t="shared" si="7"/>
        <v>0</v>
      </c>
      <c r="O35" s="77">
        <f t="shared" si="7"/>
        <v>0</v>
      </c>
      <c r="P35" s="78"/>
    </row>
    <row r="36" spans="1:16" s="22" customFormat="1" ht="15.75">
      <c r="A36" s="95" t="s">
        <v>66</v>
      </c>
      <c r="B36" s="266" t="s">
        <v>67</v>
      </c>
      <c r="C36" s="266"/>
      <c r="D36" s="266"/>
      <c r="E36" s="266"/>
      <c r="F36" s="79"/>
      <c r="G36" s="79"/>
      <c r="H36" s="79"/>
      <c r="I36" s="142"/>
      <c r="J36" s="75"/>
      <c r="K36" s="76"/>
      <c r="L36" s="80"/>
      <c r="M36" s="80"/>
      <c r="N36" s="81"/>
      <c r="O36" s="82"/>
      <c r="P36" s="78"/>
    </row>
    <row r="37" spans="1:16" s="22" customFormat="1" ht="16.5">
      <c r="A37" s="96">
        <v>1</v>
      </c>
      <c r="B37" s="97" t="s">
        <v>68</v>
      </c>
      <c r="C37" s="98" t="s">
        <v>54</v>
      </c>
      <c r="D37" s="79">
        <v>2</v>
      </c>
      <c r="E37" s="74">
        <v>0</v>
      </c>
      <c r="F37" s="73">
        <v>0</v>
      </c>
      <c r="G37" s="73">
        <f t="shared" ref="G37" si="8">D37</f>
        <v>2</v>
      </c>
      <c r="H37" s="73">
        <f t="shared" ref="H37" si="9">F37+G37</f>
        <v>2</v>
      </c>
      <c r="I37" s="142">
        <v>626758000</v>
      </c>
      <c r="J37" s="75">
        <v>0</v>
      </c>
      <c r="K37" s="76">
        <f t="shared" si="1"/>
        <v>1253516000</v>
      </c>
      <c r="L37" s="77">
        <f t="shared" ref="L37:O37" si="10">E37*($I37+$J37)</f>
        <v>0</v>
      </c>
      <c r="M37" s="77">
        <f t="shared" si="10"/>
        <v>0</v>
      </c>
      <c r="N37" s="77">
        <f t="shared" si="10"/>
        <v>1253516000</v>
      </c>
      <c r="O37" s="77">
        <f t="shared" si="10"/>
        <v>1253516000</v>
      </c>
      <c r="P37" s="78"/>
    </row>
    <row r="38" spans="1:16" s="22" customFormat="1" ht="15.75">
      <c r="A38" s="95" t="s">
        <v>69</v>
      </c>
      <c r="B38" s="266" t="s">
        <v>70</v>
      </c>
      <c r="C38" s="266"/>
      <c r="D38" s="266"/>
      <c r="E38" s="266"/>
      <c r="F38" s="79"/>
      <c r="G38" s="79"/>
      <c r="H38" s="79"/>
      <c r="I38" s="142"/>
      <c r="J38" s="75">
        <v>0</v>
      </c>
      <c r="K38" s="76"/>
      <c r="L38" s="80"/>
      <c r="M38" s="80"/>
      <c r="N38" s="81"/>
      <c r="O38" s="82"/>
      <c r="P38" s="78"/>
    </row>
    <row r="39" spans="1:16" s="22" customFormat="1" ht="16.5">
      <c r="A39" s="96">
        <v>1</v>
      </c>
      <c r="B39" s="97" t="s">
        <v>71</v>
      </c>
      <c r="C39" s="98" t="s">
        <v>65</v>
      </c>
      <c r="D39" s="79">
        <v>100</v>
      </c>
      <c r="E39" s="74">
        <v>0</v>
      </c>
      <c r="F39" s="73">
        <v>0</v>
      </c>
      <c r="G39" s="73">
        <f t="shared" ref="G39:G42" si="11">D39</f>
        <v>100</v>
      </c>
      <c r="H39" s="73">
        <f t="shared" ref="H39:H42" si="12">F39+G39</f>
        <v>100</v>
      </c>
      <c r="I39" s="142">
        <v>2619000</v>
      </c>
      <c r="J39" s="75">
        <v>0</v>
      </c>
      <c r="K39" s="76">
        <f t="shared" si="1"/>
        <v>261900000</v>
      </c>
      <c r="L39" s="77">
        <f t="shared" ref="L39:O42" si="13">E39*($I39+$J39)</f>
        <v>0</v>
      </c>
      <c r="M39" s="77">
        <f t="shared" si="13"/>
        <v>0</v>
      </c>
      <c r="N39" s="77">
        <f t="shared" si="13"/>
        <v>261900000</v>
      </c>
      <c r="O39" s="77">
        <f t="shared" si="13"/>
        <v>261900000</v>
      </c>
      <c r="P39" s="78"/>
    </row>
    <row r="40" spans="1:16" s="22" customFormat="1" ht="31.5">
      <c r="A40" s="96">
        <v>2</v>
      </c>
      <c r="B40" s="99" t="s">
        <v>72</v>
      </c>
      <c r="C40" s="98" t="s">
        <v>65</v>
      </c>
      <c r="D40" s="79">
        <v>1</v>
      </c>
      <c r="E40" s="74">
        <v>0</v>
      </c>
      <c r="F40" s="73">
        <v>0</v>
      </c>
      <c r="G40" s="73">
        <f t="shared" si="11"/>
        <v>1</v>
      </c>
      <c r="H40" s="73">
        <f t="shared" si="12"/>
        <v>1</v>
      </c>
      <c r="I40" s="142">
        <v>248355000</v>
      </c>
      <c r="J40" s="75">
        <v>0</v>
      </c>
      <c r="K40" s="76">
        <f t="shared" si="1"/>
        <v>248355000</v>
      </c>
      <c r="L40" s="77">
        <f t="shared" si="13"/>
        <v>0</v>
      </c>
      <c r="M40" s="77">
        <f t="shared" si="13"/>
        <v>0</v>
      </c>
      <c r="N40" s="77">
        <f t="shared" si="13"/>
        <v>248355000</v>
      </c>
      <c r="O40" s="77">
        <f t="shared" si="13"/>
        <v>248355000</v>
      </c>
      <c r="P40" s="78"/>
    </row>
    <row r="41" spans="1:16" s="22" customFormat="1" ht="31.5">
      <c r="A41" s="96">
        <v>3</v>
      </c>
      <c r="B41" s="99" t="s">
        <v>73</v>
      </c>
      <c r="C41" s="98" t="s">
        <v>65</v>
      </c>
      <c r="D41" s="79">
        <v>1</v>
      </c>
      <c r="E41" s="74">
        <v>0</v>
      </c>
      <c r="F41" s="73">
        <v>0</v>
      </c>
      <c r="G41" s="73">
        <f t="shared" si="11"/>
        <v>1</v>
      </c>
      <c r="H41" s="73">
        <f t="shared" si="12"/>
        <v>1</v>
      </c>
      <c r="I41" s="142">
        <v>196473000</v>
      </c>
      <c r="J41" s="75">
        <v>0</v>
      </c>
      <c r="K41" s="76">
        <f t="shared" si="1"/>
        <v>196473000</v>
      </c>
      <c r="L41" s="77">
        <f t="shared" si="13"/>
        <v>0</v>
      </c>
      <c r="M41" s="77">
        <f t="shared" si="13"/>
        <v>0</v>
      </c>
      <c r="N41" s="77">
        <f t="shared" si="13"/>
        <v>196473000</v>
      </c>
      <c r="O41" s="77">
        <f t="shared" si="13"/>
        <v>196473000</v>
      </c>
      <c r="P41" s="78"/>
    </row>
    <row r="42" spans="1:16" s="22" customFormat="1" ht="31.5">
      <c r="A42" s="96">
        <v>4</v>
      </c>
      <c r="B42" s="99" t="s">
        <v>74</v>
      </c>
      <c r="C42" s="98" t="s">
        <v>65</v>
      </c>
      <c r="D42" s="79">
        <v>30</v>
      </c>
      <c r="E42" s="74">
        <v>0</v>
      </c>
      <c r="F42" s="73">
        <v>0</v>
      </c>
      <c r="G42" s="73">
        <f t="shared" si="11"/>
        <v>30</v>
      </c>
      <c r="H42" s="73">
        <f t="shared" si="12"/>
        <v>30</v>
      </c>
      <c r="I42" s="142">
        <v>1701000</v>
      </c>
      <c r="J42" s="75">
        <v>0</v>
      </c>
      <c r="K42" s="76">
        <f t="shared" si="1"/>
        <v>51030000</v>
      </c>
      <c r="L42" s="77">
        <f t="shared" si="13"/>
        <v>0</v>
      </c>
      <c r="M42" s="77">
        <f t="shared" si="13"/>
        <v>0</v>
      </c>
      <c r="N42" s="77">
        <f t="shared" si="13"/>
        <v>51030000</v>
      </c>
      <c r="O42" s="77">
        <f t="shared" si="13"/>
        <v>51030000</v>
      </c>
      <c r="P42" s="83"/>
    </row>
    <row r="43" spans="1:16" s="22" customFormat="1" ht="15.4" customHeight="1">
      <c r="A43" s="95" t="s">
        <v>323</v>
      </c>
      <c r="B43" s="4" t="s">
        <v>428</v>
      </c>
      <c r="C43" s="100"/>
      <c r="D43" s="100"/>
      <c r="E43" s="100"/>
      <c r="F43" s="100"/>
      <c r="G43" s="100"/>
      <c r="H43" s="100"/>
      <c r="I43" s="144"/>
      <c r="J43" s="75"/>
      <c r="K43" s="76"/>
      <c r="L43" s="80"/>
      <c r="M43" s="80"/>
      <c r="N43" s="81"/>
      <c r="O43" s="82"/>
      <c r="P43" s="83"/>
    </row>
    <row r="44" spans="1:16" s="22" customFormat="1" ht="31.5">
      <c r="A44" s="96">
        <v>1</v>
      </c>
      <c r="B44" s="99" t="s">
        <v>204</v>
      </c>
      <c r="C44" s="98" t="s">
        <v>54</v>
      </c>
      <c r="D44" s="79">
        <v>2</v>
      </c>
      <c r="E44" s="74">
        <v>0</v>
      </c>
      <c r="F44" s="73">
        <v>0</v>
      </c>
      <c r="G44" s="73">
        <f t="shared" ref="G44" si="14">D44</f>
        <v>2</v>
      </c>
      <c r="H44" s="73">
        <f t="shared" ref="H44" si="15">F44+G44</f>
        <v>2</v>
      </c>
      <c r="I44" s="142">
        <v>689985000</v>
      </c>
      <c r="J44" s="75">
        <v>0</v>
      </c>
      <c r="K44" s="76">
        <f t="shared" si="1"/>
        <v>1379970000</v>
      </c>
      <c r="L44" s="77">
        <f t="shared" ref="L44:O44" si="16">E44*($I44+$J44)</f>
        <v>0</v>
      </c>
      <c r="M44" s="77">
        <f t="shared" si="16"/>
        <v>0</v>
      </c>
      <c r="N44" s="77">
        <f t="shared" si="16"/>
        <v>1379970000</v>
      </c>
      <c r="O44" s="77">
        <f t="shared" si="16"/>
        <v>1379970000</v>
      </c>
      <c r="P44" s="78"/>
    </row>
    <row r="45" spans="1:16" s="22" customFormat="1" ht="15.75">
      <c r="A45" s="95" t="s">
        <v>423</v>
      </c>
      <c r="B45" s="266" t="s">
        <v>412</v>
      </c>
      <c r="C45" s="266"/>
      <c r="D45" s="266"/>
      <c r="E45" s="266"/>
      <c r="F45" s="266"/>
      <c r="G45" s="266"/>
      <c r="H45" s="266"/>
      <c r="I45" s="145"/>
      <c r="J45" s="75"/>
      <c r="K45" s="76"/>
      <c r="L45" s="80"/>
      <c r="M45" s="80"/>
      <c r="N45" s="81"/>
      <c r="O45" s="82"/>
      <c r="P45" s="78"/>
    </row>
    <row r="46" spans="1:16" s="22" customFormat="1" ht="15.75">
      <c r="A46" s="95" t="s">
        <v>51</v>
      </c>
      <c r="B46" s="266" t="s">
        <v>207</v>
      </c>
      <c r="C46" s="266"/>
      <c r="D46" s="266"/>
      <c r="E46" s="266"/>
      <c r="F46" s="79"/>
      <c r="G46" s="79"/>
      <c r="H46" s="79"/>
      <c r="I46" s="144"/>
      <c r="J46" s="75"/>
      <c r="K46" s="76"/>
      <c r="L46" s="80"/>
      <c r="M46" s="80"/>
      <c r="N46" s="81"/>
      <c r="O46" s="82"/>
      <c r="P46" s="78"/>
    </row>
    <row r="47" spans="1:16" s="22" customFormat="1" ht="16.5">
      <c r="A47" s="96">
        <v>1</v>
      </c>
      <c r="B47" s="97" t="s">
        <v>208</v>
      </c>
      <c r="C47" s="98" t="s">
        <v>97</v>
      </c>
      <c r="D47" s="79">
        <v>3</v>
      </c>
      <c r="E47" s="74">
        <v>0</v>
      </c>
      <c r="F47" s="73">
        <v>0</v>
      </c>
      <c r="G47" s="73">
        <f t="shared" ref="G47:G55" si="17">D47</f>
        <v>3</v>
      </c>
      <c r="H47" s="73">
        <f t="shared" ref="H47:H55" si="18">F47+G47</f>
        <v>3</v>
      </c>
      <c r="I47" s="142">
        <v>131487000</v>
      </c>
      <c r="J47" s="75">
        <v>0</v>
      </c>
      <c r="K47" s="76">
        <f t="shared" si="1"/>
        <v>394461000</v>
      </c>
      <c r="L47" s="77">
        <f t="shared" ref="L47:O55" si="19">E47*($I47+$J47)</f>
        <v>0</v>
      </c>
      <c r="M47" s="77">
        <f t="shared" si="19"/>
        <v>0</v>
      </c>
      <c r="N47" s="77">
        <f t="shared" si="19"/>
        <v>394461000</v>
      </c>
      <c r="O47" s="77">
        <f t="shared" si="19"/>
        <v>394461000</v>
      </c>
      <c r="P47" s="78"/>
    </row>
    <row r="48" spans="1:16" s="22" customFormat="1" ht="31.5">
      <c r="A48" s="96">
        <v>2</v>
      </c>
      <c r="B48" s="97" t="s">
        <v>209</v>
      </c>
      <c r="C48" s="98" t="s">
        <v>210</v>
      </c>
      <c r="D48" s="79">
        <v>6</v>
      </c>
      <c r="E48" s="74">
        <v>0</v>
      </c>
      <c r="F48" s="73">
        <v>0</v>
      </c>
      <c r="G48" s="73">
        <f t="shared" si="17"/>
        <v>6</v>
      </c>
      <c r="H48" s="73">
        <f t="shared" si="18"/>
        <v>6</v>
      </c>
      <c r="I48" s="142">
        <v>7610000</v>
      </c>
      <c r="J48" s="75">
        <v>0</v>
      </c>
      <c r="K48" s="76">
        <f t="shared" si="1"/>
        <v>45660000</v>
      </c>
      <c r="L48" s="77">
        <f t="shared" si="19"/>
        <v>0</v>
      </c>
      <c r="M48" s="77">
        <f t="shared" si="19"/>
        <v>0</v>
      </c>
      <c r="N48" s="77">
        <f t="shared" si="19"/>
        <v>45660000</v>
      </c>
      <c r="O48" s="77">
        <f t="shared" si="19"/>
        <v>45660000</v>
      </c>
      <c r="P48" s="78"/>
    </row>
    <row r="49" spans="1:16" s="22" customFormat="1" ht="31.5">
      <c r="A49" s="96">
        <v>3</v>
      </c>
      <c r="B49" s="97" t="s">
        <v>211</v>
      </c>
      <c r="C49" s="98" t="s">
        <v>97</v>
      </c>
      <c r="D49" s="79">
        <v>6</v>
      </c>
      <c r="E49" s="74">
        <v>0</v>
      </c>
      <c r="F49" s="73">
        <v>0</v>
      </c>
      <c r="G49" s="73">
        <f t="shared" si="17"/>
        <v>6</v>
      </c>
      <c r="H49" s="73">
        <f t="shared" si="18"/>
        <v>6</v>
      </c>
      <c r="I49" s="142">
        <v>2550000</v>
      </c>
      <c r="J49" s="75">
        <v>0</v>
      </c>
      <c r="K49" s="76">
        <f t="shared" si="1"/>
        <v>15300000</v>
      </c>
      <c r="L49" s="77">
        <f t="shared" si="19"/>
        <v>0</v>
      </c>
      <c r="M49" s="77">
        <f t="shared" si="19"/>
        <v>0</v>
      </c>
      <c r="N49" s="77">
        <f t="shared" si="19"/>
        <v>15300000</v>
      </c>
      <c r="O49" s="77">
        <f t="shared" si="19"/>
        <v>15300000</v>
      </c>
      <c r="P49" s="78"/>
    </row>
    <row r="50" spans="1:16" s="22" customFormat="1" ht="16.5">
      <c r="A50" s="96">
        <v>4</v>
      </c>
      <c r="B50" s="97" t="s">
        <v>212</v>
      </c>
      <c r="C50" s="98" t="s">
        <v>97</v>
      </c>
      <c r="D50" s="79">
        <v>3</v>
      </c>
      <c r="E50" s="74">
        <v>0</v>
      </c>
      <c r="F50" s="73">
        <v>0</v>
      </c>
      <c r="G50" s="73">
        <f t="shared" si="17"/>
        <v>3</v>
      </c>
      <c r="H50" s="73">
        <f t="shared" si="18"/>
        <v>3</v>
      </c>
      <c r="I50" s="142">
        <v>11205000</v>
      </c>
      <c r="J50" s="75">
        <v>0</v>
      </c>
      <c r="K50" s="76">
        <f t="shared" si="1"/>
        <v>33615000</v>
      </c>
      <c r="L50" s="77">
        <f t="shared" si="19"/>
        <v>0</v>
      </c>
      <c r="M50" s="77">
        <f t="shared" si="19"/>
        <v>0</v>
      </c>
      <c r="N50" s="77">
        <f t="shared" si="19"/>
        <v>33615000</v>
      </c>
      <c r="O50" s="77">
        <f t="shared" si="19"/>
        <v>33615000</v>
      </c>
      <c r="P50" s="78"/>
    </row>
    <row r="51" spans="1:16" s="22" customFormat="1" ht="16.5">
      <c r="A51" s="96">
        <v>5</v>
      </c>
      <c r="B51" s="97" t="s">
        <v>213</v>
      </c>
      <c r="C51" s="98" t="s">
        <v>97</v>
      </c>
      <c r="D51" s="79">
        <v>3</v>
      </c>
      <c r="E51" s="74">
        <v>0</v>
      </c>
      <c r="F51" s="73">
        <v>0</v>
      </c>
      <c r="G51" s="73">
        <f t="shared" si="17"/>
        <v>3</v>
      </c>
      <c r="H51" s="73">
        <f t="shared" si="18"/>
        <v>3</v>
      </c>
      <c r="I51" s="142">
        <v>5942000</v>
      </c>
      <c r="J51" s="75">
        <v>0</v>
      </c>
      <c r="K51" s="76">
        <f t="shared" si="1"/>
        <v>17826000</v>
      </c>
      <c r="L51" s="77">
        <f t="shared" si="19"/>
        <v>0</v>
      </c>
      <c r="M51" s="77">
        <f t="shared" si="19"/>
        <v>0</v>
      </c>
      <c r="N51" s="77">
        <f t="shared" si="19"/>
        <v>17826000</v>
      </c>
      <c r="O51" s="77">
        <f t="shared" si="19"/>
        <v>17826000</v>
      </c>
      <c r="P51" s="78"/>
    </row>
    <row r="52" spans="1:16" s="22" customFormat="1" ht="16.5">
      <c r="A52" s="96">
        <v>6</v>
      </c>
      <c r="B52" s="97" t="s">
        <v>429</v>
      </c>
      <c r="C52" s="98" t="s">
        <v>97</v>
      </c>
      <c r="D52" s="79">
        <v>3</v>
      </c>
      <c r="E52" s="74">
        <v>0</v>
      </c>
      <c r="F52" s="73">
        <v>0</v>
      </c>
      <c r="G52" s="73">
        <f t="shared" si="17"/>
        <v>3</v>
      </c>
      <c r="H52" s="73">
        <f t="shared" si="18"/>
        <v>3</v>
      </c>
      <c r="I52" s="142">
        <v>11000000</v>
      </c>
      <c r="J52" s="75">
        <v>0</v>
      </c>
      <c r="K52" s="76">
        <f t="shared" si="1"/>
        <v>33000000</v>
      </c>
      <c r="L52" s="77">
        <f t="shared" si="19"/>
        <v>0</v>
      </c>
      <c r="M52" s="77">
        <f t="shared" si="19"/>
        <v>0</v>
      </c>
      <c r="N52" s="77">
        <f t="shared" si="19"/>
        <v>33000000</v>
      </c>
      <c r="O52" s="77">
        <f t="shared" si="19"/>
        <v>33000000</v>
      </c>
      <c r="P52" s="78"/>
    </row>
    <row r="53" spans="1:16" s="22" customFormat="1" ht="16.5">
      <c r="A53" s="96">
        <v>7</v>
      </c>
      <c r="B53" s="97" t="s">
        <v>214</v>
      </c>
      <c r="C53" s="98" t="s">
        <v>54</v>
      </c>
      <c r="D53" s="79">
        <v>3</v>
      </c>
      <c r="E53" s="74">
        <v>0</v>
      </c>
      <c r="F53" s="73">
        <v>0</v>
      </c>
      <c r="G53" s="73">
        <f t="shared" si="17"/>
        <v>3</v>
      </c>
      <c r="H53" s="73">
        <f t="shared" si="18"/>
        <v>3</v>
      </c>
      <c r="I53" s="142">
        <v>10996000</v>
      </c>
      <c r="J53" s="75">
        <v>0</v>
      </c>
      <c r="K53" s="76">
        <f t="shared" si="1"/>
        <v>32988000</v>
      </c>
      <c r="L53" s="77">
        <f t="shared" si="19"/>
        <v>0</v>
      </c>
      <c r="M53" s="77">
        <f t="shared" si="19"/>
        <v>0</v>
      </c>
      <c r="N53" s="77">
        <f t="shared" si="19"/>
        <v>32988000</v>
      </c>
      <c r="O53" s="77">
        <f t="shared" si="19"/>
        <v>32988000</v>
      </c>
      <c r="P53" s="78"/>
    </row>
    <row r="54" spans="1:16" s="22" customFormat="1" ht="16.5">
      <c r="A54" s="96">
        <v>8</v>
      </c>
      <c r="B54" s="97" t="s">
        <v>215</v>
      </c>
      <c r="C54" s="98" t="s">
        <v>97</v>
      </c>
      <c r="D54" s="79">
        <v>3</v>
      </c>
      <c r="E54" s="74">
        <v>0</v>
      </c>
      <c r="F54" s="73">
        <v>0</v>
      </c>
      <c r="G54" s="73">
        <f t="shared" si="17"/>
        <v>3</v>
      </c>
      <c r="H54" s="73">
        <f t="shared" si="18"/>
        <v>3</v>
      </c>
      <c r="I54" s="142">
        <v>9806000</v>
      </c>
      <c r="J54" s="75">
        <v>0</v>
      </c>
      <c r="K54" s="76">
        <f t="shared" si="1"/>
        <v>29418000</v>
      </c>
      <c r="L54" s="77">
        <f t="shared" si="19"/>
        <v>0</v>
      </c>
      <c r="M54" s="77">
        <f t="shared" si="19"/>
        <v>0</v>
      </c>
      <c r="N54" s="77">
        <f t="shared" si="19"/>
        <v>29418000</v>
      </c>
      <c r="O54" s="77">
        <f t="shared" si="19"/>
        <v>29418000</v>
      </c>
      <c r="P54" s="78"/>
    </row>
    <row r="55" spans="1:16" s="22" customFormat="1" ht="31.5">
      <c r="A55" s="96">
        <v>9</v>
      </c>
      <c r="B55" s="97" t="s">
        <v>216</v>
      </c>
      <c r="C55" s="98" t="s">
        <v>97</v>
      </c>
      <c r="D55" s="79">
        <v>3</v>
      </c>
      <c r="E55" s="74">
        <v>0</v>
      </c>
      <c r="F55" s="73">
        <v>0</v>
      </c>
      <c r="G55" s="73">
        <f t="shared" si="17"/>
        <v>3</v>
      </c>
      <c r="H55" s="73">
        <f t="shared" si="18"/>
        <v>3</v>
      </c>
      <c r="I55" s="142">
        <v>11010000</v>
      </c>
      <c r="J55" s="75">
        <v>0</v>
      </c>
      <c r="K55" s="76">
        <f t="shared" si="1"/>
        <v>33030000</v>
      </c>
      <c r="L55" s="77">
        <f t="shared" si="19"/>
        <v>0</v>
      </c>
      <c r="M55" s="77">
        <f t="shared" si="19"/>
        <v>0</v>
      </c>
      <c r="N55" s="77">
        <f t="shared" si="19"/>
        <v>33030000</v>
      </c>
      <c r="O55" s="77">
        <f t="shared" si="19"/>
        <v>33030000</v>
      </c>
      <c r="P55" s="78"/>
    </row>
    <row r="56" spans="1:16" s="22" customFormat="1" ht="15.75">
      <c r="A56" s="95" t="s">
        <v>57</v>
      </c>
      <c r="B56" s="266" t="s">
        <v>217</v>
      </c>
      <c r="C56" s="266"/>
      <c r="D56" s="266"/>
      <c r="E56" s="266"/>
      <c r="F56" s="79"/>
      <c r="G56" s="79"/>
      <c r="H56" s="79"/>
      <c r="I56" s="144"/>
      <c r="J56" s="75"/>
      <c r="K56" s="76"/>
      <c r="L56" s="80"/>
      <c r="M56" s="80"/>
      <c r="N56" s="81"/>
      <c r="O56" s="82"/>
      <c r="P56" s="78"/>
    </row>
    <row r="57" spans="1:16" s="22" customFormat="1" ht="31.5">
      <c r="A57" s="96">
        <v>1</v>
      </c>
      <c r="B57" s="97" t="s">
        <v>218</v>
      </c>
      <c r="C57" s="98" t="s">
        <v>97</v>
      </c>
      <c r="D57" s="79">
        <v>1</v>
      </c>
      <c r="E57" s="74">
        <v>0</v>
      </c>
      <c r="F57" s="73">
        <v>0</v>
      </c>
      <c r="G57" s="73">
        <f t="shared" ref="G57:G61" si="20">D57</f>
        <v>1</v>
      </c>
      <c r="H57" s="73">
        <f t="shared" ref="H57:H61" si="21">F57+G57</f>
        <v>1</v>
      </c>
      <c r="I57" s="142">
        <v>90287000</v>
      </c>
      <c r="J57" s="75">
        <v>0</v>
      </c>
      <c r="K57" s="76">
        <f t="shared" si="1"/>
        <v>90287000</v>
      </c>
      <c r="L57" s="77">
        <f t="shared" ref="L57:O61" si="22">E57*($I57+$J57)</f>
        <v>0</v>
      </c>
      <c r="M57" s="77">
        <f t="shared" si="22"/>
        <v>0</v>
      </c>
      <c r="N57" s="77">
        <f t="shared" si="22"/>
        <v>90287000</v>
      </c>
      <c r="O57" s="77">
        <f t="shared" si="22"/>
        <v>90287000</v>
      </c>
      <c r="P57" s="78"/>
    </row>
    <row r="58" spans="1:16" s="22" customFormat="1" ht="16.5">
      <c r="A58" s="96">
        <v>2</v>
      </c>
      <c r="B58" s="97" t="s">
        <v>219</v>
      </c>
      <c r="C58" s="98" t="s">
        <v>97</v>
      </c>
      <c r="D58" s="79">
        <v>1</v>
      </c>
      <c r="E58" s="74">
        <v>0</v>
      </c>
      <c r="F58" s="73">
        <v>0</v>
      </c>
      <c r="G58" s="73">
        <f t="shared" si="20"/>
        <v>1</v>
      </c>
      <c r="H58" s="73">
        <f t="shared" si="21"/>
        <v>1</v>
      </c>
      <c r="I58" s="142">
        <v>144962000</v>
      </c>
      <c r="J58" s="75">
        <v>0</v>
      </c>
      <c r="K58" s="76">
        <f t="shared" si="1"/>
        <v>144962000</v>
      </c>
      <c r="L58" s="77">
        <f t="shared" si="22"/>
        <v>0</v>
      </c>
      <c r="M58" s="77">
        <f t="shared" si="22"/>
        <v>0</v>
      </c>
      <c r="N58" s="77">
        <f t="shared" si="22"/>
        <v>144962000</v>
      </c>
      <c r="O58" s="77">
        <f t="shared" si="22"/>
        <v>144962000</v>
      </c>
      <c r="P58" s="78"/>
    </row>
    <row r="59" spans="1:16" s="22" customFormat="1" ht="16.5">
      <c r="A59" s="96">
        <v>3</v>
      </c>
      <c r="B59" s="97" t="s">
        <v>220</v>
      </c>
      <c r="C59" s="98" t="s">
        <v>97</v>
      </c>
      <c r="D59" s="79">
        <v>1</v>
      </c>
      <c r="E59" s="74">
        <v>0</v>
      </c>
      <c r="F59" s="73">
        <v>0</v>
      </c>
      <c r="G59" s="73">
        <f t="shared" si="20"/>
        <v>1</v>
      </c>
      <c r="H59" s="73">
        <f t="shared" si="21"/>
        <v>1</v>
      </c>
      <c r="I59" s="142">
        <v>62195000</v>
      </c>
      <c r="J59" s="75">
        <v>0</v>
      </c>
      <c r="K59" s="76">
        <f t="shared" si="1"/>
        <v>62195000</v>
      </c>
      <c r="L59" s="77">
        <f t="shared" si="22"/>
        <v>0</v>
      </c>
      <c r="M59" s="77">
        <f t="shared" si="22"/>
        <v>0</v>
      </c>
      <c r="N59" s="77">
        <f t="shared" si="22"/>
        <v>62195000</v>
      </c>
      <c r="O59" s="77">
        <f t="shared" si="22"/>
        <v>62195000</v>
      </c>
      <c r="P59" s="78"/>
    </row>
    <row r="60" spans="1:16" s="22" customFormat="1" ht="31.5">
      <c r="A60" s="96">
        <v>4</v>
      </c>
      <c r="B60" s="97" t="s">
        <v>221</v>
      </c>
      <c r="C60" s="98" t="s">
        <v>97</v>
      </c>
      <c r="D60" s="79">
        <v>1</v>
      </c>
      <c r="E60" s="74">
        <v>0</v>
      </c>
      <c r="F60" s="73">
        <v>0</v>
      </c>
      <c r="G60" s="73">
        <f t="shared" si="20"/>
        <v>1</v>
      </c>
      <c r="H60" s="73">
        <f t="shared" si="21"/>
        <v>1</v>
      </c>
      <c r="I60" s="142">
        <v>21965000</v>
      </c>
      <c r="J60" s="75">
        <v>0</v>
      </c>
      <c r="K60" s="76">
        <f t="shared" si="1"/>
        <v>21965000</v>
      </c>
      <c r="L60" s="77">
        <f t="shared" si="22"/>
        <v>0</v>
      </c>
      <c r="M60" s="77">
        <f t="shared" si="22"/>
        <v>0</v>
      </c>
      <c r="N60" s="77">
        <f t="shared" si="22"/>
        <v>21965000</v>
      </c>
      <c r="O60" s="77">
        <f t="shared" si="22"/>
        <v>21965000</v>
      </c>
      <c r="P60" s="78"/>
    </row>
    <row r="61" spans="1:16" s="22" customFormat="1" ht="31.5">
      <c r="A61" s="96">
        <v>5</v>
      </c>
      <c r="B61" s="97" t="s">
        <v>222</v>
      </c>
      <c r="C61" s="98" t="s">
        <v>97</v>
      </c>
      <c r="D61" s="79">
        <v>1</v>
      </c>
      <c r="E61" s="74">
        <v>0</v>
      </c>
      <c r="F61" s="73">
        <v>0</v>
      </c>
      <c r="G61" s="73">
        <f t="shared" si="20"/>
        <v>1</v>
      </c>
      <c r="H61" s="73">
        <f t="shared" si="21"/>
        <v>1</v>
      </c>
      <c r="I61" s="142">
        <v>43061000</v>
      </c>
      <c r="J61" s="75">
        <v>0</v>
      </c>
      <c r="K61" s="76">
        <f t="shared" si="1"/>
        <v>43061000</v>
      </c>
      <c r="L61" s="77">
        <f t="shared" si="22"/>
        <v>0</v>
      </c>
      <c r="M61" s="77">
        <f t="shared" si="22"/>
        <v>0</v>
      </c>
      <c r="N61" s="77">
        <f t="shared" si="22"/>
        <v>43061000</v>
      </c>
      <c r="O61" s="77">
        <f t="shared" si="22"/>
        <v>43061000</v>
      </c>
      <c r="P61" s="78"/>
    </row>
    <row r="62" spans="1:16" s="22" customFormat="1" ht="15.75">
      <c r="A62" s="95" t="s">
        <v>61</v>
      </c>
      <c r="B62" s="266" t="s">
        <v>223</v>
      </c>
      <c r="C62" s="266"/>
      <c r="D62" s="266"/>
      <c r="E62" s="266"/>
      <c r="F62" s="79"/>
      <c r="G62" s="79"/>
      <c r="H62" s="79"/>
      <c r="I62" s="144"/>
      <c r="J62" s="75"/>
      <c r="K62" s="76"/>
      <c r="L62" s="80"/>
      <c r="M62" s="80"/>
      <c r="N62" s="81"/>
      <c r="O62" s="82"/>
      <c r="P62" s="78"/>
    </row>
    <row r="63" spans="1:16" s="22" customFormat="1" ht="31.5">
      <c r="A63" s="96">
        <v>1</v>
      </c>
      <c r="B63" s="99" t="s">
        <v>224</v>
      </c>
      <c r="C63" s="98" t="s">
        <v>97</v>
      </c>
      <c r="D63" s="79">
        <v>2</v>
      </c>
      <c r="E63" s="74">
        <v>0</v>
      </c>
      <c r="F63" s="73">
        <v>0</v>
      </c>
      <c r="G63" s="73">
        <f t="shared" ref="G63:G69" si="23">D63</f>
        <v>2</v>
      </c>
      <c r="H63" s="73">
        <f t="shared" ref="H63:H69" si="24">F63+G63</f>
        <v>2</v>
      </c>
      <c r="I63" s="142">
        <v>19931000</v>
      </c>
      <c r="J63" s="75">
        <v>0</v>
      </c>
      <c r="K63" s="76">
        <f t="shared" si="1"/>
        <v>39862000</v>
      </c>
      <c r="L63" s="77">
        <f t="shared" ref="L63:O69" si="25">E63*($I63+$J63)</f>
        <v>0</v>
      </c>
      <c r="M63" s="77">
        <f t="shared" si="25"/>
        <v>0</v>
      </c>
      <c r="N63" s="77">
        <f t="shared" si="25"/>
        <v>39862000</v>
      </c>
      <c r="O63" s="77">
        <f t="shared" si="25"/>
        <v>39862000</v>
      </c>
      <c r="P63" s="78"/>
    </row>
    <row r="64" spans="1:16" s="22" customFormat="1" ht="31.5">
      <c r="A64" s="96">
        <v>2</v>
      </c>
      <c r="B64" s="99" t="s">
        <v>225</v>
      </c>
      <c r="C64" s="98" t="s">
        <v>97</v>
      </c>
      <c r="D64" s="79">
        <v>1</v>
      </c>
      <c r="E64" s="74">
        <v>0</v>
      </c>
      <c r="F64" s="73">
        <v>0</v>
      </c>
      <c r="G64" s="73">
        <f t="shared" si="23"/>
        <v>1</v>
      </c>
      <c r="H64" s="73">
        <f t="shared" si="24"/>
        <v>1</v>
      </c>
      <c r="I64" s="142">
        <v>47303000</v>
      </c>
      <c r="J64" s="75">
        <v>0</v>
      </c>
      <c r="K64" s="76">
        <f t="shared" si="1"/>
        <v>47303000</v>
      </c>
      <c r="L64" s="77">
        <f t="shared" si="25"/>
        <v>0</v>
      </c>
      <c r="M64" s="77">
        <f t="shared" si="25"/>
        <v>0</v>
      </c>
      <c r="N64" s="77">
        <f t="shared" si="25"/>
        <v>47303000</v>
      </c>
      <c r="O64" s="77">
        <f t="shared" si="25"/>
        <v>47303000</v>
      </c>
      <c r="P64" s="78"/>
    </row>
    <row r="65" spans="1:16" s="22" customFormat="1" ht="16.5">
      <c r="A65" s="96">
        <v>3</v>
      </c>
      <c r="B65" s="97" t="s">
        <v>226</v>
      </c>
      <c r="C65" s="98" t="s">
        <v>97</v>
      </c>
      <c r="D65" s="79">
        <v>1</v>
      </c>
      <c r="E65" s="74">
        <v>0</v>
      </c>
      <c r="F65" s="73">
        <v>0</v>
      </c>
      <c r="G65" s="73">
        <f t="shared" si="23"/>
        <v>1</v>
      </c>
      <c r="H65" s="73">
        <f t="shared" si="24"/>
        <v>1</v>
      </c>
      <c r="I65" s="142">
        <v>4385000</v>
      </c>
      <c r="J65" s="75">
        <v>0</v>
      </c>
      <c r="K65" s="76">
        <f t="shared" si="1"/>
        <v>4385000</v>
      </c>
      <c r="L65" s="77">
        <f t="shared" si="25"/>
        <v>0</v>
      </c>
      <c r="M65" s="77">
        <f t="shared" si="25"/>
        <v>0</v>
      </c>
      <c r="N65" s="77">
        <f t="shared" si="25"/>
        <v>4385000</v>
      </c>
      <c r="O65" s="77">
        <f t="shared" si="25"/>
        <v>4385000</v>
      </c>
      <c r="P65" s="78"/>
    </row>
    <row r="66" spans="1:16" s="22" customFormat="1" ht="16.5">
      <c r="A66" s="174">
        <v>4</v>
      </c>
      <c r="B66" s="175" t="s">
        <v>227</v>
      </c>
      <c r="C66" s="176" t="s">
        <v>97</v>
      </c>
      <c r="D66" s="177">
        <v>2</v>
      </c>
      <c r="E66" s="178">
        <v>0</v>
      </c>
      <c r="F66" s="179">
        <v>0</v>
      </c>
      <c r="G66" s="179">
        <v>0</v>
      </c>
      <c r="H66" s="179">
        <f t="shared" si="24"/>
        <v>0</v>
      </c>
      <c r="I66" s="180">
        <v>123098000</v>
      </c>
      <c r="J66" s="181">
        <v>0</v>
      </c>
      <c r="K66" s="182">
        <f t="shared" si="1"/>
        <v>246196000</v>
      </c>
      <c r="L66" s="183">
        <f t="shared" si="25"/>
        <v>0</v>
      </c>
      <c r="M66" s="183">
        <f t="shared" si="25"/>
        <v>0</v>
      </c>
      <c r="N66" s="183">
        <f t="shared" si="25"/>
        <v>0</v>
      </c>
      <c r="O66" s="183">
        <f t="shared" si="25"/>
        <v>0</v>
      </c>
      <c r="P66" s="184"/>
    </row>
    <row r="67" spans="1:16" s="22" customFormat="1" ht="16.5">
      <c r="A67" s="96">
        <v>5</v>
      </c>
      <c r="B67" s="97" t="s">
        <v>228</v>
      </c>
      <c r="C67" s="98" t="s">
        <v>97</v>
      </c>
      <c r="D67" s="79">
        <v>1</v>
      </c>
      <c r="E67" s="74">
        <v>0</v>
      </c>
      <c r="F67" s="73">
        <v>0</v>
      </c>
      <c r="G67" s="73">
        <f t="shared" si="23"/>
        <v>1</v>
      </c>
      <c r="H67" s="73">
        <f t="shared" si="24"/>
        <v>1</v>
      </c>
      <c r="I67" s="142">
        <v>35671000</v>
      </c>
      <c r="J67" s="75">
        <v>0</v>
      </c>
      <c r="K67" s="76">
        <f t="shared" si="1"/>
        <v>35671000</v>
      </c>
      <c r="L67" s="77">
        <f t="shared" si="25"/>
        <v>0</v>
      </c>
      <c r="M67" s="77">
        <f t="shared" si="25"/>
        <v>0</v>
      </c>
      <c r="N67" s="77">
        <f t="shared" si="25"/>
        <v>35671000</v>
      </c>
      <c r="O67" s="77">
        <f t="shared" si="25"/>
        <v>35671000</v>
      </c>
      <c r="P67" s="78"/>
    </row>
    <row r="68" spans="1:16" s="22" customFormat="1" ht="31.5">
      <c r="A68" s="96">
        <v>6</v>
      </c>
      <c r="B68" s="99" t="s">
        <v>229</v>
      </c>
      <c r="C68" s="98" t="s">
        <v>97</v>
      </c>
      <c r="D68" s="79">
        <v>1</v>
      </c>
      <c r="E68" s="74">
        <v>0</v>
      </c>
      <c r="F68" s="73">
        <v>0</v>
      </c>
      <c r="G68" s="73">
        <f t="shared" si="23"/>
        <v>1</v>
      </c>
      <c r="H68" s="73">
        <f t="shared" si="24"/>
        <v>1</v>
      </c>
      <c r="I68" s="142">
        <v>37064000</v>
      </c>
      <c r="J68" s="75">
        <v>0</v>
      </c>
      <c r="K68" s="76">
        <f t="shared" si="1"/>
        <v>37064000</v>
      </c>
      <c r="L68" s="77">
        <f t="shared" si="25"/>
        <v>0</v>
      </c>
      <c r="M68" s="77">
        <f t="shared" si="25"/>
        <v>0</v>
      </c>
      <c r="N68" s="77">
        <f t="shared" si="25"/>
        <v>37064000</v>
      </c>
      <c r="O68" s="77">
        <f t="shared" si="25"/>
        <v>37064000</v>
      </c>
      <c r="P68" s="78"/>
    </row>
    <row r="69" spans="1:16" s="22" customFormat="1" ht="16.5">
      <c r="A69" s="96">
        <v>7</v>
      </c>
      <c r="B69" s="97" t="s">
        <v>230</v>
      </c>
      <c r="C69" s="98" t="s">
        <v>97</v>
      </c>
      <c r="D69" s="79">
        <v>1</v>
      </c>
      <c r="E69" s="74">
        <v>0</v>
      </c>
      <c r="F69" s="73">
        <v>0</v>
      </c>
      <c r="G69" s="73">
        <f t="shared" si="23"/>
        <v>1</v>
      </c>
      <c r="H69" s="73">
        <f t="shared" si="24"/>
        <v>1</v>
      </c>
      <c r="I69" s="142">
        <v>51313000</v>
      </c>
      <c r="J69" s="75">
        <v>0</v>
      </c>
      <c r="K69" s="76">
        <f t="shared" si="1"/>
        <v>51313000</v>
      </c>
      <c r="L69" s="77">
        <f t="shared" si="25"/>
        <v>0</v>
      </c>
      <c r="M69" s="77">
        <f t="shared" si="25"/>
        <v>0</v>
      </c>
      <c r="N69" s="77">
        <f t="shared" si="25"/>
        <v>51313000</v>
      </c>
      <c r="O69" s="77">
        <f t="shared" si="25"/>
        <v>51313000</v>
      </c>
      <c r="P69" s="78"/>
    </row>
    <row r="70" spans="1:16" s="22" customFormat="1" ht="15.75">
      <c r="A70" s="95" t="s">
        <v>66</v>
      </c>
      <c r="B70" s="266" t="s">
        <v>231</v>
      </c>
      <c r="C70" s="266"/>
      <c r="D70" s="266"/>
      <c r="E70" s="266"/>
      <c r="F70" s="79"/>
      <c r="G70" s="79"/>
      <c r="H70" s="79"/>
      <c r="I70" s="144"/>
      <c r="J70" s="75"/>
      <c r="K70" s="76"/>
      <c r="L70" s="80"/>
      <c r="M70" s="80"/>
      <c r="N70" s="81"/>
      <c r="O70" s="82"/>
      <c r="P70" s="78"/>
    </row>
    <row r="71" spans="1:16" s="22" customFormat="1" ht="31.5">
      <c r="A71" s="96">
        <v>1</v>
      </c>
      <c r="B71" s="97" t="s">
        <v>232</v>
      </c>
      <c r="C71" s="98" t="s">
        <v>188</v>
      </c>
      <c r="D71" s="79">
        <v>1</v>
      </c>
      <c r="E71" s="74">
        <v>0</v>
      </c>
      <c r="F71" s="73">
        <v>0</v>
      </c>
      <c r="G71" s="73">
        <f t="shared" ref="G71" si="26">D71</f>
        <v>1</v>
      </c>
      <c r="H71" s="73">
        <f t="shared" ref="H71" si="27">F71+G71</f>
        <v>1</v>
      </c>
      <c r="I71" s="142">
        <v>1239434655</v>
      </c>
      <c r="J71" s="75">
        <v>0</v>
      </c>
      <c r="K71" s="76">
        <f t="shared" si="1"/>
        <v>1239434655</v>
      </c>
      <c r="L71" s="77">
        <f t="shared" ref="L71:O71" si="28">E71*($I71+$J71)</f>
        <v>0</v>
      </c>
      <c r="M71" s="77">
        <f t="shared" si="28"/>
        <v>0</v>
      </c>
      <c r="N71" s="77">
        <f t="shared" si="28"/>
        <v>1239434655</v>
      </c>
      <c r="O71" s="77">
        <f t="shared" si="28"/>
        <v>1239434655</v>
      </c>
      <c r="P71" s="78"/>
    </row>
    <row r="72" spans="1:16" s="22" customFormat="1" ht="15.75">
      <c r="A72" s="95" t="s">
        <v>69</v>
      </c>
      <c r="B72" s="266" t="s">
        <v>233</v>
      </c>
      <c r="C72" s="266"/>
      <c r="D72" s="266"/>
      <c r="E72" s="266"/>
      <c r="F72" s="79"/>
      <c r="G72" s="79"/>
      <c r="H72" s="79"/>
      <c r="I72" s="144"/>
      <c r="J72" s="75"/>
      <c r="K72" s="76"/>
      <c r="L72" s="80"/>
      <c r="M72" s="80"/>
      <c r="N72" s="81"/>
      <c r="O72" s="82"/>
      <c r="P72" s="78"/>
    </row>
    <row r="73" spans="1:16" s="22" customFormat="1" ht="16.5">
      <c r="A73" s="96">
        <v>1</v>
      </c>
      <c r="B73" s="97" t="s">
        <v>234</v>
      </c>
      <c r="C73" s="98" t="s">
        <v>188</v>
      </c>
      <c r="D73" s="79">
        <v>1</v>
      </c>
      <c r="E73" s="74">
        <v>0</v>
      </c>
      <c r="F73" s="73">
        <v>0</v>
      </c>
      <c r="G73" s="73">
        <f t="shared" ref="G73:G80" si="29">D73</f>
        <v>1</v>
      </c>
      <c r="H73" s="73">
        <f t="shared" ref="H73:H80" si="30">F73+G73</f>
        <v>1</v>
      </c>
      <c r="I73" s="142">
        <v>101320000</v>
      </c>
      <c r="J73" s="75">
        <v>0</v>
      </c>
      <c r="K73" s="76">
        <f t="shared" si="1"/>
        <v>101320000</v>
      </c>
      <c r="L73" s="77">
        <f t="shared" ref="L73:O74" si="31">E73*($I73+$J73)</f>
        <v>0</v>
      </c>
      <c r="M73" s="77">
        <f t="shared" si="31"/>
        <v>0</v>
      </c>
      <c r="N73" s="77">
        <f t="shared" si="31"/>
        <v>101320000</v>
      </c>
      <c r="O73" s="77">
        <f t="shared" si="31"/>
        <v>101320000</v>
      </c>
      <c r="P73" s="78"/>
    </row>
    <row r="74" spans="1:16" s="22" customFormat="1" ht="16.5">
      <c r="A74" s="96">
        <v>2</v>
      </c>
      <c r="B74" s="97" t="s">
        <v>235</v>
      </c>
      <c r="C74" s="98" t="s">
        <v>97</v>
      </c>
      <c r="D74" s="79">
        <v>1</v>
      </c>
      <c r="E74" s="74">
        <v>0</v>
      </c>
      <c r="F74" s="73">
        <v>0</v>
      </c>
      <c r="G74" s="73">
        <f t="shared" si="29"/>
        <v>1</v>
      </c>
      <c r="H74" s="73">
        <f t="shared" si="30"/>
        <v>1</v>
      </c>
      <c r="I74" s="142">
        <v>41925000</v>
      </c>
      <c r="J74" s="75">
        <v>0</v>
      </c>
      <c r="K74" s="76">
        <f t="shared" si="1"/>
        <v>41925000</v>
      </c>
      <c r="L74" s="77">
        <f t="shared" si="31"/>
        <v>0</v>
      </c>
      <c r="M74" s="77">
        <f t="shared" si="31"/>
        <v>0</v>
      </c>
      <c r="N74" s="77">
        <f t="shared" si="31"/>
        <v>41925000</v>
      </c>
      <c r="O74" s="77">
        <f t="shared" si="31"/>
        <v>41925000</v>
      </c>
      <c r="P74" s="78"/>
    </row>
    <row r="75" spans="1:16" s="22" customFormat="1" ht="16.5">
      <c r="A75" s="95" t="s">
        <v>138</v>
      </c>
      <c r="B75" s="266" t="s">
        <v>236</v>
      </c>
      <c r="C75" s="266"/>
      <c r="D75" s="266"/>
      <c r="E75" s="266"/>
      <c r="F75" s="73">
        <v>0</v>
      </c>
      <c r="G75" s="73">
        <f t="shared" si="29"/>
        <v>0</v>
      </c>
      <c r="H75" s="73">
        <f t="shared" si="30"/>
        <v>0</v>
      </c>
      <c r="I75" s="144"/>
      <c r="J75" s="75"/>
      <c r="K75" s="76"/>
      <c r="L75" s="80"/>
      <c r="M75" s="80"/>
      <c r="N75" s="81"/>
      <c r="O75" s="82"/>
      <c r="P75" s="78"/>
    </row>
    <row r="76" spans="1:16" s="22" customFormat="1" ht="16.5">
      <c r="A76" s="96">
        <v>1</v>
      </c>
      <c r="B76" s="97" t="s">
        <v>237</v>
      </c>
      <c r="C76" s="98" t="s">
        <v>188</v>
      </c>
      <c r="D76" s="79">
        <v>1</v>
      </c>
      <c r="E76" s="74">
        <v>0</v>
      </c>
      <c r="F76" s="73">
        <v>0</v>
      </c>
      <c r="G76" s="73">
        <f t="shared" si="29"/>
        <v>1</v>
      </c>
      <c r="H76" s="73">
        <f t="shared" si="30"/>
        <v>1</v>
      </c>
      <c r="I76" s="142">
        <v>19330000</v>
      </c>
      <c r="J76" s="75">
        <v>0</v>
      </c>
      <c r="K76" s="76">
        <f t="shared" si="1"/>
        <v>19330000</v>
      </c>
      <c r="L76" s="77">
        <f t="shared" ref="L76:O80" si="32">E76*($I76+$J76)</f>
        <v>0</v>
      </c>
      <c r="M76" s="77">
        <f t="shared" si="32"/>
        <v>0</v>
      </c>
      <c r="N76" s="77">
        <f t="shared" si="32"/>
        <v>19330000</v>
      </c>
      <c r="O76" s="77">
        <f t="shared" si="32"/>
        <v>19330000</v>
      </c>
      <c r="P76" s="78"/>
    </row>
    <row r="77" spans="1:16" s="22" customFormat="1" ht="31.5">
      <c r="A77" s="96">
        <v>2</v>
      </c>
      <c r="B77" s="99" t="s">
        <v>238</v>
      </c>
      <c r="C77" s="98" t="s">
        <v>97</v>
      </c>
      <c r="D77" s="79">
        <v>3</v>
      </c>
      <c r="E77" s="74">
        <v>0</v>
      </c>
      <c r="F77" s="73">
        <v>0</v>
      </c>
      <c r="G77" s="73">
        <f t="shared" si="29"/>
        <v>3</v>
      </c>
      <c r="H77" s="73">
        <f t="shared" si="30"/>
        <v>3</v>
      </c>
      <c r="I77" s="142">
        <v>10642000</v>
      </c>
      <c r="J77" s="75">
        <v>0</v>
      </c>
      <c r="K77" s="76">
        <f t="shared" si="1"/>
        <v>31926000</v>
      </c>
      <c r="L77" s="77">
        <f t="shared" si="32"/>
        <v>0</v>
      </c>
      <c r="M77" s="77">
        <f t="shared" si="32"/>
        <v>0</v>
      </c>
      <c r="N77" s="77">
        <f t="shared" si="32"/>
        <v>31926000</v>
      </c>
      <c r="O77" s="77">
        <f t="shared" si="32"/>
        <v>31926000</v>
      </c>
      <c r="P77" s="78"/>
    </row>
    <row r="78" spans="1:16" s="22" customFormat="1" ht="31.5">
      <c r="A78" s="96">
        <v>3</v>
      </c>
      <c r="B78" s="99" t="s">
        <v>239</v>
      </c>
      <c r="C78" s="98" t="s">
        <v>97</v>
      </c>
      <c r="D78" s="79">
        <v>1</v>
      </c>
      <c r="E78" s="74">
        <v>0</v>
      </c>
      <c r="F78" s="73">
        <v>0</v>
      </c>
      <c r="G78" s="73">
        <f t="shared" si="29"/>
        <v>1</v>
      </c>
      <c r="H78" s="73">
        <f t="shared" si="30"/>
        <v>1</v>
      </c>
      <c r="I78" s="142">
        <v>5973000</v>
      </c>
      <c r="J78" s="75">
        <v>0</v>
      </c>
      <c r="K78" s="76">
        <f t="shared" si="1"/>
        <v>5973000</v>
      </c>
      <c r="L78" s="77">
        <f t="shared" si="32"/>
        <v>0</v>
      </c>
      <c r="M78" s="77">
        <f t="shared" si="32"/>
        <v>0</v>
      </c>
      <c r="N78" s="77">
        <f t="shared" si="32"/>
        <v>5973000</v>
      </c>
      <c r="O78" s="77">
        <f t="shared" si="32"/>
        <v>5973000</v>
      </c>
      <c r="P78" s="78"/>
    </row>
    <row r="79" spans="1:16" s="22" customFormat="1" ht="16.5">
      <c r="A79" s="96">
        <v>4</v>
      </c>
      <c r="B79" s="99" t="s">
        <v>240</v>
      </c>
      <c r="C79" s="98" t="s">
        <v>241</v>
      </c>
      <c r="D79" s="79">
        <v>2</v>
      </c>
      <c r="E79" s="74">
        <v>0</v>
      </c>
      <c r="F79" s="73">
        <v>0</v>
      </c>
      <c r="G79" s="73">
        <f t="shared" si="29"/>
        <v>2</v>
      </c>
      <c r="H79" s="73">
        <f t="shared" si="30"/>
        <v>2</v>
      </c>
      <c r="I79" s="142">
        <v>7647000</v>
      </c>
      <c r="J79" s="75">
        <v>0</v>
      </c>
      <c r="K79" s="76">
        <f t="shared" ref="K79:K142" si="33">I79*D79</f>
        <v>15294000</v>
      </c>
      <c r="L79" s="77">
        <f t="shared" si="32"/>
        <v>0</v>
      </c>
      <c r="M79" s="77">
        <f t="shared" si="32"/>
        <v>0</v>
      </c>
      <c r="N79" s="77">
        <f t="shared" si="32"/>
        <v>15294000</v>
      </c>
      <c r="O79" s="77">
        <f t="shared" si="32"/>
        <v>15294000</v>
      </c>
      <c r="P79" s="78"/>
    </row>
    <row r="80" spans="1:16" s="22" customFormat="1" ht="16.5">
      <c r="A80" s="96">
        <v>5</v>
      </c>
      <c r="B80" s="97" t="s">
        <v>242</v>
      </c>
      <c r="C80" s="98" t="s">
        <v>122</v>
      </c>
      <c r="D80" s="79">
        <v>2</v>
      </c>
      <c r="E80" s="74">
        <v>0</v>
      </c>
      <c r="F80" s="73">
        <v>0</v>
      </c>
      <c r="G80" s="73">
        <f t="shared" si="29"/>
        <v>2</v>
      </c>
      <c r="H80" s="73">
        <f t="shared" si="30"/>
        <v>2</v>
      </c>
      <c r="I80" s="142">
        <v>1715000</v>
      </c>
      <c r="J80" s="75">
        <v>0</v>
      </c>
      <c r="K80" s="76">
        <f t="shared" si="33"/>
        <v>3430000</v>
      </c>
      <c r="L80" s="77">
        <f t="shared" si="32"/>
        <v>0</v>
      </c>
      <c r="M80" s="77">
        <f t="shared" si="32"/>
        <v>0</v>
      </c>
      <c r="N80" s="77">
        <f t="shared" si="32"/>
        <v>3430000</v>
      </c>
      <c r="O80" s="77">
        <f t="shared" si="32"/>
        <v>3430000</v>
      </c>
      <c r="P80" s="78"/>
    </row>
    <row r="81" spans="1:16" s="22" customFormat="1" ht="15.75">
      <c r="A81" s="95" t="s">
        <v>140</v>
      </c>
      <c r="B81" s="266" t="s">
        <v>243</v>
      </c>
      <c r="C81" s="266"/>
      <c r="D81" s="266"/>
      <c r="E81" s="266"/>
      <c r="F81" s="79"/>
      <c r="G81" s="79"/>
      <c r="H81" s="79"/>
      <c r="I81" s="144"/>
      <c r="J81" s="75"/>
      <c r="K81" s="76"/>
      <c r="L81" s="80"/>
      <c r="M81" s="80"/>
      <c r="N81" s="81"/>
      <c r="O81" s="82"/>
      <c r="P81" s="78"/>
    </row>
    <row r="82" spans="1:16" s="22" customFormat="1" ht="31.5">
      <c r="A82" s="96">
        <v>1</v>
      </c>
      <c r="B82" s="99" t="s">
        <v>244</v>
      </c>
      <c r="C82" s="98" t="s">
        <v>54</v>
      </c>
      <c r="D82" s="79">
        <v>1</v>
      </c>
      <c r="E82" s="74">
        <v>0</v>
      </c>
      <c r="F82" s="73">
        <v>0</v>
      </c>
      <c r="G82" s="73">
        <f t="shared" ref="G82:G85" si="34">D82</f>
        <v>1</v>
      </c>
      <c r="H82" s="73">
        <f t="shared" ref="H82:H85" si="35">F82+G82</f>
        <v>1</v>
      </c>
      <c r="I82" s="142">
        <v>16737000</v>
      </c>
      <c r="J82" s="75">
        <v>0</v>
      </c>
      <c r="K82" s="76">
        <f t="shared" si="33"/>
        <v>16737000</v>
      </c>
      <c r="L82" s="77">
        <f t="shared" ref="L82:O90" si="36">E82*($I82+$J82)</f>
        <v>0</v>
      </c>
      <c r="M82" s="77">
        <f t="shared" si="36"/>
        <v>0</v>
      </c>
      <c r="N82" s="77">
        <f t="shared" si="36"/>
        <v>16737000</v>
      </c>
      <c r="O82" s="77">
        <f t="shared" si="36"/>
        <v>16737000</v>
      </c>
      <c r="P82" s="78"/>
    </row>
    <row r="83" spans="1:16" s="22" customFormat="1" ht="31.5">
      <c r="A83" s="96">
        <v>2</v>
      </c>
      <c r="B83" s="99" t="s">
        <v>245</v>
      </c>
      <c r="C83" s="98" t="s">
        <v>97</v>
      </c>
      <c r="D83" s="79">
        <v>4</v>
      </c>
      <c r="E83" s="74">
        <v>0</v>
      </c>
      <c r="F83" s="73">
        <v>0</v>
      </c>
      <c r="G83" s="73">
        <f t="shared" si="34"/>
        <v>4</v>
      </c>
      <c r="H83" s="73">
        <f t="shared" si="35"/>
        <v>4</v>
      </c>
      <c r="I83" s="142">
        <v>1271000</v>
      </c>
      <c r="J83" s="75">
        <v>0</v>
      </c>
      <c r="K83" s="76">
        <f t="shared" si="33"/>
        <v>5084000</v>
      </c>
      <c r="L83" s="77">
        <f t="shared" si="36"/>
        <v>0</v>
      </c>
      <c r="M83" s="77">
        <f t="shared" si="36"/>
        <v>0</v>
      </c>
      <c r="N83" s="77">
        <f t="shared" si="36"/>
        <v>5084000</v>
      </c>
      <c r="O83" s="77">
        <f t="shared" si="36"/>
        <v>5084000</v>
      </c>
      <c r="P83" s="78"/>
    </row>
    <row r="84" spans="1:16" s="22" customFormat="1" ht="31.5">
      <c r="A84" s="96">
        <v>3</v>
      </c>
      <c r="B84" s="99" t="s">
        <v>246</v>
      </c>
      <c r="C84" s="98" t="s">
        <v>247</v>
      </c>
      <c r="D84" s="79">
        <v>2</v>
      </c>
      <c r="E84" s="74">
        <v>0</v>
      </c>
      <c r="F84" s="73">
        <v>0</v>
      </c>
      <c r="G84" s="73">
        <f t="shared" si="34"/>
        <v>2</v>
      </c>
      <c r="H84" s="73">
        <f t="shared" si="35"/>
        <v>2</v>
      </c>
      <c r="I84" s="142">
        <v>6458000</v>
      </c>
      <c r="J84" s="75">
        <v>0</v>
      </c>
      <c r="K84" s="76">
        <f t="shared" si="33"/>
        <v>12916000</v>
      </c>
      <c r="L84" s="77">
        <f t="shared" si="36"/>
        <v>0</v>
      </c>
      <c r="M84" s="77">
        <f t="shared" si="36"/>
        <v>0</v>
      </c>
      <c r="N84" s="77">
        <f t="shared" si="36"/>
        <v>12916000</v>
      </c>
      <c r="O84" s="77">
        <f t="shared" si="36"/>
        <v>12916000</v>
      </c>
      <c r="P84" s="78"/>
    </row>
    <row r="85" spans="1:16" s="22" customFormat="1" ht="16.5">
      <c r="A85" s="96">
        <v>4</v>
      </c>
      <c r="B85" s="97" t="s">
        <v>248</v>
      </c>
      <c r="C85" s="98" t="s">
        <v>247</v>
      </c>
      <c r="D85" s="79">
        <v>4</v>
      </c>
      <c r="E85" s="74">
        <v>0</v>
      </c>
      <c r="F85" s="73">
        <v>0</v>
      </c>
      <c r="G85" s="73">
        <f t="shared" si="34"/>
        <v>4</v>
      </c>
      <c r="H85" s="73">
        <f t="shared" si="35"/>
        <v>4</v>
      </c>
      <c r="I85" s="142">
        <v>1290000</v>
      </c>
      <c r="J85" s="75">
        <v>0</v>
      </c>
      <c r="K85" s="76">
        <f t="shared" si="33"/>
        <v>5160000</v>
      </c>
      <c r="L85" s="77">
        <f t="shared" si="36"/>
        <v>0</v>
      </c>
      <c r="M85" s="77">
        <f t="shared" si="36"/>
        <v>0</v>
      </c>
      <c r="N85" s="77">
        <f t="shared" si="36"/>
        <v>5160000</v>
      </c>
      <c r="O85" s="77">
        <f t="shared" si="36"/>
        <v>5160000</v>
      </c>
      <c r="P85" s="78"/>
    </row>
    <row r="86" spans="1:16" s="22" customFormat="1" ht="15.75">
      <c r="A86" s="95" t="s">
        <v>430</v>
      </c>
      <c r="B86" s="266" t="s">
        <v>422</v>
      </c>
      <c r="C86" s="266"/>
      <c r="D86" s="266"/>
      <c r="E86" s="266"/>
      <c r="F86" s="266"/>
      <c r="G86" s="266"/>
      <c r="H86" s="266"/>
      <c r="I86" s="145"/>
      <c r="J86" s="75"/>
      <c r="K86" s="76"/>
      <c r="L86" s="77">
        <f t="shared" si="36"/>
        <v>0</v>
      </c>
      <c r="M86" s="77">
        <f t="shared" si="36"/>
        <v>0</v>
      </c>
      <c r="N86" s="77">
        <f t="shared" si="36"/>
        <v>0</v>
      </c>
      <c r="O86" s="77">
        <f t="shared" si="36"/>
        <v>0</v>
      </c>
      <c r="P86" s="78"/>
    </row>
    <row r="87" spans="1:16" s="22" customFormat="1" ht="16.5">
      <c r="A87" s="96">
        <v>1</v>
      </c>
      <c r="B87" s="97" t="s">
        <v>269</v>
      </c>
      <c r="C87" s="98" t="s">
        <v>65</v>
      </c>
      <c r="D87" s="79">
        <v>1</v>
      </c>
      <c r="E87" s="74">
        <v>0</v>
      </c>
      <c r="F87" s="73">
        <v>0</v>
      </c>
      <c r="G87" s="73">
        <f t="shared" ref="G87:G90" si="37">D87</f>
        <v>1</v>
      </c>
      <c r="H87" s="73">
        <f t="shared" ref="H87:H90" si="38">F87+G87</f>
        <v>1</v>
      </c>
      <c r="I87" s="142">
        <v>432648000</v>
      </c>
      <c r="J87" s="75">
        <v>0</v>
      </c>
      <c r="K87" s="76">
        <f t="shared" si="33"/>
        <v>432648000</v>
      </c>
      <c r="L87" s="77">
        <f t="shared" si="36"/>
        <v>0</v>
      </c>
      <c r="M87" s="77">
        <f t="shared" si="36"/>
        <v>0</v>
      </c>
      <c r="N87" s="77">
        <f t="shared" si="36"/>
        <v>432648000</v>
      </c>
      <c r="O87" s="77">
        <f t="shared" si="36"/>
        <v>432648000</v>
      </c>
      <c r="P87" s="78"/>
    </row>
    <row r="88" spans="1:16" s="22" customFormat="1" ht="31.5">
      <c r="A88" s="96">
        <v>2</v>
      </c>
      <c r="B88" s="97" t="s">
        <v>270</v>
      </c>
      <c r="C88" s="98" t="s">
        <v>65</v>
      </c>
      <c r="D88" s="79">
        <v>1</v>
      </c>
      <c r="E88" s="74">
        <v>0</v>
      </c>
      <c r="F88" s="73">
        <v>0</v>
      </c>
      <c r="G88" s="73">
        <f t="shared" si="37"/>
        <v>1</v>
      </c>
      <c r="H88" s="73">
        <f t="shared" si="38"/>
        <v>1</v>
      </c>
      <c r="I88" s="142">
        <v>544292000</v>
      </c>
      <c r="J88" s="75">
        <v>0</v>
      </c>
      <c r="K88" s="76">
        <f t="shared" si="33"/>
        <v>544292000</v>
      </c>
      <c r="L88" s="77">
        <f t="shared" si="36"/>
        <v>0</v>
      </c>
      <c r="M88" s="77">
        <f t="shared" si="36"/>
        <v>0</v>
      </c>
      <c r="N88" s="77">
        <f t="shared" si="36"/>
        <v>544292000</v>
      </c>
      <c r="O88" s="77">
        <f t="shared" si="36"/>
        <v>544292000</v>
      </c>
      <c r="P88" s="78"/>
    </row>
    <row r="89" spans="1:16" s="22" customFormat="1" ht="31.5">
      <c r="A89" s="96">
        <v>3</v>
      </c>
      <c r="B89" s="97" t="s">
        <v>204</v>
      </c>
      <c r="C89" s="98" t="s">
        <v>54</v>
      </c>
      <c r="D89" s="79">
        <v>2</v>
      </c>
      <c r="E89" s="74">
        <v>0</v>
      </c>
      <c r="F89" s="73">
        <v>0</v>
      </c>
      <c r="G89" s="73">
        <f t="shared" si="37"/>
        <v>2</v>
      </c>
      <c r="H89" s="73">
        <f t="shared" si="38"/>
        <v>2</v>
      </c>
      <c r="I89" s="142">
        <v>689985000</v>
      </c>
      <c r="J89" s="75">
        <v>0</v>
      </c>
      <c r="K89" s="76">
        <f t="shared" si="33"/>
        <v>1379970000</v>
      </c>
      <c r="L89" s="77">
        <f t="shared" si="36"/>
        <v>0</v>
      </c>
      <c r="M89" s="77">
        <f t="shared" si="36"/>
        <v>0</v>
      </c>
      <c r="N89" s="77">
        <f t="shared" si="36"/>
        <v>1379970000</v>
      </c>
      <c r="O89" s="77">
        <f t="shared" si="36"/>
        <v>1379970000</v>
      </c>
      <c r="P89" s="78"/>
    </row>
    <row r="90" spans="1:16" s="22" customFormat="1" ht="31.5">
      <c r="A90" s="96">
        <v>4</v>
      </c>
      <c r="B90" s="97" t="s">
        <v>271</v>
      </c>
      <c r="C90" s="98" t="s">
        <v>54</v>
      </c>
      <c r="D90" s="79">
        <v>1</v>
      </c>
      <c r="E90" s="74">
        <v>0</v>
      </c>
      <c r="F90" s="73">
        <v>0</v>
      </c>
      <c r="G90" s="73">
        <f t="shared" si="37"/>
        <v>1</v>
      </c>
      <c r="H90" s="73">
        <f t="shared" si="38"/>
        <v>1</v>
      </c>
      <c r="I90" s="142">
        <v>462212000</v>
      </c>
      <c r="J90" s="75">
        <v>0</v>
      </c>
      <c r="K90" s="76">
        <f t="shared" si="33"/>
        <v>462212000</v>
      </c>
      <c r="L90" s="77">
        <f t="shared" si="36"/>
        <v>0</v>
      </c>
      <c r="M90" s="77">
        <f t="shared" si="36"/>
        <v>0</v>
      </c>
      <c r="N90" s="77">
        <f t="shared" si="36"/>
        <v>462212000</v>
      </c>
      <c r="O90" s="77">
        <f t="shared" si="36"/>
        <v>462212000</v>
      </c>
      <c r="P90" s="78"/>
    </row>
    <row r="91" spans="1:16" s="22" customFormat="1" ht="15.75">
      <c r="A91" s="94" t="s">
        <v>431</v>
      </c>
      <c r="B91" s="266" t="s">
        <v>432</v>
      </c>
      <c r="C91" s="266"/>
      <c r="D91" s="266"/>
      <c r="E91" s="266"/>
      <c r="F91" s="266"/>
      <c r="G91" s="266"/>
      <c r="H91" s="266"/>
      <c r="I91" s="146"/>
      <c r="J91" s="75"/>
      <c r="K91" s="76"/>
      <c r="L91" s="80"/>
      <c r="M91" s="80"/>
      <c r="N91" s="81"/>
      <c r="O91" s="82"/>
      <c r="P91" s="78"/>
    </row>
    <row r="92" spans="1:16" s="22" customFormat="1" ht="15.75">
      <c r="A92" s="95" t="s">
        <v>51</v>
      </c>
      <c r="B92" s="266" t="s">
        <v>287</v>
      </c>
      <c r="C92" s="266"/>
      <c r="D92" s="266"/>
      <c r="E92" s="266"/>
      <c r="F92" s="79"/>
      <c r="G92" s="79"/>
      <c r="H92" s="79"/>
      <c r="I92" s="144"/>
      <c r="J92" s="75"/>
      <c r="K92" s="76"/>
      <c r="L92" s="80"/>
      <c r="M92" s="80"/>
      <c r="N92" s="81"/>
      <c r="O92" s="82"/>
      <c r="P92" s="78"/>
    </row>
    <row r="93" spans="1:16" s="22" customFormat="1" ht="47.25">
      <c r="A93" s="96">
        <v>1</v>
      </c>
      <c r="B93" s="99" t="s">
        <v>288</v>
      </c>
      <c r="C93" s="98" t="s">
        <v>54</v>
      </c>
      <c r="D93" s="79">
        <v>1</v>
      </c>
      <c r="E93" s="74">
        <v>0</v>
      </c>
      <c r="F93" s="73">
        <v>0</v>
      </c>
      <c r="G93" s="73">
        <f t="shared" ref="G93:G99" si="39">D93</f>
        <v>1</v>
      </c>
      <c r="H93" s="73">
        <f t="shared" ref="H93:H99" si="40">F93+G93</f>
        <v>1</v>
      </c>
      <c r="I93" s="142">
        <v>508003000</v>
      </c>
      <c r="J93" s="75">
        <v>0</v>
      </c>
      <c r="K93" s="76">
        <f t="shared" si="33"/>
        <v>508003000</v>
      </c>
      <c r="L93" s="77">
        <f t="shared" ref="L93:O99" si="41">E93*($I93+$J93)</f>
        <v>0</v>
      </c>
      <c r="M93" s="77">
        <f t="shared" si="41"/>
        <v>0</v>
      </c>
      <c r="N93" s="77">
        <f t="shared" si="41"/>
        <v>508003000</v>
      </c>
      <c r="O93" s="77">
        <f t="shared" si="41"/>
        <v>508003000</v>
      </c>
      <c r="P93" s="78"/>
    </row>
    <row r="94" spans="1:16" s="22" customFormat="1" ht="16.5">
      <c r="A94" s="96">
        <v>2</v>
      </c>
      <c r="B94" s="97" t="s">
        <v>289</v>
      </c>
      <c r="C94" s="98" t="s">
        <v>54</v>
      </c>
      <c r="D94" s="79">
        <v>1</v>
      </c>
      <c r="E94" s="74">
        <v>0</v>
      </c>
      <c r="F94" s="73">
        <v>0</v>
      </c>
      <c r="G94" s="73">
        <f t="shared" si="39"/>
        <v>1</v>
      </c>
      <c r="H94" s="73">
        <f t="shared" si="40"/>
        <v>1</v>
      </c>
      <c r="I94" s="142">
        <v>28406000</v>
      </c>
      <c r="J94" s="75">
        <v>0</v>
      </c>
      <c r="K94" s="76">
        <f t="shared" si="33"/>
        <v>28406000</v>
      </c>
      <c r="L94" s="77">
        <f t="shared" si="41"/>
        <v>0</v>
      </c>
      <c r="M94" s="77">
        <f t="shared" si="41"/>
        <v>0</v>
      </c>
      <c r="N94" s="77">
        <f t="shared" si="41"/>
        <v>28406000</v>
      </c>
      <c r="O94" s="77">
        <f t="shared" si="41"/>
        <v>28406000</v>
      </c>
      <c r="P94" s="78"/>
    </row>
    <row r="95" spans="1:16" s="22" customFormat="1" ht="16.5">
      <c r="A95" s="96">
        <v>3</v>
      </c>
      <c r="B95" s="97" t="s">
        <v>290</v>
      </c>
      <c r="C95" s="98" t="s">
        <v>54</v>
      </c>
      <c r="D95" s="79">
        <v>1</v>
      </c>
      <c r="E95" s="74">
        <v>0</v>
      </c>
      <c r="F95" s="73">
        <v>0</v>
      </c>
      <c r="G95" s="73">
        <f t="shared" si="39"/>
        <v>1</v>
      </c>
      <c r="H95" s="73">
        <f t="shared" si="40"/>
        <v>1</v>
      </c>
      <c r="I95" s="142">
        <v>129896000</v>
      </c>
      <c r="J95" s="75">
        <v>0</v>
      </c>
      <c r="K95" s="76">
        <f t="shared" si="33"/>
        <v>129896000</v>
      </c>
      <c r="L95" s="77">
        <f t="shared" si="41"/>
        <v>0</v>
      </c>
      <c r="M95" s="77">
        <f t="shared" si="41"/>
        <v>0</v>
      </c>
      <c r="N95" s="77">
        <f t="shared" si="41"/>
        <v>129896000</v>
      </c>
      <c r="O95" s="77">
        <f t="shared" si="41"/>
        <v>129896000</v>
      </c>
      <c r="P95" s="78"/>
    </row>
    <row r="96" spans="1:16" s="22" customFormat="1" ht="16.5">
      <c r="A96" s="96">
        <v>4</v>
      </c>
      <c r="B96" s="97" t="s">
        <v>291</v>
      </c>
      <c r="C96" s="98" t="s">
        <v>97</v>
      </c>
      <c r="D96" s="79">
        <v>1</v>
      </c>
      <c r="E96" s="74">
        <v>0</v>
      </c>
      <c r="F96" s="73">
        <v>0</v>
      </c>
      <c r="G96" s="73">
        <f t="shared" si="39"/>
        <v>1</v>
      </c>
      <c r="H96" s="73">
        <f t="shared" si="40"/>
        <v>1</v>
      </c>
      <c r="I96" s="142">
        <v>28406000</v>
      </c>
      <c r="J96" s="75">
        <v>0</v>
      </c>
      <c r="K96" s="76">
        <f t="shared" si="33"/>
        <v>28406000</v>
      </c>
      <c r="L96" s="77">
        <f t="shared" si="41"/>
        <v>0</v>
      </c>
      <c r="M96" s="77">
        <f t="shared" si="41"/>
        <v>0</v>
      </c>
      <c r="N96" s="77">
        <f t="shared" si="41"/>
        <v>28406000</v>
      </c>
      <c r="O96" s="77">
        <f t="shared" si="41"/>
        <v>28406000</v>
      </c>
      <c r="P96" s="78"/>
    </row>
    <row r="97" spans="1:16" s="22" customFormat="1" ht="16.5">
      <c r="A97" s="96">
        <v>5</v>
      </c>
      <c r="B97" s="97" t="s">
        <v>292</v>
      </c>
      <c r="C97" s="98" t="s">
        <v>54</v>
      </c>
      <c r="D97" s="79">
        <v>1</v>
      </c>
      <c r="E97" s="74">
        <v>0</v>
      </c>
      <c r="F97" s="73">
        <v>0</v>
      </c>
      <c r="G97" s="73">
        <f t="shared" si="39"/>
        <v>1</v>
      </c>
      <c r="H97" s="73">
        <f t="shared" si="40"/>
        <v>1</v>
      </c>
      <c r="I97" s="142">
        <v>47557000</v>
      </c>
      <c r="J97" s="75">
        <v>0</v>
      </c>
      <c r="K97" s="76">
        <f t="shared" si="33"/>
        <v>47557000</v>
      </c>
      <c r="L97" s="77">
        <f t="shared" si="41"/>
        <v>0</v>
      </c>
      <c r="M97" s="77">
        <f t="shared" si="41"/>
        <v>0</v>
      </c>
      <c r="N97" s="77">
        <f t="shared" si="41"/>
        <v>47557000</v>
      </c>
      <c r="O97" s="77">
        <f t="shared" si="41"/>
        <v>47557000</v>
      </c>
      <c r="P97" s="78"/>
    </row>
    <row r="98" spans="1:16" s="22" customFormat="1" ht="31.5">
      <c r="A98" s="96">
        <v>6</v>
      </c>
      <c r="B98" s="99" t="s">
        <v>293</v>
      </c>
      <c r="C98" s="98" t="s">
        <v>54</v>
      </c>
      <c r="D98" s="79">
        <v>1</v>
      </c>
      <c r="E98" s="74">
        <v>0</v>
      </c>
      <c r="F98" s="73">
        <v>0</v>
      </c>
      <c r="G98" s="73">
        <f t="shared" si="39"/>
        <v>1</v>
      </c>
      <c r="H98" s="73">
        <f t="shared" si="40"/>
        <v>1</v>
      </c>
      <c r="I98" s="142">
        <v>53754000</v>
      </c>
      <c r="J98" s="75">
        <v>0</v>
      </c>
      <c r="K98" s="76">
        <f t="shared" si="33"/>
        <v>53754000</v>
      </c>
      <c r="L98" s="77">
        <f t="shared" si="41"/>
        <v>0</v>
      </c>
      <c r="M98" s="77">
        <f t="shared" si="41"/>
        <v>0</v>
      </c>
      <c r="N98" s="77">
        <f t="shared" si="41"/>
        <v>53754000</v>
      </c>
      <c r="O98" s="77">
        <f t="shared" si="41"/>
        <v>53754000</v>
      </c>
      <c r="P98" s="78"/>
    </row>
    <row r="99" spans="1:16" s="22" customFormat="1" ht="16.5">
      <c r="A99" s="96">
        <v>7</v>
      </c>
      <c r="B99" s="97" t="s">
        <v>294</v>
      </c>
      <c r="C99" s="98" t="s">
        <v>54</v>
      </c>
      <c r="D99" s="79">
        <v>1</v>
      </c>
      <c r="E99" s="74">
        <v>0</v>
      </c>
      <c r="F99" s="73">
        <v>0</v>
      </c>
      <c r="G99" s="73">
        <f t="shared" si="39"/>
        <v>1</v>
      </c>
      <c r="H99" s="73">
        <f t="shared" si="40"/>
        <v>1</v>
      </c>
      <c r="I99" s="142">
        <v>26060000</v>
      </c>
      <c r="J99" s="75">
        <v>0</v>
      </c>
      <c r="K99" s="76">
        <f t="shared" si="33"/>
        <v>26060000</v>
      </c>
      <c r="L99" s="77">
        <f t="shared" si="41"/>
        <v>0</v>
      </c>
      <c r="M99" s="77">
        <f t="shared" si="41"/>
        <v>0</v>
      </c>
      <c r="N99" s="77">
        <f t="shared" si="41"/>
        <v>26060000</v>
      </c>
      <c r="O99" s="77">
        <f t="shared" si="41"/>
        <v>26060000</v>
      </c>
      <c r="P99" s="78"/>
    </row>
    <row r="100" spans="1:16" s="22" customFormat="1" ht="15.75">
      <c r="A100" s="95" t="s">
        <v>57</v>
      </c>
      <c r="B100" s="266" t="s">
        <v>295</v>
      </c>
      <c r="C100" s="266"/>
      <c r="D100" s="266"/>
      <c r="E100" s="266"/>
      <c r="F100" s="79"/>
      <c r="G100" s="79"/>
      <c r="H100" s="79"/>
      <c r="I100" s="144"/>
      <c r="J100" s="75"/>
      <c r="K100" s="76"/>
      <c r="L100" s="80"/>
      <c r="M100" s="80"/>
      <c r="N100" s="81"/>
      <c r="O100" s="82"/>
      <c r="P100" s="78"/>
    </row>
    <row r="101" spans="1:16" s="22" customFormat="1" ht="47.25">
      <c r="A101" s="96">
        <v>1</v>
      </c>
      <c r="B101" s="99" t="s">
        <v>288</v>
      </c>
      <c r="C101" s="98" t="s">
        <v>54</v>
      </c>
      <c r="D101" s="79">
        <v>1</v>
      </c>
      <c r="E101" s="74">
        <v>0</v>
      </c>
      <c r="F101" s="73">
        <v>0</v>
      </c>
      <c r="G101" s="73">
        <f t="shared" ref="G101:G116" si="42">D101</f>
        <v>1</v>
      </c>
      <c r="H101" s="73">
        <f t="shared" ref="H101:H116" si="43">F101+G101</f>
        <v>1</v>
      </c>
      <c r="I101" s="142">
        <v>508003000</v>
      </c>
      <c r="J101" s="75">
        <v>0</v>
      </c>
      <c r="K101" s="76">
        <f t="shared" si="33"/>
        <v>508003000</v>
      </c>
      <c r="L101" s="77">
        <f t="shared" ref="L101:O116" si="44">E101*($I101+$J101)</f>
        <v>0</v>
      </c>
      <c r="M101" s="77">
        <f t="shared" si="44"/>
        <v>0</v>
      </c>
      <c r="N101" s="77">
        <f t="shared" si="44"/>
        <v>508003000</v>
      </c>
      <c r="O101" s="77">
        <f t="shared" si="44"/>
        <v>508003000</v>
      </c>
      <c r="P101" s="78"/>
    </row>
    <row r="102" spans="1:16" s="22" customFormat="1" ht="16.5">
      <c r="A102" s="96">
        <v>2</v>
      </c>
      <c r="B102" s="97" t="s">
        <v>289</v>
      </c>
      <c r="C102" s="98" t="s">
        <v>54</v>
      </c>
      <c r="D102" s="79">
        <v>1</v>
      </c>
      <c r="E102" s="74">
        <v>0</v>
      </c>
      <c r="F102" s="73">
        <v>0</v>
      </c>
      <c r="G102" s="73">
        <f t="shared" si="42"/>
        <v>1</v>
      </c>
      <c r="H102" s="73">
        <f t="shared" si="43"/>
        <v>1</v>
      </c>
      <c r="I102" s="142">
        <v>28406000</v>
      </c>
      <c r="J102" s="75">
        <v>0</v>
      </c>
      <c r="K102" s="76">
        <f t="shared" si="33"/>
        <v>28406000</v>
      </c>
      <c r="L102" s="77">
        <f t="shared" si="44"/>
        <v>0</v>
      </c>
      <c r="M102" s="77">
        <f t="shared" si="44"/>
        <v>0</v>
      </c>
      <c r="N102" s="77">
        <f t="shared" si="44"/>
        <v>28406000</v>
      </c>
      <c r="O102" s="77">
        <f t="shared" si="44"/>
        <v>28406000</v>
      </c>
      <c r="P102" s="83"/>
    </row>
    <row r="103" spans="1:16" s="22" customFormat="1" ht="16.5">
      <c r="A103" s="96">
        <v>3</v>
      </c>
      <c r="B103" s="97" t="s">
        <v>290</v>
      </c>
      <c r="C103" s="98" t="s">
        <v>54</v>
      </c>
      <c r="D103" s="79">
        <v>1</v>
      </c>
      <c r="E103" s="74">
        <v>0</v>
      </c>
      <c r="F103" s="73">
        <v>0</v>
      </c>
      <c r="G103" s="73">
        <f t="shared" si="42"/>
        <v>1</v>
      </c>
      <c r="H103" s="73">
        <f t="shared" si="43"/>
        <v>1</v>
      </c>
      <c r="I103" s="142">
        <v>129896000</v>
      </c>
      <c r="J103" s="75">
        <v>0</v>
      </c>
      <c r="K103" s="76">
        <f t="shared" si="33"/>
        <v>129896000</v>
      </c>
      <c r="L103" s="77">
        <f t="shared" si="44"/>
        <v>0</v>
      </c>
      <c r="M103" s="77">
        <f t="shared" si="44"/>
        <v>0</v>
      </c>
      <c r="N103" s="77">
        <f t="shared" si="44"/>
        <v>129896000</v>
      </c>
      <c r="O103" s="77">
        <f t="shared" si="44"/>
        <v>129896000</v>
      </c>
      <c r="P103" s="78"/>
    </row>
    <row r="104" spans="1:16" s="22" customFormat="1" ht="16.5">
      <c r="A104" s="96">
        <v>4</v>
      </c>
      <c r="B104" s="97" t="s">
        <v>291</v>
      </c>
      <c r="C104" s="98" t="s">
        <v>54</v>
      </c>
      <c r="D104" s="79">
        <v>1</v>
      </c>
      <c r="E104" s="74">
        <v>0</v>
      </c>
      <c r="F104" s="73">
        <v>0</v>
      </c>
      <c r="G104" s="73">
        <f t="shared" si="42"/>
        <v>1</v>
      </c>
      <c r="H104" s="73">
        <f t="shared" si="43"/>
        <v>1</v>
      </c>
      <c r="I104" s="142">
        <v>28406000</v>
      </c>
      <c r="J104" s="75">
        <v>0</v>
      </c>
      <c r="K104" s="76">
        <f t="shared" si="33"/>
        <v>28406000</v>
      </c>
      <c r="L104" s="77">
        <f t="shared" si="44"/>
        <v>0</v>
      </c>
      <c r="M104" s="77">
        <f t="shared" si="44"/>
        <v>0</v>
      </c>
      <c r="N104" s="77">
        <f t="shared" si="44"/>
        <v>28406000</v>
      </c>
      <c r="O104" s="77">
        <f t="shared" si="44"/>
        <v>28406000</v>
      </c>
      <c r="P104" s="78"/>
    </row>
    <row r="105" spans="1:16" s="22" customFormat="1" ht="16.5">
      <c r="A105" s="96">
        <v>5</v>
      </c>
      <c r="B105" s="97" t="s">
        <v>296</v>
      </c>
      <c r="C105" s="98" t="s">
        <v>109</v>
      </c>
      <c r="D105" s="79">
        <v>1</v>
      </c>
      <c r="E105" s="74">
        <v>0</v>
      </c>
      <c r="F105" s="73">
        <v>0</v>
      </c>
      <c r="G105" s="73">
        <f t="shared" si="42"/>
        <v>1</v>
      </c>
      <c r="H105" s="73">
        <f t="shared" si="43"/>
        <v>1</v>
      </c>
      <c r="I105" s="142">
        <v>36259000</v>
      </c>
      <c r="J105" s="75">
        <v>0</v>
      </c>
      <c r="K105" s="76">
        <f t="shared" si="33"/>
        <v>36259000</v>
      </c>
      <c r="L105" s="77">
        <f t="shared" si="44"/>
        <v>0</v>
      </c>
      <c r="M105" s="77">
        <f t="shared" si="44"/>
        <v>0</v>
      </c>
      <c r="N105" s="77">
        <f t="shared" si="44"/>
        <v>36259000</v>
      </c>
      <c r="O105" s="77">
        <f t="shared" si="44"/>
        <v>36259000</v>
      </c>
      <c r="P105" s="78"/>
    </row>
    <row r="106" spans="1:16" s="22" customFormat="1" ht="16.5">
      <c r="A106" s="96">
        <v>6</v>
      </c>
      <c r="B106" s="97" t="s">
        <v>297</v>
      </c>
      <c r="C106" s="98" t="s">
        <v>109</v>
      </c>
      <c r="D106" s="79">
        <v>4</v>
      </c>
      <c r="E106" s="74">
        <v>0</v>
      </c>
      <c r="F106" s="73">
        <v>0</v>
      </c>
      <c r="G106" s="73">
        <f t="shared" si="42"/>
        <v>4</v>
      </c>
      <c r="H106" s="73">
        <f t="shared" si="43"/>
        <v>4</v>
      </c>
      <c r="I106" s="142">
        <v>3732000</v>
      </c>
      <c r="J106" s="75">
        <v>0</v>
      </c>
      <c r="K106" s="76">
        <f t="shared" si="33"/>
        <v>14928000</v>
      </c>
      <c r="L106" s="77">
        <f t="shared" si="44"/>
        <v>0</v>
      </c>
      <c r="M106" s="77">
        <f t="shared" si="44"/>
        <v>0</v>
      </c>
      <c r="N106" s="77">
        <f t="shared" si="44"/>
        <v>14928000</v>
      </c>
      <c r="O106" s="77">
        <f t="shared" si="44"/>
        <v>14928000</v>
      </c>
      <c r="P106" s="78"/>
    </row>
    <row r="107" spans="1:16" s="22" customFormat="1" ht="16.5">
      <c r="A107" s="96">
        <v>7</v>
      </c>
      <c r="B107" s="97" t="s">
        <v>292</v>
      </c>
      <c r="C107" s="98" t="s">
        <v>54</v>
      </c>
      <c r="D107" s="79">
        <v>1</v>
      </c>
      <c r="E107" s="74">
        <v>0</v>
      </c>
      <c r="F107" s="73">
        <v>0</v>
      </c>
      <c r="G107" s="73">
        <f t="shared" si="42"/>
        <v>1</v>
      </c>
      <c r="H107" s="73">
        <f t="shared" si="43"/>
        <v>1</v>
      </c>
      <c r="I107" s="142">
        <v>47557000</v>
      </c>
      <c r="J107" s="75">
        <v>0</v>
      </c>
      <c r="K107" s="76">
        <f t="shared" si="33"/>
        <v>47557000</v>
      </c>
      <c r="L107" s="77">
        <f t="shared" si="44"/>
        <v>0</v>
      </c>
      <c r="M107" s="77">
        <f t="shared" si="44"/>
        <v>0</v>
      </c>
      <c r="N107" s="77">
        <f t="shared" si="44"/>
        <v>47557000</v>
      </c>
      <c r="O107" s="77">
        <f t="shared" si="44"/>
        <v>47557000</v>
      </c>
      <c r="P107" s="78"/>
    </row>
    <row r="108" spans="1:16" s="22" customFormat="1" ht="31.5">
      <c r="A108" s="96">
        <v>8</v>
      </c>
      <c r="B108" s="97" t="s">
        <v>293</v>
      </c>
      <c r="C108" s="98" t="s">
        <v>54</v>
      </c>
      <c r="D108" s="79">
        <v>1</v>
      </c>
      <c r="E108" s="74">
        <v>0</v>
      </c>
      <c r="F108" s="73">
        <v>0</v>
      </c>
      <c r="G108" s="73">
        <f t="shared" si="42"/>
        <v>1</v>
      </c>
      <c r="H108" s="73">
        <f t="shared" si="43"/>
        <v>1</v>
      </c>
      <c r="I108" s="142">
        <v>53754000</v>
      </c>
      <c r="J108" s="75">
        <v>0</v>
      </c>
      <c r="K108" s="76">
        <f t="shared" si="33"/>
        <v>53754000</v>
      </c>
      <c r="L108" s="77">
        <f t="shared" si="44"/>
        <v>0</v>
      </c>
      <c r="M108" s="77">
        <f t="shared" si="44"/>
        <v>0</v>
      </c>
      <c r="N108" s="77">
        <f t="shared" si="44"/>
        <v>53754000</v>
      </c>
      <c r="O108" s="77">
        <f t="shared" si="44"/>
        <v>53754000</v>
      </c>
      <c r="P108" s="78"/>
    </row>
    <row r="109" spans="1:16" s="22" customFormat="1" ht="16.5">
      <c r="A109" s="96">
        <v>9</v>
      </c>
      <c r="B109" s="97" t="s">
        <v>298</v>
      </c>
      <c r="C109" s="98" t="s">
        <v>109</v>
      </c>
      <c r="D109" s="79">
        <v>1</v>
      </c>
      <c r="E109" s="74">
        <v>0</v>
      </c>
      <c r="F109" s="73">
        <v>0</v>
      </c>
      <c r="G109" s="73">
        <f t="shared" si="42"/>
        <v>1</v>
      </c>
      <c r="H109" s="73">
        <f t="shared" si="43"/>
        <v>1</v>
      </c>
      <c r="I109" s="142">
        <v>25459000</v>
      </c>
      <c r="J109" s="75">
        <v>0</v>
      </c>
      <c r="K109" s="76">
        <f t="shared" si="33"/>
        <v>25459000</v>
      </c>
      <c r="L109" s="77">
        <f t="shared" si="44"/>
        <v>0</v>
      </c>
      <c r="M109" s="77">
        <f t="shared" si="44"/>
        <v>0</v>
      </c>
      <c r="N109" s="77">
        <f t="shared" si="44"/>
        <v>25459000</v>
      </c>
      <c r="O109" s="77">
        <f t="shared" si="44"/>
        <v>25459000</v>
      </c>
      <c r="P109" s="78"/>
    </row>
    <row r="110" spans="1:16" s="22" customFormat="1" ht="16.5">
      <c r="A110" s="96">
        <v>10</v>
      </c>
      <c r="B110" s="97" t="s">
        <v>299</v>
      </c>
      <c r="C110" s="98" t="s">
        <v>109</v>
      </c>
      <c r="D110" s="79">
        <v>1</v>
      </c>
      <c r="E110" s="74">
        <v>0</v>
      </c>
      <c r="F110" s="73">
        <v>0</v>
      </c>
      <c r="G110" s="73">
        <f t="shared" si="42"/>
        <v>1</v>
      </c>
      <c r="H110" s="73">
        <f t="shared" si="43"/>
        <v>1</v>
      </c>
      <c r="I110" s="142">
        <v>25778000</v>
      </c>
      <c r="J110" s="75">
        <v>0</v>
      </c>
      <c r="K110" s="76">
        <f t="shared" si="33"/>
        <v>25778000</v>
      </c>
      <c r="L110" s="77">
        <f t="shared" si="44"/>
        <v>0</v>
      </c>
      <c r="M110" s="77">
        <f t="shared" si="44"/>
        <v>0</v>
      </c>
      <c r="N110" s="77">
        <f t="shared" si="44"/>
        <v>25778000</v>
      </c>
      <c r="O110" s="77">
        <f t="shared" si="44"/>
        <v>25778000</v>
      </c>
      <c r="P110" s="78"/>
    </row>
    <row r="111" spans="1:16" s="22" customFormat="1" ht="16.5">
      <c r="A111" s="96">
        <v>11</v>
      </c>
      <c r="B111" s="97" t="s">
        <v>300</v>
      </c>
      <c r="C111" s="98" t="s">
        <v>109</v>
      </c>
      <c r="D111" s="79">
        <v>2</v>
      </c>
      <c r="E111" s="74">
        <v>0</v>
      </c>
      <c r="F111" s="73">
        <v>0</v>
      </c>
      <c r="G111" s="73">
        <f t="shared" si="42"/>
        <v>2</v>
      </c>
      <c r="H111" s="73">
        <f t="shared" si="43"/>
        <v>2</v>
      </c>
      <c r="I111" s="142">
        <v>47987000</v>
      </c>
      <c r="J111" s="75">
        <v>0</v>
      </c>
      <c r="K111" s="76">
        <f t="shared" si="33"/>
        <v>95974000</v>
      </c>
      <c r="L111" s="77">
        <f t="shared" si="44"/>
        <v>0</v>
      </c>
      <c r="M111" s="77">
        <f t="shared" si="44"/>
        <v>0</v>
      </c>
      <c r="N111" s="77">
        <f t="shared" si="44"/>
        <v>95974000</v>
      </c>
      <c r="O111" s="77">
        <f t="shared" si="44"/>
        <v>95974000</v>
      </c>
      <c r="P111" s="78"/>
    </row>
    <row r="112" spans="1:16" s="22" customFormat="1" ht="16.5">
      <c r="A112" s="96">
        <v>12</v>
      </c>
      <c r="B112" s="97" t="s">
        <v>301</v>
      </c>
      <c r="C112" s="98" t="s">
        <v>109</v>
      </c>
      <c r="D112" s="79">
        <v>2</v>
      </c>
      <c r="E112" s="74">
        <v>0</v>
      </c>
      <c r="F112" s="73">
        <v>0</v>
      </c>
      <c r="G112" s="73">
        <f t="shared" si="42"/>
        <v>2</v>
      </c>
      <c r="H112" s="73">
        <f t="shared" si="43"/>
        <v>2</v>
      </c>
      <c r="I112" s="142">
        <v>2917000</v>
      </c>
      <c r="J112" s="75">
        <v>0</v>
      </c>
      <c r="K112" s="76">
        <f t="shared" si="33"/>
        <v>5834000</v>
      </c>
      <c r="L112" s="77">
        <f t="shared" si="44"/>
        <v>0</v>
      </c>
      <c r="M112" s="77">
        <f t="shared" si="44"/>
        <v>0</v>
      </c>
      <c r="N112" s="77">
        <f t="shared" si="44"/>
        <v>5834000</v>
      </c>
      <c r="O112" s="77">
        <f t="shared" si="44"/>
        <v>5834000</v>
      </c>
      <c r="P112" s="78"/>
    </row>
    <row r="113" spans="1:16" s="22" customFormat="1" ht="16.5">
      <c r="A113" s="96">
        <v>13</v>
      </c>
      <c r="B113" s="97" t="s">
        <v>302</v>
      </c>
      <c r="C113" s="98" t="s">
        <v>109</v>
      </c>
      <c r="D113" s="79">
        <v>2</v>
      </c>
      <c r="E113" s="74">
        <v>0</v>
      </c>
      <c r="F113" s="73">
        <v>0</v>
      </c>
      <c r="G113" s="73">
        <f t="shared" si="42"/>
        <v>2</v>
      </c>
      <c r="H113" s="73">
        <f t="shared" si="43"/>
        <v>2</v>
      </c>
      <c r="I113" s="142">
        <v>1379000</v>
      </c>
      <c r="J113" s="75">
        <v>0</v>
      </c>
      <c r="K113" s="76">
        <f t="shared" si="33"/>
        <v>2758000</v>
      </c>
      <c r="L113" s="77">
        <f t="shared" si="44"/>
        <v>0</v>
      </c>
      <c r="M113" s="77">
        <f t="shared" si="44"/>
        <v>0</v>
      </c>
      <c r="N113" s="77">
        <f t="shared" si="44"/>
        <v>2758000</v>
      </c>
      <c r="O113" s="77">
        <f t="shared" si="44"/>
        <v>2758000</v>
      </c>
      <c r="P113" s="78"/>
    </row>
    <row r="114" spans="1:16" s="22" customFormat="1" ht="16.5">
      <c r="A114" s="96">
        <v>14</v>
      </c>
      <c r="B114" s="97" t="s">
        <v>303</v>
      </c>
      <c r="C114" s="98" t="s">
        <v>78</v>
      </c>
      <c r="D114" s="79">
        <v>50</v>
      </c>
      <c r="E114" s="74">
        <v>0</v>
      </c>
      <c r="F114" s="73">
        <v>0</v>
      </c>
      <c r="G114" s="73">
        <f t="shared" si="42"/>
        <v>50</v>
      </c>
      <c r="H114" s="73">
        <f t="shared" si="43"/>
        <v>50</v>
      </c>
      <c r="I114" s="142">
        <v>42000</v>
      </c>
      <c r="J114" s="75">
        <v>0</v>
      </c>
      <c r="K114" s="76">
        <f t="shared" si="33"/>
        <v>2100000</v>
      </c>
      <c r="L114" s="77">
        <f t="shared" si="44"/>
        <v>0</v>
      </c>
      <c r="M114" s="77">
        <f t="shared" si="44"/>
        <v>0</v>
      </c>
      <c r="N114" s="77">
        <f t="shared" si="44"/>
        <v>2100000</v>
      </c>
      <c r="O114" s="77">
        <f t="shared" si="44"/>
        <v>2100000</v>
      </c>
      <c r="P114" s="78"/>
    </row>
    <row r="115" spans="1:16" s="22" customFormat="1" ht="16.5">
      <c r="A115" s="96">
        <v>15</v>
      </c>
      <c r="B115" s="97" t="s">
        <v>304</v>
      </c>
      <c r="C115" s="98" t="s">
        <v>109</v>
      </c>
      <c r="D115" s="79">
        <v>1</v>
      </c>
      <c r="E115" s="74">
        <v>0</v>
      </c>
      <c r="F115" s="73">
        <v>0</v>
      </c>
      <c r="G115" s="73">
        <f t="shared" si="42"/>
        <v>1</v>
      </c>
      <c r="H115" s="73">
        <f t="shared" si="43"/>
        <v>1</v>
      </c>
      <c r="I115" s="142">
        <v>4134000</v>
      </c>
      <c r="J115" s="75">
        <v>0</v>
      </c>
      <c r="K115" s="76">
        <f t="shared" si="33"/>
        <v>4134000</v>
      </c>
      <c r="L115" s="77">
        <f t="shared" si="44"/>
        <v>0</v>
      </c>
      <c r="M115" s="77">
        <f t="shared" si="44"/>
        <v>0</v>
      </c>
      <c r="N115" s="77">
        <f t="shared" si="44"/>
        <v>4134000</v>
      </c>
      <c r="O115" s="77">
        <f t="shared" si="44"/>
        <v>4134000</v>
      </c>
      <c r="P115" s="78"/>
    </row>
    <row r="116" spans="1:16" s="22" customFormat="1" ht="16.5">
      <c r="A116" s="96">
        <v>16</v>
      </c>
      <c r="B116" s="97" t="s">
        <v>294</v>
      </c>
      <c r="C116" s="98" t="s">
        <v>54</v>
      </c>
      <c r="D116" s="79">
        <v>1</v>
      </c>
      <c r="E116" s="74">
        <v>0</v>
      </c>
      <c r="F116" s="73">
        <v>0</v>
      </c>
      <c r="G116" s="73">
        <f t="shared" si="42"/>
        <v>1</v>
      </c>
      <c r="H116" s="73">
        <f t="shared" si="43"/>
        <v>1</v>
      </c>
      <c r="I116" s="142">
        <v>26060000</v>
      </c>
      <c r="J116" s="75">
        <v>0</v>
      </c>
      <c r="K116" s="76">
        <f t="shared" si="33"/>
        <v>26060000</v>
      </c>
      <c r="L116" s="77">
        <f t="shared" si="44"/>
        <v>0</v>
      </c>
      <c r="M116" s="77">
        <f t="shared" si="44"/>
        <v>0</v>
      </c>
      <c r="N116" s="77">
        <f t="shared" si="44"/>
        <v>26060000</v>
      </c>
      <c r="O116" s="77">
        <f t="shared" si="44"/>
        <v>26060000</v>
      </c>
      <c r="P116" s="78"/>
    </row>
    <row r="117" spans="1:16" s="22" customFormat="1" ht="15.75">
      <c r="A117" s="95" t="s">
        <v>61</v>
      </c>
      <c r="B117" s="266" t="s">
        <v>305</v>
      </c>
      <c r="C117" s="266"/>
      <c r="D117" s="266"/>
      <c r="E117" s="266"/>
      <c r="F117" s="101"/>
      <c r="G117" s="101"/>
      <c r="H117" s="101"/>
      <c r="I117" s="144"/>
      <c r="J117" s="75"/>
      <c r="K117" s="76"/>
      <c r="L117" s="80"/>
      <c r="M117" s="80"/>
      <c r="N117" s="81"/>
      <c r="O117" s="82"/>
      <c r="P117" s="78"/>
    </row>
    <row r="118" spans="1:16" s="22" customFormat="1" ht="31.5">
      <c r="A118" s="96">
        <v>1</v>
      </c>
      <c r="B118" s="97" t="s">
        <v>306</v>
      </c>
      <c r="C118" s="98" t="s">
        <v>97</v>
      </c>
      <c r="D118" s="79">
        <v>3</v>
      </c>
      <c r="E118" s="74">
        <v>0</v>
      </c>
      <c r="F118" s="73">
        <v>0</v>
      </c>
      <c r="G118" s="73">
        <f t="shared" ref="G118:G128" si="45">D118</f>
        <v>3</v>
      </c>
      <c r="H118" s="73">
        <f t="shared" ref="H118:H128" si="46">F118+G118</f>
        <v>3</v>
      </c>
      <c r="I118" s="142">
        <v>19748000</v>
      </c>
      <c r="J118" s="75">
        <v>0</v>
      </c>
      <c r="K118" s="76">
        <f t="shared" si="33"/>
        <v>59244000</v>
      </c>
      <c r="L118" s="77">
        <f t="shared" ref="L118:O128" si="47">E118*($I118+$J118)</f>
        <v>0</v>
      </c>
      <c r="M118" s="77">
        <f t="shared" si="47"/>
        <v>0</v>
      </c>
      <c r="N118" s="77">
        <f t="shared" si="47"/>
        <v>59244000</v>
      </c>
      <c r="O118" s="77">
        <f t="shared" si="47"/>
        <v>59244000</v>
      </c>
      <c r="P118" s="78"/>
    </row>
    <row r="119" spans="1:16" s="22" customFormat="1" ht="16.5">
      <c r="A119" s="96">
        <v>2</v>
      </c>
      <c r="B119" s="97" t="s">
        <v>307</v>
      </c>
      <c r="C119" s="98" t="s">
        <v>54</v>
      </c>
      <c r="D119" s="79">
        <v>3</v>
      </c>
      <c r="E119" s="74">
        <v>0</v>
      </c>
      <c r="F119" s="73">
        <v>0</v>
      </c>
      <c r="G119" s="73">
        <f t="shared" si="45"/>
        <v>3</v>
      </c>
      <c r="H119" s="73">
        <f t="shared" si="46"/>
        <v>3</v>
      </c>
      <c r="I119" s="142">
        <v>26057000</v>
      </c>
      <c r="J119" s="75">
        <v>0</v>
      </c>
      <c r="K119" s="76">
        <f t="shared" si="33"/>
        <v>78171000</v>
      </c>
      <c r="L119" s="77">
        <f t="shared" si="47"/>
        <v>0</v>
      </c>
      <c r="M119" s="77">
        <f t="shared" si="47"/>
        <v>0</v>
      </c>
      <c r="N119" s="77">
        <f t="shared" si="47"/>
        <v>78171000</v>
      </c>
      <c r="O119" s="77">
        <f t="shared" si="47"/>
        <v>78171000</v>
      </c>
      <c r="P119" s="78"/>
    </row>
    <row r="120" spans="1:16" s="22" customFormat="1" ht="16.5">
      <c r="A120" s="96">
        <v>3</v>
      </c>
      <c r="B120" s="97" t="s">
        <v>296</v>
      </c>
      <c r="C120" s="98" t="s">
        <v>109</v>
      </c>
      <c r="D120" s="79">
        <v>3</v>
      </c>
      <c r="E120" s="74">
        <v>0</v>
      </c>
      <c r="F120" s="73">
        <v>0</v>
      </c>
      <c r="G120" s="73">
        <f t="shared" si="45"/>
        <v>3</v>
      </c>
      <c r="H120" s="73">
        <f t="shared" si="46"/>
        <v>3</v>
      </c>
      <c r="I120" s="142">
        <v>36259000</v>
      </c>
      <c r="J120" s="75">
        <v>0</v>
      </c>
      <c r="K120" s="76">
        <f t="shared" si="33"/>
        <v>108777000</v>
      </c>
      <c r="L120" s="77">
        <f t="shared" si="47"/>
        <v>0</v>
      </c>
      <c r="M120" s="77">
        <f t="shared" si="47"/>
        <v>0</v>
      </c>
      <c r="N120" s="77">
        <f t="shared" si="47"/>
        <v>108777000</v>
      </c>
      <c r="O120" s="77">
        <f t="shared" si="47"/>
        <v>108777000</v>
      </c>
      <c r="P120" s="78"/>
    </row>
    <row r="121" spans="1:16" s="22" customFormat="1" ht="16.5">
      <c r="A121" s="96">
        <v>4</v>
      </c>
      <c r="B121" s="97" t="s">
        <v>297</v>
      </c>
      <c r="C121" s="98" t="s">
        <v>109</v>
      </c>
      <c r="D121" s="79">
        <v>6</v>
      </c>
      <c r="E121" s="74">
        <v>0</v>
      </c>
      <c r="F121" s="73">
        <v>0</v>
      </c>
      <c r="G121" s="73">
        <f t="shared" si="45"/>
        <v>6</v>
      </c>
      <c r="H121" s="73">
        <f t="shared" si="46"/>
        <v>6</v>
      </c>
      <c r="I121" s="142">
        <v>3732000</v>
      </c>
      <c r="J121" s="75">
        <v>0</v>
      </c>
      <c r="K121" s="76">
        <f t="shared" si="33"/>
        <v>22392000</v>
      </c>
      <c r="L121" s="77">
        <f t="shared" si="47"/>
        <v>0</v>
      </c>
      <c r="M121" s="77">
        <f t="shared" si="47"/>
        <v>0</v>
      </c>
      <c r="N121" s="77">
        <f t="shared" si="47"/>
        <v>22392000</v>
      </c>
      <c r="O121" s="77">
        <f t="shared" si="47"/>
        <v>22392000</v>
      </c>
      <c r="P121" s="78"/>
    </row>
    <row r="122" spans="1:16" s="22" customFormat="1" ht="31.5">
      <c r="A122" s="96">
        <v>5</v>
      </c>
      <c r="B122" s="97" t="s">
        <v>293</v>
      </c>
      <c r="C122" s="98" t="s">
        <v>54</v>
      </c>
      <c r="D122" s="79">
        <v>3</v>
      </c>
      <c r="E122" s="74">
        <v>0</v>
      </c>
      <c r="F122" s="73">
        <v>0</v>
      </c>
      <c r="G122" s="73">
        <f t="shared" si="45"/>
        <v>3</v>
      </c>
      <c r="H122" s="73">
        <f t="shared" si="46"/>
        <v>3</v>
      </c>
      <c r="I122" s="142">
        <v>53754000</v>
      </c>
      <c r="J122" s="75">
        <v>0</v>
      </c>
      <c r="K122" s="76">
        <f t="shared" si="33"/>
        <v>161262000</v>
      </c>
      <c r="L122" s="77">
        <f t="shared" si="47"/>
        <v>0</v>
      </c>
      <c r="M122" s="77">
        <f t="shared" si="47"/>
        <v>0</v>
      </c>
      <c r="N122" s="77">
        <f t="shared" si="47"/>
        <v>161262000</v>
      </c>
      <c r="O122" s="77">
        <f t="shared" si="47"/>
        <v>161262000</v>
      </c>
      <c r="P122" s="78"/>
    </row>
    <row r="123" spans="1:16" s="22" customFormat="1" ht="16.5">
      <c r="A123" s="96">
        <v>6</v>
      </c>
      <c r="B123" s="97" t="s">
        <v>299</v>
      </c>
      <c r="C123" s="98" t="s">
        <v>109</v>
      </c>
      <c r="D123" s="79">
        <v>3</v>
      </c>
      <c r="E123" s="74">
        <v>0</v>
      </c>
      <c r="F123" s="73">
        <v>0</v>
      </c>
      <c r="G123" s="73">
        <f t="shared" si="45"/>
        <v>3</v>
      </c>
      <c r="H123" s="73">
        <f t="shared" si="46"/>
        <v>3</v>
      </c>
      <c r="I123" s="142">
        <v>25778000</v>
      </c>
      <c r="J123" s="75">
        <v>0</v>
      </c>
      <c r="K123" s="76">
        <f t="shared" si="33"/>
        <v>77334000</v>
      </c>
      <c r="L123" s="77">
        <f t="shared" si="47"/>
        <v>0</v>
      </c>
      <c r="M123" s="77">
        <f t="shared" si="47"/>
        <v>0</v>
      </c>
      <c r="N123" s="77">
        <f t="shared" si="47"/>
        <v>77334000</v>
      </c>
      <c r="O123" s="77">
        <f t="shared" si="47"/>
        <v>77334000</v>
      </c>
      <c r="P123" s="78"/>
    </row>
    <row r="124" spans="1:16" s="22" customFormat="1" ht="16.5">
      <c r="A124" s="96">
        <v>7</v>
      </c>
      <c r="B124" s="97" t="s">
        <v>300</v>
      </c>
      <c r="C124" s="98" t="s">
        <v>109</v>
      </c>
      <c r="D124" s="79">
        <v>3</v>
      </c>
      <c r="E124" s="74">
        <v>0</v>
      </c>
      <c r="F124" s="73">
        <v>0</v>
      </c>
      <c r="G124" s="73">
        <f t="shared" si="45"/>
        <v>3</v>
      </c>
      <c r="H124" s="73">
        <f t="shared" si="46"/>
        <v>3</v>
      </c>
      <c r="I124" s="142">
        <v>47987000</v>
      </c>
      <c r="J124" s="75">
        <v>0</v>
      </c>
      <c r="K124" s="76">
        <f t="shared" si="33"/>
        <v>143961000</v>
      </c>
      <c r="L124" s="77">
        <f t="shared" si="47"/>
        <v>0</v>
      </c>
      <c r="M124" s="77">
        <f t="shared" si="47"/>
        <v>0</v>
      </c>
      <c r="N124" s="77">
        <f t="shared" si="47"/>
        <v>143961000</v>
      </c>
      <c r="O124" s="77">
        <f t="shared" si="47"/>
        <v>143961000</v>
      </c>
      <c r="P124" s="78"/>
    </row>
    <row r="125" spans="1:16" s="22" customFormat="1" ht="16.5">
      <c r="A125" s="96">
        <v>8</v>
      </c>
      <c r="B125" s="97" t="s">
        <v>301</v>
      </c>
      <c r="C125" s="98" t="s">
        <v>109</v>
      </c>
      <c r="D125" s="79">
        <v>3</v>
      </c>
      <c r="E125" s="74">
        <v>0</v>
      </c>
      <c r="F125" s="73">
        <v>0</v>
      </c>
      <c r="G125" s="73">
        <f t="shared" si="45"/>
        <v>3</v>
      </c>
      <c r="H125" s="73">
        <f t="shared" si="46"/>
        <v>3</v>
      </c>
      <c r="I125" s="142">
        <v>2917000</v>
      </c>
      <c r="J125" s="75">
        <v>0</v>
      </c>
      <c r="K125" s="76">
        <f t="shared" si="33"/>
        <v>8751000</v>
      </c>
      <c r="L125" s="77">
        <f t="shared" si="47"/>
        <v>0</v>
      </c>
      <c r="M125" s="77">
        <f t="shared" si="47"/>
        <v>0</v>
      </c>
      <c r="N125" s="77">
        <f t="shared" si="47"/>
        <v>8751000</v>
      </c>
      <c r="O125" s="77">
        <f t="shared" si="47"/>
        <v>8751000</v>
      </c>
      <c r="P125" s="78"/>
    </row>
    <row r="126" spans="1:16" s="22" customFormat="1" ht="16.5">
      <c r="A126" s="96">
        <v>9</v>
      </c>
      <c r="B126" s="97" t="s">
        <v>302</v>
      </c>
      <c r="C126" s="98" t="s">
        <v>109</v>
      </c>
      <c r="D126" s="79">
        <v>3</v>
      </c>
      <c r="E126" s="74">
        <v>0</v>
      </c>
      <c r="F126" s="73">
        <v>0</v>
      </c>
      <c r="G126" s="73">
        <f t="shared" si="45"/>
        <v>3</v>
      </c>
      <c r="H126" s="73">
        <f t="shared" si="46"/>
        <v>3</v>
      </c>
      <c r="I126" s="142">
        <v>1379000</v>
      </c>
      <c r="J126" s="75">
        <v>0</v>
      </c>
      <c r="K126" s="76">
        <f t="shared" si="33"/>
        <v>4137000</v>
      </c>
      <c r="L126" s="77">
        <f t="shared" si="47"/>
        <v>0</v>
      </c>
      <c r="M126" s="77">
        <f t="shared" si="47"/>
        <v>0</v>
      </c>
      <c r="N126" s="77">
        <f t="shared" si="47"/>
        <v>4137000</v>
      </c>
      <c r="O126" s="77">
        <f t="shared" si="47"/>
        <v>4137000</v>
      </c>
      <c r="P126" s="78"/>
    </row>
    <row r="127" spans="1:16" s="22" customFormat="1" ht="16.5">
      <c r="A127" s="96">
        <v>10</v>
      </c>
      <c r="B127" s="97" t="s">
        <v>303</v>
      </c>
      <c r="C127" s="98" t="s">
        <v>78</v>
      </c>
      <c r="D127" s="79">
        <v>50</v>
      </c>
      <c r="E127" s="74">
        <v>0</v>
      </c>
      <c r="F127" s="73">
        <v>0</v>
      </c>
      <c r="G127" s="73">
        <f t="shared" si="45"/>
        <v>50</v>
      </c>
      <c r="H127" s="73">
        <f t="shared" si="46"/>
        <v>50</v>
      </c>
      <c r="I127" s="142">
        <v>42000</v>
      </c>
      <c r="J127" s="75">
        <v>0</v>
      </c>
      <c r="K127" s="76">
        <f t="shared" si="33"/>
        <v>2100000</v>
      </c>
      <c r="L127" s="77">
        <f t="shared" si="47"/>
        <v>0</v>
      </c>
      <c r="M127" s="77">
        <f t="shared" si="47"/>
        <v>0</v>
      </c>
      <c r="N127" s="77">
        <f t="shared" si="47"/>
        <v>2100000</v>
      </c>
      <c r="O127" s="77">
        <f t="shared" si="47"/>
        <v>2100000</v>
      </c>
      <c r="P127" s="78"/>
    </row>
    <row r="128" spans="1:16" s="22" customFormat="1" ht="16.5">
      <c r="A128" s="96">
        <v>11</v>
      </c>
      <c r="B128" s="97" t="s">
        <v>304</v>
      </c>
      <c r="C128" s="98" t="s">
        <v>109</v>
      </c>
      <c r="D128" s="79">
        <v>3</v>
      </c>
      <c r="E128" s="74">
        <v>0</v>
      </c>
      <c r="F128" s="73">
        <v>0</v>
      </c>
      <c r="G128" s="73">
        <f t="shared" si="45"/>
        <v>3</v>
      </c>
      <c r="H128" s="73">
        <f t="shared" si="46"/>
        <v>3</v>
      </c>
      <c r="I128" s="142">
        <v>4134000</v>
      </c>
      <c r="J128" s="75">
        <v>0</v>
      </c>
      <c r="K128" s="76">
        <f t="shared" si="33"/>
        <v>12402000</v>
      </c>
      <c r="L128" s="77">
        <f t="shared" si="47"/>
        <v>0</v>
      </c>
      <c r="M128" s="77">
        <f t="shared" si="47"/>
        <v>0</v>
      </c>
      <c r="N128" s="77">
        <f t="shared" si="47"/>
        <v>12402000</v>
      </c>
      <c r="O128" s="77">
        <f t="shared" si="47"/>
        <v>12402000</v>
      </c>
      <c r="P128" s="78"/>
    </row>
    <row r="129" spans="1:16" s="22" customFormat="1" ht="15.75">
      <c r="A129" s="95" t="s">
        <v>66</v>
      </c>
      <c r="B129" s="266" t="s">
        <v>308</v>
      </c>
      <c r="C129" s="266"/>
      <c r="D129" s="266"/>
      <c r="E129" s="266"/>
      <c r="F129" s="101"/>
      <c r="G129" s="101"/>
      <c r="H129" s="101"/>
      <c r="I129" s="144"/>
      <c r="J129" s="75"/>
      <c r="K129" s="76"/>
      <c r="L129" s="80"/>
      <c r="M129" s="80"/>
      <c r="N129" s="81"/>
      <c r="O129" s="82"/>
      <c r="P129" s="78"/>
    </row>
    <row r="130" spans="1:16" s="22" customFormat="1" ht="16.5">
      <c r="A130" s="96">
        <v>1</v>
      </c>
      <c r="B130" s="97" t="s">
        <v>307</v>
      </c>
      <c r="C130" s="98" t="s">
        <v>54</v>
      </c>
      <c r="D130" s="79">
        <v>1</v>
      </c>
      <c r="E130" s="74">
        <v>0</v>
      </c>
      <c r="F130" s="73">
        <v>0</v>
      </c>
      <c r="G130" s="73">
        <f t="shared" ref="G130:G137" si="48">D130</f>
        <v>1</v>
      </c>
      <c r="H130" s="73">
        <f t="shared" ref="H130:H137" si="49">F130+G130</f>
        <v>1</v>
      </c>
      <c r="I130" s="142">
        <v>26060000</v>
      </c>
      <c r="J130" s="75">
        <v>0</v>
      </c>
      <c r="K130" s="76">
        <f t="shared" si="33"/>
        <v>26060000</v>
      </c>
      <c r="L130" s="77">
        <f t="shared" ref="L130:O137" si="50">E130*($I130+$J130)</f>
        <v>0</v>
      </c>
      <c r="M130" s="77">
        <f t="shared" si="50"/>
        <v>0</v>
      </c>
      <c r="N130" s="77">
        <f t="shared" si="50"/>
        <v>26060000</v>
      </c>
      <c r="O130" s="77">
        <f t="shared" si="50"/>
        <v>26060000</v>
      </c>
      <c r="P130" s="78"/>
    </row>
    <row r="131" spans="1:16" s="22" customFormat="1" ht="16.5">
      <c r="A131" s="96">
        <v>2</v>
      </c>
      <c r="B131" s="97" t="s">
        <v>300</v>
      </c>
      <c r="C131" s="98" t="s">
        <v>109</v>
      </c>
      <c r="D131" s="79">
        <v>1</v>
      </c>
      <c r="E131" s="74">
        <v>0</v>
      </c>
      <c r="F131" s="73">
        <v>0</v>
      </c>
      <c r="G131" s="73">
        <f t="shared" si="48"/>
        <v>1</v>
      </c>
      <c r="H131" s="73">
        <f t="shared" si="49"/>
        <v>1</v>
      </c>
      <c r="I131" s="142">
        <v>47987000</v>
      </c>
      <c r="J131" s="75">
        <v>0</v>
      </c>
      <c r="K131" s="76">
        <f t="shared" si="33"/>
        <v>47987000</v>
      </c>
      <c r="L131" s="77">
        <f t="shared" si="50"/>
        <v>0</v>
      </c>
      <c r="M131" s="77">
        <f t="shared" si="50"/>
        <v>0</v>
      </c>
      <c r="N131" s="77">
        <f t="shared" si="50"/>
        <v>47987000</v>
      </c>
      <c r="O131" s="77">
        <f t="shared" si="50"/>
        <v>47987000</v>
      </c>
      <c r="P131" s="78"/>
    </row>
    <row r="132" spans="1:16" s="22" customFormat="1" ht="16.5">
      <c r="A132" s="96">
        <v>3</v>
      </c>
      <c r="B132" s="97" t="s">
        <v>108</v>
      </c>
      <c r="C132" s="98" t="s">
        <v>109</v>
      </c>
      <c r="D132" s="79">
        <v>1</v>
      </c>
      <c r="E132" s="74">
        <v>0</v>
      </c>
      <c r="F132" s="73">
        <v>0</v>
      </c>
      <c r="G132" s="73">
        <f t="shared" si="48"/>
        <v>1</v>
      </c>
      <c r="H132" s="73">
        <f t="shared" si="49"/>
        <v>1</v>
      </c>
      <c r="I132" s="142">
        <v>10635000</v>
      </c>
      <c r="J132" s="75">
        <v>0</v>
      </c>
      <c r="K132" s="76">
        <f t="shared" si="33"/>
        <v>10635000</v>
      </c>
      <c r="L132" s="77">
        <f t="shared" si="50"/>
        <v>0</v>
      </c>
      <c r="M132" s="77">
        <f t="shared" si="50"/>
        <v>0</v>
      </c>
      <c r="N132" s="77">
        <f t="shared" si="50"/>
        <v>10635000</v>
      </c>
      <c r="O132" s="77">
        <f t="shared" si="50"/>
        <v>10635000</v>
      </c>
      <c r="P132" s="78"/>
    </row>
    <row r="133" spans="1:16" s="22" customFormat="1" ht="16.5">
      <c r="A133" s="96">
        <v>4</v>
      </c>
      <c r="B133" s="97" t="s">
        <v>110</v>
      </c>
      <c r="C133" s="98" t="s">
        <v>109</v>
      </c>
      <c r="D133" s="79">
        <v>10</v>
      </c>
      <c r="E133" s="74">
        <v>0</v>
      </c>
      <c r="F133" s="73">
        <v>0</v>
      </c>
      <c r="G133" s="73">
        <f t="shared" si="48"/>
        <v>10</v>
      </c>
      <c r="H133" s="73">
        <f t="shared" si="49"/>
        <v>10</v>
      </c>
      <c r="I133" s="142">
        <v>737000</v>
      </c>
      <c r="J133" s="75">
        <v>0</v>
      </c>
      <c r="K133" s="76">
        <f t="shared" si="33"/>
        <v>7370000</v>
      </c>
      <c r="L133" s="77">
        <f t="shared" si="50"/>
        <v>0</v>
      </c>
      <c r="M133" s="77">
        <f t="shared" si="50"/>
        <v>0</v>
      </c>
      <c r="N133" s="77">
        <f t="shared" si="50"/>
        <v>7370000</v>
      </c>
      <c r="O133" s="77">
        <f t="shared" si="50"/>
        <v>7370000</v>
      </c>
      <c r="P133" s="78"/>
    </row>
    <row r="134" spans="1:16" s="22" customFormat="1" ht="31.5">
      <c r="A134" s="96">
        <v>5</v>
      </c>
      <c r="B134" s="97" t="s">
        <v>309</v>
      </c>
      <c r="C134" s="98" t="s">
        <v>54</v>
      </c>
      <c r="D134" s="79">
        <v>1</v>
      </c>
      <c r="E134" s="74">
        <v>0</v>
      </c>
      <c r="F134" s="73">
        <v>0</v>
      </c>
      <c r="G134" s="73">
        <f t="shared" si="48"/>
        <v>1</v>
      </c>
      <c r="H134" s="73">
        <f t="shared" si="49"/>
        <v>1</v>
      </c>
      <c r="I134" s="142">
        <v>34028000</v>
      </c>
      <c r="J134" s="75">
        <v>0</v>
      </c>
      <c r="K134" s="76">
        <f t="shared" si="33"/>
        <v>34028000</v>
      </c>
      <c r="L134" s="77">
        <f t="shared" si="50"/>
        <v>0</v>
      </c>
      <c r="M134" s="77">
        <f t="shared" si="50"/>
        <v>0</v>
      </c>
      <c r="N134" s="77">
        <f t="shared" si="50"/>
        <v>34028000</v>
      </c>
      <c r="O134" s="77">
        <f t="shared" si="50"/>
        <v>34028000</v>
      </c>
      <c r="P134" s="78"/>
    </row>
    <row r="135" spans="1:16" s="22" customFormat="1" ht="16.5">
      <c r="A135" s="96">
        <v>6</v>
      </c>
      <c r="B135" s="97" t="s">
        <v>310</v>
      </c>
      <c r="C135" s="98" t="s">
        <v>109</v>
      </c>
      <c r="D135" s="79">
        <v>1</v>
      </c>
      <c r="E135" s="74">
        <v>0</v>
      </c>
      <c r="F135" s="73">
        <v>0</v>
      </c>
      <c r="G135" s="73">
        <f t="shared" si="48"/>
        <v>1</v>
      </c>
      <c r="H135" s="73">
        <f t="shared" si="49"/>
        <v>1</v>
      </c>
      <c r="I135" s="142">
        <v>2917000</v>
      </c>
      <c r="J135" s="75">
        <v>0</v>
      </c>
      <c r="K135" s="76">
        <f t="shared" si="33"/>
        <v>2917000</v>
      </c>
      <c r="L135" s="77">
        <f t="shared" si="50"/>
        <v>0</v>
      </c>
      <c r="M135" s="77">
        <f t="shared" si="50"/>
        <v>0</v>
      </c>
      <c r="N135" s="77">
        <f t="shared" si="50"/>
        <v>2917000</v>
      </c>
      <c r="O135" s="77">
        <f t="shared" si="50"/>
        <v>2917000</v>
      </c>
      <c r="P135" s="78"/>
    </row>
    <row r="136" spans="1:16" s="22" customFormat="1" ht="16.5">
      <c r="A136" s="96">
        <v>7</v>
      </c>
      <c r="B136" s="97" t="s">
        <v>311</v>
      </c>
      <c r="C136" s="98" t="s">
        <v>102</v>
      </c>
      <c r="D136" s="79">
        <v>22.44</v>
      </c>
      <c r="E136" s="74">
        <v>0</v>
      </c>
      <c r="F136" s="73">
        <v>0</v>
      </c>
      <c r="G136" s="73">
        <f t="shared" si="48"/>
        <v>22.44</v>
      </c>
      <c r="H136" s="73">
        <f t="shared" si="49"/>
        <v>22.44</v>
      </c>
      <c r="I136" s="142">
        <v>1484000</v>
      </c>
      <c r="J136" s="75">
        <v>0</v>
      </c>
      <c r="K136" s="76">
        <f t="shared" si="33"/>
        <v>33300960.000000004</v>
      </c>
      <c r="L136" s="77">
        <f t="shared" si="50"/>
        <v>0</v>
      </c>
      <c r="M136" s="77">
        <f t="shared" si="50"/>
        <v>0</v>
      </c>
      <c r="N136" s="77">
        <f t="shared" si="50"/>
        <v>33300960.000000004</v>
      </c>
      <c r="O136" s="77">
        <f t="shared" si="50"/>
        <v>33300960.000000004</v>
      </c>
      <c r="P136" s="78"/>
    </row>
    <row r="137" spans="1:16" s="22" customFormat="1" ht="78.75">
      <c r="A137" s="96">
        <v>8</v>
      </c>
      <c r="B137" s="97" t="s">
        <v>312</v>
      </c>
      <c r="C137" s="98" t="s">
        <v>54</v>
      </c>
      <c r="D137" s="79">
        <v>1</v>
      </c>
      <c r="E137" s="74">
        <v>0</v>
      </c>
      <c r="F137" s="73">
        <v>0</v>
      </c>
      <c r="G137" s="73">
        <f t="shared" si="48"/>
        <v>1</v>
      </c>
      <c r="H137" s="73">
        <f t="shared" si="49"/>
        <v>1</v>
      </c>
      <c r="I137" s="142">
        <v>7815000</v>
      </c>
      <c r="J137" s="75">
        <v>0</v>
      </c>
      <c r="K137" s="76">
        <f t="shared" si="33"/>
        <v>7815000</v>
      </c>
      <c r="L137" s="77">
        <f t="shared" si="50"/>
        <v>0</v>
      </c>
      <c r="M137" s="77">
        <f t="shared" si="50"/>
        <v>0</v>
      </c>
      <c r="N137" s="77">
        <f t="shared" si="50"/>
        <v>7815000</v>
      </c>
      <c r="O137" s="77">
        <f t="shared" si="50"/>
        <v>7815000</v>
      </c>
      <c r="P137" s="78"/>
    </row>
    <row r="138" spans="1:16" s="22" customFormat="1" ht="15.75">
      <c r="A138" s="95" t="s">
        <v>69</v>
      </c>
      <c r="B138" s="266" t="s">
        <v>313</v>
      </c>
      <c r="C138" s="266"/>
      <c r="D138" s="266"/>
      <c r="E138" s="266"/>
      <c r="F138" s="101"/>
      <c r="G138" s="101"/>
      <c r="H138" s="101"/>
      <c r="I138" s="144"/>
      <c r="J138" s="75"/>
      <c r="K138" s="76"/>
      <c r="L138" s="80"/>
      <c r="M138" s="80"/>
      <c r="N138" s="81"/>
      <c r="O138" s="82"/>
      <c r="P138" s="78"/>
    </row>
    <row r="139" spans="1:16" s="22" customFormat="1" ht="31.5">
      <c r="A139" s="96">
        <v>1</v>
      </c>
      <c r="B139" s="99" t="s">
        <v>60</v>
      </c>
      <c r="C139" s="98" t="s">
        <v>54</v>
      </c>
      <c r="D139" s="79">
        <v>1</v>
      </c>
      <c r="E139" s="74">
        <v>0</v>
      </c>
      <c r="F139" s="73">
        <v>0</v>
      </c>
      <c r="G139" s="73">
        <f t="shared" ref="G139:G149" si="51">D139</f>
        <v>1</v>
      </c>
      <c r="H139" s="73">
        <f t="shared" ref="H139:H149" si="52">F139+G139</f>
        <v>1</v>
      </c>
      <c r="I139" s="142">
        <v>1595808000</v>
      </c>
      <c r="J139" s="75">
        <v>0</v>
      </c>
      <c r="K139" s="76">
        <f t="shared" si="33"/>
        <v>1595808000</v>
      </c>
      <c r="L139" s="77">
        <f t="shared" ref="L139:O146" si="53">E139*($I139+$J139)</f>
        <v>0</v>
      </c>
      <c r="M139" s="77">
        <f t="shared" si="53"/>
        <v>0</v>
      </c>
      <c r="N139" s="77">
        <f t="shared" si="53"/>
        <v>1595808000</v>
      </c>
      <c r="O139" s="77">
        <f t="shared" si="53"/>
        <v>1595808000</v>
      </c>
      <c r="P139" s="78"/>
    </row>
    <row r="140" spans="1:16" s="22" customFormat="1" ht="31.5">
      <c r="A140" s="96">
        <v>2</v>
      </c>
      <c r="B140" s="97" t="s">
        <v>204</v>
      </c>
      <c r="C140" s="98" t="s">
        <v>54</v>
      </c>
      <c r="D140" s="79">
        <v>1</v>
      </c>
      <c r="E140" s="74">
        <v>0</v>
      </c>
      <c r="F140" s="73">
        <v>0</v>
      </c>
      <c r="G140" s="73">
        <f t="shared" si="51"/>
        <v>1</v>
      </c>
      <c r="H140" s="73">
        <f t="shared" si="52"/>
        <v>1</v>
      </c>
      <c r="I140" s="142">
        <v>689985000</v>
      </c>
      <c r="J140" s="75">
        <v>0</v>
      </c>
      <c r="K140" s="76">
        <f t="shared" si="33"/>
        <v>689985000</v>
      </c>
      <c r="L140" s="77">
        <f t="shared" si="53"/>
        <v>0</v>
      </c>
      <c r="M140" s="77">
        <f t="shared" si="53"/>
        <v>0</v>
      </c>
      <c r="N140" s="77">
        <f t="shared" si="53"/>
        <v>689985000</v>
      </c>
      <c r="O140" s="77">
        <f t="shared" si="53"/>
        <v>689985000</v>
      </c>
      <c r="P140" s="78"/>
    </row>
    <row r="141" spans="1:16" s="22" customFormat="1" ht="16.5">
      <c r="A141" s="96">
        <v>3</v>
      </c>
      <c r="B141" s="97" t="s">
        <v>314</v>
      </c>
      <c r="C141" s="98" t="s">
        <v>54</v>
      </c>
      <c r="D141" s="79">
        <v>1</v>
      </c>
      <c r="E141" s="74">
        <v>0</v>
      </c>
      <c r="F141" s="73">
        <v>0</v>
      </c>
      <c r="G141" s="73">
        <f t="shared" si="51"/>
        <v>1</v>
      </c>
      <c r="H141" s="73">
        <f t="shared" si="52"/>
        <v>1</v>
      </c>
      <c r="I141" s="142">
        <v>527046000</v>
      </c>
      <c r="J141" s="75">
        <v>0</v>
      </c>
      <c r="K141" s="76">
        <f t="shared" si="33"/>
        <v>527046000</v>
      </c>
      <c r="L141" s="77">
        <f t="shared" si="53"/>
        <v>0</v>
      </c>
      <c r="M141" s="77">
        <f t="shared" si="53"/>
        <v>0</v>
      </c>
      <c r="N141" s="77">
        <f t="shared" si="53"/>
        <v>527046000</v>
      </c>
      <c r="O141" s="77">
        <f t="shared" si="53"/>
        <v>527046000</v>
      </c>
      <c r="P141" s="78"/>
    </row>
    <row r="142" spans="1:16" s="22" customFormat="1" ht="16.5">
      <c r="A142" s="96">
        <v>4</v>
      </c>
      <c r="B142" s="97" t="s">
        <v>315</v>
      </c>
      <c r="C142" s="98" t="s">
        <v>54</v>
      </c>
      <c r="D142" s="79">
        <v>2</v>
      </c>
      <c r="E142" s="74">
        <v>0</v>
      </c>
      <c r="F142" s="73">
        <v>0</v>
      </c>
      <c r="G142" s="73">
        <f t="shared" si="51"/>
        <v>2</v>
      </c>
      <c r="H142" s="73">
        <f t="shared" si="52"/>
        <v>2</v>
      </c>
      <c r="I142" s="142">
        <v>36683000</v>
      </c>
      <c r="J142" s="75">
        <v>0</v>
      </c>
      <c r="K142" s="76">
        <f t="shared" si="33"/>
        <v>73366000</v>
      </c>
      <c r="L142" s="77">
        <f t="shared" si="53"/>
        <v>0</v>
      </c>
      <c r="M142" s="77">
        <f t="shared" si="53"/>
        <v>0</v>
      </c>
      <c r="N142" s="77">
        <f t="shared" si="53"/>
        <v>73366000</v>
      </c>
      <c r="O142" s="77">
        <f t="shared" si="53"/>
        <v>73366000</v>
      </c>
      <c r="P142" s="78"/>
    </row>
    <row r="143" spans="1:16" s="22" customFormat="1" ht="16.5">
      <c r="A143" s="96">
        <v>5</v>
      </c>
      <c r="B143" s="97" t="s">
        <v>316</v>
      </c>
      <c r="C143" s="98" t="s">
        <v>54</v>
      </c>
      <c r="D143" s="79">
        <v>2</v>
      </c>
      <c r="E143" s="74">
        <v>0</v>
      </c>
      <c r="F143" s="73">
        <v>0</v>
      </c>
      <c r="G143" s="73">
        <f t="shared" si="51"/>
        <v>2</v>
      </c>
      <c r="H143" s="73">
        <f t="shared" si="52"/>
        <v>2</v>
      </c>
      <c r="I143" s="142">
        <v>386000000</v>
      </c>
      <c r="J143" s="75">
        <v>0</v>
      </c>
      <c r="K143" s="76">
        <f t="shared" ref="K143:K149" si="54">I143*D143</f>
        <v>772000000</v>
      </c>
      <c r="L143" s="77">
        <f t="shared" si="53"/>
        <v>0</v>
      </c>
      <c r="M143" s="77">
        <f t="shared" si="53"/>
        <v>0</v>
      </c>
      <c r="N143" s="77">
        <f t="shared" si="53"/>
        <v>772000000</v>
      </c>
      <c r="O143" s="77">
        <f t="shared" si="53"/>
        <v>772000000</v>
      </c>
      <c r="P143" s="78"/>
    </row>
    <row r="144" spans="1:16" s="22" customFormat="1" ht="16.5">
      <c r="A144" s="96">
        <v>6</v>
      </c>
      <c r="B144" s="97" t="s">
        <v>317</v>
      </c>
      <c r="C144" s="98" t="s">
        <v>54</v>
      </c>
      <c r="D144" s="79">
        <v>2</v>
      </c>
      <c r="E144" s="74">
        <v>0</v>
      </c>
      <c r="F144" s="73">
        <v>0</v>
      </c>
      <c r="G144" s="73">
        <f t="shared" si="51"/>
        <v>2</v>
      </c>
      <c r="H144" s="73">
        <f t="shared" si="52"/>
        <v>2</v>
      </c>
      <c r="I144" s="142">
        <v>465307000</v>
      </c>
      <c r="J144" s="75">
        <v>0</v>
      </c>
      <c r="K144" s="76">
        <f t="shared" si="54"/>
        <v>930614000</v>
      </c>
      <c r="L144" s="77">
        <f t="shared" si="53"/>
        <v>0</v>
      </c>
      <c r="M144" s="77">
        <f t="shared" si="53"/>
        <v>0</v>
      </c>
      <c r="N144" s="77">
        <f t="shared" si="53"/>
        <v>930614000</v>
      </c>
      <c r="O144" s="77">
        <f t="shared" si="53"/>
        <v>930614000</v>
      </c>
      <c r="P144" s="78"/>
    </row>
    <row r="145" spans="1:16" s="22" customFormat="1" ht="16.5">
      <c r="A145" s="96">
        <v>7</v>
      </c>
      <c r="B145" s="97" t="s">
        <v>318</v>
      </c>
      <c r="C145" s="98" t="s">
        <v>97</v>
      </c>
      <c r="D145" s="79">
        <v>3</v>
      </c>
      <c r="E145" s="74">
        <v>0</v>
      </c>
      <c r="F145" s="73">
        <v>0</v>
      </c>
      <c r="G145" s="73">
        <f t="shared" si="51"/>
        <v>3</v>
      </c>
      <c r="H145" s="73">
        <f t="shared" si="52"/>
        <v>3</v>
      </c>
      <c r="I145" s="142">
        <v>19931000</v>
      </c>
      <c r="J145" s="75">
        <v>0</v>
      </c>
      <c r="K145" s="76">
        <f t="shared" si="54"/>
        <v>59793000</v>
      </c>
      <c r="L145" s="77">
        <f t="shared" si="53"/>
        <v>0</v>
      </c>
      <c r="M145" s="77">
        <f t="shared" si="53"/>
        <v>0</v>
      </c>
      <c r="N145" s="77">
        <f t="shared" si="53"/>
        <v>59793000</v>
      </c>
      <c r="O145" s="77">
        <f t="shared" si="53"/>
        <v>59793000</v>
      </c>
      <c r="P145" s="78"/>
    </row>
    <row r="146" spans="1:16" s="22" customFormat="1" ht="31.5">
      <c r="A146" s="96">
        <v>8</v>
      </c>
      <c r="B146" s="97" t="s">
        <v>319</v>
      </c>
      <c r="C146" s="98" t="s">
        <v>97</v>
      </c>
      <c r="D146" s="79">
        <v>1</v>
      </c>
      <c r="E146" s="74">
        <v>0</v>
      </c>
      <c r="F146" s="73">
        <v>0</v>
      </c>
      <c r="G146" s="73">
        <f t="shared" si="51"/>
        <v>1</v>
      </c>
      <c r="H146" s="73">
        <f t="shared" si="52"/>
        <v>1</v>
      </c>
      <c r="I146" s="142">
        <v>31861000</v>
      </c>
      <c r="J146" s="75">
        <v>0</v>
      </c>
      <c r="K146" s="76">
        <f t="shared" si="54"/>
        <v>31861000</v>
      </c>
      <c r="L146" s="77">
        <f t="shared" si="53"/>
        <v>0</v>
      </c>
      <c r="M146" s="77">
        <f t="shared" si="53"/>
        <v>0</v>
      </c>
      <c r="N146" s="77">
        <f t="shared" si="53"/>
        <v>31861000</v>
      </c>
      <c r="O146" s="77">
        <f t="shared" si="53"/>
        <v>31861000</v>
      </c>
      <c r="P146" s="78"/>
    </row>
    <row r="147" spans="1:16" s="22" customFormat="1" ht="16.5">
      <c r="A147" s="95" t="s">
        <v>138</v>
      </c>
      <c r="B147" s="266" t="s">
        <v>320</v>
      </c>
      <c r="C147" s="266"/>
      <c r="D147" s="266"/>
      <c r="E147" s="266"/>
      <c r="F147" s="73">
        <v>0</v>
      </c>
      <c r="G147" s="73">
        <f t="shared" si="51"/>
        <v>0</v>
      </c>
      <c r="H147" s="73">
        <f t="shared" si="52"/>
        <v>0</v>
      </c>
      <c r="I147" s="144"/>
      <c r="J147" s="75"/>
      <c r="K147" s="76"/>
      <c r="L147" s="80"/>
      <c r="M147" s="80"/>
      <c r="N147" s="81"/>
      <c r="O147" s="82"/>
      <c r="P147" s="78"/>
    </row>
    <row r="148" spans="1:16" s="22" customFormat="1" ht="16.5">
      <c r="A148" s="96">
        <v>1</v>
      </c>
      <c r="B148" s="97" t="s">
        <v>321</v>
      </c>
      <c r="C148" s="98" t="s">
        <v>65</v>
      </c>
      <c r="D148" s="79">
        <v>12</v>
      </c>
      <c r="E148" s="74">
        <v>0</v>
      </c>
      <c r="F148" s="73">
        <v>0</v>
      </c>
      <c r="G148" s="73">
        <f t="shared" si="51"/>
        <v>12</v>
      </c>
      <c r="H148" s="73">
        <f t="shared" si="52"/>
        <v>12</v>
      </c>
      <c r="I148" s="142">
        <v>43517000</v>
      </c>
      <c r="J148" s="75">
        <v>0</v>
      </c>
      <c r="K148" s="76">
        <f t="shared" si="54"/>
        <v>522204000</v>
      </c>
      <c r="L148" s="77">
        <f t="shared" ref="L148:O149" si="55">E148*($I148+$J148)</f>
        <v>0</v>
      </c>
      <c r="M148" s="77">
        <f t="shared" si="55"/>
        <v>0</v>
      </c>
      <c r="N148" s="77">
        <f t="shared" si="55"/>
        <v>522204000</v>
      </c>
      <c r="O148" s="77">
        <f t="shared" si="55"/>
        <v>522204000</v>
      </c>
      <c r="P148" s="78"/>
    </row>
    <row r="149" spans="1:16" s="22" customFormat="1" ht="31.5">
      <c r="A149" s="96">
        <v>2</v>
      </c>
      <c r="B149" s="99" t="s">
        <v>322</v>
      </c>
      <c r="C149" s="98" t="s">
        <v>65</v>
      </c>
      <c r="D149" s="79">
        <v>20</v>
      </c>
      <c r="E149" s="74">
        <v>0</v>
      </c>
      <c r="F149" s="73">
        <v>0</v>
      </c>
      <c r="G149" s="73">
        <f t="shared" si="51"/>
        <v>20</v>
      </c>
      <c r="H149" s="73">
        <f t="shared" si="52"/>
        <v>20</v>
      </c>
      <c r="I149" s="142">
        <v>3928000</v>
      </c>
      <c r="J149" s="75">
        <v>0</v>
      </c>
      <c r="K149" s="76">
        <f t="shared" si="54"/>
        <v>78560000</v>
      </c>
      <c r="L149" s="77">
        <f t="shared" si="55"/>
        <v>0</v>
      </c>
      <c r="M149" s="77">
        <f t="shared" si="55"/>
        <v>0</v>
      </c>
      <c r="N149" s="77">
        <f t="shared" si="55"/>
        <v>78560000</v>
      </c>
      <c r="O149" s="77">
        <f t="shared" si="55"/>
        <v>78560000</v>
      </c>
      <c r="P149" s="78"/>
    </row>
    <row r="150" spans="1:16" s="22" customFormat="1" ht="15.75">
      <c r="A150" s="267" t="s">
        <v>393</v>
      </c>
      <c r="B150" s="268"/>
      <c r="C150" s="268"/>
      <c r="D150" s="268"/>
      <c r="E150" s="268"/>
      <c r="F150" s="268"/>
      <c r="G150" s="268"/>
      <c r="H150" s="268"/>
      <c r="I150" s="147"/>
      <c r="J150" s="75"/>
      <c r="K150" s="76"/>
      <c r="L150" s="80"/>
      <c r="M150" s="80"/>
      <c r="N150" s="81"/>
      <c r="O150" s="82"/>
      <c r="P150" s="78"/>
    </row>
    <row r="151" spans="1:16" s="22" customFormat="1" ht="15.75">
      <c r="A151" s="95" t="s">
        <v>203</v>
      </c>
      <c r="B151" s="266" t="s">
        <v>394</v>
      </c>
      <c r="C151" s="266"/>
      <c r="D151" s="266"/>
      <c r="E151" s="266"/>
      <c r="F151" s="266"/>
      <c r="G151" s="266"/>
      <c r="H151" s="266"/>
      <c r="I151" s="147"/>
      <c r="J151" s="75"/>
      <c r="K151" s="76"/>
      <c r="L151" s="80"/>
      <c r="M151" s="80"/>
      <c r="N151" s="81"/>
      <c r="O151" s="82"/>
      <c r="P151" s="78"/>
    </row>
    <row r="152" spans="1:16" s="22" customFormat="1" ht="15.75">
      <c r="A152" s="95" t="s">
        <v>50</v>
      </c>
      <c r="B152" s="266" t="s">
        <v>397</v>
      </c>
      <c r="C152" s="266"/>
      <c r="D152" s="266"/>
      <c r="E152" s="266"/>
      <c r="F152" s="266"/>
      <c r="G152" s="266"/>
      <c r="H152" s="266"/>
      <c r="I152" s="147"/>
      <c r="J152" s="75"/>
      <c r="K152" s="76"/>
      <c r="L152" s="80"/>
      <c r="M152" s="80"/>
      <c r="N152" s="81"/>
      <c r="O152" s="82"/>
      <c r="P152" s="78"/>
    </row>
    <row r="153" spans="1:16" s="22" customFormat="1" ht="16.5">
      <c r="A153" s="96">
        <v>2</v>
      </c>
      <c r="B153" s="97" t="s">
        <v>395</v>
      </c>
      <c r="C153" s="98" t="s">
        <v>65</v>
      </c>
      <c r="D153" s="79">
        <v>0</v>
      </c>
      <c r="E153" s="74">
        <v>0</v>
      </c>
      <c r="F153" s="73">
        <v>0</v>
      </c>
      <c r="G153" s="73">
        <v>0</v>
      </c>
      <c r="H153" s="73">
        <f t="shared" ref="H153" si="56">F153+G153</f>
        <v>0</v>
      </c>
      <c r="I153" s="148">
        <v>1428910894</v>
      </c>
      <c r="J153" s="75">
        <v>0</v>
      </c>
      <c r="K153" s="76">
        <f t="shared" ref="K153:K158" si="57">I153*D153</f>
        <v>0</v>
      </c>
      <c r="L153" s="77">
        <f t="shared" ref="L153:O153" si="58">E153*($I153+$J153)</f>
        <v>0</v>
      </c>
      <c r="M153" s="77">
        <f t="shared" si="58"/>
        <v>0</v>
      </c>
      <c r="N153" s="77">
        <f t="shared" si="58"/>
        <v>0</v>
      </c>
      <c r="O153" s="77">
        <f t="shared" si="58"/>
        <v>0</v>
      </c>
      <c r="P153" s="78"/>
    </row>
    <row r="154" spans="1:16" s="22" customFormat="1" ht="15.75">
      <c r="A154" s="95" t="s">
        <v>205</v>
      </c>
      <c r="B154" s="282" t="s">
        <v>206</v>
      </c>
      <c r="C154" s="282"/>
      <c r="D154" s="282"/>
      <c r="E154" s="282"/>
      <c r="F154" s="282"/>
      <c r="G154" s="282"/>
      <c r="H154" s="282"/>
      <c r="I154" s="147"/>
      <c r="J154" s="75"/>
      <c r="K154" s="76"/>
      <c r="L154" s="80"/>
      <c r="M154" s="80"/>
      <c r="N154" s="81"/>
      <c r="O154" s="82"/>
      <c r="P154" s="78"/>
    </row>
    <row r="155" spans="1:16" s="22" customFormat="1" ht="15.75">
      <c r="A155" s="95" t="s">
        <v>152</v>
      </c>
      <c r="B155" s="266" t="s">
        <v>396</v>
      </c>
      <c r="C155" s="266"/>
      <c r="D155" s="266"/>
      <c r="E155" s="266"/>
      <c r="F155" s="101"/>
      <c r="G155" s="101"/>
      <c r="H155" s="101"/>
      <c r="I155" s="147"/>
      <c r="J155" s="75"/>
      <c r="K155" s="76"/>
      <c r="L155" s="80"/>
      <c r="M155" s="80"/>
      <c r="N155" s="81"/>
      <c r="O155" s="82"/>
      <c r="P155" s="78"/>
    </row>
    <row r="156" spans="1:16" s="22" customFormat="1" ht="16.5">
      <c r="A156" s="96">
        <v>1</v>
      </c>
      <c r="B156" s="97" t="s">
        <v>398</v>
      </c>
      <c r="C156" s="98" t="s">
        <v>54</v>
      </c>
      <c r="D156" s="79">
        <v>2</v>
      </c>
      <c r="E156" s="74">
        <v>0</v>
      </c>
      <c r="F156" s="73">
        <v>0</v>
      </c>
      <c r="G156" s="73">
        <f t="shared" ref="G156:G158" si="59">D156</f>
        <v>2</v>
      </c>
      <c r="H156" s="73">
        <f t="shared" ref="H156:H158" si="60">F156+G156</f>
        <v>2</v>
      </c>
      <c r="I156" s="142">
        <v>1606352894</v>
      </c>
      <c r="J156" s="75">
        <v>0</v>
      </c>
      <c r="K156" s="76">
        <f t="shared" si="57"/>
        <v>3212705788</v>
      </c>
      <c r="L156" s="77">
        <f t="shared" ref="L156:O158" si="61">E156*($I156+$J156)</f>
        <v>0</v>
      </c>
      <c r="M156" s="77">
        <f t="shared" si="61"/>
        <v>0</v>
      </c>
      <c r="N156" s="77">
        <f t="shared" si="61"/>
        <v>3212705788</v>
      </c>
      <c r="O156" s="77">
        <f t="shared" si="61"/>
        <v>3212705788</v>
      </c>
      <c r="P156" s="78"/>
    </row>
    <row r="157" spans="1:16" s="22" customFormat="1" ht="16.5">
      <c r="A157" s="96">
        <v>2</v>
      </c>
      <c r="B157" s="97" t="s">
        <v>399</v>
      </c>
      <c r="C157" s="98" t="s">
        <v>54</v>
      </c>
      <c r="D157" s="79">
        <v>1</v>
      </c>
      <c r="E157" s="74">
        <v>0</v>
      </c>
      <c r="F157" s="73">
        <v>0</v>
      </c>
      <c r="G157" s="73">
        <f t="shared" si="59"/>
        <v>1</v>
      </c>
      <c r="H157" s="73">
        <f t="shared" si="60"/>
        <v>1</v>
      </c>
      <c r="I157" s="142">
        <v>2049901894</v>
      </c>
      <c r="J157" s="75">
        <v>0</v>
      </c>
      <c r="K157" s="76">
        <f t="shared" si="57"/>
        <v>2049901894</v>
      </c>
      <c r="L157" s="77">
        <f t="shared" si="61"/>
        <v>0</v>
      </c>
      <c r="M157" s="77">
        <f t="shared" si="61"/>
        <v>0</v>
      </c>
      <c r="N157" s="77">
        <f t="shared" si="61"/>
        <v>2049901894</v>
      </c>
      <c r="O157" s="77">
        <f t="shared" si="61"/>
        <v>2049901894</v>
      </c>
      <c r="P157" s="78"/>
    </row>
    <row r="158" spans="1:16" s="22" customFormat="1" ht="16.5">
      <c r="A158" s="96">
        <v>3</v>
      </c>
      <c r="B158" s="97" t="s">
        <v>400</v>
      </c>
      <c r="C158" s="98" t="s">
        <v>65</v>
      </c>
      <c r="D158" s="79">
        <v>2</v>
      </c>
      <c r="E158" s="74">
        <v>0</v>
      </c>
      <c r="F158" s="73">
        <v>0</v>
      </c>
      <c r="G158" s="73">
        <f t="shared" si="59"/>
        <v>2</v>
      </c>
      <c r="H158" s="73">
        <f t="shared" si="60"/>
        <v>2</v>
      </c>
      <c r="I158" s="142">
        <v>146735894</v>
      </c>
      <c r="J158" s="75">
        <v>0</v>
      </c>
      <c r="K158" s="76">
        <f t="shared" si="57"/>
        <v>293471788</v>
      </c>
      <c r="L158" s="77">
        <f t="shared" si="61"/>
        <v>0</v>
      </c>
      <c r="M158" s="77">
        <f t="shared" si="61"/>
        <v>0</v>
      </c>
      <c r="N158" s="77">
        <f t="shared" si="61"/>
        <v>293471788</v>
      </c>
      <c r="O158" s="77">
        <f t="shared" si="61"/>
        <v>293471788</v>
      </c>
      <c r="P158" s="78"/>
    </row>
    <row r="159" spans="1:16" s="22" customFormat="1" ht="15.75">
      <c r="A159" s="102"/>
      <c r="B159" s="103" t="s">
        <v>36</v>
      </c>
      <c r="C159" s="104"/>
      <c r="D159" s="105"/>
      <c r="E159" s="105"/>
      <c r="F159" s="105"/>
      <c r="G159" s="105"/>
      <c r="H159" s="105"/>
      <c r="I159" s="106"/>
      <c r="J159" s="106"/>
      <c r="K159" s="107">
        <f>SUM(K22:K158)</f>
        <v>38370665085</v>
      </c>
      <c r="L159" s="108"/>
      <c r="M159" s="109">
        <f>SUM(M20:M158)</f>
        <v>0</v>
      </c>
      <c r="N159" s="110">
        <f>SUM(N22:N158)</f>
        <v>37737469085</v>
      </c>
      <c r="O159" s="111">
        <f>SUM(O21:O158)</f>
        <v>37737469085</v>
      </c>
      <c r="P159" s="112"/>
    </row>
    <row r="160" spans="1:16" s="22" customFormat="1" ht="15.75">
      <c r="A160" s="113"/>
      <c r="D160" s="23"/>
      <c r="E160" s="23"/>
      <c r="F160" s="23"/>
      <c r="G160" s="23"/>
      <c r="H160" s="23"/>
      <c r="I160" s="114"/>
      <c r="K160" s="115"/>
      <c r="L160" s="32"/>
      <c r="M160" s="32"/>
      <c r="N160" s="29"/>
      <c r="O160" s="32"/>
      <c r="P160" s="116"/>
    </row>
    <row r="161" spans="1:18" s="22" customFormat="1" ht="15.75">
      <c r="D161" s="23"/>
      <c r="E161" s="23"/>
      <c r="F161" s="23"/>
      <c r="G161" s="23"/>
      <c r="H161" s="23"/>
      <c r="I161" s="114"/>
      <c r="J161" s="117"/>
      <c r="K161" s="118"/>
      <c r="L161" s="119"/>
      <c r="M161" s="119"/>
      <c r="N161" s="165"/>
      <c r="O161" s="121"/>
      <c r="P161" s="116"/>
    </row>
    <row r="162" spans="1:18" s="22" customFormat="1" ht="15.75">
      <c r="A162" s="122" t="s">
        <v>37</v>
      </c>
      <c r="B162" s="32"/>
      <c r="C162" s="32"/>
      <c r="D162" s="37"/>
      <c r="E162" s="37"/>
      <c r="F162" s="37"/>
      <c r="G162" s="123"/>
      <c r="H162" s="123"/>
      <c r="I162" s="29"/>
      <c r="J162" s="32"/>
      <c r="K162" s="124"/>
      <c r="L162" s="261">
        <f>$K$159</f>
        <v>38370665085</v>
      </c>
      <c r="M162" s="261"/>
      <c r="N162" s="261"/>
      <c r="O162" s="22" t="s">
        <v>38</v>
      </c>
      <c r="P162" s="116"/>
    </row>
    <row r="163" spans="1:18" s="22" customFormat="1" ht="15.75">
      <c r="A163" s="125" t="s">
        <v>39</v>
      </c>
      <c r="B163" s="32"/>
      <c r="C163" s="32"/>
      <c r="D163" s="37"/>
      <c r="E163" s="37"/>
      <c r="F163" s="37"/>
      <c r="G163" s="37"/>
      <c r="H163" s="37"/>
      <c r="I163" s="29"/>
      <c r="J163" s="32"/>
      <c r="K163" s="124"/>
      <c r="L163" s="262">
        <f>C189</f>
        <v>14350628000</v>
      </c>
      <c r="M163" s="262"/>
      <c r="N163" s="262"/>
      <c r="O163" s="22" t="s">
        <v>38</v>
      </c>
      <c r="P163" s="116"/>
    </row>
    <row r="164" spans="1:18" s="22" customFormat="1" ht="15.75">
      <c r="A164" s="32" t="s">
        <v>40</v>
      </c>
      <c r="B164" s="32"/>
      <c r="C164" s="32"/>
      <c r="D164" s="37"/>
      <c r="E164" s="37"/>
      <c r="F164" s="37"/>
      <c r="G164" s="37"/>
      <c r="H164" s="37"/>
      <c r="I164" s="29"/>
      <c r="J164" s="32"/>
      <c r="K164" s="124"/>
      <c r="L164" s="301" t="s">
        <v>35</v>
      </c>
      <c r="M164" s="264"/>
      <c r="N164" s="264"/>
      <c r="O164" s="22" t="s">
        <v>38</v>
      </c>
      <c r="P164" s="116"/>
    </row>
    <row r="165" spans="1:18" s="22" customFormat="1" ht="15.75">
      <c r="A165" s="32" t="s">
        <v>41</v>
      </c>
      <c r="B165" s="32"/>
      <c r="C165" s="32"/>
      <c r="D165" s="37"/>
      <c r="E165" s="37"/>
      <c r="F165" s="37"/>
      <c r="G165" s="37"/>
      <c r="H165" s="37"/>
      <c r="I165" s="29"/>
      <c r="J165" s="32"/>
      <c r="K165" s="124"/>
      <c r="L165" s="262">
        <f>O159</f>
        <v>37737469085</v>
      </c>
      <c r="M165" s="262"/>
      <c r="N165" s="262"/>
      <c r="O165" s="22" t="s">
        <v>38</v>
      </c>
      <c r="P165" s="116"/>
    </row>
    <row r="166" spans="1:18" s="22" customFormat="1" ht="15.75">
      <c r="A166" s="32" t="str">
        <f>IF([1]Config!CF_MTT=1,"5. Thanh toán để thu hồi tạm ứng:","5. Chiết khấu tiền tạm ứng:")</f>
        <v>5. Thanh toán để thu hồi tạm ứng:</v>
      </c>
      <c r="B166" s="32"/>
      <c r="C166" s="32"/>
      <c r="D166" s="37"/>
      <c r="E166" s="37"/>
      <c r="F166" s="37"/>
      <c r="G166" s="37"/>
      <c r="H166" s="37"/>
      <c r="I166" s="29"/>
      <c r="J166" s="32"/>
      <c r="K166" s="124"/>
      <c r="L166" s="262">
        <f>IF(L165&gt;=L162*80%,L163,N159*$L$163/(L162*80%))</f>
        <v>14350628000</v>
      </c>
      <c r="M166" s="262"/>
      <c r="N166" s="262"/>
      <c r="O166" s="22" t="s">
        <v>38</v>
      </c>
      <c r="P166" s="116"/>
    </row>
    <row r="167" spans="1:18" s="22" customFormat="1" ht="15.75">
      <c r="A167" s="32" t="s">
        <v>42</v>
      </c>
      <c r="B167" s="32"/>
      <c r="C167" s="32"/>
      <c r="D167" s="37"/>
      <c r="E167" s="37"/>
      <c r="F167" s="37"/>
      <c r="G167" s="123"/>
      <c r="H167" s="123"/>
      <c r="I167" s="29"/>
      <c r="J167" s="32"/>
      <c r="K167" s="124"/>
      <c r="L167" s="261">
        <f>L165-L166</f>
        <v>23386841085</v>
      </c>
      <c r="M167" s="261"/>
      <c r="N167" s="261"/>
      <c r="O167" s="22" t="s">
        <v>38</v>
      </c>
      <c r="P167" s="135"/>
    </row>
    <row r="168" spans="1:18" s="22" customFormat="1" ht="15.75">
      <c r="A168" s="281" t="s">
        <v>469</v>
      </c>
      <c r="B168" s="281"/>
      <c r="C168" s="281"/>
      <c r="D168" s="281"/>
      <c r="E168" s="281"/>
      <c r="F168" s="281"/>
      <c r="G168" s="281"/>
      <c r="H168" s="281"/>
      <c r="I168" s="281"/>
      <c r="J168" s="281"/>
      <c r="K168" s="281"/>
      <c r="L168" s="281"/>
      <c r="M168" s="281"/>
      <c r="N168" s="281"/>
      <c r="P168" s="116"/>
    </row>
    <row r="169" spans="1:18" s="22" customFormat="1" ht="15.75">
      <c r="A169" s="32" t="s">
        <v>43</v>
      </c>
      <c r="B169" s="32"/>
      <c r="C169" s="32"/>
      <c r="D169" s="37"/>
      <c r="E169" s="37"/>
      <c r="F169" s="37"/>
      <c r="G169" s="37"/>
      <c r="H169" s="37"/>
      <c r="I169" s="29"/>
      <c r="J169" s="32"/>
      <c r="K169" s="124"/>
      <c r="L169" s="261">
        <f>L167+L166</f>
        <v>37737469085</v>
      </c>
      <c r="M169" s="261"/>
      <c r="N169" s="261"/>
      <c r="O169" s="22" t="s">
        <v>38</v>
      </c>
      <c r="P169" s="116"/>
    </row>
    <row r="170" spans="1:18" s="22" customFormat="1" ht="15.75">
      <c r="A170" s="126"/>
      <c r="B170" s="32"/>
      <c r="C170" s="32"/>
      <c r="D170" s="37"/>
      <c r="E170" s="37"/>
      <c r="F170" s="37"/>
      <c r="G170" s="37"/>
      <c r="H170" s="37"/>
      <c r="I170" s="29"/>
      <c r="J170" s="32"/>
      <c r="K170" s="124"/>
      <c r="L170" s="262"/>
      <c r="M170" s="262"/>
      <c r="N170" s="262"/>
      <c r="P170" s="116"/>
    </row>
    <row r="171" spans="1:18" s="22" customFormat="1" ht="15.75">
      <c r="A171" s="126"/>
      <c r="B171" s="32"/>
      <c r="C171" s="32"/>
      <c r="D171" s="37"/>
      <c r="E171" s="37"/>
      <c r="F171" s="37"/>
      <c r="G171" s="37"/>
      <c r="H171" s="37"/>
      <c r="I171" s="29"/>
      <c r="J171" s="32"/>
      <c r="K171" s="124"/>
      <c r="L171" s="262"/>
      <c r="M171" s="262"/>
      <c r="N171" s="262"/>
      <c r="P171" s="116"/>
    </row>
    <row r="172" spans="1:18" s="22" customFormat="1" ht="15.75">
      <c r="D172" s="23"/>
      <c r="E172" s="23"/>
      <c r="F172" s="23"/>
      <c r="G172" s="23"/>
      <c r="H172" s="23"/>
      <c r="I172" s="114"/>
      <c r="K172" s="115"/>
      <c r="L172" s="260" t="s">
        <v>44</v>
      </c>
      <c r="M172" s="260"/>
      <c r="N172" s="260"/>
      <c r="P172" s="127"/>
      <c r="Q172" s="32"/>
      <c r="R172" s="32"/>
    </row>
    <row r="173" spans="1:18" s="22" customFormat="1" ht="18.75">
      <c r="A173" s="265" t="s">
        <v>45</v>
      </c>
      <c r="B173" s="265"/>
      <c r="C173" s="265"/>
      <c r="D173" s="265"/>
      <c r="E173" s="265"/>
      <c r="F173" s="265"/>
      <c r="G173" s="265"/>
      <c r="H173" s="265"/>
      <c r="I173" s="265"/>
      <c r="J173" s="265"/>
      <c r="K173" s="128"/>
      <c r="L173" s="265" t="s">
        <v>46</v>
      </c>
      <c r="M173" s="265"/>
      <c r="N173" s="265"/>
      <c r="O173" s="129"/>
      <c r="P173" s="130"/>
      <c r="Q173" s="129"/>
      <c r="R173" s="129"/>
    </row>
    <row r="174" spans="1:18" s="22" customFormat="1" ht="15.75">
      <c r="A174" s="260" t="s">
        <v>47</v>
      </c>
      <c r="B174" s="260"/>
      <c r="C174" s="260"/>
      <c r="D174" s="260"/>
      <c r="E174" s="260"/>
      <c r="F174" s="260"/>
      <c r="G174" s="260"/>
      <c r="H174" s="260"/>
      <c r="I174" s="260"/>
      <c r="J174" s="260"/>
      <c r="K174" s="260" t="s">
        <v>47</v>
      </c>
      <c r="L174" s="260"/>
      <c r="M174" s="260"/>
      <c r="N174" s="260"/>
      <c r="O174" s="260"/>
      <c r="P174" s="127"/>
      <c r="Q174" s="32"/>
      <c r="R174" s="32"/>
    </row>
    <row r="175" spans="1:18">
      <c r="A175" s="255" t="s">
        <v>442</v>
      </c>
      <c r="B175" s="255"/>
      <c r="C175" s="255" t="s">
        <v>443</v>
      </c>
      <c r="D175" s="255"/>
      <c r="E175" s="255"/>
      <c r="F175" s="255"/>
      <c r="G175" s="256" t="s">
        <v>444</v>
      </c>
      <c r="H175" s="256"/>
      <c r="I175" s="256"/>
      <c r="J175" s="256"/>
    </row>
    <row r="185" spans="1:18" ht="15.75">
      <c r="A185" s="229"/>
      <c r="B185" s="229" t="s">
        <v>456</v>
      </c>
      <c r="C185" s="309" t="s">
        <v>457</v>
      </c>
      <c r="D185" s="309"/>
      <c r="E185" s="308" t="s">
        <v>458</v>
      </c>
      <c r="F185" s="308"/>
      <c r="G185" s="230"/>
      <c r="H185" s="230"/>
    </row>
    <row r="186" spans="1:18" ht="15.75">
      <c r="A186" s="231" t="s">
        <v>50</v>
      </c>
      <c r="B186" s="231" t="s">
        <v>455</v>
      </c>
      <c r="C186" s="310">
        <f>L163</f>
        <v>14350628000</v>
      </c>
      <c r="D186" s="311"/>
      <c r="E186" s="312"/>
      <c r="F186" s="312"/>
      <c r="G186" s="230"/>
      <c r="H186" s="230"/>
    </row>
    <row r="187" spans="1:18" ht="15.75">
      <c r="A187" s="229"/>
      <c r="B187" s="232" t="s">
        <v>459</v>
      </c>
      <c r="C187" s="313"/>
      <c r="D187" s="313"/>
      <c r="E187" s="314" t="s">
        <v>460</v>
      </c>
      <c r="F187" s="314"/>
      <c r="G187" s="308"/>
      <c r="H187" s="308"/>
    </row>
    <row r="188" spans="1:18" ht="15.75">
      <c r="A188" s="229"/>
      <c r="B188" s="232" t="s">
        <v>461</v>
      </c>
      <c r="C188" s="313"/>
      <c r="D188" s="313"/>
      <c r="E188" s="314" t="s">
        <v>463</v>
      </c>
      <c r="F188" s="314"/>
      <c r="G188" s="230"/>
      <c r="H188" s="230"/>
    </row>
    <row r="189" spans="1:18" ht="15.75">
      <c r="A189" s="229"/>
      <c r="B189" s="232" t="s">
        <v>462</v>
      </c>
      <c r="C189" s="313">
        <v>14350628000</v>
      </c>
      <c r="D189" s="313"/>
      <c r="E189" s="314" t="s">
        <v>464</v>
      </c>
      <c r="F189" s="314"/>
      <c r="G189" s="230"/>
      <c r="H189" s="230"/>
      <c r="N189" s="226"/>
    </row>
    <row r="190" spans="1:18" s="132" customFormat="1" ht="15.75">
      <c r="A190" s="229"/>
      <c r="B190" s="229"/>
      <c r="C190" s="307"/>
      <c r="D190" s="307"/>
      <c r="E190" s="308"/>
      <c r="F190" s="308"/>
      <c r="G190" s="230"/>
      <c r="H190" s="230"/>
      <c r="I190" s="133"/>
      <c r="J190" s="131"/>
      <c r="K190" s="133"/>
      <c r="L190" s="131"/>
      <c r="M190" s="131"/>
      <c r="N190" s="133"/>
      <c r="O190" s="131"/>
      <c r="P190" s="134"/>
      <c r="Q190" s="131"/>
      <c r="R190" s="131"/>
    </row>
    <row r="191" spans="1:18" s="132" customFormat="1" ht="15.75">
      <c r="A191" s="229" t="s">
        <v>465</v>
      </c>
      <c r="B191" s="229" t="s">
        <v>466</v>
      </c>
      <c r="C191" s="307"/>
      <c r="D191" s="307"/>
      <c r="E191" s="308"/>
      <c r="F191" s="308"/>
      <c r="G191" s="230"/>
      <c r="H191" s="230"/>
      <c r="I191" s="133"/>
      <c r="J191" s="131"/>
      <c r="K191" s="133"/>
      <c r="L191" s="131"/>
      <c r="M191" s="131"/>
      <c r="N191" s="133"/>
      <c r="O191" s="131"/>
      <c r="P191" s="134"/>
      <c r="Q191" s="131"/>
      <c r="R191" s="131"/>
    </row>
    <row r="192" spans="1:18" s="132" customFormat="1" ht="15.75">
      <c r="A192" s="229"/>
      <c r="B192" s="232" t="s">
        <v>459</v>
      </c>
      <c r="C192" s="313"/>
      <c r="D192" s="313"/>
      <c r="E192" s="314" t="s">
        <v>460</v>
      </c>
      <c r="F192" s="314"/>
      <c r="G192" s="230"/>
      <c r="H192" s="230"/>
      <c r="I192" s="133"/>
      <c r="J192" s="131"/>
      <c r="K192" s="133"/>
      <c r="L192" s="131"/>
      <c r="M192" s="131"/>
      <c r="N192" s="133"/>
      <c r="O192" s="131"/>
      <c r="P192" s="134"/>
      <c r="Q192" s="131"/>
      <c r="R192" s="131"/>
    </row>
    <row r="193" spans="1:18" s="132" customFormat="1" ht="15.75">
      <c r="A193" s="229"/>
      <c r="B193" s="232" t="s">
        <v>461</v>
      </c>
      <c r="C193" s="313"/>
      <c r="D193" s="313"/>
      <c r="E193" s="314" t="s">
        <v>463</v>
      </c>
      <c r="F193" s="314"/>
      <c r="G193" s="230"/>
      <c r="H193" s="230"/>
      <c r="I193" s="133"/>
      <c r="J193" s="131"/>
      <c r="K193" s="133"/>
      <c r="L193" s="131"/>
      <c r="M193" s="131"/>
      <c r="N193" s="133"/>
      <c r="O193" s="131"/>
      <c r="P193" s="134"/>
      <c r="Q193" s="131"/>
      <c r="R193" s="131"/>
    </row>
    <row r="194" spans="1:18" s="132" customFormat="1" ht="15.75">
      <c r="A194" s="229"/>
      <c r="B194" s="232" t="s">
        <v>462</v>
      </c>
      <c r="C194" s="315">
        <f>L167</f>
        <v>23386841085</v>
      </c>
      <c r="D194" s="315"/>
      <c r="E194" s="314" t="s">
        <v>464</v>
      </c>
      <c r="F194" s="314"/>
      <c r="G194" s="230"/>
      <c r="H194" s="230"/>
      <c r="I194" s="133"/>
      <c r="J194" s="131"/>
      <c r="K194" s="133"/>
      <c r="L194" s="131"/>
      <c r="M194" s="131"/>
      <c r="N194" s="133"/>
      <c r="O194" s="131"/>
      <c r="P194" s="134"/>
      <c r="Q194" s="131"/>
      <c r="R194" s="131"/>
    </row>
    <row r="195" spans="1:18" s="132" customFormat="1" ht="15.75">
      <c r="A195" s="229"/>
      <c r="B195" s="229"/>
      <c r="C195" s="307"/>
      <c r="D195" s="307"/>
      <c r="E195" s="308"/>
      <c r="F195" s="308"/>
      <c r="G195" s="230"/>
      <c r="H195" s="230"/>
      <c r="I195" s="133"/>
      <c r="J195" s="131"/>
      <c r="K195" s="133"/>
      <c r="L195" s="131"/>
      <c r="M195" s="131"/>
      <c r="N195" s="133"/>
      <c r="O195" s="131"/>
      <c r="P195" s="134"/>
      <c r="Q195" s="131"/>
      <c r="R195" s="131"/>
    </row>
    <row r="196" spans="1:18" s="132" customFormat="1">
      <c r="A196" s="131"/>
      <c r="B196" s="131"/>
      <c r="C196" s="288"/>
      <c r="D196" s="288"/>
      <c r="E196" s="300"/>
      <c r="F196" s="300"/>
      <c r="I196" s="133"/>
      <c r="J196" s="131"/>
      <c r="K196" s="133"/>
      <c r="L196" s="131"/>
      <c r="M196" s="131"/>
      <c r="N196" s="133"/>
      <c r="O196" s="131"/>
      <c r="P196" s="134"/>
      <c r="Q196" s="131"/>
      <c r="R196" s="131"/>
    </row>
    <row r="197" spans="1:18" s="132" customFormat="1">
      <c r="A197" s="131"/>
      <c r="B197" s="131"/>
      <c r="C197" s="288"/>
      <c r="D197" s="288"/>
      <c r="E197" s="300"/>
      <c r="F197" s="300"/>
      <c r="I197" s="133"/>
      <c r="J197" s="131"/>
      <c r="K197" s="133"/>
      <c r="L197" s="131"/>
      <c r="M197" s="131"/>
      <c r="N197" s="133"/>
      <c r="O197" s="131"/>
      <c r="P197" s="134"/>
      <c r="Q197" s="131"/>
      <c r="R197" s="131"/>
    </row>
    <row r="198" spans="1:18" s="132" customFormat="1">
      <c r="A198" s="131"/>
      <c r="B198" s="131"/>
      <c r="C198" s="288"/>
      <c r="D198" s="288"/>
      <c r="E198" s="300"/>
      <c r="F198" s="300"/>
      <c r="I198" s="133"/>
      <c r="J198" s="131"/>
      <c r="K198" s="133"/>
      <c r="L198" s="131"/>
      <c r="M198" s="131"/>
      <c r="N198" s="133"/>
      <c r="O198" s="131"/>
      <c r="P198" s="134"/>
      <c r="Q198" s="131"/>
      <c r="R198" s="131"/>
    </row>
    <row r="199" spans="1:18" s="132" customFormat="1">
      <c r="A199" s="131"/>
      <c r="B199" s="131"/>
      <c r="C199" s="298"/>
      <c r="D199" s="298"/>
      <c r="E199" s="300"/>
      <c r="F199" s="300"/>
      <c r="I199" s="133"/>
      <c r="J199" s="131"/>
      <c r="K199" s="133"/>
      <c r="L199" s="131"/>
      <c r="M199" s="131"/>
      <c r="N199" s="133"/>
      <c r="O199" s="131"/>
      <c r="P199" s="134"/>
      <c r="Q199" s="131"/>
      <c r="R199" s="131"/>
    </row>
    <row r="200" spans="1:18" s="132" customFormat="1">
      <c r="A200" s="131"/>
      <c r="B200" s="131"/>
      <c r="C200" s="298"/>
      <c r="D200" s="298"/>
      <c r="E200" s="300"/>
      <c r="F200" s="300"/>
      <c r="I200" s="133"/>
      <c r="J200" s="131"/>
      <c r="K200" s="133"/>
      <c r="L200" s="131"/>
      <c r="M200" s="131"/>
      <c r="N200" s="133"/>
      <c r="O200" s="131"/>
      <c r="P200" s="134"/>
      <c r="Q200" s="131"/>
      <c r="R200" s="131"/>
    </row>
  </sheetData>
  <mergeCells count="95">
    <mergeCell ref="C200:D200"/>
    <mergeCell ref="E200:F200"/>
    <mergeCell ref="C197:D197"/>
    <mergeCell ref="E197:F197"/>
    <mergeCell ref="C198:D198"/>
    <mergeCell ref="E198:F198"/>
    <mergeCell ref="C199:D199"/>
    <mergeCell ref="E199:F199"/>
    <mergeCell ref="C194:D194"/>
    <mergeCell ref="E194:F194"/>
    <mergeCell ref="C195:D195"/>
    <mergeCell ref="E195:F195"/>
    <mergeCell ref="C196:D196"/>
    <mergeCell ref="E196:F196"/>
    <mergeCell ref="C191:D191"/>
    <mergeCell ref="E191:F191"/>
    <mergeCell ref="C192:D192"/>
    <mergeCell ref="E192:F192"/>
    <mergeCell ref="C193:D193"/>
    <mergeCell ref="E193:F193"/>
    <mergeCell ref="G187:H187"/>
    <mergeCell ref="C188:D188"/>
    <mergeCell ref="E188:F188"/>
    <mergeCell ref="C189:D189"/>
    <mergeCell ref="E189:F189"/>
    <mergeCell ref="C190:D190"/>
    <mergeCell ref="E190:F190"/>
    <mergeCell ref="C185:D185"/>
    <mergeCell ref="E185:F185"/>
    <mergeCell ref="C186:D186"/>
    <mergeCell ref="E186:F186"/>
    <mergeCell ref="C187:D187"/>
    <mergeCell ref="E187:F187"/>
    <mergeCell ref="A173:J173"/>
    <mergeCell ref="L173:N173"/>
    <mergeCell ref="A174:J174"/>
    <mergeCell ref="K174:O174"/>
    <mergeCell ref="A175:B175"/>
    <mergeCell ref="C175:F175"/>
    <mergeCell ref="G175:J175"/>
    <mergeCell ref="L172:N172"/>
    <mergeCell ref="L162:N162"/>
    <mergeCell ref="L163:N163"/>
    <mergeCell ref="L164:N164"/>
    <mergeCell ref="L165:N165"/>
    <mergeCell ref="L166:N166"/>
    <mergeCell ref="L167:N167"/>
    <mergeCell ref="A168:N168"/>
    <mergeCell ref="L169:N169"/>
    <mergeCell ref="L170:N170"/>
    <mergeCell ref="L171:N171"/>
    <mergeCell ref="B154:H154"/>
    <mergeCell ref="B155:E155"/>
    <mergeCell ref="B129:E129"/>
    <mergeCell ref="B138:E138"/>
    <mergeCell ref="B147:E147"/>
    <mergeCell ref="A150:H150"/>
    <mergeCell ref="B151:H151"/>
    <mergeCell ref="B152:H152"/>
    <mergeCell ref="B117:E117"/>
    <mergeCell ref="B46:E46"/>
    <mergeCell ref="B56:E56"/>
    <mergeCell ref="B62:E62"/>
    <mergeCell ref="B70:E70"/>
    <mergeCell ref="B72:E72"/>
    <mergeCell ref="B75:E75"/>
    <mergeCell ref="B81:E81"/>
    <mergeCell ref="B86:H86"/>
    <mergeCell ref="B91:H91"/>
    <mergeCell ref="B92:E92"/>
    <mergeCell ref="B100:E100"/>
    <mergeCell ref="B45:H45"/>
    <mergeCell ref="A20:H20"/>
    <mergeCell ref="B21:H21"/>
    <mergeCell ref="A24:H24"/>
    <mergeCell ref="B25:E25"/>
    <mergeCell ref="B26:E26"/>
    <mergeCell ref="B30:E30"/>
    <mergeCell ref="B33:E33"/>
    <mergeCell ref="B36:E36"/>
    <mergeCell ref="B38:E38"/>
    <mergeCell ref="D16:E16"/>
    <mergeCell ref="F16:H16"/>
    <mergeCell ref="K16:L16"/>
    <mergeCell ref="M16:O16"/>
    <mergeCell ref="O1:P1"/>
    <mergeCell ref="A2:P2"/>
    <mergeCell ref="A3:P3"/>
    <mergeCell ref="A4:P4"/>
    <mergeCell ref="A15:A17"/>
    <mergeCell ref="B15:B17"/>
    <mergeCell ref="C15:C17"/>
    <mergeCell ref="I15:J16"/>
    <mergeCell ref="K15:O15"/>
    <mergeCell ref="P15:P17"/>
  </mergeCells>
  <dataValidations count="4">
    <dataValidation allowBlank="1" showInputMessage="1" showErrorMessage="1" prompt="Cột 1, 2, 3, 4, 5 link đầy đủ từ sheet QT sang" sqref="B18"/>
    <dataValidation allowBlank="1" showInputMessage="1" showErrorMessage="1" sqref="R1 O1"/>
    <dataValidation allowBlank="1" showInputMessage="1" showErrorMessage="1" prompt="Giữ phím Alt và ấn Enter để thêm các dòng để nhập căn cứ" sqref="A13"/>
    <dataValidation allowBlank="1" showInputMessage="1" showErrorMessage="1" promptTitle="Giai đoạn thanh toán" sqref="F11"/>
  </dataValidations>
  <pageMargins left="0.2" right="0.2" top="1" bottom="0.25" header="0.3" footer="0.3"/>
  <pageSetup paperSize="9" scale="65" orientation="landscape" r:id="rId1"/>
  <colBreaks count="1" manualBreakCount="1">
    <brk id="16" max="1048575" man="1"/>
  </colBreaks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R372"/>
  <sheetViews>
    <sheetView topLeftCell="A352" zoomScaleNormal="100" workbookViewId="0">
      <selection activeCell="H20" sqref="H20"/>
    </sheetView>
  </sheetViews>
  <sheetFormatPr defaultColWidth="8.7109375" defaultRowHeight="15"/>
  <cols>
    <col min="1" max="1" width="8.140625" style="131" customWidth="1"/>
    <col min="2" max="2" width="29.28515625" style="131" customWidth="1"/>
    <col min="3" max="3" width="10.28515625" style="131" customWidth="1"/>
    <col min="4" max="4" width="12.140625" style="132" bestFit="1" customWidth="1"/>
    <col min="5" max="5" width="10.28515625" style="132" customWidth="1"/>
    <col min="6" max="6" width="10.42578125" style="132" customWidth="1"/>
    <col min="7" max="7" width="12" style="132" bestFit="1" customWidth="1"/>
    <col min="8" max="8" width="12.42578125" style="132" bestFit="1" customWidth="1"/>
    <col min="9" max="9" width="17" style="133" bestFit="1" customWidth="1"/>
    <col min="10" max="10" width="8.140625" style="131" customWidth="1"/>
    <col min="11" max="11" width="20" style="133" bestFit="1" customWidth="1"/>
    <col min="12" max="12" width="8.7109375" style="131"/>
    <col min="13" max="13" width="8" style="131" customWidth="1"/>
    <col min="14" max="14" width="18.42578125" style="133" bestFit="1" customWidth="1"/>
    <col min="15" max="15" width="18.42578125" style="131" bestFit="1" customWidth="1"/>
    <col min="16" max="16" width="10.28515625" style="134" customWidth="1"/>
    <col min="17" max="17" width="26.7109375" style="131" customWidth="1"/>
    <col min="18" max="16384" width="8.7109375" style="131"/>
  </cols>
  <sheetData>
    <row r="1" spans="1:18" s="11" customFormat="1" ht="54" customHeight="1">
      <c r="A1" s="5"/>
      <c r="B1" s="6"/>
      <c r="C1" s="6"/>
      <c r="D1" s="7"/>
      <c r="E1" s="7"/>
      <c r="F1" s="7"/>
      <c r="G1" s="7"/>
      <c r="H1" s="7"/>
      <c r="I1" s="8"/>
      <c r="J1" s="6"/>
      <c r="K1" s="9"/>
      <c r="L1" s="6"/>
      <c r="M1" s="6"/>
      <c r="N1" s="8"/>
      <c r="O1" s="270" t="s">
        <v>48</v>
      </c>
      <c r="P1" s="270"/>
      <c r="Q1" s="6"/>
      <c r="R1" s="249"/>
    </row>
    <row r="2" spans="1:18" s="11" customFormat="1" ht="22.5">
      <c r="A2" s="271" t="s">
        <v>49</v>
      </c>
      <c r="B2" s="271"/>
      <c r="C2" s="271"/>
      <c r="D2" s="271"/>
      <c r="E2" s="271"/>
      <c r="F2" s="271"/>
      <c r="G2" s="271"/>
      <c r="H2" s="271"/>
      <c r="I2" s="271"/>
      <c r="J2" s="271"/>
      <c r="K2" s="271"/>
      <c r="L2" s="271"/>
      <c r="M2" s="271"/>
      <c r="N2" s="271"/>
      <c r="O2" s="271"/>
      <c r="P2" s="271"/>
      <c r="Q2" s="12"/>
      <c r="R2" s="12"/>
    </row>
    <row r="3" spans="1:18" s="11" customFormat="1" ht="15.75">
      <c r="A3" s="257" t="s">
        <v>445</v>
      </c>
      <c r="B3" s="257"/>
      <c r="C3" s="257"/>
      <c r="D3" s="257"/>
      <c r="E3" s="257"/>
      <c r="F3" s="257"/>
      <c r="G3" s="257"/>
      <c r="H3" s="257"/>
      <c r="I3" s="257"/>
      <c r="J3" s="257"/>
      <c r="K3" s="257"/>
      <c r="L3" s="257"/>
      <c r="M3" s="257"/>
      <c r="N3" s="257"/>
      <c r="O3" s="257"/>
      <c r="P3" s="257"/>
      <c r="Q3" s="14"/>
      <c r="R3" s="14"/>
    </row>
    <row r="4" spans="1:18" s="11" customFormat="1" ht="15.75">
      <c r="A4" s="258" t="s">
        <v>446</v>
      </c>
      <c r="B4" s="258"/>
      <c r="C4" s="258"/>
      <c r="D4" s="258"/>
      <c r="E4" s="258"/>
      <c r="F4" s="258"/>
      <c r="G4" s="258"/>
      <c r="H4" s="258"/>
      <c r="I4" s="258"/>
      <c r="J4" s="258"/>
      <c r="K4" s="258"/>
      <c r="L4" s="258"/>
      <c r="M4" s="258"/>
      <c r="N4" s="258"/>
      <c r="O4" s="258"/>
      <c r="P4" s="258"/>
      <c r="Q4" s="14"/>
      <c r="R4" s="14"/>
    </row>
    <row r="5" spans="1:18" s="11" customFormat="1" ht="15.75">
      <c r="A5" s="11" t="s">
        <v>436</v>
      </c>
      <c r="B5" s="14"/>
      <c r="C5" s="14"/>
      <c r="D5" s="15"/>
      <c r="E5" s="15"/>
      <c r="F5" s="15"/>
      <c r="G5" s="15"/>
      <c r="H5" s="15"/>
      <c r="I5" s="16"/>
      <c r="J5" s="14"/>
      <c r="K5" s="17"/>
      <c r="L5" s="14"/>
      <c r="M5" s="14"/>
      <c r="N5" s="16"/>
      <c r="O5" s="18"/>
      <c r="P5" s="19"/>
      <c r="Q5" s="14"/>
      <c r="R5" s="14"/>
    </row>
    <row r="6" spans="1:18" s="11" customFormat="1" ht="15.75">
      <c r="A6" s="21" t="s">
        <v>0</v>
      </c>
      <c r="B6" s="14"/>
      <c r="C6" s="14"/>
      <c r="D6" s="15"/>
      <c r="E6" s="15"/>
      <c r="F6" s="15"/>
      <c r="G6" s="15"/>
      <c r="H6" s="15"/>
      <c r="I6" s="16"/>
      <c r="J6" s="14"/>
      <c r="K6" s="17"/>
      <c r="L6" s="14"/>
      <c r="M6" s="14"/>
      <c r="N6" s="16"/>
      <c r="O6" s="18"/>
      <c r="P6" s="19"/>
      <c r="Q6" s="14"/>
      <c r="R6" s="14"/>
    </row>
    <row r="7" spans="1:18" s="11" customFormat="1" ht="18.75">
      <c r="A7" s="11" t="s">
        <v>437</v>
      </c>
      <c r="B7" s="22"/>
      <c r="C7" s="22"/>
      <c r="D7" s="23"/>
      <c r="E7" s="23"/>
      <c r="F7" s="23"/>
      <c r="G7" s="24"/>
      <c r="H7" s="24"/>
      <c r="I7" s="25"/>
      <c r="J7" s="26"/>
      <c r="K7" s="27"/>
      <c r="L7" s="26"/>
      <c r="M7" s="26"/>
      <c r="N7" s="25"/>
      <c r="O7" s="26"/>
      <c r="P7" s="28"/>
      <c r="Q7" s="26"/>
      <c r="R7" s="26"/>
    </row>
    <row r="8" spans="1:18" s="11" customFormat="1" ht="18.75">
      <c r="A8" s="166" t="s">
        <v>438</v>
      </c>
      <c r="B8" s="167"/>
      <c r="C8" s="167"/>
      <c r="D8" s="168"/>
      <c r="E8" s="168"/>
      <c r="F8" s="168"/>
      <c r="G8" s="170"/>
      <c r="H8" s="170"/>
      <c r="I8" s="171"/>
      <c r="J8" s="172"/>
      <c r="K8" s="169"/>
      <c r="L8" s="26"/>
      <c r="M8" s="29"/>
      <c r="N8" s="30"/>
      <c r="O8" s="31"/>
      <c r="P8" s="28"/>
      <c r="Q8" s="26"/>
      <c r="R8" s="26"/>
    </row>
    <row r="9" spans="1:18" s="11" customFormat="1" ht="18.75">
      <c r="A9" s="32" t="s">
        <v>439</v>
      </c>
      <c r="B9" s="22"/>
      <c r="C9" s="22"/>
      <c r="D9" s="23"/>
      <c r="E9" s="23"/>
      <c r="F9" s="23"/>
      <c r="G9" s="24"/>
      <c r="H9" s="24"/>
      <c r="I9" s="25"/>
      <c r="J9" s="26"/>
      <c r="K9" s="27"/>
      <c r="L9" s="26"/>
      <c r="M9" s="26"/>
      <c r="N9" s="25"/>
      <c r="O9" s="26"/>
      <c r="P9" s="28"/>
      <c r="Q9" s="26"/>
      <c r="R9" s="26"/>
    </row>
    <row r="10" spans="1:18" s="11" customFormat="1" ht="18.75">
      <c r="A10" s="32" t="s">
        <v>440</v>
      </c>
      <c r="B10" s="22"/>
      <c r="C10" s="22"/>
      <c r="D10" s="23"/>
      <c r="E10" s="23"/>
      <c r="F10" s="23"/>
      <c r="G10" s="24"/>
      <c r="H10" s="24"/>
      <c r="I10" s="25"/>
      <c r="J10" s="26"/>
      <c r="K10" s="27"/>
      <c r="L10" s="26"/>
      <c r="M10" s="26"/>
      <c r="N10" s="25"/>
      <c r="O10" s="26"/>
      <c r="P10" s="28"/>
      <c r="Q10" s="26"/>
      <c r="R10" s="26"/>
    </row>
    <row r="11" spans="1:18" s="11" customFormat="1" ht="18.75">
      <c r="A11" s="32" t="s">
        <v>441</v>
      </c>
      <c r="B11" s="22"/>
      <c r="C11" s="22"/>
      <c r="D11" s="23"/>
      <c r="E11" s="23"/>
      <c r="F11" s="33"/>
      <c r="G11" s="33"/>
      <c r="H11" s="24"/>
      <c r="I11" s="25"/>
      <c r="J11" s="26"/>
      <c r="K11" s="27"/>
      <c r="L11" s="26"/>
      <c r="M11" s="26"/>
      <c r="N11" s="25"/>
      <c r="O11" s="26"/>
      <c r="P11" s="28"/>
      <c r="Q11" s="32"/>
      <c r="R11" s="32"/>
    </row>
    <row r="12" spans="1:18" s="32" customFormat="1" ht="18.75">
      <c r="A12" s="34" t="s">
        <v>1</v>
      </c>
      <c r="B12" s="22"/>
      <c r="C12" s="22"/>
      <c r="D12" s="23"/>
      <c r="E12" s="23"/>
      <c r="F12" s="35"/>
      <c r="G12" s="24"/>
      <c r="H12" s="24"/>
      <c r="I12" s="25"/>
      <c r="J12" s="26"/>
      <c r="K12" s="27"/>
      <c r="L12" s="26"/>
      <c r="M12" s="26"/>
      <c r="N12" s="25"/>
      <c r="O12" s="26"/>
      <c r="P12" s="28"/>
    </row>
    <row r="13" spans="1:18" s="32" customFormat="1" ht="18.75">
      <c r="A13" s="32" t="s">
        <v>391</v>
      </c>
      <c r="B13" s="22"/>
      <c r="C13" s="22"/>
      <c r="D13" s="23"/>
      <c r="E13" s="23"/>
      <c r="F13" s="35"/>
      <c r="G13" s="24"/>
      <c r="H13" s="24"/>
      <c r="I13" s="25"/>
      <c r="J13" s="26"/>
      <c r="K13" s="27"/>
      <c r="L13" s="26"/>
      <c r="M13" s="26"/>
      <c r="N13" s="25"/>
      <c r="O13" s="26"/>
      <c r="P13" s="28"/>
    </row>
    <row r="14" spans="1:18" s="36" customFormat="1" ht="15.75">
      <c r="B14" s="32" t="s">
        <v>2</v>
      </c>
      <c r="C14" s="32"/>
      <c r="D14" s="37"/>
      <c r="E14" s="37"/>
      <c r="F14" s="37"/>
      <c r="G14" s="38"/>
      <c r="H14" s="38"/>
      <c r="I14" s="29"/>
      <c r="J14" s="39"/>
      <c r="K14" s="40"/>
      <c r="L14" s="32"/>
      <c r="M14" s="32"/>
      <c r="N14" s="41"/>
      <c r="O14" s="42"/>
      <c r="P14" s="43"/>
      <c r="Q14" s="32"/>
      <c r="R14" s="32"/>
    </row>
    <row r="15" spans="1:18" s="36" customFormat="1">
      <c r="A15" s="272" t="s">
        <v>3</v>
      </c>
      <c r="B15" s="274" t="s">
        <v>4</v>
      </c>
      <c r="C15" s="274" t="s">
        <v>5</v>
      </c>
      <c r="D15" s="44" t="s">
        <v>6</v>
      </c>
      <c r="E15" s="44"/>
      <c r="F15" s="44"/>
      <c r="G15" s="44"/>
      <c r="H15" s="44"/>
      <c r="I15" s="274" t="s">
        <v>7</v>
      </c>
      <c r="J15" s="274"/>
      <c r="K15" s="274" t="s">
        <v>8</v>
      </c>
      <c r="L15" s="274"/>
      <c r="M15" s="274"/>
      <c r="N15" s="274"/>
      <c r="O15" s="274"/>
      <c r="P15" s="276" t="s">
        <v>9</v>
      </c>
    </row>
    <row r="16" spans="1:18" s="36" customFormat="1">
      <c r="A16" s="273"/>
      <c r="B16" s="275"/>
      <c r="C16" s="275"/>
      <c r="D16" s="278" t="s">
        <v>10</v>
      </c>
      <c r="E16" s="278"/>
      <c r="F16" s="279" t="s">
        <v>11</v>
      </c>
      <c r="G16" s="279"/>
      <c r="H16" s="279"/>
      <c r="I16" s="275"/>
      <c r="J16" s="275"/>
      <c r="K16" s="280" t="s">
        <v>10</v>
      </c>
      <c r="L16" s="280"/>
      <c r="M16" s="275" t="s">
        <v>11</v>
      </c>
      <c r="N16" s="275"/>
      <c r="O16" s="275"/>
      <c r="P16" s="277"/>
    </row>
    <row r="17" spans="1:16" s="50" customFormat="1" ht="85.5">
      <c r="A17" s="273"/>
      <c r="B17" s="275"/>
      <c r="C17" s="275"/>
      <c r="D17" s="45" t="s">
        <v>12</v>
      </c>
      <c r="E17" s="45" t="s">
        <v>13</v>
      </c>
      <c r="F17" s="251" t="s">
        <v>14</v>
      </c>
      <c r="G17" s="251" t="s">
        <v>15</v>
      </c>
      <c r="H17" s="251" t="s">
        <v>16</v>
      </c>
      <c r="I17" s="47" t="s">
        <v>12</v>
      </c>
      <c r="J17" s="250" t="s">
        <v>17</v>
      </c>
      <c r="K17" s="47" t="s">
        <v>12</v>
      </c>
      <c r="L17" s="250" t="s">
        <v>18</v>
      </c>
      <c r="M17" s="250" t="s">
        <v>14</v>
      </c>
      <c r="N17" s="47" t="s">
        <v>15</v>
      </c>
      <c r="O17" s="49" t="s">
        <v>16</v>
      </c>
      <c r="P17" s="277"/>
    </row>
    <row r="18" spans="1:16" s="22" customFormat="1">
      <c r="A18" s="51" t="s">
        <v>19</v>
      </c>
      <c r="B18" s="52" t="s">
        <v>20</v>
      </c>
      <c r="C18" s="53" t="s">
        <v>21</v>
      </c>
      <c r="D18" s="54" t="s">
        <v>22</v>
      </c>
      <c r="E18" s="54" t="s">
        <v>23</v>
      </c>
      <c r="F18" s="54" t="s">
        <v>24</v>
      </c>
      <c r="G18" s="54" t="s">
        <v>25</v>
      </c>
      <c r="H18" s="54" t="s">
        <v>26</v>
      </c>
      <c r="I18" s="55" t="s">
        <v>27</v>
      </c>
      <c r="J18" s="56" t="s">
        <v>28</v>
      </c>
      <c r="K18" s="55" t="s">
        <v>29</v>
      </c>
      <c r="L18" s="56" t="s">
        <v>30</v>
      </c>
      <c r="M18" s="56" t="s">
        <v>31</v>
      </c>
      <c r="N18" s="55" t="s">
        <v>32</v>
      </c>
      <c r="O18" s="57" t="s">
        <v>33</v>
      </c>
      <c r="P18" s="58" t="s">
        <v>34</v>
      </c>
    </row>
    <row r="19" spans="1:16" s="22" customFormat="1" ht="15.75">
      <c r="A19" s="2" t="s">
        <v>392</v>
      </c>
      <c r="B19" s="1"/>
      <c r="C19" s="1"/>
      <c r="D19" s="1"/>
      <c r="E19" s="1"/>
      <c r="F19" s="1"/>
      <c r="G19" s="1"/>
      <c r="H19" s="1"/>
      <c r="I19" s="55"/>
      <c r="J19" s="56"/>
      <c r="K19" s="55"/>
      <c r="L19" s="56"/>
      <c r="M19" s="56"/>
      <c r="N19" s="55"/>
      <c r="O19" s="57"/>
      <c r="P19" s="58"/>
    </row>
    <row r="20" spans="1:16" s="22" customFormat="1" ht="15.75">
      <c r="A20" s="2" t="s">
        <v>407</v>
      </c>
      <c r="B20" s="1"/>
      <c r="C20" s="1"/>
      <c r="D20" s="1"/>
      <c r="E20" s="1"/>
      <c r="F20" s="1"/>
      <c r="G20" s="1"/>
      <c r="H20" s="1"/>
      <c r="I20" s="59"/>
      <c r="J20" s="1"/>
      <c r="K20" s="59"/>
      <c r="L20" s="1"/>
      <c r="M20" s="1"/>
      <c r="N20" s="59"/>
      <c r="O20" s="1"/>
      <c r="P20" s="60"/>
    </row>
    <row r="21" spans="1:16" s="22" customFormat="1" ht="15.4" hidden="1" customHeight="1">
      <c r="A21" s="61" t="s">
        <v>50</v>
      </c>
      <c r="B21" s="3" t="s">
        <v>408</v>
      </c>
      <c r="C21" s="62"/>
      <c r="D21" s="62"/>
      <c r="E21" s="62"/>
      <c r="F21" s="62"/>
      <c r="G21" s="62"/>
      <c r="H21" s="62"/>
      <c r="I21" s="63"/>
      <c r="J21" s="62"/>
      <c r="K21" s="63"/>
      <c r="L21" s="62"/>
      <c r="M21" s="62"/>
      <c r="N21" s="63"/>
      <c r="O21" s="62"/>
      <c r="P21" s="64"/>
    </row>
    <row r="22" spans="1:16" s="22" customFormat="1" ht="16.899999999999999" hidden="1" customHeight="1">
      <c r="A22" s="65" t="s">
        <v>51</v>
      </c>
      <c r="B22" s="3" t="s">
        <v>76</v>
      </c>
      <c r="C22" s="248"/>
      <c r="D22" s="248"/>
      <c r="E22" s="248"/>
      <c r="F22" s="67"/>
      <c r="G22" s="67"/>
      <c r="H22" s="67"/>
      <c r="I22" s="63"/>
      <c r="J22" s="68"/>
      <c r="K22" s="63"/>
      <c r="L22" s="68"/>
      <c r="M22" s="68"/>
      <c r="N22" s="63"/>
      <c r="O22" s="62"/>
      <c r="P22" s="69"/>
    </row>
    <row r="23" spans="1:16" s="22" customFormat="1" ht="16.5" hidden="1">
      <c r="A23" s="70">
        <v>1</v>
      </c>
      <c r="B23" s="71" t="s">
        <v>77</v>
      </c>
      <c r="C23" s="72" t="s">
        <v>78</v>
      </c>
      <c r="D23" s="73">
        <v>19200</v>
      </c>
      <c r="E23" s="74">
        <v>0</v>
      </c>
      <c r="F23" s="73">
        <v>0</v>
      </c>
      <c r="G23" s="73">
        <f>D23</f>
        <v>19200</v>
      </c>
      <c r="H23" s="73">
        <f>F23+G23</f>
        <v>19200</v>
      </c>
      <c r="I23" s="136">
        <v>30000</v>
      </c>
      <c r="J23" s="75">
        <v>0</v>
      </c>
      <c r="K23" s="76">
        <f t="shared" ref="K23:K86" si="0">I23*D23</f>
        <v>576000000</v>
      </c>
      <c r="L23" s="77">
        <f>E23*($I23+$J23)</f>
        <v>0</v>
      </c>
      <c r="M23" s="77">
        <f>F23*($I23+$J23)</f>
        <v>0</v>
      </c>
      <c r="N23" s="77">
        <f>G23*($I23+$J23)</f>
        <v>576000000</v>
      </c>
      <c r="O23" s="77">
        <f>H23*($I23+$J23)</f>
        <v>576000000</v>
      </c>
      <c r="P23" s="78"/>
    </row>
    <row r="24" spans="1:16" s="22" customFormat="1" ht="16.5" hidden="1">
      <c r="A24" s="70">
        <v>2</v>
      </c>
      <c r="B24" s="71" t="s">
        <v>79</v>
      </c>
      <c r="C24" s="72" t="s">
        <v>54</v>
      </c>
      <c r="D24" s="73">
        <v>10</v>
      </c>
      <c r="E24" s="74">
        <v>0</v>
      </c>
      <c r="F24" s="73">
        <v>0</v>
      </c>
      <c r="G24" s="73">
        <f t="shared" ref="G24:G32" si="1">D24</f>
        <v>10</v>
      </c>
      <c r="H24" s="73">
        <f t="shared" ref="H24:H32" si="2">F24+G24</f>
        <v>10</v>
      </c>
      <c r="I24" s="136">
        <v>5184000</v>
      </c>
      <c r="J24" s="75">
        <v>0</v>
      </c>
      <c r="K24" s="76">
        <f t="shared" si="0"/>
        <v>51840000</v>
      </c>
      <c r="L24" s="77">
        <f t="shared" ref="L24:O32" si="3">E24*($I24+$J24)</f>
        <v>0</v>
      </c>
      <c r="M24" s="77">
        <f t="shared" si="3"/>
        <v>0</v>
      </c>
      <c r="N24" s="77">
        <f t="shared" si="3"/>
        <v>51840000</v>
      </c>
      <c r="O24" s="77">
        <f t="shared" si="3"/>
        <v>51840000</v>
      </c>
      <c r="P24" s="78"/>
    </row>
    <row r="25" spans="1:16" s="22" customFormat="1" ht="16.5" hidden="1">
      <c r="A25" s="70">
        <v>3</v>
      </c>
      <c r="B25" s="71" t="s">
        <v>80</v>
      </c>
      <c r="C25" s="72" t="s">
        <v>54</v>
      </c>
      <c r="D25" s="73">
        <v>20</v>
      </c>
      <c r="E25" s="74">
        <v>0</v>
      </c>
      <c r="F25" s="73">
        <v>0</v>
      </c>
      <c r="G25" s="73">
        <f t="shared" si="1"/>
        <v>20</v>
      </c>
      <c r="H25" s="73">
        <f t="shared" si="2"/>
        <v>20</v>
      </c>
      <c r="I25" s="136">
        <v>2721000</v>
      </c>
      <c r="J25" s="75">
        <v>0</v>
      </c>
      <c r="K25" s="76">
        <f t="shared" si="0"/>
        <v>54420000</v>
      </c>
      <c r="L25" s="77">
        <f t="shared" si="3"/>
        <v>0</v>
      </c>
      <c r="M25" s="77">
        <f t="shared" si="3"/>
        <v>0</v>
      </c>
      <c r="N25" s="77">
        <f t="shared" si="3"/>
        <v>54420000</v>
      </c>
      <c r="O25" s="77">
        <f t="shared" si="3"/>
        <v>54420000</v>
      </c>
      <c r="P25" s="78"/>
    </row>
    <row r="26" spans="1:16" s="22" customFormat="1" ht="16.5" hidden="1">
      <c r="A26" s="70">
        <v>4</v>
      </c>
      <c r="B26" s="71" t="s">
        <v>81</v>
      </c>
      <c r="C26" s="72" t="s">
        <v>82</v>
      </c>
      <c r="D26" s="73">
        <v>40</v>
      </c>
      <c r="E26" s="74">
        <v>0</v>
      </c>
      <c r="F26" s="73">
        <v>0</v>
      </c>
      <c r="G26" s="73">
        <f t="shared" si="1"/>
        <v>40</v>
      </c>
      <c r="H26" s="73">
        <f t="shared" si="2"/>
        <v>40</v>
      </c>
      <c r="I26" s="136">
        <v>172000</v>
      </c>
      <c r="J26" s="75">
        <v>0</v>
      </c>
      <c r="K26" s="76">
        <f t="shared" si="0"/>
        <v>6880000</v>
      </c>
      <c r="L26" s="77">
        <f t="shared" si="3"/>
        <v>0</v>
      </c>
      <c r="M26" s="77">
        <f t="shared" si="3"/>
        <v>0</v>
      </c>
      <c r="N26" s="77">
        <f t="shared" si="3"/>
        <v>6880000</v>
      </c>
      <c r="O26" s="77">
        <f t="shared" si="3"/>
        <v>6880000</v>
      </c>
      <c r="P26" s="78"/>
    </row>
    <row r="27" spans="1:16" s="22" customFormat="1" ht="16.5" hidden="1">
      <c r="A27" s="70">
        <v>5</v>
      </c>
      <c r="B27" s="71" t="s">
        <v>83</v>
      </c>
      <c r="C27" s="72" t="s">
        <v>82</v>
      </c>
      <c r="D27" s="73">
        <v>20</v>
      </c>
      <c r="E27" s="74">
        <v>0</v>
      </c>
      <c r="F27" s="73">
        <v>0</v>
      </c>
      <c r="G27" s="73">
        <f t="shared" si="1"/>
        <v>20</v>
      </c>
      <c r="H27" s="73">
        <f t="shared" si="2"/>
        <v>20</v>
      </c>
      <c r="I27" s="136">
        <v>346000</v>
      </c>
      <c r="J27" s="75">
        <v>0</v>
      </c>
      <c r="K27" s="76">
        <f t="shared" si="0"/>
        <v>6920000</v>
      </c>
      <c r="L27" s="77">
        <f t="shared" si="3"/>
        <v>0</v>
      </c>
      <c r="M27" s="77">
        <f t="shared" si="3"/>
        <v>0</v>
      </c>
      <c r="N27" s="77">
        <f t="shared" si="3"/>
        <v>6920000</v>
      </c>
      <c r="O27" s="77">
        <f t="shared" si="3"/>
        <v>6920000</v>
      </c>
      <c r="P27" s="78"/>
    </row>
    <row r="28" spans="1:16" s="22" customFormat="1" ht="16.5" hidden="1">
      <c r="A28" s="70">
        <v>6</v>
      </c>
      <c r="B28" s="71" t="s">
        <v>84</v>
      </c>
      <c r="C28" s="72" t="s">
        <v>82</v>
      </c>
      <c r="D28" s="73">
        <v>40</v>
      </c>
      <c r="E28" s="74">
        <v>0</v>
      </c>
      <c r="F28" s="73">
        <v>0</v>
      </c>
      <c r="G28" s="73">
        <f t="shared" si="1"/>
        <v>40</v>
      </c>
      <c r="H28" s="73">
        <f t="shared" si="2"/>
        <v>40</v>
      </c>
      <c r="I28" s="136">
        <v>648000</v>
      </c>
      <c r="J28" s="75">
        <v>0</v>
      </c>
      <c r="K28" s="76">
        <f t="shared" si="0"/>
        <v>25920000</v>
      </c>
      <c r="L28" s="77">
        <f t="shared" si="3"/>
        <v>0</v>
      </c>
      <c r="M28" s="77">
        <f t="shared" si="3"/>
        <v>0</v>
      </c>
      <c r="N28" s="77">
        <f t="shared" si="3"/>
        <v>25920000</v>
      </c>
      <c r="O28" s="77">
        <f t="shared" si="3"/>
        <v>25920000</v>
      </c>
      <c r="P28" s="78"/>
    </row>
    <row r="29" spans="1:16" s="22" customFormat="1" ht="16.5" hidden="1">
      <c r="A29" s="70">
        <v>7</v>
      </c>
      <c r="B29" s="71" t="s">
        <v>85</v>
      </c>
      <c r="C29" s="72" t="s">
        <v>78</v>
      </c>
      <c r="D29" s="73">
        <v>1000</v>
      </c>
      <c r="E29" s="74">
        <v>0</v>
      </c>
      <c r="F29" s="73">
        <v>0</v>
      </c>
      <c r="G29" s="73">
        <f t="shared" si="1"/>
        <v>1000</v>
      </c>
      <c r="H29" s="73">
        <f t="shared" si="2"/>
        <v>1000</v>
      </c>
      <c r="I29" s="136">
        <v>70000</v>
      </c>
      <c r="J29" s="75">
        <v>0</v>
      </c>
      <c r="K29" s="76">
        <f t="shared" si="0"/>
        <v>70000000</v>
      </c>
      <c r="L29" s="77">
        <f t="shared" si="3"/>
        <v>0</v>
      </c>
      <c r="M29" s="77">
        <f t="shared" si="3"/>
        <v>0</v>
      </c>
      <c r="N29" s="77">
        <f t="shared" si="3"/>
        <v>70000000</v>
      </c>
      <c r="O29" s="77">
        <f t="shared" si="3"/>
        <v>70000000</v>
      </c>
      <c r="P29" s="78"/>
    </row>
    <row r="30" spans="1:16" s="22" customFormat="1" ht="16.5" hidden="1">
      <c r="A30" s="70">
        <v>8</v>
      </c>
      <c r="B30" s="71" t="s">
        <v>86</v>
      </c>
      <c r="C30" s="72" t="s">
        <v>78</v>
      </c>
      <c r="D30" s="73">
        <v>4000</v>
      </c>
      <c r="E30" s="74">
        <v>0</v>
      </c>
      <c r="F30" s="73">
        <v>0</v>
      </c>
      <c r="G30" s="73">
        <f t="shared" si="1"/>
        <v>4000</v>
      </c>
      <c r="H30" s="73">
        <f t="shared" si="2"/>
        <v>4000</v>
      </c>
      <c r="I30" s="136">
        <v>19000</v>
      </c>
      <c r="J30" s="75">
        <v>0</v>
      </c>
      <c r="K30" s="76">
        <f t="shared" si="0"/>
        <v>76000000</v>
      </c>
      <c r="L30" s="77">
        <f t="shared" si="3"/>
        <v>0</v>
      </c>
      <c r="M30" s="77">
        <f t="shared" si="3"/>
        <v>0</v>
      </c>
      <c r="N30" s="77">
        <f t="shared" si="3"/>
        <v>76000000</v>
      </c>
      <c r="O30" s="77">
        <f t="shared" si="3"/>
        <v>76000000</v>
      </c>
      <c r="P30" s="78"/>
    </row>
    <row r="31" spans="1:16" s="22" customFormat="1" ht="16.5" hidden="1">
      <c r="A31" s="70">
        <v>9</v>
      </c>
      <c r="B31" s="71" t="s">
        <v>87</v>
      </c>
      <c r="C31" s="72" t="s">
        <v>88</v>
      </c>
      <c r="D31" s="73">
        <v>4</v>
      </c>
      <c r="E31" s="74">
        <v>0</v>
      </c>
      <c r="F31" s="73">
        <v>0</v>
      </c>
      <c r="G31" s="73">
        <f t="shared" si="1"/>
        <v>4</v>
      </c>
      <c r="H31" s="73">
        <f t="shared" si="2"/>
        <v>4</v>
      </c>
      <c r="I31" s="136">
        <v>3585000</v>
      </c>
      <c r="J31" s="75">
        <v>0</v>
      </c>
      <c r="K31" s="76">
        <f t="shared" si="0"/>
        <v>14340000</v>
      </c>
      <c r="L31" s="77">
        <f t="shared" si="3"/>
        <v>0</v>
      </c>
      <c r="M31" s="77">
        <f t="shared" si="3"/>
        <v>0</v>
      </c>
      <c r="N31" s="77">
        <f t="shared" si="3"/>
        <v>14340000</v>
      </c>
      <c r="O31" s="77">
        <f t="shared" si="3"/>
        <v>14340000</v>
      </c>
      <c r="P31" s="78"/>
    </row>
    <row r="32" spans="1:16" s="22" customFormat="1" ht="16.5" hidden="1">
      <c r="A32" s="70">
        <v>10</v>
      </c>
      <c r="B32" s="71" t="s">
        <v>89</v>
      </c>
      <c r="C32" s="72" t="s">
        <v>90</v>
      </c>
      <c r="D32" s="73">
        <v>2</v>
      </c>
      <c r="E32" s="74">
        <v>0</v>
      </c>
      <c r="F32" s="73">
        <v>0</v>
      </c>
      <c r="G32" s="73">
        <f t="shared" si="1"/>
        <v>2</v>
      </c>
      <c r="H32" s="73">
        <f t="shared" si="2"/>
        <v>2</v>
      </c>
      <c r="I32" s="136">
        <v>2159000</v>
      </c>
      <c r="J32" s="75">
        <v>0</v>
      </c>
      <c r="K32" s="76">
        <f t="shared" si="0"/>
        <v>4318000</v>
      </c>
      <c r="L32" s="77">
        <f t="shared" si="3"/>
        <v>0</v>
      </c>
      <c r="M32" s="77">
        <f t="shared" si="3"/>
        <v>0</v>
      </c>
      <c r="N32" s="77">
        <f t="shared" si="3"/>
        <v>4318000</v>
      </c>
      <c r="O32" s="77">
        <f t="shared" si="3"/>
        <v>4318000</v>
      </c>
      <c r="P32" s="78"/>
    </row>
    <row r="33" spans="1:16" s="22" customFormat="1" ht="16.899999999999999" hidden="1" customHeight="1">
      <c r="A33" s="65" t="s">
        <v>57</v>
      </c>
      <c r="B33" s="3" t="s">
        <v>91</v>
      </c>
      <c r="C33" s="248"/>
      <c r="D33" s="248"/>
      <c r="E33" s="248"/>
      <c r="F33" s="79"/>
      <c r="G33" s="79"/>
      <c r="H33" s="79"/>
      <c r="I33" s="137"/>
      <c r="J33" s="75"/>
      <c r="K33" s="76"/>
      <c r="L33" s="80"/>
      <c r="M33" s="80"/>
      <c r="N33" s="81"/>
      <c r="O33" s="82"/>
      <c r="P33" s="78"/>
    </row>
    <row r="34" spans="1:16" s="22" customFormat="1" ht="16.5" hidden="1">
      <c r="A34" s="70">
        <v>1</v>
      </c>
      <c r="B34" s="71" t="s">
        <v>92</v>
      </c>
      <c r="C34" s="72" t="s">
        <v>88</v>
      </c>
      <c r="D34" s="73">
        <v>25</v>
      </c>
      <c r="E34" s="74">
        <v>0</v>
      </c>
      <c r="F34" s="73">
        <v>0</v>
      </c>
      <c r="G34" s="73">
        <f t="shared" ref="G34:G40" si="4">D34</f>
        <v>25</v>
      </c>
      <c r="H34" s="73">
        <f t="shared" ref="H34:H40" si="5">F34+G34</f>
        <v>25</v>
      </c>
      <c r="I34" s="136">
        <v>3585000</v>
      </c>
      <c r="J34" s="75">
        <v>0</v>
      </c>
      <c r="K34" s="76">
        <f t="shared" si="0"/>
        <v>89625000</v>
      </c>
      <c r="L34" s="77">
        <f t="shared" ref="L34:O40" si="6">E34*($I34+$J34)</f>
        <v>0</v>
      </c>
      <c r="M34" s="77">
        <f t="shared" si="6"/>
        <v>0</v>
      </c>
      <c r="N34" s="77">
        <f t="shared" si="6"/>
        <v>89625000</v>
      </c>
      <c r="O34" s="77">
        <f t="shared" si="6"/>
        <v>89625000</v>
      </c>
      <c r="P34" s="78"/>
    </row>
    <row r="35" spans="1:16" s="22" customFormat="1" ht="16.5" hidden="1">
      <c r="A35" s="70">
        <v>2</v>
      </c>
      <c r="B35" s="71" t="s">
        <v>93</v>
      </c>
      <c r="C35" s="72" t="s">
        <v>78</v>
      </c>
      <c r="D35" s="73">
        <v>1920</v>
      </c>
      <c r="E35" s="74">
        <v>0</v>
      </c>
      <c r="F35" s="73">
        <v>0</v>
      </c>
      <c r="G35" s="73">
        <f t="shared" si="4"/>
        <v>1920</v>
      </c>
      <c r="H35" s="73">
        <f t="shared" si="5"/>
        <v>1920</v>
      </c>
      <c r="I35" s="136">
        <v>34000</v>
      </c>
      <c r="J35" s="75">
        <v>0</v>
      </c>
      <c r="K35" s="76">
        <f t="shared" si="0"/>
        <v>65280000</v>
      </c>
      <c r="L35" s="77">
        <f t="shared" si="6"/>
        <v>0</v>
      </c>
      <c r="M35" s="77">
        <f t="shared" si="6"/>
        <v>0</v>
      </c>
      <c r="N35" s="77">
        <f t="shared" si="6"/>
        <v>65280000</v>
      </c>
      <c r="O35" s="77">
        <f t="shared" si="6"/>
        <v>65280000</v>
      </c>
      <c r="P35" s="78"/>
    </row>
    <row r="36" spans="1:16" s="22" customFormat="1" ht="16.5" hidden="1">
      <c r="A36" s="70">
        <v>3</v>
      </c>
      <c r="B36" s="71" t="s">
        <v>94</v>
      </c>
      <c r="C36" s="72" t="s">
        <v>78</v>
      </c>
      <c r="D36" s="73">
        <v>750</v>
      </c>
      <c r="E36" s="74">
        <v>0</v>
      </c>
      <c r="F36" s="73">
        <v>0</v>
      </c>
      <c r="G36" s="73">
        <f t="shared" si="4"/>
        <v>750</v>
      </c>
      <c r="H36" s="73">
        <f t="shared" si="5"/>
        <v>750</v>
      </c>
      <c r="I36" s="136">
        <v>18000</v>
      </c>
      <c r="J36" s="75">
        <v>0</v>
      </c>
      <c r="K36" s="76">
        <f t="shared" si="0"/>
        <v>13500000</v>
      </c>
      <c r="L36" s="77">
        <f t="shared" si="6"/>
        <v>0</v>
      </c>
      <c r="M36" s="77">
        <f t="shared" si="6"/>
        <v>0</v>
      </c>
      <c r="N36" s="77">
        <f t="shared" si="6"/>
        <v>13500000</v>
      </c>
      <c r="O36" s="77">
        <f t="shared" si="6"/>
        <v>13500000</v>
      </c>
      <c r="P36" s="78"/>
    </row>
    <row r="37" spans="1:16" s="22" customFormat="1" ht="33" hidden="1">
      <c r="A37" s="70">
        <v>4</v>
      </c>
      <c r="B37" s="71" t="s">
        <v>95</v>
      </c>
      <c r="C37" s="72" t="s">
        <v>90</v>
      </c>
      <c r="D37" s="73">
        <v>3</v>
      </c>
      <c r="E37" s="74">
        <v>0</v>
      </c>
      <c r="F37" s="73">
        <v>0</v>
      </c>
      <c r="G37" s="73">
        <f t="shared" si="4"/>
        <v>3</v>
      </c>
      <c r="H37" s="73">
        <f t="shared" si="5"/>
        <v>3</v>
      </c>
      <c r="I37" s="136">
        <v>2159000</v>
      </c>
      <c r="J37" s="75">
        <v>0</v>
      </c>
      <c r="K37" s="76">
        <f t="shared" si="0"/>
        <v>6477000</v>
      </c>
      <c r="L37" s="77">
        <f t="shared" si="6"/>
        <v>0</v>
      </c>
      <c r="M37" s="77">
        <f t="shared" si="6"/>
        <v>0</v>
      </c>
      <c r="N37" s="77">
        <f t="shared" si="6"/>
        <v>6477000</v>
      </c>
      <c r="O37" s="77">
        <f t="shared" si="6"/>
        <v>6477000</v>
      </c>
      <c r="P37" s="78"/>
    </row>
    <row r="38" spans="1:16" s="22" customFormat="1" ht="16.5" hidden="1">
      <c r="A38" s="70">
        <v>5</v>
      </c>
      <c r="B38" s="71" t="s">
        <v>96</v>
      </c>
      <c r="C38" s="72" t="s">
        <v>97</v>
      </c>
      <c r="D38" s="73">
        <v>128</v>
      </c>
      <c r="E38" s="74">
        <v>0</v>
      </c>
      <c r="F38" s="73">
        <v>0</v>
      </c>
      <c r="G38" s="73">
        <f t="shared" si="4"/>
        <v>128</v>
      </c>
      <c r="H38" s="73">
        <f t="shared" si="5"/>
        <v>128</v>
      </c>
      <c r="I38" s="136">
        <v>346000</v>
      </c>
      <c r="J38" s="75">
        <v>0</v>
      </c>
      <c r="K38" s="76">
        <f t="shared" si="0"/>
        <v>44288000</v>
      </c>
      <c r="L38" s="77">
        <f t="shared" si="6"/>
        <v>0</v>
      </c>
      <c r="M38" s="77">
        <f t="shared" si="6"/>
        <v>0</v>
      </c>
      <c r="N38" s="77">
        <f t="shared" si="6"/>
        <v>44288000</v>
      </c>
      <c r="O38" s="77">
        <f t="shared" si="6"/>
        <v>44288000</v>
      </c>
      <c r="P38" s="78"/>
    </row>
    <row r="39" spans="1:16" s="22" customFormat="1" ht="16.5" hidden="1">
      <c r="A39" s="70">
        <v>6</v>
      </c>
      <c r="B39" s="71" t="s">
        <v>98</v>
      </c>
      <c r="C39" s="72" t="s">
        <v>78</v>
      </c>
      <c r="D39" s="73">
        <v>1000</v>
      </c>
      <c r="E39" s="74">
        <v>0</v>
      </c>
      <c r="F39" s="73">
        <v>0</v>
      </c>
      <c r="G39" s="73">
        <f t="shared" si="4"/>
        <v>1000</v>
      </c>
      <c r="H39" s="73">
        <f t="shared" si="5"/>
        <v>1000</v>
      </c>
      <c r="I39" s="136">
        <v>10000</v>
      </c>
      <c r="J39" s="75">
        <v>0</v>
      </c>
      <c r="K39" s="76">
        <f t="shared" si="0"/>
        <v>10000000</v>
      </c>
      <c r="L39" s="77">
        <f t="shared" si="6"/>
        <v>0</v>
      </c>
      <c r="M39" s="77">
        <f t="shared" si="6"/>
        <v>0</v>
      </c>
      <c r="N39" s="77">
        <f t="shared" si="6"/>
        <v>10000000</v>
      </c>
      <c r="O39" s="77">
        <f t="shared" si="6"/>
        <v>10000000</v>
      </c>
      <c r="P39" s="83"/>
    </row>
    <row r="40" spans="1:16" s="22" customFormat="1" ht="16.5" hidden="1">
      <c r="A40" s="70">
        <v>7</v>
      </c>
      <c r="B40" s="71" t="s">
        <v>99</v>
      </c>
      <c r="C40" s="72" t="s">
        <v>97</v>
      </c>
      <c r="D40" s="73">
        <v>128</v>
      </c>
      <c r="E40" s="74">
        <v>0</v>
      </c>
      <c r="F40" s="73">
        <v>0</v>
      </c>
      <c r="G40" s="73">
        <f t="shared" si="4"/>
        <v>128</v>
      </c>
      <c r="H40" s="73">
        <f t="shared" si="5"/>
        <v>128</v>
      </c>
      <c r="I40" s="136">
        <v>56000</v>
      </c>
      <c r="J40" s="75">
        <v>0</v>
      </c>
      <c r="K40" s="76">
        <f t="shared" si="0"/>
        <v>7168000</v>
      </c>
      <c r="L40" s="77">
        <f t="shared" si="6"/>
        <v>0</v>
      </c>
      <c r="M40" s="77">
        <f t="shared" si="6"/>
        <v>0</v>
      </c>
      <c r="N40" s="77">
        <f t="shared" si="6"/>
        <v>7168000</v>
      </c>
      <c r="O40" s="77">
        <f t="shared" si="6"/>
        <v>7168000</v>
      </c>
      <c r="P40" s="78"/>
    </row>
    <row r="41" spans="1:16" s="22" customFormat="1" ht="16.899999999999999" hidden="1" customHeight="1">
      <c r="A41" s="65" t="s">
        <v>61</v>
      </c>
      <c r="B41" s="3" t="s">
        <v>100</v>
      </c>
      <c r="C41" s="248"/>
      <c r="D41" s="248"/>
      <c r="E41" s="248"/>
      <c r="F41" s="79"/>
      <c r="G41" s="79"/>
      <c r="H41" s="79"/>
      <c r="I41" s="138"/>
      <c r="J41" s="75"/>
      <c r="K41" s="76"/>
      <c r="L41" s="80"/>
      <c r="M41" s="80"/>
      <c r="N41" s="81"/>
      <c r="O41" s="82"/>
      <c r="P41" s="78"/>
    </row>
    <row r="42" spans="1:16" s="22" customFormat="1" ht="33" hidden="1">
      <c r="A42" s="70">
        <v>1</v>
      </c>
      <c r="B42" s="84" t="s">
        <v>101</v>
      </c>
      <c r="C42" s="72" t="s">
        <v>102</v>
      </c>
      <c r="D42" s="73">
        <v>13.69</v>
      </c>
      <c r="E42" s="74">
        <v>0</v>
      </c>
      <c r="F42" s="73">
        <v>0</v>
      </c>
      <c r="G42" s="73">
        <f t="shared" ref="G42:G54" si="7">D42</f>
        <v>13.69</v>
      </c>
      <c r="H42" s="73">
        <f t="shared" ref="H42:H54" si="8">F42+G42</f>
        <v>13.69</v>
      </c>
      <c r="I42" s="136">
        <v>1280000</v>
      </c>
      <c r="J42" s="75">
        <v>0</v>
      </c>
      <c r="K42" s="76">
        <f t="shared" si="0"/>
        <v>17523200</v>
      </c>
      <c r="L42" s="77">
        <f t="shared" ref="L42:O54" si="9">E42*($I42+$J42)</f>
        <v>0</v>
      </c>
      <c r="M42" s="77">
        <f t="shared" si="9"/>
        <v>0</v>
      </c>
      <c r="N42" s="77">
        <f t="shared" si="9"/>
        <v>17523200</v>
      </c>
      <c r="O42" s="77">
        <f t="shared" si="9"/>
        <v>17523200</v>
      </c>
      <c r="P42" s="78"/>
    </row>
    <row r="43" spans="1:16" s="22" customFormat="1" ht="33" hidden="1">
      <c r="A43" s="70">
        <v>2</v>
      </c>
      <c r="B43" s="84" t="s">
        <v>103</v>
      </c>
      <c r="C43" s="72" t="s">
        <v>102</v>
      </c>
      <c r="D43" s="73">
        <v>55</v>
      </c>
      <c r="E43" s="74">
        <v>0</v>
      </c>
      <c r="F43" s="73">
        <v>0</v>
      </c>
      <c r="G43" s="73">
        <f t="shared" si="7"/>
        <v>55</v>
      </c>
      <c r="H43" s="73">
        <f t="shared" si="8"/>
        <v>55</v>
      </c>
      <c r="I43" s="136">
        <v>914000</v>
      </c>
      <c r="J43" s="75">
        <v>0</v>
      </c>
      <c r="K43" s="76">
        <f t="shared" si="0"/>
        <v>50270000</v>
      </c>
      <c r="L43" s="77">
        <f t="shared" si="9"/>
        <v>0</v>
      </c>
      <c r="M43" s="77">
        <f t="shared" si="9"/>
        <v>0</v>
      </c>
      <c r="N43" s="77">
        <f t="shared" si="9"/>
        <v>50270000</v>
      </c>
      <c r="O43" s="77">
        <f t="shared" si="9"/>
        <v>50270000</v>
      </c>
      <c r="P43" s="78"/>
    </row>
    <row r="44" spans="1:16" s="22" customFormat="1" ht="33" hidden="1">
      <c r="A44" s="70">
        <v>3</v>
      </c>
      <c r="B44" s="84" t="s">
        <v>104</v>
      </c>
      <c r="C44" s="72" t="s">
        <v>102</v>
      </c>
      <c r="D44" s="73">
        <v>52.2</v>
      </c>
      <c r="E44" s="74">
        <v>0</v>
      </c>
      <c r="F44" s="73">
        <v>0</v>
      </c>
      <c r="G44" s="73">
        <f t="shared" si="7"/>
        <v>52.2</v>
      </c>
      <c r="H44" s="73">
        <f t="shared" si="8"/>
        <v>52.2</v>
      </c>
      <c r="I44" s="136">
        <v>686000</v>
      </c>
      <c r="J44" s="75">
        <v>0</v>
      </c>
      <c r="K44" s="76">
        <f t="shared" si="0"/>
        <v>35809200</v>
      </c>
      <c r="L44" s="77">
        <f t="shared" si="9"/>
        <v>0</v>
      </c>
      <c r="M44" s="77">
        <f t="shared" si="9"/>
        <v>0</v>
      </c>
      <c r="N44" s="77">
        <f t="shared" si="9"/>
        <v>35809200</v>
      </c>
      <c r="O44" s="77">
        <f t="shared" si="9"/>
        <v>35809200</v>
      </c>
      <c r="P44" s="78"/>
    </row>
    <row r="45" spans="1:16" s="22" customFormat="1" ht="33" hidden="1">
      <c r="A45" s="70">
        <v>4</v>
      </c>
      <c r="B45" s="84" t="s">
        <v>105</v>
      </c>
      <c r="C45" s="72" t="s">
        <v>102</v>
      </c>
      <c r="D45" s="73">
        <v>14.32</v>
      </c>
      <c r="E45" s="74">
        <v>0</v>
      </c>
      <c r="F45" s="73">
        <v>0</v>
      </c>
      <c r="G45" s="73">
        <f t="shared" si="7"/>
        <v>14.32</v>
      </c>
      <c r="H45" s="73">
        <f t="shared" si="8"/>
        <v>14.32</v>
      </c>
      <c r="I45" s="136">
        <v>2057000</v>
      </c>
      <c r="J45" s="75">
        <v>0</v>
      </c>
      <c r="K45" s="76">
        <f t="shared" si="0"/>
        <v>29456240</v>
      </c>
      <c r="L45" s="77">
        <f t="shared" si="9"/>
        <v>0</v>
      </c>
      <c r="M45" s="77">
        <f t="shared" si="9"/>
        <v>0</v>
      </c>
      <c r="N45" s="77">
        <f t="shared" si="9"/>
        <v>29456240</v>
      </c>
      <c r="O45" s="77">
        <f t="shared" si="9"/>
        <v>29456240</v>
      </c>
      <c r="P45" s="78"/>
    </row>
    <row r="46" spans="1:16" s="22" customFormat="1" ht="49.5" hidden="1">
      <c r="A46" s="70">
        <v>5</v>
      </c>
      <c r="B46" s="71" t="s">
        <v>106</v>
      </c>
      <c r="C46" s="72" t="s">
        <v>102</v>
      </c>
      <c r="D46" s="73">
        <v>18.399999999999999</v>
      </c>
      <c r="E46" s="74">
        <v>0</v>
      </c>
      <c r="F46" s="73">
        <v>0</v>
      </c>
      <c r="G46" s="73">
        <f t="shared" si="7"/>
        <v>18.399999999999999</v>
      </c>
      <c r="H46" s="73">
        <f t="shared" si="8"/>
        <v>18.399999999999999</v>
      </c>
      <c r="I46" s="136">
        <v>2057000</v>
      </c>
      <c r="J46" s="75">
        <v>0</v>
      </c>
      <c r="K46" s="76">
        <f t="shared" si="0"/>
        <v>37848800</v>
      </c>
      <c r="L46" s="77">
        <f t="shared" si="9"/>
        <v>0</v>
      </c>
      <c r="M46" s="77">
        <f t="shared" si="9"/>
        <v>0</v>
      </c>
      <c r="N46" s="77">
        <f t="shared" si="9"/>
        <v>37848800</v>
      </c>
      <c r="O46" s="77">
        <f t="shared" si="9"/>
        <v>37848800</v>
      </c>
      <c r="P46" s="78"/>
    </row>
    <row r="47" spans="1:16" s="22" customFormat="1" ht="49.5" hidden="1">
      <c r="A47" s="70">
        <v>6</v>
      </c>
      <c r="B47" s="84" t="s">
        <v>409</v>
      </c>
      <c r="C47" s="72" t="s">
        <v>102</v>
      </c>
      <c r="D47" s="73">
        <v>13.11</v>
      </c>
      <c r="E47" s="74">
        <v>0</v>
      </c>
      <c r="F47" s="73">
        <v>0</v>
      </c>
      <c r="G47" s="73">
        <f t="shared" si="7"/>
        <v>13.11</v>
      </c>
      <c r="H47" s="73">
        <f t="shared" si="8"/>
        <v>13.11</v>
      </c>
      <c r="I47" s="136">
        <v>2057000</v>
      </c>
      <c r="J47" s="75">
        <v>0</v>
      </c>
      <c r="K47" s="76">
        <f t="shared" si="0"/>
        <v>26967270</v>
      </c>
      <c r="L47" s="77">
        <f t="shared" si="9"/>
        <v>0</v>
      </c>
      <c r="M47" s="77">
        <f t="shared" si="9"/>
        <v>0</v>
      </c>
      <c r="N47" s="77">
        <f t="shared" si="9"/>
        <v>26967270</v>
      </c>
      <c r="O47" s="77">
        <f t="shared" si="9"/>
        <v>26967270</v>
      </c>
      <c r="P47" s="78"/>
    </row>
    <row r="48" spans="1:16" s="22" customFormat="1" ht="33" hidden="1">
      <c r="A48" s="70">
        <v>7</v>
      </c>
      <c r="B48" s="71" t="s">
        <v>107</v>
      </c>
      <c r="C48" s="72" t="s">
        <v>54</v>
      </c>
      <c r="D48" s="73">
        <v>1</v>
      </c>
      <c r="E48" s="74">
        <v>0</v>
      </c>
      <c r="F48" s="73">
        <v>0</v>
      </c>
      <c r="G48" s="73">
        <f t="shared" si="7"/>
        <v>1</v>
      </c>
      <c r="H48" s="73">
        <f t="shared" si="8"/>
        <v>1</v>
      </c>
      <c r="I48" s="136">
        <v>19425000</v>
      </c>
      <c r="J48" s="75">
        <v>0</v>
      </c>
      <c r="K48" s="76">
        <f t="shared" si="0"/>
        <v>19425000</v>
      </c>
      <c r="L48" s="77">
        <f t="shared" si="9"/>
        <v>0</v>
      </c>
      <c r="M48" s="77">
        <f t="shared" si="9"/>
        <v>0</v>
      </c>
      <c r="N48" s="77">
        <f t="shared" si="9"/>
        <v>19425000</v>
      </c>
      <c r="O48" s="77">
        <f t="shared" si="9"/>
        <v>19425000</v>
      </c>
      <c r="P48" s="78"/>
    </row>
    <row r="49" spans="1:16" s="22" customFormat="1" ht="16.5" hidden="1">
      <c r="A49" s="70">
        <v>8</v>
      </c>
      <c r="B49" s="71" t="s">
        <v>108</v>
      </c>
      <c r="C49" s="72" t="s">
        <v>109</v>
      </c>
      <c r="D49" s="73">
        <v>1</v>
      </c>
      <c r="E49" s="74">
        <v>0</v>
      </c>
      <c r="F49" s="73">
        <v>0</v>
      </c>
      <c r="G49" s="73">
        <f t="shared" si="7"/>
        <v>1</v>
      </c>
      <c r="H49" s="73">
        <f t="shared" si="8"/>
        <v>1</v>
      </c>
      <c r="I49" s="136">
        <v>10635000</v>
      </c>
      <c r="J49" s="75">
        <v>0</v>
      </c>
      <c r="K49" s="76">
        <f t="shared" si="0"/>
        <v>10635000</v>
      </c>
      <c r="L49" s="77">
        <f t="shared" si="9"/>
        <v>0</v>
      </c>
      <c r="M49" s="77">
        <f t="shared" si="9"/>
        <v>0</v>
      </c>
      <c r="N49" s="77">
        <f t="shared" si="9"/>
        <v>10635000</v>
      </c>
      <c r="O49" s="77">
        <f t="shared" si="9"/>
        <v>10635000</v>
      </c>
      <c r="P49" s="78"/>
    </row>
    <row r="50" spans="1:16" s="22" customFormat="1" ht="16.5" hidden="1">
      <c r="A50" s="70">
        <v>9</v>
      </c>
      <c r="B50" s="71" t="s">
        <v>110</v>
      </c>
      <c r="C50" s="72" t="s">
        <v>109</v>
      </c>
      <c r="D50" s="73">
        <v>10</v>
      </c>
      <c r="E50" s="74">
        <v>0</v>
      </c>
      <c r="F50" s="73">
        <v>0</v>
      </c>
      <c r="G50" s="73">
        <f t="shared" si="7"/>
        <v>10</v>
      </c>
      <c r="H50" s="73">
        <f t="shared" si="8"/>
        <v>10</v>
      </c>
      <c r="I50" s="136">
        <v>737000</v>
      </c>
      <c r="J50" s="75">
        <v>0</v>
      </c>
      <c r="K50" s="76">
        <f t="shared" si="0"/>
        <v>7370000</v>
      </c>
      <c r="L50" s="77">
        <f t="shared" si="9"/>
        <v>0</v>
      </c>
      <c r="M50" s="77">
        <f t="shared" si="9"/>
        <v>0</v>
      </c>
      <c r="N50" s="77">
        <f t="shared" si="9"/>
        <v>7370000</v>
      </c>
      <c r="O50" s="77">
        <f t="shared" si="9"/>
        <v>7370000</v>
      </c>
      <c r="P50" s="78"/>
    </row>
    <row r="51" spans="1:16" s="22" customFormat="1" ht="16.5" hidden="1">
      <c r="A51" s="70">
        <v>10</v>
      </c>
      <c r="B51" s="71" t="s">
        <v>111</v>
      </c>
      <c r="C51" s="72" t="s">
        <v>102</v>
      </c>
      <c r="D51" s="73">
        <v>19.2</v>
      </c>
      <c r="E51" s="74">
        <v>0</v>
      </c>
      <c r="F51" s="73">
        <v>0</v>
      </c>
      <c r="G51" s="73">
        <f t="shared" si="7"/>
        <v>19.2</v>
      </c>
      <c r="H51" s="73">
        <f t="shared" si="8"/>
        <v>19.2</v>
      </c>
      <c r="I51" s="136">
        <v>1481000</v>
      </c>
      <c r="J51" s="75">
        <v>0</v>
      </c>
      <c r="K51" s="76">
        <f t="shared" si="0"/>
        <v>28435200</v>
      </c>
      <c r="L51" s="77">
        <f t="shared" si="9"/>
        <v>0</v>
      </c>
      <c r="M51" s="77">
        <f t="shared" si="9"/>
        <v>0</v>
      </c>
      <c r="N51" s="77">
        <f t="shared" si="9"/>
        <v>28435200</v>
      </c>
      <c r="O51" s="77">
        <f t="shared" si="9"/>
        <v>28435200</v>
      </c>
      <c r="P51" s="78"/>
    </row>
    <row r="52" spans="1:16" s="22" customFormat="1" ht="49.5" hidden="1">
      <c r="A52" s="70">
        <v>11</v>
      </c>
      <c r="B52" s="84" t="s">
        <v>112</v>
      </c>
      <c r="C52" s="72" t="s">
        <v>54</v>
      </c>
      <c r="D52" s="73">
        <v>1</v>
      </c>
      <c r="E52" s="74">
        <v>0</v>
      </c>
      <c r="F52" s="73">
        <v>0</v>
      </c>
      <c r="G52" s="73">
        <f t="shared" si="7"/>
        <v>1</v>
      </c>
      <c r="H52" s="73">
        <f t="shared" si="8"/>
        <v>1</v>
      </c>
      <c r="I52" s="136">
        <v>15641000</v>
      </c>
      <c r="J52" s="75">
        <v>0</v>
      </c>
      <c r="K52" s="76">
        <f t="shared" si="0"/>
        <v>15641000</v>
      </c>
      <c r="L52" s="77">
        <f t="shared" si="9"/>
        <v>0</v>
      </c>
      <c r="M52" s="77">
        <f t="shared" si="9"/>
        <v>0</v>
      </c>
      <c r="N52" s="77">
        <f t="shared" si="9"/>
        <v>15641000</v>
      </c>
      <c r="O52" s="77">
        <f t="shared" si="9"/>
        <v>15641000</v>
      </c>
      <c r="P52" s="78"/>
    </row>
    <row r="53" spans="1:16" s="22" customFormat="1" ht="33" hidden="1">
      <c r="A53" s="70">
        <v>12</v>
      </c>
      <c r="B53" s="84" t="s">
        <v>113</v>
      </c>
      <c r="C53" s="72" t="s">
        <v>102</v>
      </c>
      <c r="D53" s="73">
        <v>41</v>
      </c>
      <c r="E53" s="74">
        <v>0</v>
      </c>
      <c r="F53" s="73">
        <v>0</v>
      </c>
      <c r="G53" s="73">
        <f t="shared" si="7"/>
        <v>41</v>
      </c>
      <c r="H53" s="73">
        <f t="shared" si="8"/>
        <v>41</v>
      </c>
      <c r="I53" s="136">
        <v>377000</v>
      </c>
      <c r="J53" s="75">
        <v>0</v>
      </c>
      <c r="K53" s="76">
        <f t="shared" si="0"/>
        <v>15457000</v>
      </c>
      <c r="L53" s="77">
        <f t="shared" si="9"/>
        <v>0</v>
      </c>
      <c r="M53" s="77">
        <f t="shared" si="9"/>
        <v>0</v>
      </c>
      <c r="N53" s="77">
        <f t="shared" si="9"/>
        <v>15457000</v>
      </c>
      <c r="O53" s="77">
        <f t="shared" si="9"/>
        <v>15457000</v>
      </c>
      <c r="P53" s="78"/>
    </row>
    <row r="54" spans="1:16" s="22" customFormat="1" ht="49.5" hidden="1">
      <c r="A54" s="70">
        <v>13</v>
      </c>
      <c r="B54" s="84" t="s">
        <v>114</v>
      </c>
      <c r="C54" s="72" t="s">
        <v>54</v>
      </c>
      <c r="D54" s="73">
        <v>1</v>
      </c>
      <c r="E54" s="74">
        <v>0</v>
      </c>
      <c r="F54" s="73">
        <v>0</v>
      </c>
      <c r="G54" s="73">
        <f t="shared" si="7"/>
        <v>1</v>
      </c>
      <c r="H54" s="73">
        <f t="shared" si="8"/>
        <v>1</v>
      </c>
      <c r="I54" s="136">
        <v>7824000</v>
      </c>
      <c r="J54" s="75">
        <v>0</v>
      </c>
      <c r="K54" s="76">
        <f t="shared" si="0"/>
        <v>7824000</v>
      </c>
      <c r="L54" s="77">
        <f t="shared" si="9"/>
        <v>0</v>
      </c>
      <c r="M54" s="77">
        <f t="shared" si="9"/>
        <v>0</v>
      </c>
      <c r="N54" s="77">
        <f t="shared" si="9"/>
        <v>7824000</v>
      </c>
      <c r="O54" s="77">
        <f t="shared" si="9"/>
        <v>7824000</v>
      </c>
      <c r="P54" s="78"/>
    </row>
    <row r="55" spans="1:16" s="22" customFormat="1" ht="16.899999999999999" hidden="1" customHeight="1">
      <c r="A55" s="65" t="s">
        <v>66</v>
      </c>
      <c r="B55" s="3" t="s">
        <v>115</v>
      </c>
      <c r="C55" s="248"/>
      <c r="D55" s="248"/>
      <c r="E55" s="248"/>
      <c r="F55" s="79"/>
      <c r="G55" s="79"/>
      <c r="H55" s="79"/>
      <c r="I55" s="138"/>
      <c r="J55" s="75"/>
      <c r="K55" s="76"/>
      <c r="L55" s="80"/>
      <c r="M55" s="80"/>
      <c r="N55" s="81"/>
      <c r="O55" s="82"/>
      <c r="P55" s="78"/>
    </row>
    <row r="56" spans="1:16" s="22" customFormat="1" ht="16.5" hidden="1">
      <c r="A56" s="70">
        <v>1</v>
      </c>
      <c r="B56" s="71" t="s">
        <v>116</v>
      </c>
      <c r="C56" s="72" t="s">
        <v>102</v>
      </c>
      <c r="D56" s="73">
        <v>75</v>
      </c>
      <c r="E56" s="74">
        <v>0</v>
      </c>
      <c r="F56" s="73">
        <v>0</v>
      </c>
      <c r="G56" s="73">
        <f t="shared" ref="G56:G64" si="10">D56</f>
        <v>75</v>
      </c>
      <c r="H56" s="73">
        <f t="shared" ref="H56:H64" si="11">F56+G56</f>
        <v>75</v>
      </c>
      <c r="I56" s="136">
        <v>823000</v>
      </c>
      <c r="J56" s="75">
        <v>0</v>
      </c>
      <c r="K56" s="76">
        <f t="shared" si="0"/>
        <v>61725000</v>
      </c>
      <c r="L56" s="77">
        <f t="shared" ref="L56:O64" si="12">E56*($I56+$J56)</f>
        <v>0</v>
      </c>
      <c r="M56" s="77">
        <f t="shared" si="12"/>
        <v>0</v>
      </c>
      <c r="N56" s="77">
        <f t="shared" si="12"/>
        <v>61725000</v>
      </c>
      <c r="O56" s="77">
        <f t="shared" si="12"/>
        <v>61725000</v>
      </c>
      <c r="P56" s="78"/>
    </row>
    <row r="57" spans="1:16" s="22" customFormat="1" ht="16.5" hidden="1">
      <c r="A57" s="70">
        <v>2</v>
      </c>
      <c r="B57" s="71" t="s">
        <v>117</v>
      </c>
      <c r="C57" s="72" t="s">
        <v>118</v>
      </c>
      <c r="D57" s="73">
        <v>140</v>
      </c>
      <c r="E57" s="74">
        <v>0</v>
      </c>
      <c r="F57" s="73">
        <v>0</v>
      </c>
      <c r="G57" s="73">
        <f t="shared" si="10"/>
        <v>140</v>
      </c>
      <c r="H57" s="73">
        <f t="shared" si="11"/>
        <v>140</v>
      </c>
      <c r="I57" s="136">
        <v>914000</v>
      </c>
      <c r="J57" s="75">
        <v>0</v>
      </c>
      <c r="K57" s="76">
        <f t="shared" si="0"/>
        <v>127960000</v>
      </c>
      <c r="L57" s="77">
        <f t="shared" si="12"/>
        <v>0</v>
      </c>
      <c r="M57" s="77">
        <f t="shared" si="12"/>
        <v>0</v>
      </c>
      <c r="N57" s="77">
        <f t="shared" si="12"/>
        <v>127960000</v>
      </c>
      <c r="O57" s="77">
        <f t="shared" si="12"/>
        <v>127960000</v>
      </c>
      <c r="P57" s="78"/>
    </row>
    <row r="58" spans="1:16" s="22" customFormat="1" ht="16.5" hidden="1">
      <c r="A58" s="70">
        <v>3</v>
      </c>
      <c r="B58" s="71" t="s">
        <v>119</v>
      </c>
      <c r="C58" s="72" t="s">
        <v>102</v>
      </c>
      <c r="D58" s="73">
        <v>55</v>
      </c>
      <c r="E58" s="74">
        <v>0</v>
      </c>
      <c r="F58" s="73">
        <v>0</v>
      </c>
      <c r="G58" s="73">
        <f t="shared" si="10"/>
        <v>55</v>
      </c>
      <c r="H58" s="73">
        <f t="shared" si="11"/>
        <v>55</v>
      </c>
      <c r="I58" s="136">
        <v>311000</v>
      </c>
      <c r="J58" s="75">
        <v>0</v>
      </c>
      <c r="K58" s="76">
        <f t="shared" si="0"/>
        <v>17105000</v>
      </c>
      <c r="L58" s="77">
        <f t="shared" si="12"/>
        <v>0</v>
      </c>
      <c r="M58" s="77">
        <f t="shared" si="12"/>
        <v>0</v>
      </c>
      <c r="N58" s="77">
        <f t="shared" si="12"/>
        <v>17105000</v>
      </c>
      <c r="O58" s="77">
        <f t="shared" si="12"/>
        <v>17105000</v>
      </c>
      <c r="P58" s="78"/>
    </row>
    <row r="59" spans="1:16" s="22" customFormat="1" ht="33" hidden="1">
      <c r="A59" s="70">
        <v>4</v>
      </c>
      <c r="B59" s="84" t="s">
        <v>120</v>
      </c>
      <c r="C59" s="72" t="s">
        <v>118</v>
      </c>
      <c r="D59" s="73">
        <v>16</v>
      </c>
      <c r="E59" s="74">
        <v>0</v>
      </c>
      <c r="F59" s="73">
        <v>0</v>
      </c>
      <c r="G59" s="73">
        <f t="shared" si="10"/>
        <v>16</v>
      </c>
      <c r="H59" s="73">
        <f t="shared" si="11"/>
        <v>16</v>
      </c>
      <c r="I59" s="136">
        <v>2104000</v>
      </c>
      <c r="J59" s="75">
        <v>0</v>
      </c>
      <c r="K59" s="76">
        <f t="shared" si="0"/>
        <v>33664000</v>
      </c>
      <c r="L59" s="77">
        <f t="shared" si="12"/>
        <v>0</v>
      </c>
      <c r="M59" s="77">
        <f t="shared" si="12"/>
        <v>0</v>
      </c>
      <c r="N59" s="77">
        <f t="shared" si="12"/>
        <v>33664000</v>
      </c>
      <c r="O59" s="77">
        <f t="shared" si="12"/>
        <v>33664000</v>
      </c>
      <c r="P59" s="78"/>
    </row>
    <row r="60" spans="1:16" s="22" customFormat="1" ht="16.5" hidden="1">
      <c r="A60" s="70">
        <v>5</v>
      </c>
      <c r="B60" s="71" t="s">
        <v>121</v>
      </c>
      <c r="C60" s="72" t="s">
        <v>122</v>
      </c>
      <c r="D60" s="73">
        <v>1</v>
      </c>
      <c r="E60" s="74">
        <v>0</v>
      </c>
      <c r="F60" s="73">
        <v>0</v>
      </c>
      <c r="G60" s="73">
        <f t="shared" si="10"/>
        <v>1</v>
      </c>
      <c r="H60" s="73">
        <f t="shared" si="11"/>
        <v>1</v>
      </c>
      <c r="I60" s="136">
        <v>1464000</v>
      </c>
      <c r="J60" s="75">
        <v>0</v>
      </c>
      <c r="K60" s="76">
        <f t="shared" si="0"/>
        <v>1464000</v>
      </c>
      <c r="L60" s="77">
        <f t="shared" si="12"/>
        <v>0</v>
      </c>
      <c r="M60" s="77">
        <f t="shared" si="12"/>
        <v>0</v>
      </c>
      <c r="N60" s="77">
        <f t="shared" si="12"/>
        <v>1464000</v>
      </c>
      <c r="O60" s="77">
        <f t="shared" si="12"/>
        <v>1464000</v>
      </c>
      <c r="P60" s="78"/>
    </row>
    <row r="61" spans="1:16" s="22" customFormat="1" ht="16.5" hidden="1">
      <c r="A61" s="70">
        <v>6</v>
      </c>
      <c r="B61" s="71" t="s">
        <v>123</v>
      </c>
      <c r="C61" s="72" t="s">
        <v>122</v>
      </c>
      <c r="D61" s="73">
        <v>1</v>
      </c>
      <c r="E61" s="74">
        <v>0</v>
      </c>
      <c r="F61" s="73">
        <v>0</v>
      </c>
      <c r="G61" s="73">
        <f t="shared" si="10"/>
        <v>1</v>
      </c>
      <c r="H61" s="73">
        <f t="shared" si="11"/>
        <v>1</v>
      </c>
      <c r="I61" s="136">
        <v>12819000</v>
      </c>
      <c r="J61" s="75">
        <v>0</v>
      </c>
      <c r="K61" s="76">
        <f t="shared" si="0"/>
        <v>12819000</v>
      </c>
      <c r="L61" s="77">
        <f t="shared" si="12"/>
        <v>0</v>
      </c>
      <c r="M61" s="77">
        <f t="shared" si="12"/>
        <v>0</v>
      </c>
      <c r="N61" s="77">
        <f t="shared" si="12"/>
        <v>12819000</v>
      </c>
      <c r="O61" s="77">
        <f t="shared" si="12"/>
        <v>12819000</v>
      </c>
      <c r="P61" s="78"/>
    </row>
    <row r="62" spans="1:16" s="22" customFormat="1" ht="16.5" hidden="1">
      <c r="A62" s="70">
        <v>7</v>
      </c>
      <c r="B62" s="71" t="s">
        <v>124</v>
      </c>
      <c r="C62" s="72" t="s">
        <v>122</v>
      </c>
      <c r="D62" s="73">
        <v>2</v>
      </c>
      <c r="E62" s="74">
        <v>0</v>
      </c>
      <c r="F62" s="73">
        <v>0</v>
      </c>
      <c r="G62" s="73">
        <f t="shared" si="10"/>
        <v>2</v>
      </c>
      <c r="H62" s="73">
        <f t="shared" si="11"/>
        <v>2</v>
      </c>
      <c r="I62" s="136">
        <v>2747000</v>
      </c>
      <c r="J62" s="75">
        <v>0</v>
      </c>
      <c r="K62" s="76">
        <f t="shared" si="0"/>
        <v>5494000</v>
      </c>
      <c r="L62" s="77">
        <f t="shared" si="12"/>
        <v>0</v>
      </c>
      <c r="M62" s="77">
        <f t="shared" si="12"/>
        <v>0</v>
      </c>
      <c r="N62" s="77">
        <f t="shared" si="12"/>
        <v>5494000</v>
      </c>
      <c r="O62" s="77">
        <f t="shared" si="12"/>
        <v>5494000</v>
      </c>
      <c r="P62" s="78"/>
    </row>
    <row r="63" spans="1:16" s="22" customFormat="1" ht="16.5" hidden="1">
      <c r="A63" s="70">
        <v>8</v>
      </c>
      <c r="B63" s="71" t="s">
        <v>125</v>
      </c>
      <c r="C63" s="72" t="s">
        <v>122</v>
      </c>
      <c r="D63" s="73">
        <v>2</v>
      </c>
      <c r="E63" s="74">
        <v>0</v>
      </c>
      <c r="F63" s="73">
        <v>0</v>
      </c>
      <c r="G63" s="73">
        <f t="shared" si="10"/>
        <v>2</v>
      </c>
      <c r="H63" s="73">
        <f t="shared" si="11"/>
        <v>2</v>
      </c>
      <c r="I63" s="136">
        <v>914000</v>
      </c>
      <c r="J63" s="75">
        <v>0</v>
      </c>
      <c r="K63" s="76">
        <f t="shared" si="0"/>
        <v>1828000</v>
      </c>
      <c r="L63" s="77">
        <f t="shared" si="12"/>
        <v>0</v>
      </c>
      <c r="M63" s="77">
        <f t="shared" si="12"/>
        <v>0</v>
      </c>
      <c r="N63" s="77">
        <f t="shared" si="12"/>
        <v>1828000</v>
      </c>
      <c r="O63" s="77">
        <f t="shared" si="12"/>
        <v>1828000</v>
      </c>
      <c r="P63" s="78"/>
    </row>
    <row r="64" spans="1:16" s="22" customFormat="1" ht="16.5" hidden="1">
      <c r="A64" s="70">
        <v>9</v>
      </c>
      <c r="B64" s="71" t="s">
        <v>126</v>
      </c>
      <c r="C64" s="72" t="s">
        <v>102</v>
      </c>
      <c r="D64" s="73">
        <v>55</v>
      </c>
      <c r="E64" s="74">
        <v>0</v>
      </c>
      <c r="F64" s="73">
        <v>0</v>
      </c>
      <c r="G64" s="73">
        <f t="shared" si="10"/>
        <v>55</v>
      </c>
      <c r="H64" s="73">
        <f t="shared" si="11"/>
        <v>55</v>
      </c>
      <c r="I64" s="136">
        <v>733000</v>
      </c>
      <c r="J64" s="75">
        <v>0</v>
      </c>
      <c r="K64" s="76">
        <f t="shared" si="0"/>
        <v>40315000</v>
      </c>
      <c r="L64" s="77">
        <f t="shared" si="12"/>
        <v>0</v>
      </c>
      <c r="M64" s="77">
        <f t="shared" si="12"/>
        <v>0</v>
      </c>
      <c r="N64" s="77">
        <f t="shared" si="12"/>
        <v>40315000</v>
      </c>
      <c r="O64" s="77">
        <f t="shared" si="12"/>
        <v>40315000</v>
      </c>
      <c r="P64" s="78"/>
    </row>
    <row r="65" spans="1:16" s="22" customFormat="1" ht="16.899999999999999" hidden="1" customHeight="1">
      <c r="A65" s="65" t="s">
        <v>69</v>
      </c>
      <c r="B65" s="3" t="s">
        <v>127</v>
      </c>
      <c r="C65" s="248"/>
      <c r="D65" s="248"/>
      <c r="E65" s="248"/>
      <c r="F65" s="79"/>
      <c r="G65" s="79"/>
      <c r="H65" s="79"/>
      <c r="I65" s="138"/>
      <c r="J65" s="75"/>
      <c r="K65" s="76"/>
      <c r="L65" s="80"/>
      <c r="M65" s="80"/>
      <c r="N65" s="81"/>
      <c r="O65" s="82"/>
      <c r="P65" s="78"/>
    </row>
    <row r="66" spans="1:16" s="22" customFormat="1" ht="33" hidden="1">
      <c r="A66" s="70">
        <v>1</v>
      </c>
      <c r="B66" s="84" t="s">
        <v>128</v>
      </c>
      <c r="C66" s="72" t="s">
        <v>78</v>
      </c>
      <c r="D66" s="73">
        <v>60</v>
      </c>
      <c r="E66" s="74">
        <v>0</v>
      </c>
      <c r="F66" s="73">
        <v>0</v>
      </c>
      <c r="G66" s="73">
        <f t="shared" ref="G66:G75" si="13">D66</f>
        <v>60</v>
      </c>
      <c r="H66" s="73">
        <f t="shared" ref="H66:H75" si="14">F66+G66</f>
        <v>60</v>
      </c>
      <c r="I66" s="136">
        <v>412000</v>
      </c>
      <c r="J66" s="75">
        <v>0</v>
      </c>
      <c r="K66" s="76">
        <f t="shared" si="0"/>
        <v>24720000</v>
      </c>
      <c r="L66" s="77">
        <f t="shared" ref="L66:O75" si="15">E66*($I66+$J66)</f>
        <v>0</v>
      </c>
      <c r="M66" s="77">
        <f t="shared" si="15"/>
        <v>0</v>
      </c>
      <c r="N66" s="77">
        <f t="shared" si="15"/>
        <v>24720000</v>
      </c>
      <c r="O66" s="77">
        <f t="shared" si="15"/>
        <v>24720000</v>
      </c>
      <c r="P66" s="78"/>
    </row>
    <row r="67" spans="1:16" s="22" customFormat="1" ht="16.5" hidden="1">
      <c r="A67" s="70">
        <v>2</v>
      </c>
      <c r="B67" s="71" t="s">
        <v>129</v>
      </c>
      <c r="C67" s="72" t="s">
        <v>78</v>
      </c>
      <c r="D67" s="73">
        <v>17.5</v>
      </c>
      <c r="E67" s="74">
        <v>0</v>
      </c>
      <c r="F67" s="73">
        <v>0</v>
      </c>
      <c r="G67" s="73">
        <f t="shared" si="13"/>
        <v>17.5</v>
      </c>
      <c r="H67" s="73">
        <f t="shared" si="14"/>
        <v>17.5</v>
      </c>
      <c r="I67" s="136">
        <v>960000</v>
      </c>
      <c r="J67" s="75">
        <v>0</v>
      </c>
      <c r="K67" s="76">
        <f t="shared" si="0"/>
        <v>16800000</v>
      </c>
      <c r="L67" s="77">
        <f t="shared" si="15"/>
        <v>0</v>
      </c>
      <c r="M67" s="77">
        <f t="shared" si="15"/>
        <v>0</v>
      </c>
      <c r="N67" s="77">
        <f t="shared" si="15"/>
        <v>16800000</v>
      </c>
      <c r="O67" s="77">
        <f t="shared" si="15"/>
        <v>16800000</v>
      </c>
      <c r="P67" s="78"/>
    </row>
    <row r="68" spans="1:16" s="22" customFormat="1" ht="16.5" hidden="1">
      <c r="A68" s="70">
        <v>3</v>
      </c>
      <c r="B68" s="71" t="s">
        <v>130</v>
      </c>
      <c r="C68" s="72" t="s">
        <v>122</v>
      </c>
      <c r="D68" s="73">
        <v>2</v>
      </c>
      <c r="E68" s="74">
        <v>0</v>
      </c>
      <c r="F68" s="73">
        <v>0</v>
      </c>
      <c r="G68" s="73">
        <f t="shared" si="13"/>
        <v>2</v>
      </c>
      <c r="H68" s="73">
        <f t="shared" si="14"/>
        <v>2</v>
      </c>
      <c r="I68" s="136">
        <v>1373000</v>
      </c>
      <c r="J68" s="75">
        <v>0</v>
      </c>
      <c r="K68" s="76">
        <f t="shared" si="0"/>
        <v>2746000</v>
      </c>
      <c r="L68" s="77">
        <f t="shared" si="15"/>
        <v>0</v>
      </c>
      <c r="M68" s="77">
        <f t="shared" si="15"/>
        <v>0</v>
      </c>
      <c r="N68" s="77">
        <f t="shared" si="15"/>
        <v>2746000</v>
      </c>
      <c r="O68" s="77">
        <f t="shared" si="15"/>
        <v>2746000</v>
      </c>
      <c r="P68" s="78"/>
    </row>
    <row r="69" spans="1:16" s="22" customFormat="1" ht="16.5" hidden="1">
      <c r="A69" s="70">
        <v>4</v>
      </c>
      <c r="B69" s="71" t="s">
        <v>131</v>
      </c>
      <c r="C69" s="72" t="s">
        <v>122</v>
      </c>
      <c r="D69" s="73">
        <v>2</v>
      </c>
      <c r="E69" s="74">
        <v>0</v>
      </c>
      <c r="F69" s="73">
        <v>0</v>
      </c>
      <c r="G69" s="73">
        <f t="shared" si="13"/>
        <v>2</v>
      </c>
      <c r="H69" s="73">
        <f t="shared" si="14"/>
        <v>2</v>
      </c>
      <c r="I69" s="136">
        <v>1071000</v>
      </c>
      <c r="J69" s="75">
        <v>0</v>
      </c>
      <c r="K69" s="76">
        <f t="shared" si="0"/>
        <v>2142000</v>
      </c>
      <c r="L69" s="77">
        <f t="shared" si="15"/>
        <v>0</v>
      </c>
      <c r="M69" s="77">
        <f t="shared" si="15"/>
        <v>0</v>
      </c>
      <c r="N69" s="77">
        <f t="shared" si="15"/>
        <v>2142000</v>
      </c>
      <c r="O69" s="77">
        <f t="shared" si="15"/>
        <v>2142000</v>
      </c>
      <c r="P69" s="78"/>
    </row>
    <row r="70" spans="1:16" s="22" customFormat="1" ht="16.5" hidden="1">
      <c r="A70" s="70">
        <v>5</v>
      </c>
      <c r="B70" s="71" t="s">
        <v>132</v>
      </c>
      <c r="C70" s="72" t="s">
        <v>122</v>
      </c>
      <c r="D70" s="73">
        <v>2</v>
      </c>
      <c r="E70" s="74">
        <v>0</v>
      </c>
      <c r="F70" s="73">
        <v>0</v>
      </c>
      <c r="G70" s="73">
        <f t="shared" si="13"/>
        <v>2</v>
      </c>
      <c r="H70" s="73">
        <f t="shared" si="14"/>
        <v>2</v>
      </c>
      <c r="I70" s="136">
        <v>1099000</v>
      </c>
      <c r="J70" s="75">
        <v>0</v>
      </c>
      <c r="K70" s="76">
        <f t="shared" si="0"/>
        <v>2198000</v>
      </c>
      <c r="L70" s="77">
        <f t="shared" si="15"/>
        <v>0</v>
      </c>
      <c r="M70" s="77">
        <f t="shared" si="15"/>
        <v>0</v>
      </c>
      <c r="N70" s="77">
        <f t="shared" si="15"/>
        <v>2198000</v>
      </c>
      <c r="O70" s="77">
        <f t="shared" si="15"/>
        <v>2198000</v>
      </c>
      <c r="P70" s="78"/>
    </row>
    <row r="71" spans="1:16" s="22" customFormat="1" ht="33" hidden="1">
      <c r="A71" s="70">
        <v>6</v>
      </c>
      <c r="B71" s="84" t="s">
        <v>133</v>
      </c>
      <c r="C71" s="72" t="s">
        <v>78</v>
      </c>
      <c r="D71" s="73">
        <v>30</v>
      </c>
      <c r="E71" s="74">
        <v>0</v>
      </c>
      <c r="F71" s="73">
        <v>0</v>
      </c>
      <c r="G71" s="73">
        <f t="shared" si="13"/>
        <v>30</v>
      </c>
      <c r="H71" s="73">
        <f t="shared" si="14"/>
        <v>30</v>
      </c>
      <c r="I71" s="136">
        <v>458000</v>
      </c>
      <c r="J71" s="75">
        <v>0</v>
      </c>
      <c r="K71" s="76">
        <f t="shared" si="0"/>
        <v>13740000</v>
      </c>
      <c r="L71" s="77">
        <f t="shared" si="15"/>
        <v>0</v>
      </c>
      <c r="M71" s="77">
        <f t="shared" si="15"/>
        <v>0</v>
      </c>
      <c r="N71" s="77">
        <f t="shared" si="15"/>
        <v>13740000</v>
      </c>
      <c r="O71" s="77">
        <f t="shared" si="15"/>
        <v>13740000</v>
      </c>
      <c r="P71" s="78"/>
    </row>
    <row r="72" spans="1:16" s="22" customFormat="1" ht="16.5" hidden="1">
      <c r="A72" s="70">
        <v>7</v>
      </c>
      <c r="B72" s="71" t="s">
        <v>134</v>
      </c>
      <c r="C72" s="72" t="s">
        <v>122</v>
      </c>
      <c r="D72" s="73">
        <v>8</v>
      </c>
      <c r="E72" s="74">
        <v>0</v>
      </c>
      <c r="F72" s="73">
        <v>0</v>
      </c>
      <c r="G72" s="73">
        <f t="shared" si="13"/>
        <v>8</v>
      </c>
      <c r="H72" s="73">
        <f t="shared" si="14"/>
        <v>8</v>
      </c>
      <c r="I72" s="136">
        <v>914000</v>
      </c>
      <c r="J72" s="75">
        <v>0</v>
      </c>
      <c r="K72" s="76">
        <f t="shared" si="0"/>
        <v>7312000</v>
      </c>
      <c r="L72" s="77">
        <f t="shared" si="15"/>
        <v>0</v>
      </c>
      <c r="M72" s="77">
        <f t="shared" si="15"/>
        <v>0</v>
      </c>
      <c r="N72" s="77">
        <f t="shared" si="15"/>
        <v>7312000</v>
      </c>
      <c r="O72" s="77">
        <f t="shared" si="15"/>
        <v>7312000</v>
      </c>
      <c r="P72" s="78"/>
    </row>
    <row r="73" spans="1:16" s="22" customFormat="1" ht="16.5" hidden="1">
      <c r="A73" s="70">
        <v>8</v>
      </c>
      <c r="B73" s="71" t="s">
        <v>131</v>
      </c>
      <c r="C73" s="72" t="s">
        <v>122</v>
      </c>
      <c r="D73" s="73">
        <v>2</v>
      </c>
      <c r="E73" s="74">
        <v>0</v>
      </c>
      <c r="F73" s="73">
        <v>0</v>
      </c>
      <c r="G73" s="73">
        <f t="shared" si="13"/>
        <v>2</v>
      </c>
      <c r="H73" s="73">
        <f t="shared" si="14"/>
        <v>2</v>
      </c>
      <c r="I73" s="136">
        <v>823000</v>
      </c>
      <c r="J73" s="75">
        <v>0</v>
      </c>
      <c r="K73" s="76">
        <f t="shared" si="0"/>
        <v>1646000</v>
      </c>
      <c r="L73" s="77">
        <f t="shared" si="15"/>
        <v>0</v>
      </c>
      <c r="M73" s="77">
        <f t="shared" si="15"/>
        <v>0</v>
      </c>
      <c r="N73" s="77">
        <f t="shared" si="15"/>
        <v>1646000</v>
      </c>
      <c r="O73" s="77">
        <f t="shared" si="15"/>
        <v>1646000</v>
      </c>
      <c r="P73" s="78"/>
    </row>
    <row r="74" spans="1:16" s="22" customFormat="1" ht="16.5" hidden="1">
      <c r="A74" s="70">
        <v>9</v>
      </c>
      <c r="B74" s="71" t="s">
        <v>135</v>
      </c>
      <c r="C74" s="72" t="s">
        <v>122</v>
      </c>
      <c r="D74" s="73">
        <v>300</v>
      </c>
      <c r="E74" s="74">
        <v>0</v>
      </c>
      <c r="F74" s="73">
        <v>0</v>
      </c>
      <c r="G74" s="73">
        <f t="shared" si="13"/>
        <v>300</v>
      </c>
      <c r="H74" s="73">
        <f t="shared" si="14"/>
        <v>300</v>
      </c>
      <c r="I74" s="136">
        <v>19000</v>
      </c>
      <c r="J74" s="75">
        <v>0</v>
      </c>
      <c r="K74" s="76">
        <f t="shared" si="0"/>
        <v>5700000</v>
      </c>
      <c r="L74" s="77">
        <f t="shared" si="15"/>
        <v>0</v>
      </c>
      <c r="M74" s="77">
        <f t="shared" si="15"/>
        <v>0</v>
      </c>
      <c r="N74" s="77">
        <f t="shared" si="15"/>
        <v>5700000</v>
      </c>
      <c r="O74" s="77">
        <f t="shared" si="15"/>
        <v>5700000</v>
      </c>
      <c r="P74" s="78"/>
    </row>
    <row r="75" spans="1:16" s="22" customFormat="1" ht="16.5" hidden="1">
      <c r="A75" s="70">
        <v>10</v>
      </c>
      <c r="B75" s="71" t="s">
        <v>136</v>
      </c>
      <c r="C75" s="72" t="s">
        <v>137</v>
      </c>
      <c r="D75" s="73">
        <v>1</v>
      </c>
      <c r="E75" s="74">
        <v>0</v>
      </c>
      <c r="F75" s="73">
        <v>0</v>
      </c>
      <c r="G75" s="73">
        <f t="shared" si="13"/>
        <v>1</v>
      </c>
      <c r="H75" s="73">
        <f t="shared" si="14"/>
        <v>1</v>
      </c>
      <c r="I75" s="136">
        <v>4807000</v>
      </c>
      <c r="J75" s="75">
        <v>0</v>
      </c>
      <c r="K75" s="76">
        <f t="shared" si="0"/>
        <v>4807000</v>
      </c>
      <c r="L75" s="77">
        <f t="shared" si="15"/>
        <v>0</v>
      </c>
      <c r="M75" s="77">
        <f t="shared" si="15"/>
        <v>0</v>
      </c>
      <c r="N75" s="77">
        <f t="shared" si="15"/>
        <v>4807000</v>
      </c>
      <c r="O75" s="77">
        <f t="shared" si="15"/>
        <v>4807000</v>
      </c>
      <c r="P75" s="78"/>
    </row>
    <row r="76" spans="1:16" s="22" customFormat="1" ht="16.899999999999999" hidden="1" customHeight="1">
      <c r="A76" s="65" t="s">
        <v>138</v>
      </c>
      <c r="B76" s="3" t="s">
        <v>139</v>
      </c>
      <c r="C76" s="248"/>
      <c r="D76" s="248"/>
      <c r="E76" s="248"/>
      <c r="F76" s="73">
        <v>0</v>
      </c>
      <c r="G76" s="79"/>
      <c r="H76" s="79"/>
      <c r="I76" s="138"/>
      <c r="J76" s="75"/>
      <c r="K76" s="76"/>
      <c r="L76" s="80"/>
      <c r="M76" s="80"/>
      <c r="N76" s="81"/>
      <c r="O76" s="82"/>
      <c r="P76" s="78"/>
    </row>
    <row r="77" spans="1:16" s="22" customFormat="1" ht="16.5" hidden="1">
      <c r="A77" s="70">
        <v>1</v>
      </c>
      <c r="B77" s="71" t="s">
        <v>129</v>
      </c>
      <c r="C77" s="72" t="s">
        <v>78</v>
      </c>
      <c r="D77" s="73">
        <v>20</v>
      </c>
      <c r="E77" s="74">
        <v>0</v>
      </c>
      <c r="F77" s="73">
        <v>0</v>
      </c>
      <c r="G77" s="73">
        <f t="shared" ref="G77:G80" si="16">D77</f>
        <v>20</v>
      </c>
      <c r="H77" s="73">
        <f t="shared" ref="H77:H80" si="17">F77+G77</f>
        <v>20</v>
      </c>
      <c r="I77" s="136">
        <v>961000</v>
      </c>
      <c r="J77" s="75">
        <v>0</v>
      </c>
      <c r="K77" s="76">
        <f t="shared" si="0"/>
        <v>19220000</v>
      </c>
      <c r="L77" s="77">
        <f t="shared" ref="L77:O80" si="18">E77*($I77+$J77)</f>
        <v>0</v>
      </c>
      <c r="M77" s="77">
        <f t="shared" si="18"/>
        <v>0</v>
      </c>
      <c r="N77" s="77">
        <f t="shared" si="18"/>
        <v>19220000</v>
      </c>
      <c r="O77" s="77">
        <f t="shared" si="18"/>
        <v>19220000</v>
      </c>
      <c r="P77" s="78"/>
    </row>
    <row r="78" spans="1:16" s="22" customFormat="1" ht="16.5" hidden="1">
      <c r="A78" s="70">
        <v>2</v>
      </c>
      <c r="B78" s="71" t="s">
        <v>131</v>
      </c>
      <c r="C78" s="72" t="s">
        <v>122</v>
      </c>
      <c r="D78" s="73">
        <v>4</v>
      </c>
      <c r="E78" s="74">
        <v>0</v>
      </c>
      <c r="F78" s="73">
        <v>0</v>
      </c>
      <c r="G78" s="73">
        <f t="shared" si="16"/>
        <v>4</v>
      </c>
      <c r="H78" s="73">
        <f t="shared" si="17"/>
        <v>4</v>
      </c>
      <c r="I78" s="136">
        <v>1071000</v>
      </c>
      <c r="J78" s="75">
        <v>0</v>
      </c>
      <c r="K78" s="76">
        <f t="shared" si="0"/>
        <v>4284000</v>
      </c>
      <c r="L78" s="77">
        <f t="shared" si="18"/>
        <v>0</v>
      </c>
      <c r="M78" s="77">
        <f t="shared" si="18"/>
        <v>0</v>
      </c>
      <c r="N78" s="77">
        <f t="shared" si="18"/>
        <v>4284000</v>
      </c>
      <c r="O78" s="77">
        <f t="shared" si="18"/>
        <v>4284000</v>
      </c>
      <c r="P78" s="78"/>
    </row>
    <row r="79" spans="1:16" s="22" customFormat="1" ht="16.5" hidden="1">
      <c r="A79" s="70">
        <v>3</v>
      </c>
      <c r="B79" s="71" t="s">
        <v>135</v>
      </c>
      <c r="C79" s="72" t="s">
        <v>122</v>
      </c>
      <c r="D79" s="73">
        <v>50</v>
      </c>
      <c r="E79" s="74">
        <v>0</v>
      </c>
      <c r="F79" s="73">
        <v>0</v>
      </c>
      <c r="G79" s="73">
        <f t="shared" si="16"/>
        <v>50</v>
      </c>
      <c r="H79" s="73">
        <f t="shared" si="17"/>
        <v>50</v>
      </c>
      <c r="I79" s="136">
        <v>19000</v>
      </c>
      <c r="J79" s="75">
        <v>0</v>
      </c>
      <c r="K79" s="76">
        <f t="shared" si="0"/>
        <v>950000</v>
      </c>
      <c r="L79" s="77">
        <f t="shared" si="18"/>
        <v>0</v>
      </c>
      <c r="M79" s="77">
        <f t="shared" si="18"/>
        <v>0</v>
      </c>
      <c r="N79" s="77">
        <f t="shared" si="18"/>
        <v>950000</v>
      </c>
      <c r="O79" s="77">
        <f t="shared" si="18"/>
        <v>950000</v>
      </c>
      <c r="P79" s="78"/>
    </row>
    <row r="80" spans="1:16" s="22" customFormat="1" ht="16.5" hidden="1">
      <c r="A80" s="70">
        <v>4</v>
      </c>
      <c r="B80" s="71" t="s">
        <v>136</v>
      </c>
      <c r="C80" s="72" t="s">
        <v>137</v>
      </c>
      <c r="D80" s="73">
        <v>1</v>
      </c>
      <c r="E80" s="74">
        <v>0</v>
      </c>
      <c r="F80" s="73">
        <v>0</v>
      </c>
      <c r="G80" s="73">
        <f t="shared" si="16"/>
        <v>1</v>
      </c>
      <c r="H80" s="73">
        <f t="shared" si="17"/>
        <v>1</v>
      </c>
      <c r="I80" s="136">
        <v>1374000</v>
      </c>
      <c r="J80" s="75">
        <v>0</v>
      </c>
      <c r="K80" s="76">
        <f t="shared" si="0"/>
        <v>1374000</v>
      </c>
      <c r="L80" s="77">
        <f t="shared" si="18"/>
        <v>0</v>
      </c>
      <c r="M80" s="77">
        <f t="shared" si="18"/>
        <v>0</v>
      </c>
      <c r="N80" s="77">
        <f t="shared" si="18"/>
        <v>1374000</v>
      </c>
      <c r="O80" s="77">
        <f t="shared" si="18"/>
        <v>1374000</v>
      </c>
      <c r="P80" s="78"/>
    </row>
    <row r="81" spans="1:16" s="22" customFormat="1" ht="17.25" hidden="1">
      <c r="A81" s="65" t="s">
        <v>140</v>
      </c>
      <c r="B81" s="259" t="s">
        <v>141</v>
      </c>
      <c r="C81" s="259"/>
      <c r="D81" s="259"/>
      <c r="E81" s="259"/>
      <c r="F81" s="79"/>
      <c r="G81" s="79"/>
      <c r="H81" s="79"/>
      <c r="I81" s="138"/>
      <c r="J81" s="75"/>
      <c r="K81" s="76"/>
      <c r="L81" s="80"/>
      <c r="M81" s="80"/>
      <c r="N81" s="81"/>
      <c r="O81" s="82"/>
      <c r="P81" s="78"/>
    </row>
    <row r="82" spans="1:16" s="22" customFormat="1" ht="33" hidden="1">
      <c r="A82" s="70">
        <v>1</v>
      </c>
      <c r="B82" s="84" t="s">
        <v>142</v>
      </c>
      <c r="C82" s="72" t="s">
        <v>78</v>
      </c>
      <c r="D82" s="73">
        <v>1000</v>
      </c>
      <c r="E82" s="74">
        <v>0</v>
      </c>
      <c r="F82" s="73">
        <v>0</v>
      </c>
      <c r="G82" s="73">
        <f t="shared" ref="G82:G91" si="19">D82</f>
        <v>1000</v>
      </c>
      <c r="H82" s="73">
        <f t="shared" ref="H82:H91" si="20">F82+G82</f>
        <v>1000</v>
      </c>
      <c r="I82" s="136">
        <v>124000</v>
      </c>
      <c r="J82" s="75">
        <v>0</v>
      </c>
      <c r="K82" s="76">
        <f t="shared" si="0"/>
        <v>124000000</v>
      </c>
      <c r="L82" s="77">
        <f t="shared" ref="L82:O91" si="21">E82*($I82+$J82)</f>
        <v>0</v>
      </c>
      <c r="M82" s="77">
        <f t="shared" si="21"/>
        <v>0</v>
      </c>
      <c r="N82" s="77">
        <f t="shared" si="21"/>
        <v>124000000</v>
      </c>
      <c r="O82" s="77">
        <f t="shared" si="21"/>
        <v>124000000</v>
      </c>
      <c r="P82" s="78"/>
    </row>
    <row r="83" spans="1:16" s="22" customFormat="1" ht="33" hidden="1">
      <c r="A83" s="70">
        <v>2</v>
      </c>
      <c r="B83" s="71" t="s">
        <v>143</v>
      </c>
      <c r="C83" s="72" t="s">
        <v>97</v>
      </c>
      <c r="D83" s="73">
        <v>2</v>
      </c>
      <c r="E83" s="74">
        <v>0</v>
      </c>
      <c r="F83" s="73">
        <v>0</v>
      </c>
      <c r="G83" s="73">
        <f t="shared" si="19"/>
        <v>2</v>
      </c>
      <c r="H83" s="73">
        <f t="shared" si="20"/>
        <v>2</v>
      </c>
      <c r="I83" s="136">
        <v>7921000</v>
      </c>
      <c r="J83" s="75">
        <v>0</v>
      </c>
      <c r="K83" s="76">
        <f t="shared" si="0"/>
        <v>15842000</v>
      </c>
      <c r="L83" s="77">
        <f t="shared" si="21"/>
        <v>0</v>
      </c>
      <c r="M83" s="77">
        <f t="shared" si="21"/>
        <v>0</v>
      </c>
      <c r="N83" s="77">
        <f t="shared" si="21"/>
        <v>15842000</v>
      </c>
      <c r="O83" s="77">
        <f t="shared" si="21"/>
        <v>15842000</v>
      </c>
      <c r="P83" s="78"/>
    </row>
    <row r="84" spans="1:16" s="22" customFormat="1" ht="16.5" hidden="1">
      <c r="A84" s="70">
        <v>3</v>
      </c>
      <c r="B84" s="71" t="s">
        <v>144</v>
      </c>
      <c r="C84" s="72" t="s">
        <v>78</v>
      </c>
      <c r="D84" s="73">
        <v>250</v>
      </c>
      <c r="E84" s="74">
        <v>0</v>
      </c>
      <c r="F84" s="73">
        <v>0</v>
      </c>
      <c r="G84" s="73">
        <f t="shared" si="19"/>
        <v>250</v>
      </c>
      <c r="H84" s="73">
        <f t="shared" si="20"/>
        <v>250</v>
      </c>
      <c r="I84" s="136">
        <v>81000</v>
      </c>
      <c r="J84" s="75">
        <v>0</v>
      </c>
      <c r="K84" s="76">
        <f t="shared" si="0"/>
        <v>20250000</v>
      </c>
      <c r="L84" s="77">
        <f t="shared" si="21"/>
        <v>0</v>
      </c>
      <c r="M84" s="77">
        <f t="shared" si="21"/>
        <v>0</v>
      </c>
      <c r="N84" s="77">
        <f t="shared" si="21"/>
        <v>20250000</v>
      </c>
      <c r="O84" s="77">
        <f t="shared" si="21"/>
        <v>20250000</v>
      </c>
      <c r="P84" s="78"/>
    </row>
    <row r="85" spans="1:16" s="22" customFormat="1" ht="16.5" hidden="1">
      <c r="A85" s="70">
        <v>4</v>
      </c>
      <c r="B85" s="71" t="s">
        <v>145</v>
      </c>
      <c r="C85" s="72" t="s">
        <v>78</v>
      </c>
      <c r="D85" s="73">
        <v>50</v>
      </c>
      <c r="E85" s="74">
        <v>0</v>
      </c>
      <c r="F85" s="73">
        <v>0</v>
      </c>
      <c r="G85" s="73">
        <f t="shared" si="19"/>
        <v>50</v>
      </c>
      <c r="H85" s="73">
        <f t="shared" si="20"/>
        <v>50</v>
      </c>
      <c r="I85" s="136">
        <v>52000</v>
      </c>
      <c r="J85" s="75">
        <v>0</v>
      </c>
      <c r="K85" s="76">
        <f t="shared" si="0"/>
        <v>2600000</v>
      </c>
      <c r="L85" s="77">
        <f t="shared" si="21"/>
        <v>0</v>
      </c>
      <c r="M85" s="77">
        <f t="shared" si="21"/>
        <v>0</v>
      </c>
      <c r="N85" s="77">
        <f t="shared" si="21"/>
        <v>2600000</v>
      </c>
      <c r="O85" s="77">
        <f t="shared" si="21"/>
        <v>2600000</v>
      </c>
      <c r="P85" s="78"/>
    </row>
    <row r="86" spans="1:16" s="22" customFormat="1" ht="16.5" hidden="1">
      <c r="A86" s="70">
        <v>5</v>
      </c>
      <c r="B86" s="71" t="s">
        <v>146</v>
      </c>
      <c r="C86" s="72" t="s">
        <v>78</v>
      </c>
      <c r="D86" s="73">
        <v>350</v>
      </c>
      <c r="E86" s="74">
        <v>0</v>
      </c>
      <c r="F86" s="73">
        <v>0</v>
      </c>
      <c r="G86" s="73">
        <f t="shared" si="19"/>
        <v>350</v>
      </c>
      <c r="H86" s="73">
        <f t="shared" si="20"/>
        <v>350</v>
      </c>
      <c r="I86" s="136">
        <v>52000</v>
      </c>
      <c r="J86" s="75">
        <v>0</v>
      </c>
      <c r="K86" s="76">
        <f t="shared" si="0"/>
        <v>18200000</v>
      </c>
      <c r="L86" s="77">
        <f t="shared" si="21"/>
        <v>0</v>
      </c>
      <c r="M86" s="77">
        <f t="shared" si="21"/>
        <v>0</v>
      </c>
      <c r="N86" s="77">
        <f t="shared" si="21"/>
        <v>18200000</v>
      </c>
      <c r="O86" s="77">
        <f t="shared" si="21"/>
        <v>18200000</v>
      </c>
      <c r="P86" s="78"/>
    </row>
    <row r="87" spans="1:16" s="22" customFormat="1" ht="16.5" hidden="1">
      <c r="A87" s="70">
        <v>6</v>
      </c>
      <c r="B87" s="71" t="s">
        <v>147</v>
      </c>
      <c r="C87" s="72" t="s">
        <v>78</v>
      </c>
      <c r="D87" s="73">
        <v>400</v>
      </c>
      <c r="E87" s="74">
        <v>0</v>
      </c>
      <c r="F87" s="73">
        <v>0</v>
      </c>
      <c r="G87" s="73">
        <f t="shared" si="19"/>
        <v>400</v>
      </c>
      <c r="H87" s="73">
        <f t="shared" si="20"/>
        <v>400</v>
      </c>
      <c r="I87" s="136">
        <v>48000</v>
      </c>
      <c r="J87" s="75">
        <v>0</v>
      </c>
      <c r="K87" s="76">
        <f t="shared" ref="K87:K150" si="22">I87*D87</f>
        <v>19200000</v>
      </c>
      <c r="L87" s="77">
        <f t="shared" si="21"/>
        <v>0</v>
      </c>
      <c r="M87" s="77">
        <f t="shared" si="21"/>
        <v>0</v>
      </c>
      <c r="N87" s="77">
        <f t="shared" si="21"/>
        <v>19200000</v>
      </c>
      <c r="O87" s="77">
        <f t="shared" si="21"/>
        <v>19200000</v>
      </c>
      <c r="P87" s="78"/>
    </row>
    <row r="88" spans="1:16" s="22" customFormat="1" ht="16.5" hidden="1">
      <c r="A88" s="70">
        <v>7</v>
      </c>
      <c r="B88" s="71" t="s">
        <v>148</v>
      </c>
      <c r="C88" s="72" t="s">
        <v>78</v>
      </c>
      <c r="D88" s="73">
        <v>400</v>
      </c>
      <c r="E88" s="74">
        <v>0</v>
      </c>
      <c r="F88" s="73">
        <v>0</v>
      </c>
      <c r="G88" s="73">
        <f t="shared" si="19"/>
        <v>400</v>
      </c>
      <c r="H88" s="73">
        <f t="shared" si="20"/>
        <v>400</v>
      </c>
      <c r="I88" s="136">
        <v>52000</v>
      </c>
      <c r="J88" s="75">
        <v>0</v>
      </c>
      <c r="K88" s="76">
        <f t="shared" si="22"/>
        <v>20800000</v>
      </c>
      <c r="L88" s="77">
        <f t="shared" si="21"/>
        <v>0</v>
      </c>
      <c r="M88" s="77">
        <f t="shared" si="21"/>
        <v>0</v>
      </c>
      <c r="N88" s="77">
        <f t="shared" si="21"/>
        <v>20800000</v>
      </c>
      <c r="O88" s="77">
        <f t="shared" si="21"/>
        <v>20800000</v>
      </c>
      <c r="P88" s="78"/>
    </row>
    <row r="89" spans="1:16" s="22" customFormat="1" ht="33" hidden="1">
      <c r="A89" s="70">
        <v>8</v>
      </c>
      <c r="B89" s="84" t="s">
        <v>149</v>
      </c>
      <c r="C89" s="72" t="s">
        <v>78</v>
      </c>
      <c r="D89" s="73">
        <v>50</v>
      </c>
      <c r="E89" s="74">
        <v>0</v>
      </c>
      <c r="F89" s="73">
        <v>0</v>
      </c>
      <c r="G89" s="73">
        <f t="shared" si="19"/>
        <v>50</v>
      </c>
      <c r="H89" s="73">
        <f t="shared" si="20"/>
        <v>50</v>
      </c>
      <c r="I89" s="136">
        <v>32000</v>
      </c>
      <c r="J89" s="75">
        <v>0</v>
      </c>
      <c r="K89" s="76">
        <f t="shared" si="22"/>
        <v>1600000</v>
      </c>
      <c r="L89" s="77">
        <f t="shared" si="21"/>
        <v>0</v>
      </c>
      <c r="M89" s="77">
        <f t="shared" si="21"/>
        <v>0</v>
      </c>
      <c r="N89" s="77">
        <f t="shared" si="21"/>
        <v>1600000</v>
      </c>
      <c r="O89" s="77">
        <f t="shared" si="21"/>
        <v>1600000</v>
      </c>
      <c r="P89" s="78"/>
    </row>
    <row r="90" spans="1:16" s="22" customFormat="1" ht="16.5" hidden="1">
      <c r="A90" s="70">
        <v>9</v>
      </c>
      <c r="B90" s="71" t="s">
        <v>150</v>
      </c>
      <c r="C90" s="72" t="s">
        <v>97</v>
      </c>
      <c r="D90" s="73">
        <v>20</v>
      </c>
      <c r="E90" s="74">
        <v>0</v>
      </c>
      <c r="F90" s="73">
        <v>0</v>
      </c>
      <c r="G90" s="73">
        <f t="shared" si="19"/>
        <v>20</v>
      </c>
      <c r="H90" s="73">
        <f t="shared" si="20"/>
        <v>20</v>
      </c>
      <c r="I90" s="136">
        <v>721000</v>
      </c>
      <c r="J90" s="75">
        <v>0</v>
      </c>
      <c r="K90" s="76">
        <f t="shared" si="22"/>
        <v>14420000</v>
      </c>
      <c r="L90" s="77">
        <f t="shared" si="21"/>
        <v>0</v>
      </c>
      <c r="M90" s="77">
        <f t="shared" si="21"/>
        <v>0</v>
      </c>
      <c r="N90" s="77">
        <f t="shared" si="21"/>
        <v>14420000</v>
      </c>
      <c r="O90" s="77">
        <f t="shared" si="21"/>
        <v>14420000</v>
      </c>
      <c r="P90" s="78"/>
    </row>
    <row r="91" spans="1:16" s="22" customFormat="1" ht="16.5" hidden="1">
      <c r="A91" s="70">
        <v>10</v>
      </c>
      <c r="B91" s="71" t="s">
        <v>151</v>
      </c>
      <c r="C91" s="72" t="s">
        <v>122</v>
      </c>
      <c r="D91" s="73">
        <v>20</v>
      </c>
      <c r="E91" s="74">
        <v>0</v>
      </c>
      <c r="F91" s="73">
        <v>0</v>
      </c>
      <c r="G91" s="73">
        <f t="shared" si="19"/>
        <v>20</v>
      </c>
      <c r="H91" s="73">
        <f t="shared" si="20"/>
        <v>20</v>
      </c>
      <c r="I91" s="136">
        <v>5829000</v>
      </c>
      <c r="J91" s="75">
        <v>0</v>
      </c>
      <c r="K91" s="76">
        <f t="shared" si="22"/>
        <v>116580000</v>
      </c>
      <c r="L91" s="77">
        <f t="shared" si="21"/>
        <v>0</v>
      </c>
      <c r="M91" s="77">
        <f t="shared" si="21"/>
        <v>0</v>
      </c>
      <c r="N91" s="77">
        <f t="shared" si="21"/>
        <v>116580000</v>
      </c>
      <c r="O91" s="77">
        <f t="shared" si="21"/>
        <v>116580000</v>
      </c>
      <c r="P91" s="78"/>
    </row>
    <row r="92" spans="1:16" s="22" customFormat="1" ht="17.25" hidden="1">
      <c r="A92" s="65" t="s">
        <v>152</v>
      </c>
      <c r="B92" s="259" t="s">
        <v>153</v>
      </c>
      <c r="C92" s="259"/>
      <c r="D92" s="259"/>
      <c r="E92" s="259"/>
      <c r="F92" s="79"/>
      <c r="G92" s="79"/>
      <c r="H92" s="79"/>
      <c r="I92" s="138"/>
      <c r="J92" s="75"/>
      <c r="K92" s="76"/>
      <c r="L92" s="80"/>
      <c r="M92" s="80"/>
      <c r="N92" s="81"/>
      <c r="O92" s="82"/>
      <c r="P92" s="78"/>
    </row>
    <row r="93" spans="1:16" s="22" customFormat="1" ht="16.5" hidden="1">
      <c r="A93" s="70">
        <v>1</v>
      </c>
      <c r="B93" s="71" t="s">
        <v>154</v>
      </c>
      <c r="C93" s="72" t="s">
        <v>122</v>
      </c>
      <c r="D93" s="73">
        <v>4</v>
      </c>
      <c r="E93" s="74">
        <v>0</v>
      </c>
      <c r="F93" s="73">
        <v>0</v>
      </c>
      <c r="G93" s="73">
        <f t="shared" ref="G93:G108" si="23">D93</f>
        <v>4</v>
      </c>
      <c r="H93" s="73">
        <f t="shared" ref="H93:H108" si="24">F93+G93</f>
        <v>4</v>
      </c>
      <c r="I93" s="136">
        <v>29634000</v>
      </c>
      <c r="J93" s="75">
        <v>0</v>
      </c>
      <c r="K93" s="76">
        <f t="shared" si="22"/>
        <v>118536000</v>
      </c>
      <c r="L93" s="77">
        <f t="shared" ref="L93:O95" si="25">E93*($I93+$J93)</f>
        <v>0</v>
      </c>
      <c r="M93" s="77">
        <f t="shared" si="25"/>
        <v>0</v>
      </c>
      <c r="N93" s="77">
        <f t="shared" si="25"/>
        <v>118536000</v>
      </c>
      <c r="O93" s="77">
        <f t="shared" si="25"/>
        <v>118536000</v>
      </c>
      <c r="P93" s="78"/>
    </row>
    <row r="94" spans="1:16" s="22" customFormat="1" ht="16.5" hidden="1">
      <c r="A94" s="70">
        <v>2</v>
      </c>
      <c r="B94" s="71" t="s">
        <v>155</v>
      </c>
      <c r="C94" s="72" t="s">
        <v>122</v>
      </c>
      <c r="D94" s="73">
        <v>4</v>
      </c>
      <c r="E94" s="74">
        <v>0</v>
      </c>
      <c r="F94" s="73">
        <v>0</v>
      </c>
      <c r="G94" s="73">
        <f t="shared" si="23"/>
        <v>4</v>
      </c>
      <c r="H94" s="73">
        <f t="shared" si="24"/>
        <v>4</v>
      </c>
      <c r="I94" s="136">
        <v>7536000</v>
      </c>
      <c r="J94" s="75">
        <v>0</v>
      </c>
      <c r="K94" s="76">
        <f t="shared" si="22"/>
        <v>30144000</v>
      </c>
      <c r="L94" s="77">
        <f t="shared" si="25"/>
        <v>0</v>
      </c>
      <c r="M94" s="77">
        <f t="shared" si="25"/>
        <v>0</v>
      </c>
      <c r="N94" s="77">
        <f t="shared" si="25"/>
        <v>30144000</v>
      </c>
      <c r="O94" s="77">
        <f t="shared" si="25"/>
        <v>30144000</v>
      </c>
      <c r="P94" s="78"/>
    </row>
    <row r="95" spans="1:16" s="22" customFormat="1" ht="16.5" hidden="1">
      <c r="A95" s="70">
        <v>3</v>
      </c>
      <c r="B95" s="71" t="s">
        <v>156</v>
      </c>
      <c r="C95" s="72" t="s">
        <v>122</v>
      </c>
      <c r="D95" s="73">
        <v>18</v>
      </c>
      <c r="E95" s="74">
        <v>0</v>
      </c>
      <c r="F95" s="73">
        <v>0</v>
      </c>
      <c r="G95" s="73">
        <f t="shared" si="23"/>
        <v>18</v>
      </c>
      <c r="H95" s="73">
        <f t="shared" si="24"/>
        <v>18</v>
      </c>
      <c r="I95" s="136">
        <v>3700000</v>
      </c>
      <c r="J95" s="75">
        <v>0</v>
      </c>
      <c r="K95" s="76">
        <f t="shared" si="22"/>
        <v>66600000</v>
      </c>
      <c r="L95" s="77">
        <f t="shared" si="25"/>
        <v>0</v>
      </c>
      <c r="M95" s="77">
        <f t="shared" si="25"/>
        <v>0</v>
      </c>
      <c r="N95" s="77">
        <f t="shared" si="25"/>
        <v>66600000</v>
      </c>
      <c r="O95" s="77">
        <f t="shared" si="25"/>
        <v>66600000</v>
      </c>
      <c r="P95" s="78"/>
    </row>
    <row r="96" spans="1:16" s="22" customFormat="1" ht="17.25" hidden="1">
      <c r="A96" s="65" t="s">
        <v>157</v>
      </c>
      <c r="B96" s="259" t="s">
        <v>158</v>
      </c>
      <c r="C96" s="259"/>
      <c r="D96" s="259"/>
      <c r="E96" s="259"/>
      <c r="F96" s="73"/>
      <c r="G96" s="73">
        <f t="shared" si="23"/>
        <v>0</v>
      </c>
      <c r="H96" s="73">
        <f t="shared" si="24"/>
        <v>0</v>
      </c>
      <c r="I96" s="138"/>
      <c r="J96" s="75"/>
      <c r="K96" s="76"/>
      <c r="L96" s="80"/>
      <c r="M96" s="80"/>
      <c r="N96" s="81"/>
      <c r="O96" s="82"/>
      <c r="P96" s="78"/>
    </row>
    <row r="97" spans="1:16" s="22" customFormat="1" ht="16.5" hidden="1">
      <c r="A97" s="70">
        <v>1</v>
      </c>
      <c r="B97" s="71" t="s">
        <v>159</v>
      </c>
      <c r="C97" s="72" t="s">
        <v>78</v>
      </c>
      <c r="D97" s="73">
        <v>250</v>
      </c>
      <c r="E97" s="74">
        <v>0</v>
      </c>
      <c r="F97" s="73">
        <v>0</v>
      </c>
      <c r="G97" s="73">
        <f t="shared" si="23"/>
        <v>250</v>
      </c>
      <c r="H97" s="73">
        <f t="shared" si="24"/>
        <v>250</v>
      </c>
      <c r="I97" s="136">
        <v>310000</v>
      </c>
      <c r="J97" s="75">
        <v>0</v>
      </c>
      <c r="K97" s="76">
        <f t="shared" si="22"/>
        <v>77500000</v>
      </c>
      <c r="L97" s="77">
        <f t="shared" ref="L97:O108" si="26">E97*($I97+$J97)</f>
        <v>0</v>
      </c>
      <c r="M97" s="77">
        <f t="shared" si="26"/>
        <v>0</v>
      </c>
      <c r="N97" s="77">
        <f t="shared" si="26"/>
        <v>77500000</v>
      </c>
      <c r="O97" s="77">
        <f t="shared" si="26"/>
        <v>77500000</v>
      </c>
      <c r="P97" s="78"/>
    </row>
    <row r="98" spans="1:16" s="22" customFormat="1" ht="16.5" hidden="1">
      <c r="A98" s="70">
        <v>2</v>
      </c>
      <c r="B98" s="71" t="s">
        <v>160</v>
      </c>
      <c r="C98" s="72" t="s">
        <v>161</v>
      </c>
      <c r="D98" s="73">
        <v>10</v>
      </c>
      <c r="E98" s="74">
        <v>0</v>
      </c>
      <c r="F98" s="73">
        <v>0</v>
      </c>
      <c r="G98" s="73">
        <f t="shared" si="23"/>
        <v>10</v>
      </c>
      <c r="H98" s="73">
        <f t="shared" si="24"/>
        <v>10</v>
      </c>
      <c r="I98" s="136">
        <v>471000</v>
      </c>
      <c r="J98" s="75">
        <v>0</v>
      </c>
      <c r="K98" s="76">
        <f t="shared" si="22"/>
        <v>4710000</v>
      </c>
      <c r="L98" s="77">
        <f t="shared" si="26"/>
        <v>0</v>
      </c>
      <c r="M98" s="77">
        <f t="shared" si="26"/>
        <v>0</v>
      </c>
      <c r="N98" s="77">
        <f t="shared" si="26"/>
        <v>4710000</v>
      </c>
      <c r="O98" s="77">
        <f t="shared" si="26"/>
        <v>4710000</v>
      </c>
      <c r="P98" s="78"/>
    </row>
    <row r="99" spans="1:16" s="22" customFormat="1" ht="16.5" hidden="1">
      <c r="A99" s="70">
        <v>3</v>
      </c>
      <c r="B99" s="71" t="s">
        <v>162</v>
      </c>
      <c r="C99" s="72" t="s">
        <v>97</v>
      </c>
      <c r="D99" s="73">
        <v>1</v>
      </c>
      <c r="E99" s="74">
        <v>0</v>
      </c>
      <c r="F99" s="73">
        <v>0</v>
      </c>
      <c r="G99" s="73">
        <f t="shared" si="23"/>
        <v>1</v>
      </c>
      <c r="H99" s="73">
        <f t="shared" si="24"/>
        <v>1</v>
      </c>
      <c r="I99" s="136">
        <v>1254000</v>
      </c>
      <c r="J99" s="75">
        <v>0</v>
      </c>
      <c r="K99" s="76">
        <f t="shared" si="22"/>
        <v>1254000</v>
      </c>
      <c r="L99" s="77">
        <f t="shared" si="26"/>
        <v>0</v>
      </c>
      <c r="M99" s="77">
        <f t="shared" si="26"/>
        <v>0</v>
      </c>
      <c r="N99" s="77">
        <f t="shared" si="26"/>
        <v>1254000</v>
      </c>
      <c r="O99" s="77">
        <f t="shared" si="26"/>
        <v>1254000</v>
      </c>
      <c r="P99" s="78"/>
    </row>
    <row r="100" spans="1:16" s="22" customFormat="1" ht="16.5" hidden="1">
      <c r="A100" s="70">
        <v>4</v>
      </c>
      <c r="B100" s="71" t="s">
        <v>163</v>
      </c>
      <c r="C100" s="72" t="s">
        <v>164</v>
      </c>
      <c r="D100" s="73">
        <v>30</v>
      </c>
      <c r="E100" s="74">
        <v>0</v>
      </c>
      <c r="F100" s="73">
        <v>0</v>
      </c>
      <c r="G100" s="73">
        <f t="shared" si="23"/>
        <v>30</v>
      </c>
      <c r="H100" s="73">
        <f t="shared" si="24"/>
        <v>30</v>
      </c>
      <c r="I100" s="136">
        <v>317000</v>
      </c>
      <c r="J100" s="75">
        <v>0</v>
      </c>
      <c r="K100" s="76">
        <f t="shared" si="22"/>
        <v>9510000</v>
      </c>
      <c r="L100" s="77">
        <f t="shared" si="26"/>
        <v>0</v>
      </c>
      <c r="M100" s="77">
        <f t="shared" si="26"/>
        <v>0</v>
      </c>
      <c r="N100" s="77">
        <f t="shared" si="26"/>
        <v>9510000</v>
      </c>
      <c r="O100" s="77">
        <f t="shared" si="26"/>
        <v>9510000</v>
      </c>
      <c r="P100" s="78"/>
    </row>
    <row r="101" spans="1:16" s="22" customFormat="1" ht="16.5" hidden="1">
      <c r="A101" s="70">
        <v>5</v>
      </c>
      <c r="B101" s="71" t="s">
        <v>165</v>
      </c>
      <c r="C101" s="72" t="s">
        <v>137</v>
      </c>
      <c r="D101" s="73">
        <v>6</v>
      </c>
      <c r="E101" s="74">
        <v>0</v>
      </c>
      <c r="F101" s="73">
        <v>0</v>
      </c>
      <c r="G101" s="73">
        <f t="shared" si="23"/>
        <v>6</v>
      </c>
      <c r="H101" s="73">
        <f t="shared" si="24"/>
        <v>6</v>
      </c>
      <c r="I101" s="136">
        <v>794000</v>
      </c>
      <c r="J101" s="75">
        <v>0</v>
      </c>
      <c r="K101" s="76">
        <f t="shared" si="22"/>
        <v>4764000</v>
      </c>
      <c r="L101" s="77">
        <f t="shared" si="26"/>
        <v>0</v>
      </c>
      <c r="M101" s="77">
        <f t="shared" si="26"/>
        <v>0</v>
      </c>
      <c r="N101" s="77">
        <f t="shared" si="26"/>
        <v>4764000</v>
      </c>
      <c r="O101" s="77">
        <f t="shared" si="26"/>
        <v>4764000</v>
      </c>
      <c r="P101" s="78"/>
    </row>
    <row r="102" spans="1:16" s="22" customFormat="1" ht="16.5" hidden="1">
      <c r="A102" s="70">
        <v>6</v>
      </c>
      <c r="B102" s="71" t="s">
        <v>166</v>
      </c>
      <c r="C102" s="72" t="s">
        <v>78</v>
      </c>
      <c r="D102" s="73">
        <v>100</v>
      </c>
      <c r="E102" s="74">
        <v>0</v>
      </c>
      <c r="F102" s="73">
        <v>0</v>
      </c>
      <c r="G102" s="73">
        <f t="shared" si="23"/>
        <v>100</v>
      </c>
      <c r="H102" s="73">
        <f t="shared" si="24"/>
        <v>100</v>
      </c>
      <c r="I102" s="136">
        <v>32000</v>
      </c>
      <c r="J102" s="75">
        <v>0</v>
      </c>
      <c r="K102" s="76">
        <f t="shared" si="22"/>
        <v>3200000</v>
      </c>
      <c r="L102" s="77">
        <f t="shared" si="26"/>
        <v>0</v>
      </c>
      <c r="M102" s="77">
        <f t="shared" si="26"/>
        <v>0</v>
      </c>
      <c r="N102" s="77">
        <f t="shared" si="26"/>
        <v>3200000</v>
      </c>
      <c r="O102" s="77">
        <f t="shared" si="26"/>
        <v>3200000</v>
      </c>
      <c r="P102" s="78"/>
    </row>
    <row r="103" spans="1:16" s="22" customFormat="1" ht="16.5" hidden="1">
      <c r="A103" s="70">
        <v>7</v>
      </c>
      <c r="B103" s="71" t="s">
        <v>167</v>
      </c>
      <c r="C103" s="72" t="s">
        <v>168</v>
      </c>
      <c r="D103" s="73">
        <v>10</v>
      </c>
      <c r="E103" s="74">
        <v>0</v>
      </c>
      <c r="F103" s="73">
        <v>0</v>
      </c>
      <c r="G103" s="73">
        <f t="shared" si="23"/>
        <v>10</v>
      </c>
      <c r="H103" s="73">
        <f t="shared" si="24"/>
        <v>10</v>
      </c>
      <c r="I103" s="136">
        <v>7904000</v>
      </c>
      <c r="J103" s="75">
        <v>0</v>
      </c>
      <c r="K103" s="76">
        <f t="shared" si="22"/>
        <v>79040000</v>
      </c>
      <c r="L103" s="77">
        <f t="shared" si="26"/>
        <v>0</v>
      </c>
      <c r="M103" s="77">
        <f t="shared" si="26"/>
        <v>0</v>
      </c>
      <c r="N103" s="77">
        <f t="shared" si="26"/>
        <v>79040000</v>
      </c>
      <c r="O103" s="77">
        <f t="shared" si="26"/>
        <v>79040000</v>
      </c>
      <c r="P103" s="78"/>
    </row>
    <row r="104" spans="1:16" s="22" customFormat="1" ht="16.5" hidden="1">
      <c r="A104" s="70">
        <v>8</v>
      </c>
      <c r="B104" s="71" t="s">
        <v>169</v>
      </c>
      <c r="C104" s="72" t="s">
        <v>54</v>
      </c>
      <c r="D104" s="73">
        <v>1</v>
      </c>
      <c r="E104" s="74">
        <v>0</v>
      </c>
      <c r="F104" s="73">
        <v>0</v>
      </c>
      <c r="G104" s="73">
        <f t="shared" si="23"/>
        <v>1</v>
      </c>
      <c r="H104" s="73">
        <f t="shared" si="24"/>
        <v>1</v>
      </c>
      <c r="I104" s="136">
        <v>64763000</v>
      </c>
      <c r="J104" s="75">
        <v>0</v>
      </c>
      <c r="K104" s="76">
        <f t="shared" si="22"/>
        <v>64763000</v>
      </c>
      <c r="L104" s="77">
        <f t="shared" si="26"/>
        <v>0</v>
      </c>
      <c r="M104" s="77">
        <f t="shared" si="26"/>
        <v>0</v>
      </c>
      <c r="N104" s="77">
        <f t="shared" si="26"/>
        <v>64763000</v>
      </c>
      <c r="O104" s="77">
        <f t="shared" si="26"/>
        <v>64763000</v>
      </c>
      <c r="P104" s="78"/>
    </row>
    <row r="105" spans="1:16" s="22" customFormat="1" ht="16.5" hidden="1">
      <c r="A105" s="70">
        <v>9</v>
      </c>
      <c r="B105" s="71" t="s">
        <v>170</v>
      </c>
      <c r="C105" s="72" t="s">
        <v>78</v>
      </c>
      <c r="D105" s="73">
        <v>100</v>
      </c>
      <c r="E105" s="74">
        <v>0</v>
      </c>
      <c r="F105" s="73">
        <v>0</v>
      </c>
      <c r="G105" s="73">
        <f t="shared" si="23"/>
        <v>100</v>
      </c>
      <c r="H105" s="73">
        <f t="shared" si="24"/>
        <v>100</v>
      </c>
      <c r="I105" s="136">
        <v>143000</v>
      </c>
      <c r="J105" s="75">
        <v>0</v>
      </c>
      <c r="K105" s="76">
        <f t="shared" si="22"/>
        <v>14300000</v>
      </c>
      <c r="L105" s="77">
        <f t="shared" si="26"/>
        <v>0</v>
      </c>
      <c r="M105" s="77">
        <f t="shared" si="26"/>
        <v>0</v>
      </c>
      <c r="N105" s="77">
        <f t="shared" si="26"/>
        <v>14300000</v>
      </c>
      <c r="O105" s="77">
        <f t="shared" si="26"/>
        <v>14300000</v>
      </c>
      <c r="P105" s="78"/>
    </row>
    <row r="106" spans="1:16" s="22" customFormat="1" ht="16.5" hidden="1">
      <c r="A106" s="70">
        <v>10</v>
      </c>
      <c r="B106" s="71" t="s">
        <v>171</v>
      </c>
      <c r="C106" s="72" t="s">
        <v>54</v>
      </c>
      <c r="D106" s="73">
        <v>2</v>
      </c>
      <c r="E106" s="74">
        <v>0</v>
      </c>
      <c r="F106" s="73">
        <v>0</v>
      </c>
      <c r="G106" s="73">
        <f t="shared" si="23"/>
        <v>2</v>
      </c>
      <c r="H106" s="73">
        <f t="shared" si="24"/>
        <v>2</v>
      </c>
      <c r="I106" s="136">
        <v>31900000</v>
      </c>
      <c r="J106" s="75">
        <v>0</v>
      </c>
      <c r="K106" s="76">
        <f t="shared" si="22"/>
        <v>63800000</v>
      </c>
      <c r="L106" s="77">
        <f t="shared" si="26"/>
        <v>0</v>
      </c>
      <c r="M106" s="77">
        <f t="shared" si="26"/>
        <v>0</v>
      </c>
      <c r="N106" s="77">
        <f t="shared" si="26"/>
        <v>63800000</v>
      </c>
      <c r="O106" s="77">
        <f t="shared" si="26"/>
        <v>63800000</v>
      </c>
      <c r="P106" s="78"/>
    </row>
    <row r="107" spans="1:16" s="22" customFormat="1" ht="16.5" hidden="1">
      <c r="A107" s="70">
        <v>11</v>
      </c>
      <c r="B107" s="71" t="s">
        <v>170</v>
      </c>
      <c r="C107" s="72" t="s">
        <v>78</v>
      </c>
      <c r="D107" s="73">
        <v>40</v>
      </c>
      <c r="E107" s="74">
        <v>0</v>
      </c>
      <c r="F107" s="73">
        <v>0</v>
      </c>
      <c r="G107" s="73">
        <f t="shared" si="23"/>
        <v>40</v>
      </c>
      <c r="H107" s="73">
        <f t="shared" si="24"/>
        <v>40</v>
      </c>
      <c r="I107" s="136">
        <v>143000</v>
      </c>
      <c r="J107" s="75">
        <v>0</v>
      </c>
      <c r="K107" s="76">
        <f t="shared" si="22"/>
        <v>5720000</v>
      </c>
      <c r="L107" s="77">
        <f t="shared" si="26"/>
        <v>0</v>
      </c>
      <c r="M107" s="77">
        <f t="shared" si="26"/>
        <v>0</v>
      </c>
      <c r="N107" s="77">
        <f t="shared" si="26"/>
        <v>5720000</v>
      </c>
      <c r="O107" s="77">
        <f t="shared" si="26"/>
        <v>5720000</v>
      </c>
      <c r="P107" s="78"/>
    </row>
    <row r="108" spans="1:16" s="22" customFormat="1" ht="16.5" hidden="1">
      <c r="A108" s="70">
        <v>12</v>
      </c>
      <c r="B108" s="71" t="s">
        <v>172</v>
      </c>
      <c r="C108" s="72" t="s">
        <v>78</v>
      </c>
      <c r="D108" s="73">
        <v>40</v>
      </c>
      <c r="E108" s="74">
        <v>0</v>
      </c>
      <c r="F108" s="73">
        <v>0</v>
      </c>
      <c r="G108" s="73">
        <f t="shared" si="23"/>
        <v>40</v>
      </c>
      <c r="H108" s="73">
        <f t="shared" si="24"/>
        <v>40</v>
      </c>
      <c r="I108" s="136">
        <v>79000</v>
      </c>
      <c r="J108" s="75">
        <v>0</v>
      </c>
      <c r="K108" s="76">
        <f t="shared" si="22"/>
        <v>3160000</v>
      </c>
      <c r="L108" s="77">
        <f t="shared" si="26"/>
        <v>0</v>
      </c>
      <c r="M108" s="77">
        <f t="shared" si="26"/>
        <v>0</v>
      </c>
      <c r="N108" s="77">
        <f t="shared" si="26"/>
        <v>3160000</v>
      </c>
      <c r="O108" s="77">
        <f t="shared" si="26"/>
        <v>3160000</v>
      </c>
      <c r="P108" s="78"/>
    </row>
    <row r="109" spans="1:16" s="22" customFormat="1" ht="17.25" hidden="1">
      <c r="A109" s="65" t="s">
        <v>173</v>
      </c>
      <c r="B109" s="259" t="s">
        <v>174</v>
      </c>
      <c r="C109" s="259"/>
      <c r="D109" s="259"/>
      <c r="E109" s="259"/>
      <c r="F109" s="79"/>
      <c r="G109" s="79"/>
      <c r="H109" s="79"/>
      <c r="I109" s="138"/>
      <c r="J109" s="75"/>
      <c r="K109" s="76"/>
      <c r="L109" s="80"/>
      <c r="M109" s="80"/>
      <c r="N109" s="81"/>
      <c r="O109" s="82"/>
      <c r="P109" s="78"/>
    </row>
    <row r="110" spans="1:16" s="22" customFormat="1" ht="33" hidden="1">
      <c r="A110" s="70">
        <v>1</v>
      </c>
      <c r="B110" s="84" t="s">
        <v>175</v>
      </c>
      <c r="C110" s="72" t="s">
        <v>97</v>
      </c>
      <c r="D110" s="73">
        <v>1</v>
      </c>
      <c r="E110" s="74">
        <v>0</v>
      </c>
      <c r="F110" s="73">
        <v>0</v>
      </c>
      <c r="G110" s="73">
        <f t="shared" ref="G110:G121" si="27">D110</f>
        <v>1</v>
      </c>
      <c r="H110" s="73">
        <f t="shared" ref="H110:H121" si="28">F110+G110</f>
        <v>1</v>
      </c>
      <c r="I110" s="136">
        <v>45868000</v>
      </c>
      <c r="J110" s="75">
        <v>0</v>
      </c>
      <c r="K110" s="76">
        <f t="shared" si="22"/>
        <v>45868000</v>
      </c>
      <c r="L110" s="77">
        <f t="shared" ref="L110:O121" si="29">E110*($I110+$J110)</f>
        <v>0</v>
      </c>
      <c r="M110" s="77">
        <f t="shared" si="29"/>
        <v>0</v>
      </c>
      <c r="N110" s="77">
        <f t="shared" si="29"/>
        <v>45868000</v>
      </c>
      <c r="O110" s="77">
        <f t="shared" si="29"/>
        <v>45868000</v>
      </c>
      <c r="P110" s="78"/>
    </row>
    <row r="111" spans="1:16" s="22" customFormat="1" ht="16.5" hidden="1">
      <c r="A111" s="70">
        <v>2</v>
      </c>
      <c r="B111" s="71" t="s">
        <v>176</v>
      </c>
      <c r="C111" s="72" t="s">
        <v>97</v>
      </c>
      <c r="D111" s="73">
        <v>6</v>
      </c>
      <c r="E111" s="74">
        <v>0</v>
      </c>
      <c r="F111" s="73">
        <v>0</v>
      </c>
      <c r="G111" s="73">
        <f t="shared" si="27"/>
        <v>6</v>
      </c>
      <c r="H111" s="73">
        <f t="shared" si="28"/>
        <v>6</v>
      </c>
      <c r="I111" s="136">
        <v>991000</v>
      </c>
      <c r="J111" s="75">
        <v>0</v>
      </c>
      <c r="K111" s="76">
        <f t="shared" si="22"/>
        <v>5946000</v>
      </c>
      <c r="L111" s="77">
        <f t="shared" si="29"/>
        <v>0</v>
      </c>
      <c r="M111" s="77">
        <f t="shared" si="29"/>
        <v>0</v>
      </c>
      <c r="N111" s="77">
        <f t="shared" si="29"/>
        <v>5946000</v>
      </c>
      <c r="O111" s="77">
        <f t="shared" si="29"/>
        <v>5946000</v>
      </c>
      <c r="P111" s="78"/>
    </row>
    <row r="112" spans="1:16" s="22" customFormat="1" ht="16.5" hidden="1">
      <c r="A112" s="70">
        <v>3</v>
      </c>
      <c r="B112" s="71" t="s">
        <v>177</v>
      </c>
      <c r="C112" s="72" t="s">
        <v>97</v>
      </c>
      <c r="D112" s="73">
        <v>6</v>
      </c>
      <c r="E112" s="74">
        <v>0</v>
      </c>
      <c r="F112" s="73">
        <v>0</v>
      </c>
      <c r="G112" s="73">
        <f t="shared" si="27"/>
        <v>6</v>
      </c>
      <c r="H112" s="73">
        <f t="shared" si="28"/>
        <v>6</v>
      </c>
      <c r="I112" s="136">
        <v>597000</v>
      </c>
      <c r="J112" s="75">
        <v>0</v>
      </c>
      <c r="K112" s="76">
        <f t="shared" si="22"/>
        <v>3582000</v>
      </c>
      <c r="L112" s="77">
        <f t="shared" si="29"/>
        <v>0</v>
      </c>
      <c r="M112" s="77">
        <f t="shared" si="29"/>
        <v>0</v>
      </c>
      <c r="N112" s="77">
        <f t="shared" si="29"/>
        <v>3582000</v>
      </c>
      <c r="O112" s="77">
        <f t="shared" si="29"/>
        <v>3582000</v>
      </c>
      <c r="P112" s="78"/>
    </row>
    <row r="113" spans="1:16" s="22" customFormat="1" ht="33" hidden="1">
      <c r="A113" s="70">
        <v>4</v>
      </c>
      <c r="B113" s="71" t="s">
        <v>178</v>
      </c>
      <c r="C113" s="72" t="s">
        <v>97</v>
      </c>
      <c r="D113" s="73">
        <v>1</v>
      </c>
      <c r="E113" s="74">
        <v>0</v>
      </c>
      <c r="F113" s="73">
        <v>0</v>
      </c>
      <c r="G113" s="73">
        <f t="shared" si="27"/>
        <v>1</v>
      </c>
      <c r="H113" s="73">
        <f t="shared" si="28"/>
        <v>1</v>
      </c>
      <c r="I113" s="136">
        <v>9896000</v>
      </c>
      <c r="J113" s="75">
        <v>0</v>
      </c>
      <c r="K113" s="76">
        <f t="shared" si="22"/>
        <v>9896000</v>
      </c>
      <c r="L113" s="77">
        <f t="shared" si="29"/>
        <v>0</v>
      </c>
      <c r="M113" s="77">
        <f t="shared" si="29"/>
        <v>0</v>
      </c>
      <c r="N113" s="77">
        <f t="shared" si="29"/>
        <v>9896000</v>
      </c>
      <c r="O113" s="77">
        <f t="shared" si="29"/>
        <v>9896000</v>
      </c>
      <c r="P113" s="78"/>
    </row>
    <row r="114" spans="1:16" s="22" customFormat="1" ht="16.5" hidden="1">
      <c r="A114" s="70">
        <v>5</v>
      </c>
      <c r="B114" s="71" t="s">
        <v>179</v>
      </c>
      <c r="C114" s="72" t="s">
        <v>97</v>
      </c>
      <c r="D114" s="73">
        <v>3</v>
      </c>
      <c r="E114" s="74">
        <v>0</v>
      </c>
      <c r="F114" s="73">
        <v>0</v>
      </c>
      <c r="G114" s="73">
        <f t="shared" si="27"/>
        <v>3</v>
      </c>
      <c r="H114" s="73">
        <f t="shared" si="28"/>
        <v>3</v>
      </c>
      <c r="I114" s="136">
        <v>1635000</v>
      </c>
      <c r="J114" s="75">
        <v>0</v>
      </c>
      <c r="K114" s="76">
        <f t="shared" si="22"/>
        <v>4905000</v>
      </c>
      <c r="L114" s="77">
        <f t="shared" si="29"/>
        <v>0</v>
      </c>
      <c r="M114" s="77">
        <f t="shared" si="29"/>
        <v>0</v>
      </c>
      <c r="N114" s="77">
        <f t="shared" si="29"/>
        <v>4905000</v>
      </c>
      <c r="O114" s="77">
        <f t="shared" si="29"/>
        <v>4905000</v>
      </c>
      <c r="P114" s="78"/>
    </row>
    <row r="115" spans="1:16" s="22" customFormat="1" ht="16.5" hidden="1">
      <c r="A115" s="70">
        <v>6</v>
      </c>
      <c r="B115" s="71" t="s">
        <v>180</v>
      </c>
      <c r="C115" s="72" t="s">
        <v>97</v>
      </c>
      <c r="D115" s="73">
        <v>2</v>
      </c>
      <c r="E115" s="74">
        <v>0</v>
      </c>
      <c r="F115" s="73">
        <v>0</v>
      </c>
      <c r="G115" s="73">
        <f t="shared" si="27"/>
        <v>2</v>
      </c>
      <c r="H115" s="73">
        <f t="shared" si="28"/>
        <v>2</v>
      </c>
      <c r="I115" s="136">
        <v>2197000</v>
      </c>
      <c r="J115" s="75">
        <v>0</v>
      </c>
      <c r="K115" s="76">
        <f t="shared" si="22"/>
        <v>4394000</v>
      </c>
      <c r="L115" s="77">
        <f t="shared" si="29"/>
        <v>0</v>
      </c>
      <c r="M115" s="77">
        <f t="shared" si="29"/>
        <v>0</v>
      </c>
      <c r="N115" s="77">
        <f t="shared" si="29"/>
        <v>4394000</v>
      </c>
      <c r="O115" s="77">
        <f t="shared" si="29"/>
        <v>4394000</v>
      </c>
      <c r="P115" s="78"/>
    </row>
    <row r="116" spans="1:16" s="22" customFormat="1" ht="16.5" hidden="1">
      <c r="A116" s="70">
        <v>7</v>
      </c>
      <c r="B116" s="71" t="s">
        <v>181</v>
      </c>
      <c r="C116" s="72" t="s">
        <v>182</v>
      </c>
      <c r="D116" s="73">
        <v>1</v>
      </c>
      <c r="E116" s="74">
        <v>0</v>
      </c>
      <c r="F116" s="73">
        <v>0</v>
      </c>
      <c r="G116" s="73">
        <f t="shared" si="27"/>
        <v>1</v>
      </c>
      <c r="H116" s="73">
        <f t="shared" si="28"/>
        <v>1</v>
      </c>
      <c r="I116" s="136">
        <v>143853000</v>
      </c>
      <c r="J116" s="75">
        <v>0</v>
      </c>
      <c r="K116" s="76">
        <f t="shared" si="22"/>
        <v>143853000</v>
      </c>
      <c r="L116" s="77">
        <f t="shared" si="29"/>
        <v>0</v>
      </c>
      <c r="M116" s="77">
        <f t="shared" si="29"/>
        <v>0</v>
      </c>
      <c r="N116" s="77">
        <f t="shared" si="29"/>
        <v>143853000</v>
      </c>
      <c r="O116" s="77">
        <f t="shared" si="29"/>
        <v>143853000</v>
      </c>
      <c r="P116" s="78"/>
    </row>
    <row r="117" spans="1:16" s="22" customFormat="1" ht="16.5" hidden="1">
      <c r="A117" s="70">
        <v>8</v>
      </c>
      <c r="B117" s="71" t="s">
        <v>183</v>
      </c>
      <c r="C117" s="72" t="s">
        <v>182</v>
      </c>
      <c r="D117" s="73">
        <v>1</v>
      </c>
      <c r="E117" s="74">
        <v>0</v>
      </c>
      <c r="F117" s="73">
        <v>0</v>
      </c>
      <c r="G117" s="73">
        <f t="shared" si="27"/>
        <v>1</v>
      </c>
      <c r="H117" s="73">
        <f t="shared" si="28"/>
        <v>1</v>
      </c>
      <c r="I117" s="136">
        <v>232667000</v>
      </c>
      <c r="J117" s="75">
        <v>0</v>
      </c>
      <c r="K117" s="76">
        <f t="shared" si="22"/>
        <v>232667000</v>
      </c>
      <c r="L117" s="77">
        <f t="shared" si="29"/>
        <v>0</v>
      </c>
      <c r="M117" s="77">
        <f t="shared" si="29"/>
        <v>0</v>
      </c>
      <c r="N117" s="77">
        <f t="shared" si="29"/>
        <v>232667000</v>
      </c>
      <c r="O117" s="77">
        <f t="shared" si="29"/>
        <v>232667000</v>
      </c>
      <c r="P117" s="78"/>
    </row>
    <row r="118" spans="1:16" s="22" customFormat="1" ht="16.5" hidden="1">
      <c r="A118" s="70">
        <v>9</v>
      </c>
      <c r="B118" s="71" t="s">
        <v>184</v>
      </c>
      <c r="C118" s="72" t="s">
        <v>122</v>
      </c>
      <c r="D118" s="73">
        <v>1</v>
      </c>
      <c r="E118" s="74">
        <v>0</v>
      </c>
      <c r="F118" s="73">
        <v>0</v>
      </c>
      <c r="G118" s="73">
        <f t="shared" si="27"/>
        <v>1</v>
      </c>
      <c r="H118" s="73">
        <f t="shared" si="28"/>
        <v>1</v>
      </c>
      <c r="I118" s="136">
        <v>3808000</v>
      </c>
      <c r="J118" s="75">
        <v>0</v>
      </c>
      <c r="K118" s="76">
        <f t="shared" si="22"/>
        <v>3808000</v>
      </c>
      <c r="L118" s="77">
        <f t="shared" si="29"/>
        <v>0</v>
      </c>
      <c r="M118" s="77">
        <f t="shared" si="29"/>
        <v>0</v>
      </c>
      <c r="N118" s="77">
        <f t="shared" si="29"/>
        <v>3808000</v>
      </c>
      <c r="O118" s="77">
        <f t="shared" si="29"/>
        <v>3808000</v>
      </c>
      <c r="P118" s="78"/>
    </row>
    <row r="119" spans="1:16" s="22" customFormat="1" ht="16.5" hidden="1">
      <c r="A119" s="70">
        <v>10</v>
      </c>
      <c r="B119" s="71" t="s">
        <v>185</v>
      </c>
      <c r="C119" s="72" t="s">
        <v>122</v>
      </c>
      <c r="D119" s="73">
        <v>1</v>
      </c>
      <c r="E119" s="74">
        <v>0</v>
      </c>
      <c r="F119" s="73">
        <v>0</v>
      </c>
      <c r="G119" s="73">
        <f t="shared" si="27"/>
        <v>1</v>
      </c>
      <c r="H119" s="73">
        <f t="shared" si="28"/>
        <v>1</v>
      </c>
      <c r="I119" s="136">
        <v>1654000</v>
      </c>
      <c r="J119" s="75">
        <v>0</v>
      </c>
      <c r="K119" s="76">
        <f t="shared" si="22"/>
        <v>1654000</v>
      </c>
      <c r="L119" s="77">
        <f t="shared" si="29"/>
        <v>0</v>
      </c>
      <c r="M119" s="77">
        <f t="shared" si="29"/>
        <v>0</v>
      </c>
      <c r="N119" s="77">
        <f t="shared" si="29"/>
        <v>1654000</v>
      </c>
      <c r="O119" s="77">
        <f t="shared" si="29"/>
        <v>1654000</v>
      </c>
      <c r="P119" s="78"/>
    </row>
    <row r="120" spans="1:16" s="22" customFormat="1" ht="16.5" hidden="1">
      <c r="A120" s="70">
        <v>11</v>
      </c>
      <c r="B120" s="71" t="s">
        <v>186</v>
      </c>
      <c r="C120" s="72" t="s">
        <v>122</v>
      </c>
      <c r="D120" s="73">
        <v>2</v>
      </c>
      <c r="E120" s="74">
        <v>0</v>
      </c>
      <c r="F120" s="73">
        <v>0</v>
      </c>
      <c r="G120" s="73">
        <f t="shared" si="27"/>
        <v>2</v>
      </c>
      <c r="H120" s="73">
        <f t="shared" si="28"/>
        <v>2</v>
      </c>
      <c r="I120" s="136">
        <v>1557000</v>
      </c>
      <c r="J120" s="75">
        <v>0</v>
      </c>
      <c r="K120" s="76">
        <f t="shared" si="22"/>
        <v>3114000</v>
      </c>
      <c r="L120" s="77">
        <f t="shared" si="29"/>
        <v>0</v>
      </c>
      <c r="M120" s="77">
        <f t="shared" si="29"/>
        <v>0</v>
      </c>
      <c r="N120" s="77">
        <f t="shared" si="29"/>
        <v>3114000</v>
      </c>
      <c r="O120" s="77">
        <f t="shared" si="29"/>
        <v>3114000</v>
      </c>
      <c r="P120" s="78"/>
    </row>
    <row r="121" spans="1:16" s="22" customFormat="1" ht="16.5" hidden="1">
      <c r="A121" s="70">
        <v>12</v>
      </c>
      <c r="B121" s="71" t="s">
        <v>187</v>
      </c>
      <c r="C121" s="72" t="s">
        <v>188</v>
      </c>
      <c r="D121" s="73">
        <v>1</v>
      </c>
      <c r="E121" s="74">
        <v>0</v>
      </c>
      <c r="F121" s="73">
        <v>0</v>
      </c>
      <c r="G121" s="73">
        <f t="shared" si="27"/>
        <v>1</v>
      </c>
      <c r="H121" s="73">
        <f t="shared" si="28"/>
        <v>1</v>
      </c>
      <c r="I121" s="136">
        <v>30048000</v>
      </c>
      <c r="J121" s="75">
        <v>0</v>
      </c>
      <c r="K121" s="76">
        <f t="shared" si="22"/>
        <v>30048000</v>
      </c>
      <c r="L121" s="77">
        <f t="shared" si="29"/>
        <v>0</v>
      </c>
      <c r="M121" s="77">
        <f t="shared" si="29"/>
        <v>0</v>
      </c>
      <c r="N121" s="77">
        <f t="shared" si="29"/>
        <v>30048000</v>
      </c>
      <c r="O121" s="77">
        <f t="shared" si="29"/>
        <v>30048000</v>
      </c>
      <c r="P121" s="78"/>
    </row>
    <row r="122" spans="1:16" s="22" customFormat="1" ht="17.25" hidden="1">
      <c r="A122" s="65" t="s">
        <v>189</v>
      </c>
      <c r="B122" s="259" t="s">
        <v>190</v>
      </c>
      <c r="C122" s="259"/>
      <c r="D122" s="259"/>
      <c r="E122" s="259"/>
      <c r="F122" s="79"/>
      <c r="G122" s="79"/>
      <c r="H122" s="79"/>
      <c r="I122" s="138"/>
      <c r="J122" s="75"/>
      <c r="K122" s="76"/>
      <c r="L122" s="80"/>
      <c r="M122" s="80"/>
      <c r="N122" s="81"/>
      <c r="O122" s="82"/>
      <c r="P122" s="78"/>
    </row>
    <row r="123" spans="1:16" s="22" customFormat="1" ht="33" hidden="1">
      <c r="A123" s="70">
        <v>1</v>
      </c>
      <c r="B123" s="71" t="s">
        <v>190</v>
      </c>
      <c r="C123" s="72" t="s">
        <v>191</v>
      </c>
      <c r="D123" s="73">
        <v>1</v>
      </c>
      <c r="E123" s="74">
        <v>0</v>
      </c>
      <c r="F123" s="73">
        <v>0</v>
      </c>
      <c r="G123" s="73">
        <f t="shared" ref="G123" si="30">D123</f>
        <v>1</v>
      </c>
      <c r="H123" s="73">
        <f t="shared" ref="H123" si="31">F123+G123</f>
        <v>1</v>
      </c>
      <c r="I123" s="136">
        <v>219450000</v>
      </c>
      <c r="J123" s="75">
        <v>0</v>
      </c>
      <c r="K123" s="76">
        <f t="shared" si="22"/>
        <v>219450000</v>
      </c>
      <c r="L123" s="77">
        <f t="shared" ref="L123:O123" si="32">E123*($I123+$J123)</f>
        <v>0</v>
      </c>
      <c r="M123" s="77">
        <f t="shared" si="32"/>
        <v>0</v>
      </c>
      <c r="N123" s="77">
        <f t="shared" si="32"/>
        <v>219450000</v>
      </c>
      <c r="O123" s="77">
        <f t="shared" si="32"/>
        <v>219450000</v>
      </c>
      <c r="P123" s="78"/>
    </row>
    <row r="124" spans="1:16" s="22" customFormat="1" ht="17.25" hidden="1">
      <c r="A124" s="65" t="s">
        <v>192</v>
      </c>
      <c r="B124" s="259" t="s">
        <v>193</v>
      </c>
      <c r="C124" s="259"/>
      <c r="D124" s="259"/>
      <c r="E124" s="259"/>
      <c r="F124" s="79"/>
      <c r="G124" s="79"/>
      <c r="H124" s="79"/>
      <c r="I124" s="138"/>
      <c r="J124" s="75"/>
      <c r="K124" s="76"/>
      <c r="L124" s="80"/>
      <c r="M124" s="80"/>
      <c r="N124" s="81"/>
      <c r="O124" s="82"/>
      <c r="P124" s="78"/>
    </row>
    <row r="125" spans="1:16" s="22" customFormat="1" ht="33" hidden="1">
      <c r="A125" s="70">
        <v>1</v>
      </c>
      <c r="B125" s="71" t="s">
        <v>194</v>
      </c>
      <c r="C125" s="72" t="s">
        <v>54</v>
      </c>
      <c r="D125" s="73">
        <v>2</v>
      </c>
      <c r="E125" s="74">
        <v>0</v>
      </c>
      <c r="F125" s="73">
        <v>0</v>
      </c>
      <c r="G125" s="73">
        <f t="shared" ref="G125:G127" si="33">D125</f>
        <v>2</v>
      </c>
      <c r="H125" s="73">
        <f t="shared" ref="H125:H127" si="34">F125+G125</f>
        <v>2</v>
      </c>
      <c r="I125" s="136">
        <v>33950000</v>
      </c>
      <c r="J125" s="75">
        <v>0</v>
      </c>
      <c r="K125" s="76">
        <f t="shared" si="22"/>
        <v>67900000</v>
      </c>
      <c r="L125" s="77">
        <f t="shared" ref="L125:O127" si="35">E125*($I125+$J125)</f>
        <v>0</v>
      </c>
      <c r="M125" s="77">
        <f t="shared" si="35"/>
        <v>0</v>
      </c>
      <c r="N125" s="77">
        <f t="shared" si="35"/>
        <v>67900000</v>
      </c>
      <c r="O125" s="77">
        <f t="shared" si="35"/>
        <v>67900000</v>
      </c>
      <c r="P125" s="78"/>
    </row>
    <row r="126" spans="1:16" s="22" customFormat="1" ht="16.5" hidden="1">
      <c r="A126" s="70">
        <v>2</v>
      </c>
      <c r="B126" s="71" t="s">
        <v>195</v>
      </c>
      <c r="C126" s="72" t="s">
        <v>54</v>
      </c>
      <c r="D126" s="73">
        <v>2</v>
      </c>
      <c r="E126" s="74">
        <v>0</v>
      </c>
      <c r="F126" s="73">
        <v>0</v>
      </c>
      <c r="G126" s="73">
        <f t="shared" si="33"/>
        <v>2</v>
      </c>
      <c r="H126" s="73">
        <f t="shared" si="34"/>
        <v>2</v>
      </c>
      <c r="I126" s="136">
        <v>7986000</v>
      </c>
      <c r="J126" s="75">
        <v>0</v>
      </c>
      <c r="K126" s="76">
        <f t="shared" si="22"/>
        <v>15972000</v>
      </c>
      <c r="L126" s="77">
        <f t="shared" si="35"/>
        <v>0</v>
      </c>
      <c r="M126" s="77">
        <f t="shared" si="35"/>
        <v>0</v>
      </c>
      <c r="N126" s="77">
        <f t="shared" si="35"/>
        <v>15972000</v>
      </c>
      <c r="O126" s="77">
        <f t="shared" si="35"/>
        <v>15972000</v>
      </c>
      <c r="P126" s="78"/>
    </row>
    <row r="127" spans="1:16" s="22" customFormat="1" ht="16.5" hidden="1">
      <c r="A127" s="70">
        <v>3</v>
      </c>
      <c r="B127" s="71" t="s">
        <v>196</v>
      </c>
      <c r="C127" s="72" t="s">
        <v>54</v>
      </c>
      <c r="D127" s="73">
        <v>1</v>
      </c>
      <c r="E127" s="74">
        <v>0</v>
      </c>
      <c r="F127" s="73">
        <v>0</v>
      </c>
      <c r="G127" s="73">
        <f t="shared" si="33"/>
        <v>1</v>
      </c>
      <c r="H127" s="73">
        <f t="shared" si="34"/>
        <v>1</v>
      </c>
      <c r="I127" s="136">
        <v>39915000</v>
      </c>
      <c r="J127" s="75">
        <v>0</v>
      </c>
      <c r="K127" s="76">
        <f t="shared" si="22"/>
        <v>39915000</v>
      </c>
      <c r="L127" s="77">
        <f t="shared" si="35"/>
        <v>0</v>
      </c>
      <c r="M127" s="77">
        <f t="shared" si="35"/>
        <v>0</v>
      </c>
      <c r="N127" s="77">
        <f t="shared" si="35"/>
        <v>39915000</v>
      </c>
      <c r="O127" s="77">
        <f t="shared" si="35"/>
        <v>39915000</v>
      </c>
      <c r="P127" s="78"/>
    </row>
    <row r="128" spans="1:16" s="22" customFormat="1" ht="16.899999999999999" hidden="1" customHeight="1">
      <c r="A128" s="65" t="s">
        <v>197</v>
      </c>
      <c r="B128" s="248" t="s">
        <v>410</v>
      </c>
      <c r="C128" s="248"/>
      <c r="D128" s="248"/>
      <c r="E128" s="248"/>
      <c r="F128" s="79"/>
      <c r="G128" s="79"/>
      <c r="H128" s="79"/>
      <c r="I128" s="138"/>
      <c r="J128" s="75"/>
      <c r="K128" s="76"/>
      <c r="L128" s="80"/>
      <c r="M128" s="80"/>
      <c r="N128" s="81"/>
      <c r="O128" s="82"/>
      <c r="P128" s="78"/>
    </row>
    <row r="129" spans="1:16" s="22" customFormat="1" ht="16.5" hidden="1">
      <c r="A129" s="70">
        <v>1</v>
      </c>
      <c r="B129" s="71" t="s">
        <v>198</v>
      </c>
      <c r="C129" s="72" t="s">
        <v>97</v>
      </c>
      <c r="D129" s="73">
        <v>2</v>
      </c>
      <c r="E129" s="74">
        <v>0</v>
      </c>
      <c r="F129" s="73">
        <v>0</v>
      </c>
      <c r="G129" s="73">
        <f t="shared" ref="G129:G131" si="36">D129</f>
        <v>2</v>
      </c>
      <c r="H129" s="73">
        <f t="shared" ref="H129:H131" si="37">F129+G129</f>
        <v>2</v>
      </c>
      <c r="I129" s="136">
        <v>412048000</v>
      </c>
      <c r="J129" s="75">
        <v>0</v>
      </c>
      <c r="K129" s="76">
        <f t="shared" si="22"/>
        <v>824096000</v>
      </c>
      <c r="L129" s="77">
        <f t="shared" ref="L129:O131" si="38">E129*($I129+$J129)</f>
        <v>0</v>
      </c>
      <c r="M129" s="77">
        <f t="shared" si="38"/>
        <v>0</v>
      </c>
      <c r="N129" s="77">
        <f t="shared" si="38"/>
        <v>824096000</v>
      </c>
      <c r="O129" s="77">
        <f t="shared" si="38"/>
        <v>824096000</v>
      </c>
      <c r="P129" s="78"/>
    </row>
    <row r="130" spans="1:16" s="22" customFormat="1" ht="33" hidden="1">
      <c r="A130" s="70">
        <v>2</v>
      </c>
      <c r="B130" s="71" t="s">
        <v>199</v>
      </c>
      <c r="C130" s="72" t="s">
        <v>188</v>
      </c>
      <c r="D130" s="73">
        <v>1</v>
      </c>
      <c r="E130" s="74">
        <v>0</v>
      </c>
      <c r="F130" s="73">
        <v>0</v>
      </c>
      <c r="G130" s="73">
        <f t="shared" si="36"/>
        <v>1</v>
      </c>
      <c r="H130" s="73">
        <f t="shared" si="37"/>
        <v>1</v>
      </c>
      <c r="I130" s="136">
        <v>283785000</v>
      </c>
      <c r="J130" s="75">
        <v>0</v>
      </c>
      <c r="K130" s="76">
        <f t="shared" si="22"/>
        <v>283785000</v>
      </c>
      <c r="L130" s="77">
        <f t="shared" si="38"/>
        <v>0</v>
      </c>
      <c r="M130" s="77">
        <f t="shared" si="38"/>
        <v>0</v>
      </c>
      <c r="N130" s="77">
        <f t="shared" si="38"/>
        <v>283785000</v>
      </c>
      <c r="O130" s="77">
        <f t="shared" si="38"/>
        <v>283785000</v>
      </c>
      <c r="P130" s="78"/>
    </row>
    <row r="131" spans="1:16" s="22" customFormat="1" ht="16.5" hidden="1">
      <c r="A131" s="70">
        <v>3</v>
      </c>
      <c r="B131" s="71" t="s">
        <v>200</v>
      </c>
      <c r="C131" s="72" t="s">
        <v>137</v>
      </c>
      <c r="D131" s="73">
        <v>1</v>
      </c>
      <c r="E131" s="74">
        <v>0</v>
      </c>
      <c r="F131" s="73">
        <v>0</v>
      </c>
      <c r="G131" s="73">
        <f t="shared" si="36"/>
        <v>1</v>
      </c>
      <c r="H131" s="73">
        <f t="shared" si="37"/>
        <v>1</v>
      </c>
      <c r="I131" s="136">
        <v>47765000</v>
      </c>
      <c r="J131" s="75">
        <v>0</v>
      </c>
      <c r="K131" s="76">
        <f t="shared" si="22"/>
        <v>47765000</v>
      </c>
      <c r="L131" s="77">
        <f t="shared" si="38"/>
        <v>0</v>
      </c>
      <c r="M131" s="77">
        <f t="shared" si="38"/>
        <v>0</v>
      </c>
      <c r="N131" s="77">
        <f t="shared" si="38"/>
        <v>47765000</v>
      </c>
      <c r="O131" s="77">
        <f t="shared" si="38"/>
        <v>47765000</v>
      </c>
      <c r="P131" s="78"/>
    </row>
    <row r="132" spans="1:16" s="22" customFormat="1" ht="17.25" hidden="1">
      <c r="A132" s="65" t="s">
        <v>411</v>
      </c>
      <c r="B132" s="259" t="s">
        <v>201</v>
      </c>
      <c r="C132" s="259"/>
      <c r="D132" s="259"/>
      <c r="E132" s="259"/>
      <c r="F132" s="79"/>
      <c r="G132" s="79"/>
      <c r="H132" s="79"/>
      <c r="I132" s="138"/>
      <c r="J132" s="75"/>
      <c r="K132" s="76"/>
      <c r="L132" s="80"/>
      <c r="M132" s="80"/>
      <c r="N132" s="81"/>
      <c r="O132" s="82"/>
      <c r="P132" s="78"/>
    </row>
    <row r="133" spans="1:16" s="22" customFormat="1" ht="16.5" hidden="1">
      <c r="A133" s="70">
        <v>1</v>
      </c>
      <c r="B133" s="71" t="s">
        <v>201</v>
      </c>
      <c r="C133" s="72" t="s">
        <v>54</v>
      </c>
      <c r="D133" s="73">
        <v>10</v>
      </c>
      <c r="E133" s="74">
        <v>0</v>
      </c>
      <c r="F133" s="73">
        <v>0</v>
      </c>
      <c r="G133" s="73">
        <f t="shared" ref="G133:G134" si="39">D133</f>
        <v>10</v>
      </c>
      <c r="H133" s="73">
        <f t="shared" ref="H133:H134" si="40">F133+G133</f>
        <v>10</v>
      </c>
      <c r="I133" s="136">
        <v>3659000</v>
      </c>
      <c r="J133" s="75">
        <v>0</v>
      </c>
      <c r="K133" s="76">
        <f t="shared" si="22"/>
        <v>36590000</v>
      </c>
      <c r="L133" s="77">
        <f t="shared" ref="L133:O134" si="41">E133*($I133+$J133)</f>
        <v>0</v>
      </c>
      <c r="M133" s="77">
        <f t="shared" si="41"/>
        <v>0</v>
      </c>
      <c r="N133" s="77">
        <f t="shared" si="41"/>
        <v>36590000</v>
      </c>
      <c r="O133" s="77">
        <f t="shared" si="41"/>
        <v>36590000</v>
      </c>
      <c r="P133" s="78"/>
    </row>
    <row r="134" spans="1:16" s="22" customFormat="1" ht="16.5" hidden="1">
      <c r="A134" s="70">
        <v>2</v>
      </c>
      <c r="B134" s="71" t="s">
        <v>202</v>
      </c>
      <c r="C134" s="72" t="s">
        <v>54</v>
      </c>
      <c r="D134" s="73">
        <v>1</v>
      </c>
      <c r="E134" s="74">
        <v>0</v>
      </c>
      <c r="F134" s="73">
        <v>0</v>
      </c>
      <c r="G134" s="73">
        <f t="shared" si="39"/>
        <v>1</v>
      </c>
      <c r="H134" s="73">
        <f t="shared" si="40"/>
        <v>1</v>
      </c>
      <c r="I134" s="136">
        <v>36574000</v>
      </c>
      <c r="J134" s="75">
        <v>0</v>
      </c>
      <c r="K134" s="76">
        <f t="shared" si="22"/>
        <v>36574000</v>
      </c>
      <c r="L134" s="77">
        <f t="shared" si="41"/>
        <v>0</v>
      </c>
      <c r="M134" s="77">
        <f t="shared" si="41"/>
        <v>0</v>
      </c>
      <c r="N134" s="77">
        <f t="shared" si="41"/>
        <v>36574000</v>
      </c>
      <c r="O134" s="77">
        <f t="shared" si="41"/>
        <v>36574000</v>
      </c>
      <c r="P134" s="78"/>
    </row>
    <row r="135" spans="1:16" s="22" customFormat="1" ht="16.899999999999999" hidden="1" customHeight="1">
      <c r="A135" s="65" t="s">
        <v>75</v>
      </c>
      <c r="B135" s="248" t="s">
        <v>412</v>
      </c>
      <c r="C135" s="248"/>
      <c r="D135" s="248"/>
      <c r="E135" s="248"/>
      <c r="F135" s="248"/>
      <c r="G135" s="248"/>
      <c r="H135" s="248"/>
      <c r="I135" s="139"/>
      <c r="J135" s="75"/>
      <c r="K135" s="76"/>
      <c r="L135" s="80"/>
      <c r="M135" s="80"/>
      <c r="N135" s="81"/>
      <c r="O135" s="82"/>
      <c r="P135" s="78"/>
    </row>
    <row r="136" spans="1:16" s="22" customFormat="1" ht="17.25" hidden="1">
      <c r="A136" s="65" t="s">
        <v>51</v>
      </c>
      <c r="B136" s="259" t="s">
        <v>249</v>
      </c>
      <c r="C136" s="259"/>
      <c r="D136" s="259"/>
      <c r="E136" s="259"/>
      <c r="F136" s="79"/>
      <c r="G136" s="79"/>
      <c r="H136" s="79"/>
      <c r="I136" s="138"/>
      <c r="J136" s="75"/>
      <c r="K136" s="76"/>
      <c r="L136" s="80"/>
      <c r="M136" s="80"/>
      <c r="N136" s="81"/>
      <c r="O136" s="82"/>
      <c r="P136" s="78"/>
    </row>
    <row r="137" spans="1:16" s="22" customFormat="1" ht="33" hidden="1">
      <c r="A137" s="70">
        <v>1</v>
      </c>
      <c r="B137" s="71" t="s">
        <v>413</v>
      </c>
      <c r="C137" s="72" t="s">
        <v>54</v>
      </c>
      <c r="D137" s="73">
        <v>5</v>
      </c>
      <c r="E137" s="74">
        <v>0</v>
      </c>
      <c r="F137" s="73">
        <v>0</v>
      </c>
      <c r="G137" s="73">
        <f t="shared" ref="G137:G144" si="42">D137</f>
        <v>5</v>
      </c>
      <c r="H137" s="73">
        <f t="shared" ref="H137:H144" si="43">F137+G137</f>
        <v>5</v>
      </c>
      <c r="I137" s="136">
        <v>15066000</v>
      </c>
      <c r="J137" s="75">
        <v>0</v>
      </c>
      <c r="K137" s="76">
        <f t="shared" si="22"/>
        <v>75330000</v>
      </c>
      <c r="L137" s="77">
        <f t="shared" ref="L137:O144" si="44">E137*($I137+$J137)</f>
        <v>0</v>
      </c>
      <c r="M137" s="77">
        <f t="shared" si="44"/>
        <v>0</v>
      </c>
      <c r="N137" s="77">
        <f t="shared" si="44"/>
        <v>75330000</v>
      </c>
      <c r="O137" s="77">
        <f t="shared" si="44"/>
        <v>75330000</v>
      </c>
      <c r="P137" s="78"/>
    </row>
    <row r="138" spans="1:16" s="22" customFormat="1" ht="33" hidden="1">
      <c r="A138" s="70">
        <v>2</v>
      </c>
      <c r="B138" s="71" t="s">
        <v>250</v>
      </c>
      <c r="C138" s="72" t="s">
        <v>54</v>
      </c>
      <c r="D138" s="73">
        <v>4</v>
      </c>
      <c r="E138" s="74">
        <v>0</v>
      </c>
      <c r="F138" s="73">
        <v>0</v>
      </c>
      <c r="G138" s="73">
        <f t="shared" si="42"/>
        <v>4</v>
      </c>
      <c r="H138" s="73">
        <f t="shared" si="43"/>
        <v>4</v>
      </c>
      <c r="I138" s="136">
        <v>10132000</v>
      </c>
      <c r="J138" s="75">
        <v>0</v>
      </c>
      <c r="K138" s="76">
        <f t="shared" si="22"/>
        <v>40528000</v>
      </c>
      <c r="L138" s="77">
        <f t="shared" si="44"/>
        <v>0</v>
      </c>
      <c r="M138" s="77">
        <f t="shared" si="44"/>
        <v>0</v>
      </c>
      <c r="N138" s="77">
        <f t="shared" si="44"/>
        <v>40528000</v>
      </c>
      <c r="O138" s="77">
        <f t="shared" si="44"/>
        <v>40528000</v>
      </c>
      <c r="P138" s="78"/>
    </row>
    <row r="139" spans="1:16" s="22" customFormat="1" ht="33" hidden="1">
      <c r="A139" s="70">
        <v>3</v>
      </c>
      <c r="B139" s="84" t="s">
        <v>251</v>
      </c>
      <c r="C139" s="72" t="s">
        <v>54</v>
      </c>
      <c r="D139" s="73">
        <v>3</v>
      </c>
      <c r="E139" s="74">
        <v>0</v>
      </c>
      <c r="F139" s="73">
        <v>0</v>
      </c>
      <c r="G139" s="73">
        <f t="shared" si="42"/>
        <v>3</v>
      </c>
      <c r="H139" s="73">
        <f t="shared" si="43"/>
        <v>3</v>
      </c>
      <c r="I139" s="136">
        <v>20122000</v>
      </c>
      <c r="J139" s="75">
        <v>0</v>
      </c>
      <c r="K139" s="76">
        <f t="shared" si="22"/>
        <v>60366000</v>
      </c>
      <c r="L139" s="77">
        <f t="shared" si="44"/>
        <v>0</v>
      </c>
      <c r="M139" s="77">
        <f t="shared" si="44"/>
        <v>0</v>
      </c>
      <c r="N139" s="77">
        <f t="shared" si="44"/>
        <v>60366000</v>
      </c>
      <c r="O139" s="77">
        <f t="shared" si="44"/>
        <v>60366000</v>
      </c>
      <c r="P139" s="78"/>
    </row>
    <row r="140" spans="1:16" s="22" customFormat="1" ht="33" hidden="1">
      <c r="A140" s="70">
        <v>4</v>
      </c>
      <c r="B140" s="71" t="s">
        <v>252</v>
      </c>
      <c r="C140" s="72" t="s">
        <v>54</v>
      </c>
      <c r="D140" s="73">
        <v>3</v>
      </c>
      <c r="E140" s="74">
        <v>0</v>
      </c>
      <c r="F140" s="73">
        <v>0</v>
      </c>
      <c r="G140" s="73">
        <f t="shared" si="42"/>
        <v>3</v>
      </c>
      <c r="H140" s="73">
        <f t="shared" si="43"/>
        <v>3</v>
      </c>
      <c r="I140" s="136">
        <v>26693000</v>
      </c>
      <c r="J140" s="75">
        <v>0</v>
      </c>
      <c r="K140" s="76">
        <f t="shared" si="22"/>
        <v>80079000</v>
      </c>
      <c r="L140" s="77">
        <f t="shared" si="44"/>
        <v>0</v>
      </c>
      <c r="M140" s="77">
        <f t="shared" si="44"/>
        <v>0</v>
      </c>
      <c r="N140" s="77">
        <f t="shared" si="44"/>
        <v>80079000</v>
      </c>
      <c r="O140" s="77">
        <f t="shared" si="44"/>
        <v>80079000</v>
      </c>
      <c r="P140" s="78"/>
    </row>
    <row r="141" spans="1:16" s="22" customFormat="1" ht="16.5" hidden="1">
      <c r="A141" s="70">
        <v>5</v>
      </c>
      <c r="B141" s="71" t="s">
        <v>253</v>
      </c>
      <c r="C141" s="72" t="s">
        <v>54</v>
      </c>
      <c r="D141" s="73">
        <v>1</v>
      </c>
      <c r="E141" s="74">
        <v>0</v>
      </c>
      <c r="F141" s="73">
        <v>0</v>
      </c>
      <c r="G141" s="73">
        <f t="shared" si="42"/>
        <v>1</v>
      </c>
      <c r="H141" s="73">
        <f t="shared" si="43"/>
        <v>1</v>
      </c>
      <c r="I141" s="136">
        <v>24527000</v>
      </c>
      <c r="J141" s="75">
        <v>0</v>
      </c>
      <c r="K141" s="76">
        <f t="shared" si="22"/>
        <v>24527000</v>
      </c>
      <c r="L141" s="77">
        <f t="shared" si="44"/>
        <v>0</v>
      </c>
      <c r="M141" s="77">
        <f t="shared" si="44"/>
        <v>0</v>
      </c>
      <c r="N141" s="77">
        <f t="shared" si="44"/>
        <v>24527000</v>
      </c>
      <c r="O141" s="77">
        <f t="shared" si="44"/>
        <v>24527000</v>
      </c>
      <c r="P141" s="78"/>
    </row>
    <row r="142" spans="1:16" s="22" customFormat="1" ht="33" hidden="1">
      <c r="A142" s="70">
        <v>6</v>
      </c>
      <c r="B142" s="71" t="s">
        <v>254</v>
      </c>
      <c r="C142" s="71" t="s">
        <v>54</v>
      </c>
      <c r="D142" s="73">
        <v>1</v>
      </c>
      <c r="E142" s="74">
        <v>0</v>
      </c>
      <c r="F142" s="73">
        <v>0</v>
      </c>
      <c r="G142" s="73">
        <f t="shared" si="42"/>
        <v>1</v>
      </c>
      <c r="H142" s="73">
        <f t="shared" si="43"/>
        <v>1</v>
      </c>
      <c r="I142" s="136">
        <v>11243000</v>
      </c>
      <c r="J142" s="75">
        <v>0</v>
      </c>
      <c r="K142" s="76">
        <f t="shared" si="22"/>
        <v>11243000</v>
      </c>
      <c r="L142" s="77">
        <f t="shared" si="44"/>
        <v>0</v>
      </c>
      <c r="M142" s="77">
        <f t="shared" si="44"/>
        <v>0</v>
      </c>
      <c r="N142" s="77">
        <f t="shared" si="44"/>
        <v>11243000</v>
      </c>
      <c r="O142" s="77">
        <f t="shared" si="44"/>
        <v>11243000</v>
      </c>
      <c r="P142" s="78"/>
    </row>
    <row r="143" spans="1:16" s="22" customFormat="1" ht="33" hidden="1">
      <c r="A143" s="70">
        <v>7</v>
      </c>
      <c r="B143" s="71" t="s">
        <v>255</v>
      </c>
      <c r="C143" s="72" t="s">
        <v>54</v>
      </c>
      <c r="D143" s="73">
        <v>1</v>
      </c>
      <c r="E143" s="74">
        <v>0</v>
      </c>
      <c r="F143" s="73">
        <v>0</v>
      </c>
      <c r="G143" s="73">
        <f t="shared" si="42"/>
        <v>1</v>
      </c>
      <c r="H143" s="73">
        <f t="shared" si="43"/>
        <v>1</v>
      </c>
      <c r="I143" s="136">
        <v>44662000</v>
      </c>
      <c r="J143" s="75">
        <v>0</v>
      </c>
      <c r="K143" s="76">
        <f t="shared" si="22"/>
        <v>44662000</v>
      </c>
      <c r="L143" s="77">
        <f t="shared" si="44"/>
        <v>0</v>
      </c>
      <c r="M143" s="77">
        <f t="shared" si="44"/>
        <v>0</v>
      </c>
      <c r="N143" s="77">
        <f t="shared" si="44"/>
        <v>44662000</v>
      </c>
      <c r="O143" s="77">
        <f t="shared" si="44"/>
        <v>44662000</v>
      </c>
      <c r="P143" s="78"/>
    </row>
    <row r="144" spans="1:16" s="22" customFormat="1" ht="33" hidden="1">
      <c r="A144" s="70">
        <v>8</v>
      </c>
      <c r="B144" s="71" t="s">
        <v>256</v>
      </c>
      <c r="C144" s="72" t="s">
        <v>54</v>
      </c>
      <c r="D144" s="73">
        <v>1</v>
      </c>
      <c r="E144" s="74">
        <v>0</v>
      </c>
      <c r="F144" s="73">
        <v>0</v>
      </c>
      <c r="G144" s="73">
        <f t="shared" si="42"/>
        <v>1</v>
      </c>
      <c r="H144" s="73">
        <f t="shared" si="43"/>
        <v>1</v>
      </c>
      <c r="I144" s="136">
        <v>25327000</v>
      </c>
      <c r="J144" s="75">
        <v>0</v>
      </c>
      <c r="K144" s="76">
        <f t="shared" si="22"/>
        <v>25327000</v>
      </c>
      <c r="L144" s="77">
        <f t="shared" si="44"/>
        <v>0</v>
      </c>
      <c r="M144" s="77">
        <f t="shared" si="44"/>
        <v>0</v>
      </c>
      <c r="N144" s="77">
        <f t="shared" si="44"/>
        <v>25327000</v>
      </c>
      <c r="O144" s="77">
        <f t="shared" si="44"/>
        <v>25327000</v>
      </c>
      <c r="P144" s="78"/>
    </row>
    <row r="145" spans="1:16" s="22" customFormat="1" ht="17.25" hidden="1">
      <c r="A145" s="65" t="s">
        <v>57</v>
      </c>
      <c r="B145" s="259" t="s">
        <v>257</v>
      </c>
      <c r="C145" s="259"/>
      <c r="D145" s="259"/>
      <c r="E145" s="259"/>
      <c r="F145" s="79"/>
      <c r="G145" s="79"/>
      <c r="H145" s="79"/>
      <c r="I145" s="138"/>
      <c r="J145" s="75"/>
      <c r="K145" s="76"/>
      <c r="L145" s="80"/>
      <c r="M145" s="80"/>
      <c r="N145" s="81"/>
      <c r="O145" s="82"/>
      <c r="P145" s="78"/>
    </row>
    <row r="146" spans="1:16" s="22" customFormat="1" ht="33" hidden="1">
      <c r="A146" s="70">
        <v>1</v>
      </c>
      <c r="B146" s="71" t="s">
        <v>258</v>
      </c>
      <c r="C146" s="72" t="s">
        <v>97</v>
      </c>
      <c r="D146" s="73">
        <v>1</v>
      </c>
      <c r="E146" s="74">
        <v>0</v>
      </c>
      <c r="F146" s="73">
        <v>0</v>
      </c>
      <c r="G146" s="73">
        <f t="shared" ref="G146:G156" si="45">D146</f>
        <v>1</v>
      </c>
      <c r="H146" s="73">
        <f t="shared" ref="H146:H156" si="46">F146+G146</f>
        <v>1</v>
      </c>
      <c r="I146" s="136">
        <v>70943000</v>
      </c>
      <c r="J146" s="75">
        <v>0</v>
      </c>
      <c r="K146" s="76">
        <f t="shared" si="22"/>
        <v>70943000</v>
      </c>
      <c r="L146" s="77">
        <f t="shared" ref="L146:O156" si="47">E146*($I146+$J146)</f>
        <v>0</v>
      </c>
      <c r="M146" s="77">
        <f t="shared" si="47"/>
        <v>0</v>
      </c>
      <c r="N146" s="77">
        <f t="shared" si="47"/>
        <v>70943000</v>
      </c>
      <c r="O146" s="77">
        <f t="shared" si="47"/>
        <v>70943000</v>
      </c>
      <c r="P146" s="78"/>
    </row>
    <row r="147" spans="1:16" s="22" customFormat="1" ht="16.5" hidden="1">
      <c r="A147" s="70">
        <v>2</v>
      </c>
      <c r="B147" s="71" t="s">
        <v>259</v>
      </c>
      <c r="C147" s="71"/>
      <c r="D147" s="85"/>
      <c r="E147" s="74">
        <v>0</v>
      </c>
      <c r="F147" s="73">
        <v>0</v>
      </c>
      <c r="G147" s="73">
        <f t="shared" si="45"/>
        <v>0</v>
      </c>
      <c r="H147" s="73">
        <f t="shared" si="46"/>
        <v>0</v>
      </c>
      <c r="I147" s="136"/>
      <c r="J147" s="75">
        <v>0</v>
      </c>
      <c r="K147" s="76">
        <f t="shared" si="22"/>
        <v>0</v>
      </c>
      <c r="L147" s="77">
        <f t="shared" si="47"/>
        <v>0</v>
      </c>
      <c r="M147" s="77">
        <f t="shared" si="47"/>
        <v>0</v>
      </c>
      <c r="N147" s="77">
        <f t="shared" si="47"/>
        <v>0</v>
      </c>
      <c r="O147" s="77">
        <f t="shared" si="47"/>
        <v>0</v>
      </c>
      <c r="P147" s="78"/>
    </row>
    <row r="148" spans="1:16" s="22" customFormat="1" ht="16.5" hidden="1">
      <c r="A148" s="70" t="s">
        <v>414</v>
      </c>
      <c r="B148" s="71" t="s">
        <v>260</v>
      </c>
      <c r="C148" s="72" t="s">
        <v>97</v>
      </c>
      <c r="D148" s="73">
        <v>3</v>
      </c>
      <c r="E148" s="74">
        <v>0</v>
      </c>
      <c r="F148" s="73">
        <v>0</v>
      </c>
      <c r="G148" s="73">
        <f t="shared" si="45"/>
        <v>3</v>
      </c>
      <c r="H148" s="73">
        <f t="shared" si="46"/>
        <v>3</v>
      </c>
      <c r="I148" s="136">
        <v>6420000</v>
      </c>
      <c r="J148" s="75">
        <v>0</v>
      </c>
      <c r="K148" s="76">
        <f t="shared" si="22"/>
        <v>19260000</v>
      </c>
      <c r="L148" s="77">
        <f t="shared" si="47"/>
        <v>0</v>
      </c>
      <c r="M148" s="77">
        <f t="shared" si="47"/>
        <v>0</v>
      </c>
      <c r="N148" s="77">
        <f t="shared" si="47"/>
        <v>19260000</v>
      </c>
      <c r="O148" s="77">
        <f t="shared" si="47"/>
        <v>19260000</v>
      </c>
      <c r="P148" s="78"/>
    </row>
    <row r="149" spans="1:16" s="22" customFormat="1" ht="16.5" hidden="1">
      <c r="A149" s="70" t="s">
        <v>415</v>
      </c>
      <c r="B149" s="71" t="s">
        <v>261</v>
      </c>
      <c r="C149" s="72" t="s">
        <v>97</v>
      </c>
      <c r="D149" s="73">
        <v>50</v>
      </c>
      <c r="E149" s="74">
        <v>0</v>
      </c>
      <c r="F149" s="73">
        <v>0</v>
      </c>
      <c r="G149" s="73">
        <f t="shared" si="45"/>
        <v>50</v>
      </c>
      <c r="H149" s="73">
        <f t="shared" si="46"/>
        <v>50</v>
      </c>
      <c r="I149" s="136">
        <v>169000</v>
      </c>
      <c r="J149" s="75">
        <v>0</v>
      </c>
      <c r="K149" s="76">
        <f t="shared" si="22"/>
        <v>8450000</v>
      </c>
      <c r="L149" s="77">
        <f t="shared" si="47"/>
        <v>0</v>
      </c>
      <c r="M149" s="77">
        <f t="shared" si="47"/>
        <v>0</v>
      </c>
      <c r="N149" s="77">
        <f t="shared" si="47"/>
        <v>8450000</v>
      </c>
      <c r="O149" s="77">
        <f t="shared" si="47"/>
        <v>8450000</v>
      </c>
      <c r="P149" s="78"/>
    </row>
    <row r="150" spans="1:16" s="22" customFormat="1" ht="16.5" hidden="1">
      <c r="A150" s="70" t="s">
        <v>416</v>
      </c>
      <c r="B150" s="71" t="s">
        <v>262</v>
      </c>
      <c r="C150" s="72" t="s">
        <v>97</v>
      </c>
      <c r="D150" s="73">
        <v>2</v>
      </c>
      <c r="E150" s="74">
        <v>0</v>
      </c>
      <c r="F150" s="73">
        <v>0</v>
      </c>
      <c r="G150" s="73">
        <f t="shared" si="45"/>
        <v>2</v>
      </c>
      <c r="H150" s="73">
        <f t="shared" si="46"/>
        <v>2</v>
      </c>
      <c r="I150" s="136">
        <v>5911000</v>
      </c>
      <c r="J150" s="75">
        <v>0</v>
      </c>
      <c r="K150" s="76">
        <f t="shared" si="22"/>
        <v>11822000</v>
      </c>
      <c r="L150" s="77">
        <f t="shared" si="47"/>
        <v>0</v>
      </c>
      <c r="M150" s="77">
        <f t="shared" si="47"/>
        <v>0</v>
      </c>
      <c r="N150" s="77">
        <f t="shared" si="47"/>
        <v>11822000</v>
      </c>
      <c r="O150" s="77">
        <f t="shared" si="47"/>
        <v>11822000</v>
      </c>
      <c r="P150" s="78"/>
    </row>
    <row r="151" spans="1:16" s="22" customFormat="1" ht="16.5" hidden="1">
      <c r="A151" s="70" t="s">
        <v>417</v>
      </c>
      <c r="B151" s="71" t="s">
        <v>263</v>
      </c>
      <c r="C151" s="72" t="s">
        <v>97</v>
      </c>
      <c r="D151" s="73">
        <v>10</v>
      </c>
      <c r="E151" s="74">
        <v>0</v>
      </c>
      <c r="F151" s="73">
        <v>0</v>
      </c>
      <c r="G151" s="73">
        <f t="shared" si="45"/>
        <v>10</v>
      </c>
      <c r="H151" s="73">
        <f t="shared" si="46"/>
        <v>10</v>
      </c>
      <c r="I151" s="136">
        <v>389000</v>
      </c>
      <c r="J151" s="75">
        <v>0</v>
      </c>
      <c r="K151" s="76">
        <f t="shared" ref="K151:K214" si="48">I151*D151</f>
        <v>3890000</v>
      </c>
      <c r="L151" s="77">
        <f t="shared" si="47"/>
        <v>0</v>
      </c>
      <c r="M151" s="77">
        <f t="shared" si="47"/>
        <v>0</v>
      </c>
      <c r="N151" s="77">
        <f t="shared" si="47"/>
        <v>3890000</v>
      </c>
      <c r="O151" s="77">
        <f t="shared" si="47"/>
        <v>3890000</v>
      </c>
      <c r="P151" s="78"/>
    </row>
    <row r="152" spans="1:16" s="22" customFormat="1" ht="16.5" hidden="1">
      <c r="A152" s="70" t="s">
        <v>418</v>
      </c>
      <c r="B152" s="71" t="s">
        <v>264</v>
      </c>
      <c r="C152" s="72" t="s">
        <v>97</v>
      </c>
      <c r="D152" s="73">
        <v>15</v>
      </c>
      <c r="E152" s="74">
        <v>0</v>
      </c>
      <c r="F152" s="73">
        <v>0</v>
      </c>
      <c r="G152" s="73">
        <f t="shared" si="45"/>
        <v>15</v>
      </c>
      <c r="H152" s="73">
        <f t="shared" si="46"/>
        <v>15</v>
      </c>
      <c r="I152" s="136">
        <v>508000</v>
      </c>
      <c r="J152" s="75">
        <v>0</v>
      </c>
      <c r="K152" s="76">
        <f t="shared" si="48"/>
        <v>7620000</v>
      </c>
      <c r="L152" s="77">
        <f t="shared" si="47"/>
        <v>0</v>
      </c>
      <c r="M152" s="77">
        <f t="shared" si="47"/>
        <v>0</v>
      </c>
      <c r="N152" s="77">
        <f t="shared" si="47"/>
        <v>7620000</v>
      </c>
      <c r="O152" s="77">
        <f t="shared" si="47"/>
        <v>7620000</v>
      </c>
      <c r="P152" s="78"/>
    </row>
    <row r="153" spans="1:16" s="22" customFormat="1" ht="16.5" hidden="1">
      <c r="A153" s="70" t="s">
        <v>419</v>
      </c>
      <c r="B153" s="71" t="s">
        <v>265</v>
      </c>
      <c r="C153" s="72" t="s">
        <v>88</v>
      </c>
      <c r="D153" s="73">
        <v>1</v>
      </c>
      <c r="E153" s="74">
        <v>0</v>
      </c>
      <c r="F153" s="73">
        <v>0</v>
      </c>
      <c r="G153" s="73">
        <f t="shared" si="45"/>
        <v>1</v>
      </c>
      <c r="H153" s="73">
        <f t="shared" si="46"/>
        <v>1</v>
      </c>
      <c r="I153" s="136">
        <v>3585000</v>
      </c>
      <c r="J153" s="75">
        <v>0</v>
      </c>
      <c r="K153" s="76">
        <f t="shared" si="48"/>
        <v>3585000</v>
      </c>
      <c r="L153" s="77">
        <f t="shared" si="47"/>
        <v>0</v>
      </c>
      <c r="M153" s="77">
        <f t="shared" si="47"/>
        <v>0</v>
      </c>
      <c r="N153" s="77">
        <f t="shared" si="47"/>
        <v>3585000</v>
      </c>
      <c r="O153" s="77">
        <f t="shared" si="47"/>
        <v>3585000</v>
      </c>
      <c r="P153" s="83"/>
    </row>
    <row r="154" spans="1:16" s="22" customFormat="1" ht="16.5" hidden="1">
      <c r="A154" s="70" t="s">
        <v>420</v>
      </c>
      <c r="B154" s="71" t="s">
        <v>266</v>
      </c>
      <c r="C154" s="72" t="s">
        <v>97</v>
      </c>
      <c r="D154" s="73">
        <v>1</v>
      </c>
      <c r="E154" s="74">
        <v>0</v>
      </c>
      <c r="F154" s="73">
        <v>0</v>
      </c>
      <c r="G154" s="73">
        <f t="shared" si="45"/>
        <v>1</v>
      </c>
      <c r="H154" s="73">
        <f t="shared" si="46"/>
        <v>1</v>
      </c>
      <c r="I154" s="136">
        <v>1604000</v>
      </c>
      <c r="J154" s="75">
        <v>0</v>
      </c>
      <c r="K154" s="76">
        <f t="shared" si="48"/>
        <v>1604000</v>
      </c>
      <c r="L154" s="77">
        <f t="shared" si="47"/>
        <v>0</v>
      </c>
      <c r="M154" s="77">
        <f t="shared" si="47"/>
        <v>0</v>
      </c>
      <c r="N154" s="77">
        <f t="shared" si="47"/>
        <v>1604000</v>
      </c>
      <c r="O154" s="77">
        <f t="shared" si="47"/>
        <v>1604000</v>
      </c>
      <c r="P154" s="83"/>
    </row>
    <row r="155" spans="1:16" s="22" customFormat="1" ht="16.5" hidden="1">
      <c r="A155" s="70" t="s">
        <v>421</v>
      </c>
      <c r="B155" s="71" t="s">
        <v>267</v>
      </c>
      <c r="C155" s="72" t="s">
        <v>97</v>
      </c>
      <c r="D155" s="73">
        <v>5</v>
      </c>
      <c r="E155" s="74">
        <v>0</v>
      </c>
      <c r="F155" s="73">
        <v>0</v>
      </c>
      <c r="G155" s="73">
        <f t="shared" si="45"/>
        <v>5</v>
      </c>
      <c r="H155" s="73">
        <f t="shared" si="46"/>
        <v>5</v>
      </c>
      <c r="I155" s="136">
        <v>423000</v>
      </c>
      <c r="J155" s="75">
        <v>0</v>
      </c>
      <c r="K155" s="76">
        <f t="shared" si="48"/>
        <v>2115000</v>
      </c>
      <c r="L155" s="77">
        <f t="shared" si="47"/>
        <v>0</v>
      </c>
      <c r="M155" s="77">
        <f t="shared" si="47"/>
        <v>0</v>
      </c>
      <c r="N155" s="77">
        <f t="shared" si="47"/>
        <v>2115000</v>
      </c>
      <c r="O155" s="77">
        <f t="shared" si="47"/>
        <v>2115000</v>
      </c>
      <c r="P155" s="78"/>
    </row>
    <row r="156" spans="1:16" s="22" customFormat="1" ht="16.5" hidden="1">
      <c r="A156" s="86">
        <v>3</v>
      </c>
      <c r="B156" s="87" t="s">
        <v>268</v>
      </c>
      <c r="C156" s="88" t="s">
        <v>137</v>
      </c>
      <c r="D156" s="89">
        <v>1</v>
      </c>
      <c r="E156" s="74">
        <v>0</v>
      </c>
      <c r="F156" s="73">
        <v>0</v>
      </c>
      <c r="G156" s="73">
        <f t="shared" si="45"/>
        <v>1</v>
      </c>
      <c r="H156" s="73">
        <f t="shared" si="46"/>
        <v>1</v>
      </c>
      <c r="I156" s="137">
        <v>21965000</v>
      </c>
      <c r="J156" s="75">
        <v>0</v>
      </c>
      <c r="K156" s="76">
        <f t="shared" si="48"/>
        <v>21965000</v>
      </c>
      <c r="L156" s="77">
        <f t="shared" si="47"/>
        <v>0</v>
      </c>
      <c r="M156" s="77">
        <f t="shared" si="47"/>
        <v>0</v>
      </c>
      <c r="N156" s="77">
        <f t="shared" si="47"/>
        <v>21965000</v>
      </c>
      <c r="O156" s="77">
        <f t="shared" si="47"/>
        <v>21965000</v>
      </c>
      <c r="P156" s="83"/>
    </row>
    <row r="157" spans="1:16" s="22" customFormat="1" ht="16.5" hidden="1">
      <c r="A157" s="90" t="s">
        <v>323</v>
      </c>
      <c r="B157" s="259" t="s">
        <v>422</v>
      </c>
      <c r="C157" s="259"/>
      <c r="D157" s="259"/>
      <c r="E157" s="259"/>
      <c r="F157" s="259"/>
      <c r="G157" s="259"/>
      <c r="H157" s="259"/>
      <c r="I157" s="140"/>
      <c r="J157" s="75"/>
      <c r="K157" s="76"/>
      <c r="L157" s="80"/>
      <c r="M157" s="80"/>
      <c r="N157" s="81"/>
      <c r="O157" s="82"/>
      <c r="P157" s="83"/>
    </row>
    <row r="158" spans="1:16" s="22" customFormat="1" ht="17.25" hidden="1">
      <c r="A158" s="65" t="s">
        <v>51</v>
      </c>
      <c r="B158" s="285" t="s">
        <v>272</v>
      </c>
      <c r="C158" s="285"/>
      <c r="D158" s="285"/>
      <c r="E158" s="91"/>
      <c r="F158" s="79"/>
      <c r="G158" s="79"/>
      <c r="H158" s="79"/>
      <c r="I158" s="138"/>
      <c r="J158" s="75"/>
      <c r="K158" s="76"/>
      <c r="L158" s="80"/>
      <c r="M158" s="80"/>
      <c r="N158" s="81"/>
      <c r="O158" s="82"/>
      <c r="P158" s="78"/>
    </row>
    <row r="159" spans="1:16" s="22" customFormat="1" ht="49.5" hidden="1">
      <c r="A159" s="70">
        <v>1</v>
      </c>
      <c r="B159" s="84" t="s">
        <v>273</v>
      </c>
      <c r="C159" s="72" t="s">
        <v>122</v>
      </c>
      <c r="D159" s="73">
        <v>1</v>
      </c>
      <c r="E159" s="74">
        <v>0</v>
      </c>
      <c r="F159" s="73">
        <v>0</v>
      </c>
      <c r="G159" s="73">
        <f t="shared" ref="G159:G160" si="49">D159</f>
        <v>1</v>
      </c>
      <c r="H159" s="73">
        <f t="shared" ref="H159:H160" si="50">F159+G159</f>
        <v>1</v>
      </c>
      <c r="I159" s="136">
        <v>59453000</v>
      </c>
      <c r="J159" s="75">
        <v>0</v>
      </c>
      <c r="K159" s="76">
        <f t="shared" si="48"/>
        <v>59453000</v>
      </c>
      <c r="L159" s="77">
        <f t="shared" ref="L159:O171" si="51">E159*($I159+$J159)</f>
        <v>0</v>
      </c>
      <c r="M159" s="77">
        <f t="shared" si="51"/>
        <v>0</v>
      </c>
      <c r="N159" s="77">
        <f t="shared" si="51"/>
        <v>59453000</v>
      </c>
      <c r="O159" s="77">
        <f t="shared" si="51"/>
        <v>59453000</v>
      </c>
      <c r="P159" s="78"/>
    </row>
    <row r="160" spans="1:16" s="22" customFormat="1" ht="49.5" hidden="1">
      <c r="A160" s="70">
        <v>2</v>
      </c>
      <c r="B160" s="84" t="s">
        <v>274</v>
      </c>
      <c r="C160" s="72" t="s">
        <v>122</v>
      </c>
      <c r="D160" s="73">
        <v>1</v>
      </c>
      <c r="E160" s="74">
        <v>0</v>
      </c>
      <c r="F160" s="73">
        <v>0</v>
      </c>
      <c r="G160" s="73">
        <f t="shared" si="49"/>
        <v>1</v>
      </c>
      <c r="H160" s="73">
        <f t="shared" si="50"/>
        <v>1</v>
      </c>
      <c r="I160" s="136">
        <v>109875000</v>
      </c>
      <c r="J160" s="75">
        <v>0</v>
      </c>
      <c r="K160" s="76">
        <f t="shared" si="48"/>
        <v>109875000</v>
      </c>
      <c r="L160" s="77">
        <f t="shared" si="51"/>
        <v>0</v>
      </c>
      <c r="M160" s="77">
        <f t="shared" si="51"/>
        <v>0</v>
      </c>
      <c r="N160" s="77">
        <f t="shared" si="51"/>
        <v>109875000</v>
      </c>
      <c r="O160" s="77">
        <f t="shared" si="51"/>
        <v>109875000</v>
      </c>
      <c r="P160" s="78"/>
    </row>
    <row r="161" spans="1:16" s="22" customFormat="1" ht="17.25" hidden="1">
      <c r="A161" s="65" t="s">
        <v>57</v>
      </c>
      <c r="B161" s="286" t="s">
        <v>275</v>
      </c>
      <c r="C161" s="286"/>
      <c r="D161" s="286"/>
      <c r="E161" s="74"/>
      <c r="F161" s="79"/>
      <c r="G161" s="79"/>
      <c r="H161" s="79"/>
      <c r="I161" s="138"/>
      <c r="J161" s="75"/>
      <c r="K161" s="76"/>
      <c r="L161" s="77">
        <f t="shared" si="51"/>
        <v>0</v>
      </c>
      <c r="M161" s="77">
        <f t="shared" si="51"/>
        <v>0</v>
      </c>
      <c r="N161" s="77">
        <f t="shared" si="51"/>
        <v>0</v>
      </c>
      <c r="O161" s="77">
        <f t="shared" si="51"/>
        <v>0</v>
      </c>
      <c r="P161" s="78"/>
    </row>
    <row r="162" spans="1:16" s="22" customFormat="1" ht="16.5" hidden="1">
      <c r="A162" s="70">
        <v>1</v>
      </c>
      <c r="B162" s="71" t="s">
        <v>276</v>
      </c>
      <c r="C162" s="72" t="s">
        <v>122</v>
      </c>
      <c r="D162" s="73">
        <v>3</v>
      </c>
      <c r="E162" s="74">
        <v>0</v>
      </c>
      <c r="F162" s="73">
        <v>0</v>
      </c>
      <c r="G162" s="73">
        <f t="shared" ref="G162:G171" si="52">D162</f>
        <v>3</v>
      </c>
      <c r="H162" s="73">
        <f t="shared" ref="H162:H171" si="53">F162+G162</f>
        <v>3</v>
      </c>
      <c r="I162" s="136">
        <v>1555000</v>
      </c>
      <c r="J162" s="75">
        <v>0</v>
      </c>
      <c r="K162" s="76">
        <f t="shared" si="48"/>
        <v>4665000</v>
      </c>
      <c r="L162" s="77">
        <f t="shared" si="51"/>
        <v>0</v>
      </c>
      <c r="M162" s="77">
        <f t="shared" si="51"/>
        <v>0</v>
      </c>
      <c r="N162" s="77">
        <f t="shared" si="51"/>
        <v>4665000</v>
      </c>
      <c r="O162" s="77">
        <f t="shared" si="51"/>
        <v>4665000</v>
      </c>
      <c r="P162" s="78"/>
    </row>
    <row r="163" spans="1:16" s="22" customFormat="1" ht="16.5" hidden="1">
      <c r="A163" s="70">
        <v>2</v>
      </c>
      <c r="B163" s="71" t="s">
        <v>277</v>
      </c>
      <c r="C163" s="72" t="s">
        <v>122</v>
      </c>
      <c r="D163" s="73">
        <v>6</v>
      </c>
      <c r="E163" s="74">
        <v>0</v>
      </c>
      <c r="F163" s="73">
        <v>0</v>
      </c>
      <c r="G163" s="73">
        <f t="shared" si="52"/>
        <v>6</v>
      </c>
      <c r="H163" s="73">
        <f t="shared" si="53"/>
        <v>6</v>
      </c>
      <c r="I163" s="136">
        <v>1372000</v>
      </c>
      <c r="J163" s="75">
        <v>0</v>
      </c>
      <c r="K163" s="76">
        <f t="shared" si="48"/>
        <v>8232000</v>
      </c>
      <c r="L163" s="77">
        <f t="shared" si="51"/>
        <v>0</v>
      </c>
      <c r="M163" s="77">
        <f t="shared" si="51"/>
        <v>0</v>
      </c>
      <c r="N163" s="77">
        <f t="shared" si="51"/>
        <v>8232000</v>
      </c>
      <c r="O163" s="77">
        <f t="shared" si="51"/>
        <v>8232000</v>
      </c>
      <c r="P163" s="78"/>
    </row>
    <row r="164" spans="1:16" s="22" customFormat="1" ht="16.5" hidden="1">
      <c r="A164" s="70">
        <v>3</v>
      </c>
      <c r="B164" s="71" t="s">
        <v>278</v>
      </c>
      <c r="C164" s="72" t="s">
        <v>54</v>
      </c>
      <c r="D164" s="73">
        <v>6</v>
      </c>
      <c r="E164" s="74">
        <v>0</v>
      </c>
      <c r="F164" s="73">
        <v>0</v>
      </c>
      <c r="G164" s="73">
        <f t="shared" si="52"/>
        <v>6</v>
      </c>
      <c r="H164" s="73">
        <f t="shared" si="53"/>
        <v>6</v>
      </c>
      <c r="I164" s="136">
        <v>2472000</v>
      </c>
      <c r="J164" s="75">
        <v>0</v>
      </c>
      <c r="K164" s="76">
        <f t="shared" si="48"/>
        <v>14832000</v>
      </c>
      <c r="L164" s="77">
        <f t="shared" si="51"/>
        <v>0</v>
      </c>
      <c r="M164" s="77">
        <f t="shared" si="51"/>
        <v>0</v>
      </c>
      <c r="N164" s="77">
        <f t="shared" si="51"/>
        <v>14832000</v>
      </c>
      <c r="O164" s="77">
        <f t="shared" si="51"/>
        <v>14832000</v>
      </c>
      <c r="P164" s="78"/>
    </row>
    <row r="165" spans="1:16" s="22" customFormat="1" ht="16.5" hidden="1">
      <c r="A165" s="70">
        <v>4</v>
      </c>
      <c r="B165" s="71" t="s">
        <v>279</v>
      </c>
      <c r="C165" s="72" t="s">
        <v>54</v>
      </c>
      <c r="D165" s="73">
        <v>24</v>
      </c>
      <c r="E165" s="74">
        <v>0</v>
      </c>
      <c r="F165" s="73">
        <v>0</v>
      </c>
      <c r="G165" s="73">
        <f t="shared" si="52"/>
        <v>24</v>
      </c>
      <c r="H165" s="73">
        <f t="shared" si="53"/>
        <v>24</v>
      </c>
      <c r="I165" s="136">
        <v>458000</v>
      </c>
      <c r="J165" s="75">
        <v>0</v>
      </c>
      <c r="K165" s="76">
        <f t="shared" si="48"/>
        <v>10992000</v>
      </c>
      <c r="L165" s="77">
        <f t="shared" si="51"/>
        <v>0</v>
      </c>
      <c r="M165" s="77">
        <f t="shared" si="51"/>
        <v>0</v>
      </c>
      <c r="N165" s="77">
        <f t="shared" si="51"/>
        <v>10992000</v>
      </c>
      <c r="O165" s="77">
        <f t="shared" si="51"/>
        <v>10992000</v>
      </c>
      <c r="P165" s="78"/>
    </row>
    <row r="166" spans="1:16" s="22" customFormat="1" ht="16.5" hidden="1">
      <c r="A166" s="70">
        <v>5</v>
      </c>
      <c r="B166" s="71" t="s">
        <v>280</v>
      </c>
      <c r="C166" s="72" t="s">
        <v>54</v>
      </c>
      <c r="D166" s="73">
        <v>4</v>
      </c>
      <c r="E166" s="74">
        <v>0</v>
      </c>
      <c r="F166" s="73">
        <v>0</v>
      </c>
      <c r="G166" s="73">
        <f t="shared" si="52"/>
        <v>4</v>
      </c>
      <c r="H166" s="73">
        <f t="shared" si="53"/>
        <v>4</v>
      </c>
      <c r="I166" s="136">
        <v>110000</v>
      </c>
      <c r="J166" s="75">
        <v>0</v>
      </c>
      <c r="K166" s="76">
        <f t="shared" si="48"/>
        <v>440000</v>
      </c>
      <c r="L166" s="77">
        <f t="shared" si="51"/>
        <v>0</v>
      </c>
      <c r="M166" s="77">
        <f t="shared" si="51"/>
        <v>0</v>
      </c>
      <c r="N166" s="77">
        <f t="shared" si="51"/>
        <v>440000</v>
      </c>
      <c r="O166" s="77">
        <f t="shared" si="51"/>
        <v>440000</v>
      </c>
      <c r="P166" s="78"/>
    </row>
    <row r="167" spans="1:16" s="22" customFormat="1" ht="16.5" hidden="1">
      <c r="A167" s="70">
        <v>6</v>
      </c>
      <c r="B167" s="71" t="s">
        <v>281</v>
      </c>
      <c r="C167" s="72" t="s">
        <v>54</v>
      </c>
      <c r="D167" s="73">
        <v>25</v>
      </c>
      <c r="E167" s="74">
        <v>0</v>
      </c>
      <c r="F167" s="73">
        <v>0</v>
      </c>
      <c r="G167" s="73">
        <f t="shared" si="52"/>
        <v>25</v>
      </c>
      <c r="H167" s="73">
        <f t="shared" si="53"/>
        <v>25</v>
      </c>
      <c r="I167" s="136">
        <v>104000</v>
      </c>
      <c r="J167" s="75">
        <v>0</v>
      </c>
      <c r="K167" s="76">
        <f t="shared" si="48"/>
        <v>2600000</v>
      </c>
      <c r="L167" s="77">
        <f t="shared" si="51"/>
        <v>0</v>
      </c>
      <c r="M167" s="77">
        <f t="shared" si="51"/>
        <v>0</v>
      </c>
      <c r="N167" s="77">
        <f t="shared" si="51"/>
        <v>2600000</v>
      </c>
      <c r="O167" s="77">
        <f t="shared" si="51"/>
        <v>2600000</v>
      </c>
      <c r="P167" s="78"/>
    </row>
    <row r="168" spans="1:16" s="22" customFormat="1" ht="16.5" hidden="1">
      <c r="A168" s="70">
        <v>7</v>
      </c>
      <c r="B168" s="71" t="s">
        <v>282</v>
      </c>
      <c r="C168" s="72" t="s">
        <v>78</v>
      </c>
      <c r="D168" s="73">
        <v>150</v>
      </c>
      <c r="E168" s="74">
        <v>0</v>
      </c>
      <c r="F168" s="73">
        <v>0</v>
      </c>
      <c r="G168" s="73">
        <f t="shared" si="52"/>
        <v>150</v>
      </c>
      <c r="H168" s="73">
        <f t="shared" si="53"/>
        <v>150</v>
      </c>
      <c r="I168" s="136">
        <v>27000</v>
      </c>
      <c r="J168" s="75">
        <v>0</v>
      </c>
      <c r="K168" s="76">
        <f t="shared" si="48"/>
        <v>4050000</v>
      </c>
      <c r="L168" s="77">
        <f t="shared" si="51"/>
        <v>0</v>
      </c>
      <c r="M168" s="77">
        <f t="shared" si="51"/>
        <v>0</v>
      </c>
      <c r="N168" s="77">
        <f t="shared" si="51"/>
        <v>4050000</v>
      </c>
      <c r="O168" s="77">
        <f t="shared" si="51"/>
        <v>4050000</v>
      </c>
      <c r="P168" s="78"/>
    </row>
    <row r="169" spans="1:16" s="22" customFormat="1" ht="16.5" hidden="1">
      <c r="A169" s="70">
        <v>8</v>
      </c>
      <c r="B169" s="71" t="s">
        <v>283</v>
      </c>
      <c r="C169" s="72" t="s">
        <v>78</v>
      </c>
      <c r="D169" s="73">
        <v>100</v>
      </c>
      <c r="E169" s="74">
        <v>0</v>
      </c>
      <c r="F169" s="73">
        <v>0</v>
      </c>
      <c r="G169" s="73">
        <f t="shared" si="52"/>
        <v>100</v>
      </c>
      <c r="H169" s="73">
        <f t="shared" si="53"/>
        <v>100</v>
      </c>
      <c r="I169" s="136">
        <v>11000</v>
      </c>
      <c r="J169" s="75">
        <v>0</v>
      </c>
      <c r="K169" s="76">
        <f t="shared" si="48"/>
        <v>1100000</v>
      </c>
      <c r="L169" s="77">
        <f t="shared" si="51"/>
        <v>0</v>
      </c>
      <c r="M169" s="77">
        <f t="shared" si="51"/>
        <v>0</v>
      </c>
      <c r="N169" s="77">
        <f t="shared" si="51"/>
        <v>1100000</v>
      </c>
      <c r="O169" s="77">
        <f t="shared" si="51"/>
        <v>1100000</v>
      </c>
      <c r="P169" s="78"/>
    </row>
    <row r="170" spans="1:16" s="22" customFormat="1" ht="16.5" hidden="1">
      <c r="A170" s="70">
        <v>9</v>
      </c>
      <c r="B170" s="71" t="s">
        <v>284</v>
      </c>
      <c r="C170" s="72" t="s">
        <v>78</v>
      </c>
      <c r="D170" s="73">
        <v>200</v>
      </c>
      <c r="E170" s="74">
        <v>0</v>
      </c>
      <c r="F170" s="73">
        <v>0</v>
      </c>
      <c r="G170" s="73">
        <f t="shared" si="52"/>
        <v>200</v>
      </c>
      <c r="H170" s="73">
        <f t="shared" si="53"/>
        <v>200</v>
      </c>
      <c r="I170" s="136">
        <v>10000</v>
      </c>
      <c r="J170" s="75">
        <v>0</v>
      </c>
      <c r="K170" s="76">
        <f t="shared" si="48"/>
        <v>2000000</v>
      </c>
      <c r="L170" s="77">
        <f t="shared" si="51"/>
        <v>0</v>
      </c>
      <c r="M170" s="77">
        <f t="shared" si="51"/>
        <v>0</v>
      </c>
      <c r="N170" s="77">
        <f t="shared" si="51"/>
        <v>2000000</v>
      </c>
      <c r="O170" s="77">
        <f t="shared" si="51"/>
        <v>2000000</v>
      </c>
      <c r="P170" s="78"/>
    </row>
    <row r="171" spans="1:16" s="22" customFormat="1" ht="16.5" hidden="1">
      <c r="A171" s="70">
        <v>10</v>
      </c>
      <c r="B171" s="71" t="s">
        <v>285</v>
      </c>
      <c r="C171" s="72" t="s">
        <v>78</v>
      </c>
      <c r="D171" s="73">
        <v>400</v>
      </c>
      <c r="E171" s="74">
        <v>0</v>
      </c>
      <c r="F171" s="73">
        <v>0</v>
      </c>
      <c r="G171" s="73">
        <f t="shared" si="52"/>
        <v>400</v>
      </c>
      <c r="H171" s="73">
        <f t="shared" si="53"/>
        <v>400</v>
      </c>
      <c r="I171" s="136">
        <v>10000</v>
      </c>
      <c r="J171" s="75">
        <v>0</v>
      </c>
      <c r="K171" s="76">
        <f t="shared" si="48"/>
        <v>4000000</v>
      </c>
      <c r="L171" s="77">
        <f t="shared" si="51"/>
        <v>0</v>
      </c>
      <c r="M171" s="77">
        <f t="shared" si="51"/>
        <v>0</v>
      </c>
      <c r="N171" s="77">
        <f t="shared" si="51"/>
        <v>4000000</v>
      </c>
      <c r="O171" s="77">
        <f t="shared" si="51"/>
        <v>4000000</v>
      </c>
      <c r="P171" s="78"/>
    </row>
    <row r="172" spans="1:16" s="22" customFormat="1" ht="16.5" hidden="1">
      <c r="A172" s="90" t="s">
        <v>423</v>
      </c>
      <c r="B172" s="259" t="s">
        <v>424</v>
      </c>
      <c r="C172" s="259"/>
      <c r="D172" s="259"/>
      <c r="E172" s="259"/>
      <c r="F172" s="259"/>
      <c r="G172" s="259"/>
      <c r="H172" s="259"/>
      <c r="I172" s="141"/>
      <c r="J172" s="75"/>
      <c r="K172" s="76"/>
      <c r="L172" s="80"/>
      <c r="M172" s="80"/>
      <c r="N172" s="81"/>
      <c r="O172" s="82"/>
      <c r="P172" s="78"/>
    </row>
    <row r="173" spans="1:16" s="22" customFormat="1" ht="33" hidden="1">
      <c r="A173" s="70">
        <v>1</v>
      </c>
      <c r="B173" s="71" t="s">
        <v>324</v>
      </c>
      <c r="C173" s="72" t="s">
        <v>54</v>
      </c>
      <c r="D173" s="73">
        <v>60</v>
      </c>
      <c r="E173" s="74">
        <v>0</v>
      </c>
      <c r="F173" s="73">
        <v>0</v>
      </c>
      <c r="G173" s="73">
        <f t="shared" ref="G173:G176" si="54">D173</f>
        <v>60</v>
      </c>
      <c r="H173" s="73">
        <f t="shared" ref="H173:H176" si="55">F173+G173</f>
        <v>60</v>
      </c>
      <c r="I173" s="136">
        <v>960000</v>
      </c>
      <c r="J173" s="75">
        <v>0</v>
      </c>
      <c r="K173" s="76">
        <f t="shared" si="48"/>
        <v>57600000</v>
      </c>
      <c r="L173" s="77">
        <f t="shared" ref="L173:O176" si="56">E173*($I173+$J173)</f>
        <v>0</v>
      </c>
      <c r="M173" s="77">
        <f t="shared" si="56"/>
        <v>0</v>
      </c>
      <c r="N173" s="77">
        <f t="shared" si="56"/>
        <v>57600000</v>
      </c>
      <c r="O173" s="77">
        <f t="shared" si="56"/>
        <v>57600000</v>
      </c>
      <c r="P173" s="78"/>
    </row>
    <row r="174" spans="1:16" s="22" customFormat="1" ht="16.5" hidden="1">
      <c r="A174" s="70">
        <v>2</v>
      </c>
      <c r="B174" s="71" t="s">
        <v>284</v>
      </c>
      <c r="C174" s="72" t="s">
        <v>78</v>
      </c>
      <c r="D174" s="73">
        <v>600</v>
      </c>
      <c r="E174" s="74">
        <v>0</v>
      </c>
      <c r="F174" s="73">
        <v>0</v>
      </c>
      <c r="G174" s="73">
        <f t="shared" si="54"/>
        <v>600</v>
      </c>
      <c r="H174" s="73">
        <f t="shared" si="55"/>
        <v>600</v>
      </c>
      <c r="I174" s="136">
        <v>15000</v>
      </c>
      <c r="J174" s="75">
        <v>0</v>
      </c>
      <c r="K174" s="76">
        <f t="shared" si="48"/>
        <v>9000000</v>
      </c>
      <c r="L174" s="77">
        <f t="shared" si="56"/>
        <v>0</v>
      </c>
      <c r="M174" s="77">
        <f t="shared" si="56"/>
        <v>0</v>
      </c>
      <c r="N174" s="77">
        <f t="shared" si="56"/>
        <v>9000000</v>
      </c>
      <c r="O174" s="77">
        <f t="shared" si="56"/>
        <v>9000000</v>
      </c>
      <c r="P174" s="78"/>
    </row>
    <row r="175" spans="1:16" s="22" customFormat="1" ht="16.5" hidden="1">
      <c r="A175" s="70">
        <v>3</v>
      </c>
      <c r="B175" s="71" t="s">
        <v>285</v>
      </c>
      <c r="C175" s="72" t="s">
        <v>78</v>
      </c>
      <c r="D175" s="73">
        <v>400</v>
      </c>
      <c r="E175" s="74">
        <v>0</v>
      </c>
      <c r="F175" s="73">
        <v>0</v>
      </c>
      <c r="G175" s="73">
        <f t="shared" si="54"/>
        <v>400</v>
      </c>
      <c r="H175" s="73">
        <f t="shared" si="55"/>
        <v>400</v>
      </c>
      <c r="I175" s="136">
        <v>10000</v>
      </c>
      <c r="J175" s="75">
        <v>0</v>
      </c>
      <c r="K175" s="76">
        <f t="shared" si="48"/>
        <v>4000000</v>
      </c>
      <c r="L175" s="77">
        <f t="shared" si="56"/>
        <v>0</v>
      </c>
      <c r="M175" s="77">
        <f t="shared" si="56"/>
        <v>0</v>
      </c>
      <c r="N175" s="77">
        <f t="shared" si="56"/>
        <v>4000000</v>
      </c>
      <c r="O175" s="77">
        <f t="shared" si="56"/>
        <v>4000000</v>
      </c>
      <c r="P175" s="78"/>
    </row>
    <row r="176" spans="1:16" s="22" customFormat="1" ht="16.5" hidden="1">
      <c r="A176" s="70">
        <v>4</v>
      </c>
      <c r="B176" s="71" t="s">
        <v>280</v>
      </c>
      <c r="C176" s="72" t="s">
        <v>54</v>
      </c>
      <c r="D176" s="73">
        <v>4</v>
      </c>
      <c r="E176" s="74">
        <v>0</v>
      </c>
      <c r="F176" s="73">
        <v>0</v>
      </c>
      <c r="G176" s="73">
        <f t="shared" si="54"/>
        <v>4</v>
      </c>
      <c r="H176" s="73">
        <f t="shared" si="55"/>
        <v>4</v>
      </c>
      <c r="I176" s="136">
        <v>110000</v>
      </c>
      <c r="J176" s="75">
        <v>0</v>
      </c>
      <c r="K176" s="76">
        <f t="shared" si="48"/>
        <v>440000</v>
      </c>
      <c r="L176" s="77">
        <f t="shared" si="56"/>
        <v>0</v>
      </c>
      <c r="M176" s="77">
        <f t="shared" si="56"/>
        <v>0</v>
      </c>
      <c r="N176" s="77">
        <f t="shared" si="56"/>
        <v>440000</v>
      </c>
      <c r="O176" s="77">
        <f t="shared" si="56"/>
        <v>440000</v>
      </c>
      <c r="P176" s="78"/>
    </row>
    <row r="177" spans="1:16" s="22" customFormat="1" ht="15.75" hidden="1">
      <c r="A177" s="287" t="s">
        <v>425</v>
      </c>
      <c r="B177" s="266"/>
      <c r="C177" s="266"/>
      <c r="D177" s="266"/>
      <c r="E177" s="266"/>
      <c r="F177" s="266"/>
      <c r="G177" s="266"/>
      <c r="H177" s="266"/>
      <c r="I177" s="142"/>
      <c r="J177" s="75"/>
      <c r="K177" s="76"/>
      <c r="L177" s="80"/>
      <c r="M177" s="80"/>
      <c r="N177" s="81"/>
      <c r="O177" s="82"/>
      <c r="P177" s="78"/>
    </row>
    <row r="178" spans="1:16" s="22" customFormat="1" ht="16.5" hidden="1">
      <c r="A178" s="65" t="s">
        <v>51</v>
      </c>
      <c r="B178" s="259" t="s">
        <v>328</v>
      </c>
      <c r="C178" s="259"/>
      <c r="D178" s="259"/>
      <c r="E178" s="259"/>
      <c r="F178" s="79"/>
      <c r="G178" s="79"/>
      <c r="H178" s="79"/>
      <c r="I178" s="142"/>
      <c r="J178" s="75"/>
      <c r="K178" s="76"/>
      <c r="L178" s="80"/>
      <c r="M178" s="80"/>
      <c r="N178" s="81"/>
      <c r="O178" s="82"/>
      <c r="P178" s="78"/>
    </row>
    <row r="179" spans="1:16" s="22" customFormat="1" ht="33" hidden="1">
      <c r="A179" s="70">
        <v>1</v>
      </c>
      <c r="B179" s="71" t="s">
        <v>329</v>
      </c>
      <c r="C179" s="92" t="s">
        <v>330</v>
      </c>
      <c r="D179" s="93">
        <v>3</v>
      </c>
      <c r="E179" s="74">
        <v>0</v>
      </c>
      <c r="F179" s="73">
        <v>0</v>
      </c>
      <c r="G179" s="73">
        <f t="shared" ref="G179:G223" si="57">D179</f>
        <v>3</v>
      </c>
      <c r="H179" s="73">
        <f t="shared" ref="H179:H208" si="58">F179+G179</f>
        <v>3</v>
      </c>
      <c r="I179" s="143">
        <v>689000</v>
      </c>
      <c r="J179" s="75">
        <v>0</v>
      </c>
      <c r="K179" s="76">
        <f t="shared" si="48"/>
        <v>2067000</v>
      </c>
      <c r="L179" s="77">
        <f t="shared" ref="L179:O208" si="59">E179*($I179+$J179)</f>
        <v>0</v>
      </c>
      <c r="M179" s="77">
        <f t="shared" si="59"/>
        <v>0</v>
      </c>
      <c r="N179" s="77">
        <f t="shared" si="59"/>
        <v>2067000</v>
      </c>
      <c r="O179" s="77">
        <f t="shared" si="59"/>
        <v>2067000</v>
      </c>
      <c r="P179" s="78"/>
    </row>
    <row r="180" spans="1:16" s="22" customFormat="1" ht="49.5" hidden="1">
      <c r="A180" s="70">
        <v>2</v>
      </c>
      <c r="B180" s="71" t="s">
        <v>331</v>
      </c>
      <c r="C180" s="92" t="s">
        <v>102</v>
      </c>
      <c r="D180" s="93">
        <v>195</v>
      </c>
      <c r="E180" s="74">
        <v>0</v>
      </c>
      <c r="F180" s="73">
        <v>0</v>
      </c>
      <c r="G180" s="73">
        <f t="shared" si="57"/>
        <v>195</v>
      </c>
      <c r="H180" s="73">
        <f t="shared" si="58"/>
        <v>195</v>
      </c>
      <c r="I180" s="143">
        <v>21000</v>
      </c>
      <c r="J180" s="75">
        <v>0</v>
      </c>
      <c r="K180" s="76">
        <f t="shared" si="48"/>
        <v>4095000</v>
      </c>
      <c r="L180" s="77">
        <f t="shared" si="59"/>
        <v>0</v>
      </c>
      <c r="M180" s="77">
        <f t="shared" si="59"/>
        <v>0</v>
      </c>
      <c r="N180" s="77">
        <f t="shared" si="59"/>
        <v>4095000</v>
      </c>
      <c r="O180" s="77">
        <f t="shared" si="59"/>
        <v>4095000</v>
      </c>
      <c r="P180" s="78"/>
    </row>
    <row r="181" spans="1:16" s="22" customFormat="1" ht="66" hidden="1">
      <c r="A181" s="70">
        <v>3</v>
      </c>
      <c r="B181" s="71" t="s">
        <v>332</v>
      </c>
      <c r="C181" s="92" t="s">
        <v>330</v>
      </c>
      <c r="D181" s="93">
        <v>78</v>
      </c>
      <c r="E181" s="74">
        <v>0</v>
      </c>
      <c r="F181" s="73">
        <v>0</v>
      </c>
      <c r="G181" s="73">
        <f t="shared" si="57"/>
        <v>78</v>
      </c>
      <c r="H181" s="73">
        <f t="shared" si="58"/>
        <v>78</v>
      </c>
      <c r="I181" s="143">
        <v>454000</v>
      </c>
      <c r="J181" s="75">
        <v>0</v>
      </c>
      <c r="K181" s="76">
        <f t="shared" si="48"/>
        <v>35412000</v>
      </c>
      <c r="L181" s="77">
        <f t="shared" si="59"/>
        <v>0</v>
      </c>
      <c r="M181" s="77">
        <f t="shared" si="59"/>
        <v>0</v>
      </c>
      <c r="N181" s="77">
        <f t="shared" si="59"/>
        <v>35412000</v>
      </c>
      <c r="O181" s="77">
        <f t="shared" si="59"/>
        <v>35412000</v>
      </c>
      <c r="P181" s="78"/>
    </row>
    <row r="182" spans="1:16" s="22" customFormat="1" ht="66" hidden="1">
      <c r="A182" s="70">
        <v>4</v>
      </c>
      <c r="B182" s="71" t="s">
        <v>333</v>
      </c>
      <c r="C182" s="92" t="s">
        <v>334</v>
      </c>
      <c r="D182" s="93">
        <v>10</v>
      </c>
      <c r="E182" s="74">
        <v>0</v>
      </c>
      <c r="F182" s="73">
        <v>0</v>
      </c>
      <c r="G182" s="73">
        <f t="shared" si="57"/>
        <v>10</v>
      </c>
      <c r="H182" s="73">
        <f t="shared" si="58"/>
        <v>10</v>
      </c>
      <c r="I182" s="143">
        <v>1484000</v>
      </c>
      <c r="J182" s="75">
        <v>0</v>
      </c>
      <c r="K182" s="76">
        <f t="shared" si="48"/>
        <v>14840000</v>
      </c>
      <c r="L182" s="77">
        <f t="shared" si="59"/>
        <v>0</v>
      </c>
      <c r="M182" s="77">
        <f t="shared" si="59"/>
        <v>0</v>
      </c>
      <c r="N182" s="77">
        <f t="shared" si="59"/>
        <v>14840000</v>
      </c>
      <c r="O182" s="77">
        <f t="shared" si="59"/>
        <v>14840000</v>
      </c>
      <c r="P182" s="78"/>
    </row>
    <row r="183" spans="1:16" s="22" customFormat="1" ht="66" hidden="1">
      <c r="A183" s="70">
        <v>5</v>
      </c>
      <c r="B183" s="71" t="s">
        <v>335</v>
      </c>
      <c r="C183" s="92" t="s">
        <v>334</v>
      </c>
      <c r="D183" s="93">
        <v>40</v>
      </c>
      <c r="E183" s="74">
        <v>0</v>
      </c>
      <c r="F183" s="73">
        <v>0</v>
      </c>
      <c r="G183" s="73">
        <f t="shared" si="57"/>
        <v>40</v>
      </c>
      <c r="H183" s="73">
        <f t="shared" si="58"/>
        <v>40</v>
      </c>
      <c r="I183" s="143">
        <v>1133000</v>
      </c>
      <c r="J183" s="75">
        <v>0</v>
      </c>
      <c r="K183" s="76">
        <f t="shared" si="48"/>
        <v>45320000</v>
      </c>
      <c r="L183" s="77">
        <f t="shared" si="59"/>
        <v>0</v>
      </c>
      <c r="M183" s="77">
        <f t="shared" si="59"/>
        <v>0</v>
      </c>
      <c r="N183" s="77">
        <f t="shared" si="59"/>
        <v>45320000</v>
      </c>
      <c r="O183" s="77">
        <f t="shared" si="59"/>
        <v>45320000</v>
      </c>
      <c r="P183" s="78"/>
    </row>
    <row r="184" spans="1:16" s="22" customFormat="1" ht="33" hidden="1">
      <c r="A184" s="70">
        <v>6</v>
      </c>
      <c r="B184" s="71" t="s">
        <v>336</v>
      </c>
      <c r="C184" s="92" t="s">
        <v>337</v>
      </c>
      <c r="D184" s="93">
        <v>25</v>
      </c>
      <c r="E184" s="74">
        <v>0</v>
      </c>
      <c r="F184" s="73">
        <v>0</v>
      </c>
      <c r="G184" s="73">
        <f t="shared" si="57"/>
        <v>25</v>
      </c>
      <c r="H184" s="73">
        <f t="shared" si="58"/>
        <v>25</v>
      </c>
      <c r="I184" s="143">
        <v>1751000</v>
      </c>
      <c r="J184" s="75">
        <v>0</v>
      </c>
      <c r="K184" s="76">
        <f t="shared" si="48"/>
        <v>43775000</v>
      </c>
      <c r="L184" s="77">
        <f t="shared" si="59"/>
        <v>0</v>
      </c>
      <c r="M184" s="77">
        <f t="shared" si="59"/>
        <v>0</v>
      </c>
      <c r="N184" s="77">
        <f t="shared" si="59"/>
        <v>43775000</v>
      </c>
      <c r="O184" s="77">
        <f t="shared" si="59"/>
        <v>43775000</v>
      </c>
      <c r="P184" s="78"/>
    </row>
    <row r="185" spans="1:16" s="22" customFormat="1" ht="49.5" hidden="1">
      <c r="A185" s="70">
        <v>7</v>
      </c>
      <c r="B185" s="71" t="s">
        <v>338</v>
      </c>
      <c r="C185" s="92" t="s">
        <v>339</v>
      </c>
      <c r="D185" s="93">
        <v>15</v>
      </c>
      <c r="E185" s="74">
        <v>0</v>
      </c>
      <c r="F185" s="73">
        <v>0</v>
      </c>
      <c r="G185" s="73">
        <f t="shared" si="57"/>
        <v>15</v>
      </c>
      <c r="H185" s="73">
        <f t="shared" si="58"/>
        <v>15</v>
      </c>
      <c r="I185" s="143">
        <v>18084000</v>
      </c>
      <c r="J185" s="75">
        <v>0</v>
      </c>
      <c r="K185" s="76">
        <f t="shared" si="48"/>
        <v>271260000</v>
      </c>
      <c r="L185" s="77">
        <f t="shared" si="59"/>
        <v>0</v>
      </c>
      <c r="M185" s="77">
        <f t="shared" si="59"/>
        <v>0</v>
      </c>
      <c r="N185" s="77">
        <f t="shared" si="59"/>
        <v>271260000</v>
      </c>
      <c r="O185" s="77">
        <f t="shared" si="59"/>
        <v>271260000</v>
      </c>
      <c r="P185" s="78"/>
    </row>
    <row r="186" spans="1:16" s="22" customFormat="1" ht="99" hidden="1">
      <c r="A186" s="70">
        <v>8</v>
      </c>
      <c r="B186" s="71" t="s">
        <v>340</v>
      </c>
      <c r="C186" s="92" t="s">
        <v>330</v>
      </c>
      <c r="D186" s="93">
        <v>3</v>
      </c>
      <c r="E186" s="74">
        <v>0</v>
      </c>
      <c r="F186" s="73">
        <v>0</v>
      </c>
      <c r="G186" s="73">
        <f t="shared" si="57"/>
        <v>3</v>
      </c>
      <c r="H186" s="73">
        <f t="shared" si="58"/>
        <v>3</v>
      </c>
      <c r="I186" s="143">
        <v>567000</v>
      </c>
      <c r="J186" s="75">
        <v>0</v>
      </c>
      <c r="K186" s="76">
        <f t="shared" si="48"/>
        <v>1701000</v>
      </c>
      <c r="L186" s="77">
        <f t="shared" si="59"/>
        <v>0</v>
      </c>
      <c r="M186" s="77">
        <f t="shared" si="59"/>
        <v>0</v>
      </c>
      <c r="N186" s="77">
        <f t="shared" si="59"/>
        <v>1701000</v>
      </c>
      <c r="O186" s="77">
        <f t="shared" si="59"/>
        <v>1701000</v>
      </c>
      <c r="P186" s="78"/>
    </row>
    <row r="187" spans="1:16" s="22" customFormat="1" ht="49.5" hidden="1">
      <c r="A187" s="70">
        <v>9</v>
      </c>
      <c r="B187" s="71" t="s">
        <v>341</v>
      </c>
      <c r="C187" s="92" t="s">
        <v>102</v>
      </c>
      <c r="D187" s="93">
        <v>195</v>
      </c>
      <c r="E187" s="74">
        <v>0</v>
      </c>
      <c r="F187" s="73">
        <v>0</v>
      </c>
      <c r="G187" s="73">
        <f t="shared" si="57"/>
        <v>195</v>
      </c>
      <c r="H187" s="73">
        <f t="shared" si="58"/>
        <v>195</v>
      </c>
      <c r="I187" s="143">
        <v>214000</v>
      </c>
      <c r="J187" s="75">
        <v>0</v>
      </c>
      <c r="K187" s="76">
        <f t="shared" si="48"/>
        <v>41730000</v>
      </c>
      <c r="L187" s="77">
        <f t="shared" si="59"/>
        <v>0</v>
      </c>
      <c r="M187" s="77">
        <f t="shared" si="59"/>
        <v>0</v>
      </c>
      <c r="N187" s="77">
        <f t="shared" si="59"/>
        <v>41730000</v>
      </c>
      <c r="O187" s="77">
        <f t="shared" si="59"/>
        <v>41730000</v>
      </c>
      <c r="P187" s="78"/>
    </row>
    <row r="188" spans="1:16" s="22" customFormat="1" ht="33" hidden="1">
      <c r="A188" s="70">
        <v>10</v>
      </c>
      <c r="B188" s="71" t="s">
        <v>342</v>
      </c>
      <c r="C188" s="92" t="s">
        <v>343</v>
      </c>
      <c r="D188" s="93">
        <v>20</v>
      </c>
      <c r="E188" s="74">
        <v>0</v>
      </c>
      <c r="F188" s="73">
        <v>0</v>
      </c>
      <c r="G188" s="73">
        <f t="shared" si="57"/>
        <v>20</v>
      </c>
      <c r="H188" s="73">
        <f t="shared" si="58"/>
        <v>20</v>
      </c>
      <c r="I188" s="143">
        <v>5782000</v>
      </c>
      <c r="J188" s="75">
        <v>0</v>
      </c>
      <c r="K188" s="76">
        <f t="shared" si="48"/>
        <v>115640000</v>
      </c>
      <c r="L188" s="77">
        <f t="shared" si="59"/>
        <v>0</v>
      </c>
      <c r="M188" s="77">
        <f t="shared" si="59"/>
        <v>0</v>
      </c>
      <c r="N188" s="77">
        <f t="shared" si="59"/>
        <v>115640000</v>
      </c>
      <c r="O188" s="77">
        <f t="shared" si="59"/>
        <v>115640000</v>
      </c>
      <c r="P188" s="78"/>
    </row>
    <row r="189" spans="1:16" s="22" customFormat="1" ht="33" hidden="1">
      <c r="A189" s="70">
        <v>11</v>
      </c>
      <c r="B189" s="71" t="s">
        <v>344</v>
      </c>
      <c r="C189" s="92" t="s">
        <v>343</v>
      </c>
      <c r="D189" s="93">
        <v>10</v>
      </c>
      <c r="E189" s="74">
        <v>0</v>
      </c>
      <c r="F189" s="73">
        <v>0</v>
      </c>
      <c r="G189" s="73">
        <f t="shared" si="57"/>
        <v>10</v>
      </c>
      <c r="H189" s="73">
        <f t="shared" si="58"/>
        <v>10</v>
      </c>
      <c r="I189" s="143">
        <v>7457000</v>
      </c>
      <c r="J189" s="75">
        <v>0</v>
      </c>
      <c r="K189" s="76">
        <f t="shared" si="48"/>
        <v>74570000</v>
      </c>
      <c r="L189" s="77">
        <f t="shared" si="59"/>
        <v>0</v>
      </c>
      <c r="M189" s="77">
        <f t="shared" si="59"/>
        <v>0</v>
      </c>
      <c r="N189" s="77">
        <f t="shared" si="59"/>
        <v>74570000</v>
      </c>
      <c r="O189" s="77">
        <f t="shared" si="59"/>
        <v>74570000</v>
      </c>
      <c r="P189" s="78"/>
    </row>
    <row r="190" spans="1:16" s="22" customFormat="1" ht="49.5" hidden="1">
      <c r="A190" s="70">
        <v>12</v>
      </c>
      <c r="B190" s="71" t="s">
        <v>345</v>
      </c>
      <c r="C190" s="92" t="s">
        <v>346</v>
      </c>
      <c r="D190" s="93">
        <v>750</v>
      </c>
      <c r="E190" s="74">
        <v>0</v>
      </c>
      <c r="F190" s="73">
        <v>0</v>
      </c>
      <c r="G190" s="73">
        <f t="shared" si="57"/>
        <v>750</v>
      </c>
      <c r="H190" s="73">
        <f t="shared" si="58"/>
        <v>750</v>
      </c>
      <c r="I190" s="143">
        <v>74000</v>
      </c>
      <c r="J190" s="75">
        <v>0</v>
      </c>
      <c r="K190" s="76">
        <f t="shared" si="48"/>
        <v>55500000</v>
      </c>
      <c r="L190" s="77">
        <f t="shared" si="59"/>
        <v>0</v>
      </c>
      <c r="M190" s="77">
        <f t="shared" si="59"/>
        <v>0</v>
      </c>
      <c r="N190" s="77">
        <f t="shared" si="59"/>
        <v>55500000</v>
      </c>
      <c r="O190" s="77">
        <f t="shared" si="59"/>
        <v>55500000</v>
      </c>
      <c r="P190" s="78"/>
    </row>
    <row r="191" spans="1:16" s="22" customFormat="1" ht="33" hidden="1">
      <c r="A191" s="70">
        <v>13</v>
      </c>
      <c r="B191" s="71" t="s">
        <v>347</v>
      </c>
      <c r="C191" s="92" t="s">
        <v>346</v>
      </c>
      <c r="D191" s="93">
        <v>267</v>
      </c>
      <c r="E191" s="74">
        <v>0</v>
      </c>
      <c r="F191" s="73">
        <v>0</v>
      </c>
      <c r="G191" s="73">
        <f t="shared" si="57"/>
        <v>267</v>
      </c>
      <c r="H191" s="73">
        <f t="shared" si="58"/>
        <v>267</v>
      </c>
      <c r="I191" s="143">
        <v>141000</v>
      </c>
      <c r="J191" s="75">
        <v>0</v>
      </c>
      <c r="K191" s="76">
        <f t="shared" si="48"/>
        <v>37647000</v>
      </c>
      <c r="L191" s="77">
        <f t="shared" si="59"/>
        <v>0</v>
      </c>
      <c r="M191" s="77">
        <f t="shared" si="59"/>
        <v>0</v>
      </c>
      <c r="N191" s="77">
        <f t="shared" si="59"/>
        <v>37647000</v>
      </c>
      <c r="O191" s="77">
        <f t="shared" si="59"/>
        <v>37647000</v>
      </c>
      <c r="P191" s="78"/>
    </row>
    <row r="192" spans="1:16" s="22" customFormat="1" ht="16.5" hidden="1">
      <c r="A192" s="70">
        <v>14</v>
      </c>
      <c r="B192" s="71" t="s">
        <v>348</v>
      </c>
      <c r="C192" s="92" t="s">
        <v>426</v>
      </c>
      <c r="D192" s="93"/>
      <c r="E192" s="74">
        <v>0</v>
      </c>
      <c r="F192" s="73">
        <v>0</v>
      </c>
      <c r="G192" s="73">
        <f t="shared" si="57"/>
        <v>0</v>
      </c>
      <c r="H192" s="73">
        <f t="shared" si="58"/>
        <v>0</v>
      </c>
      <c r="I192" s="143">
        <v>0</v>
      </c>
      <c r="J192" s="75">
        <v>0</v>
      </c>
      <c r="K192" s="76">
        <f t="shared" si="48"/>
        <v>0</v>
      </c>
      <c r="L192" s="77">
        <f t="shared" si="59"/>
        <v>0</v>
      </c>
      <c r="M192" s="77">
        <f t="shared" si="59"/>
        <v>0</v>
      </c>
      <c r="N192" s="77">
        <f t="shared" si="59"/>
        <v>0</v>
      </c>
      <c r="O192" s="77">
        <f t="shared" si="59"/>
        <v>0</v>
      </c>
      <c r="P192" s="78"/>
    </row>
    <row r="193" spans="1:16" s="22" customFormat="1" ht="49.5" hidden="1">
      <c r="A193" s="70">
        <v>15</v>
      </c>
      <c r="B193" s="71" t="s">
        <v>349</v>
      </c>
      <c r="C193" s="92" t="s">
        <v>350</v>
      </c>
      <c r="D193" s="93">
        <v>150</v>
      </c>
      <c r="E193" s="74">
        <v>0</v>
      </c>
      <c r="F193" s="73">
        <v>0</v>
      </c>
      <c r="G193" s="73">
        <f t="shared" si="57"/>
        <v>150</v>
      </c>
      <c r="H193" s="73">
        <f t="shared" si="58"/>
        <v>150</v>
      </c>
      <c r="I193" s="143">
        <v>299000</v>
      </c>
      <c r="J193" s="75">
        <v>0</v>
      </c>
      <c r="K193" s="76">
        <f t="shared" si="48"/>
        <v>44850000</v>
      </c>
      <c r="L193" s="77">
        <f t="shared" si="59"/>
        <v>0</v>
      </c>
      <c r="M193" s="77">
        <f t="shared" si="59"/>
        <v>0</v>
      </c>
      <c r="N193" s="77">
        <f t="shared" si="59"/>
        <v>44850000</v>
      </c>
      <c r="O193" s="77">
        <f t="shared" si="59"/>
        <v>44850000</v>
      </c>
      <c r="P193" s="78"/>
    </row>
    <row r="194" spans="1:16" s="22" customFormat="1" ht="49.5" hidden="1">
      <c r="A194" s="70">
        <v>16</v>
      </c>
      <c r="B194" s="71" t="s">
        <v>351</v>
      </c>
      <c r="C194" s="92" t="s">
        <v>352</v>
      </c>
      <c r="D194" s="93">
        <v>1</v>
      </c>
      <c r="E194" s="74">
        <v>0</v>
      </c>
      <c r="F194" s="73">
        <v>0</v>
      </c>
      <c r="G194" s="73">
        <f t="shared" si="57"/>
        <v>1</v>
      </c>
      <c r="H194" s="73">
        <f t="shared" si="58"/>
        <v>1</v>
      </c>
      <c r="I194" s="143">
        <v>3749000</v>
      </c>
      <c r="J194" s="75">
        <v>0</v>
      </c>
      <c r="K194" s="76">
        <f t="shared" si="48"/>
        <v>3749000</v>
      </c>
      <c r="L194" s="77">
        <f t="shared" si="59"/>
        <v>0</v>
      </c>
      <c r="M194" s="77">
        <f t="shared" si="59"/>
        <v>0</v>
      </c>
      <c r="N194" s="77">
        <f t="shared" si="59"/>
        <v>3749000</v>
      </c>
      <c r="O194" s="77">
        <f t="shared" si="59"/>
        <v>3749000</v>
      </c>
      <c r="P194" s="78"/>
    </row>
    <row r="195" spans="1:16" s="22" customFormat="1" ht="49.5" hidden="1">
      <c r="A195" s="70">
        <v>17</v>
      </c>
      <c r="B195" s="71" t="s">
        <v>353</v>
      </c>
      <c r="C195" s="92" t="s">
        <v>352</v>
      </c>
      <c r="D195" s="93">
        <v>2</v>
      </c>
      <c r="E195" s="74">
        <v>0</v>
      </c>
      <c r="F195" s="73">
        <v>0</v>
      </c>
      <c r="G195" s="73">
        <f t="shared" si="57"/>
        <v>2</v>
      </c>
      <c r="H195" s="73">
        <f t="shared" si="58"/>
        <v>2</v>
      </c>
      <c r="I195" s="143">
        <v>1869000</v>
      </c>
      <c r="J195" s="75">
        <v>0</v>
      </c>
      <c r="K195" s="76">
        <f t="shared" si="48"/>
        <v>3738000</v>
      </c>
      <c r="L195" s="77">
        <f t="shared" si="59"/>
        <v>0</v>
      </c>
      <c r="M195" s="77">
        <f t="shared" si="59"/>
        <v>0</v>
      </c>
      <c r="N195" s="77">
        <f t="shared" si="59"/>
        <v>3738000</v>
      </c>
      <c r="O195" s="77">
        <f t="shared" si="59"/>
        <v>3738000</v>
      </c>
      <c r="P195" s="78"/>
    </row>
    <row r="196" spans="1:16" s="22" customFormat="1" ht="66" hidden="1">
      <c r="A196" s="70">
        <v>18</v>
      </c>
      <c r="B196" s="71" t="s">
        <v>354</v>
      </c>
      <c r="C196" s="92" t="s">
        <v>352</v>
      </c>
      <c r="D196" s="93">
        <v>96</v>
      </c>
      <c r="E196" s="74">
        <v>0</v>
      </c>
      <c r="F196" s="73">
        <v>0</v>
      </c>
      <c r="G196" s="73">
        <f t="shared" si="57"/>
        <v>96</v>
      </c>
      <c r="H196" s="73">
        <f t="shared" si="58"/>
        <v>96</v>
      </c>
      <c r="I196" s="143">
        <v>185000</v>
      </c>
      <c r="J196" s="75">
        <v>0</v>
      </c>
      <c r="K196" s="76">
        <f t="shared" si="48"/>
        <v>17760000</v>
      </c>
      <c r="L196" s="77">
        <f t="shared" si="59"/>
        <v>0</v>
      </c>
      <c r="M196" s="77">
        <f t="shared" si="59"/>
        <v>0</v>
      </c>
      <c r="N196" s="77">
        <f t="shared" si="59"/>
        <v>17760000</v>
      </c>
      <c r="O196" s="77">
        <f t="shared" si="59"/>
        <v>17760000</v>
      </c>
      <c r="P196" s="78"/>
    </row>
    <row r="197" spans="1:16" s="22" customFormat="1" ht="148.5" hidden="1">
      <c r="A197" s="70">
        <v>19</v>
      </c>
      <c r="B197" s="71" t="s">
        <v>355</v>
      </c>
      <c r="C197" s="92" t="s">
        <v>346</v>
      </c>
      <c r="D197" s="93">
        <v>100</v>
      </c>
      <c r="E197" s="74">
        <v>0</v>
      </c>
      <c r="F197" s="73">
        <v>0</v>
      </c>
      <c r="G197" s="73">
        <f t="shared" si="57"/>
        <v>100</v>
      </c>
      <c r="H197" s="73">
        <f t="shared" si="58"/>
        <v>100</v>
      </c>
      <c r="I197" s="143">
        <v>66000</v>
      </c>
      <c r="J197" s="75">
        <v>0</v>
      </c>
      <c r="K197" s="76">
        <f t="shared" si="48"/>
        <v>6600000</v>
      </c>
      <c r="L197" s="77">
        <f t="shared" si="59"/>
        <v>0</v>
      </c>
      <c r="M197" s="77">
        <f t="shared" si="59"/>
        <v>0</v>
      </c>
      <c r="N197" s="77">
        <f t="shared" si="59"/>
        <v>6600000</v>
      </c>
      <c r="O197" s="77">
        <f t="shared" si="59"/>
        <v>6600000</v>
      </c>
      <c r="P197" s="78"/>
    </row>
    <row r="198" spans="1:16" s="22" customFormat="1" ht="132" hidden="1">
      <c r="A198" s="70">
        <v>20</v>
      </c>
      <c r="B198" s="71" t="s">
        <v>356</v>
      </c>
      <c r="C198" s="92" t="s">
        <v>346</v>
      </c>
      <c r="D198" s="93">
        <v>25</v>
      </c>
      <c r="E198" s="74">
        <v>0</v>
      </c>
      <c r="F198" s="73">
        <v>0</v>
      </c>
      <c r="G198" s="73">
        <f t="shared" si="57"/>
        <v>25</v>
      </c>
      <c r="H198" s="73">
        <f t="shared" si="58"/>
        <v>25</v>
      </c>
      <c r="I198" s="143">
        <v>66000</v>
      </c>
      <c r="J198" s="75">
        <v>0</v>
      </c>
      <c r="K198" s="76">
        <f t="shared" si="48"/>
        <v>1650000</v>
      </c>
      <c r="L198" s="77">
        <f t="shared" si="59"/>
        <v>0</v>
      </c>
      <c r="M198" s="77">
        <f t="shared" si="59"/>
        <v>0</v>
      </c>
      <c r="N198" s="77">
        <f t="shared" si="59"/>
        <v>1650000</v>
      </c>
      <c r="O198" s="77">
        <f t="shared" si="59"/>
        <v>1650000</v>
      </c>
      <c r="P198" s="83"/>
    </row>
    <row r="199" spans="1:16" s="22" customFormat="1" ht="66" hidden="1">
      <c r="A199" s="70">
        <v>21</v>
      </c>
      <c r="B199" s="71" t="s">
        <v>357</v>
      </c>
      <c r="C199" s="92" t="s">
        <v>346</v>
      </c>
      <c r="D199" s="93">
        <v>5</v>
      </c>
      <c r="E199" s="74">
        <v>0</v>
      </c>
      <c r="F199" s="73">
        <v>0</v>
      </c>
      <c r="G199" s="73">
        <f t="shared" si="57"/>
        <v>5</v>
      </c>
      <c r="H199" s="73">
        <f t="shared" si="58"/>
        <v>5</v>
      </c>
      <c r="I199" s="143">
        <v>66000</v>
      </c>
      <c r="J199" s="75">
        <v>0</v>
      </c>
      <c r="K199" s="76">
        <f t="shared" si="48"/>
        <v>330000</v>
      </c>
      <c r="L199" s="77">
        <f t="shared" si="59"/>
        <v>0</v>
      </c>
      <c r="M199" s="77">
        <f t="shared" si="59"/>
        <v>0</v>
      </c>
      <c r="N199" s="77">
        <f t="shared" si="59"/>
        <v>330000</v>
      </c>
      <c r="O199" s="77">
        <f t="shared" si="59"/>
        <v>330000</v>
      </c>
      <c r="P199" s="78"/>
    </row>
    <row r="200" spans="1:16" s="22" customFormat="1" ht="132" hidden="1">
      <c r="A200" s="70">
        <v>22</v>
      </c>
      <c r="B200" s="71" t="s">
        <v>358</v>
      </c>
      <c r="C200" s="92" t="s">
        <v>346</v>
      </c>
      <c r="D200" s="93">
        <v>35</v>
      </c>
      <c r="E200" s="74">
        <v>0</v>
      </c>
      <c r="F200" s="73">
        <v>0</v>
      </c>
      <c r="G200" s="73">
        <f t="shared" si="57"/>
        <v>35</v>
      </c>
      <c r="H200" s="73">
        <f t="shared" si="58"/>
        <v>35</v>
      </c>
      <c r="I200" s="143">
        <v>66000</v>
      </c>
      <c r="J200" s="75">
        <v>0</v>
      </c>
      <c r="K200" s="76">
        <f t="shared" si="48"/>
        <v>2310000</v>
      </c>
      <c r="L200" s="77">
        <f t="shared" si="59"/>
        <v>0</v>
      </c>
      <c r="M200" s="77">
        <f t="shared" si="59"/>
        <v>0</v>
      </c>
      <c r="N200" s="77">
        <f t="shared" si="59"/>
        <v>2310000</v>
      </c>
      <c r="O200" s="77">
        <f t="shared" si="59"/>
        <v>2310000</v>
      </c>
      <c r="P200" s="78"/>
    </row>
    <row r="201" spans="1:16" s="22" customFormat="1" ht="66" hidden="1">
      <c r="A201" s="70">
        <v>23</v>
      </c>
      <c r="B201" s="71" t="s">
        <v>359</v>
      </c>
      <c r="C201" s="92" t="s">
        <v>346</v>
      </c>
      <c r="D201" s="93">
        <v>40</v>
      </c>
      <c r="E201" s="74">
        <v>0</v>
      </c>
      <c r="F201" s="73">
        <v>0</v>
      </c>
      <c r="G201" s="73">
        <f t="shared" si="57"/>
        <v>40</v>
      </c>
      <c r="H201" s="73">
        <f t="shared" si="58"/>
        <v>40</v>
      </c>
      <c r="I201" s="143">
        <v>66000</v>
      </c>
      <c r="J201" s="75">
        <v>0</v>
      </c>
      <c r="K201" s="76">
        <f t="shared" si="48"/>
        <v>2640000</v>
      </c>
      <c r="L201" s="77">
        <f t="shared" si="59"/>
        <v>0</v>
      </c>
      <c r="M201" s="77">
        <f t="shared" si="59"/>
        <v>0</v>
      </c>
      <c r="N201" s="77">
        <f t="shared" si="59"/>
        <v>2640000</v>
      </c>
      <c r="O201" s="77">
        <f t="shared" si="59"/>
        <v>2640000</v>
      </c>
      <c r="P201" s="78"/>
    </row>
    <row r="202" spans="1:16" s="22" customFormat="1" ht="49.5" hidden="1">
      <c r="A202" s="70">
        <v>24</v>
      </c>
      <c r="B202" s="71" t="s">
        <v>360</v>
      </c>
      <c r="C202" s="92" t="s">
        <v>346</v>
      </c>
      <c r="D202" s="93">
        <v>40</v>
      </c>
      <c r="E202" s="74">
        <v>0</v>
      </c>
      <c r="F202" s="73">
        <v>0</v>
      </c>
      <c r="G202" s="73">
        <f t="shared" si="57"/>
        <v>40</v>
      </c>
      <c r="H202" s="73">
        <f t="shared" si="58"/>
        <v>40</v>
      </c>
      <c r="I202" s="143">
        <v>43000</v>
      </c>
      <c r="J202" s="75">
        <v>0</v>
      </c>
      <c r="K202" s="76">
        <f t="shared" si="48"/>
        <v>1720000</v>
      </c>
      <c r="L202" s="77">
        <f t="shared" si="59"/>
        <v>0</v>
      </c>
      <c r="M202" s="77">
        <f t="shared" si="59"/>
        <v>0</v>
      </c>
      <c r="N202" s="77">
        <f t="shared" si="59"/>
        <v>1720000</v>
      </c>
      <c r="O202" s="77">
        <f t="shared" si="59"/>
        <v>1720000</v>
      </c>
      <c r="P202" s="78"/>
    </row>
    <row r="203" spans="1:16" s="22" customFormat="1" ht="66" hidden="1">
      <c r="A203" s="70">
        <v>25</v>
      </c>
      <c r="B203" s="71" t="s">
        <v>361</v>
      </c>
      <c r="C203" s="92" t="s">
        <v>362</v>
      </c>
      <c r="D203" s="93">
        <v>20</v>
      </c>
      <c r="E203" s="74">
        <v>0</v>
      </c>
      <c r="F203" s="73">
        <v>0</v>
      </c>
      <c r="G203" s="73">
        <f t="shared" si="57"/>
        <v>20</v>
      </c>
      <c r="H203" s="73">
        <f t="shared" si="58"/>
        <v>20</v>
      </c>
      <c r="I203" s="143">
        <v>44000</v>
      </c>
      <c r="J203" s="75">
        <v>0</v>
      </c>
      <c r="K203" s="76">
        <f t="shared" si="48"/>
        <v>880000</v>
      </c>
      <c r="L203" s="77">
        <f t="shared" si="59"/>
        <v>0</v>
      </c>
      <c r="M203" s="77">
        <f t="shared" si="59"/>
        <v>0</v>
      </c>
      <c r="N203" s="77">
        <f t="shared" si="59"/>
        <v>880000</v>
      </c>
      <c r="O203" s="77">
        <f t="shared" si="59"/>
        <v>880000</v>
      </c>
      <c r="P203" s="78"/>
    </row>
    <row r="204" spans="1:16" s="22" customFormat="1" ht="33" hidden="1">
      <c r="A204" s="70">
        <v>26</v>
      </c>
      <c r="B204" s="71" t="s">
        <v>363</v>
      </c>
      <c r="C204" s="92" t="s">
        <v>364</v>
      </c>
      <c r="D204" s="93">
        <v>20</v>
      </c>
      <c r="E204" s="74">
        <v>0</v>
      </c>
      <c r="F204" s="73">
        <v>0</v>
      </c>
      <c r="G204" s="73">
        <f t="shared" si="57"/>
        <v>20</v>
      </c>
      <c r="H204" s="73">
        <f t="shared" si="58"/>
        <v>20</v>
      </c>
      <c r="I204" s="143">
        <v>23000</v>
      </c>
      <c r="J204" s="75">
        <v>0</v>
      </c>
      <c r="K204" s="76">
        <f t="shared" si="48"/>
        <v>460000</v>
      </c>
      <c r="L204" s="77">
        <f t="shared" si="59"/>
        <v>0</v>
      </c>
      <c r="M204" s="77">
        <f t="shared" si="59"/>
        <v>0</v>
      </c>
      <c r="N204" s="77">
        <f t="shared" si="59"/>
        <v>460000</v>
      </c>
      <c r="O204" s="77">
        <f t="shared" si="59"/>
        <v>460000</v>
      </c>
      <c r="P204" s="78"/>
    </row>
    <row r="205" spans="1:16" s="22" customFormat="1" ht="49.5" hidden="1">
      <c r="A205" s="70">
        <v>27</v>
      </c>
      <c r="B205" s="71" t="s">
        <v>365</v>
      </c>
      <c r="C205" s="92" t="s">
        <v>366</v>
      </c>
      <c r="D205" s="93">
        <v>18</v>
      </c>
      <c r="E205" s="74">
        <v>0</v>
      </c>
      <c r="F205" s="73">
        <v>0</v>
      </c>
      <c r="G205" s="73">
        <f t="shared" si="57"/>
        <v>18</v>
      </c>
      <c r="H205" s="73">
        <f t="shared" si="58"/>
        <v>18</v>
      </c>
      <c r="I205" s="143">
        <v>77000</v>
      </c>
      <c r="J205" s="75">
        <v>0</v>
      </c>
      <c r="K205" s="76">
        <f t="shared" si="48"/>
        <v>1386000</v>
      </c>
      <c r="L205" s="77">
        <f t="shared" si="59"/>
        <v>0</v>
      </c>
      <c r="M205" s="77">
        <f t="shared" si="59"/>
        <v>0</v>
      </c>
      <c r="N205" s="77">
        <f t="shared" si="59"/>
        <v>1386000</v>
      </c>
      <c r="O205" s="77">
        <f t="shared" si="59"/>
        <v>1386000</v>
      </c>
      <c r="P205" s="78"/>
    </row>
    <row r="206" spans="1:16" s="22" customFormat="1" ht="33" hidden="1">
      <c r="A206" s="70">
        <v>28</v>
      </c>
      <c r="B206" s="71" t="s">
        <v>367</v>
      </c>
      <c r="C206" s="92" t="s">
        <v>368</v>
      </c>
      <c r="D206" s="93">
        <v>1</v>
      </c>
      <c r="E206" s="74">
        <v>0</v>
      </c>
      <c r="F206" s="73">
        <v>0</v>
      </c>
      <c r="G206" s="73">
        <f t="shared" si="57"/>
        <v>1</v>
      </c>
      <c r="H206" s="73">
        <f t="shared" si="58"/>
        <v>1</v>
      </c>
      <c r="I206" s="143">
        <v>1359000</v>
      </c>
      <c r="J206" s="75">
        <v>0</v>
      </c>
      <c r="K206" s="76">
        <f t="shared" si="48"/>
        <v>1359000</v>
      </c>
      <c r="L206" s="77">
        <f t="shared" si="59"/>
        <v>0</v>
      </c>
      <c r="M206" s="77">
        <f t="shared" si="59"/>
        <v>0</v>
      </c>
      <c r="N206" s="77">
        <f t="shared" si="59"/>
        <v>1359000</v>
      </c>
      <c r="O206" s="77">
        <f t="shared" si="59"/>
        <v>1359000</v>
      </c>
      <c r="P206" s="78"/>
    </row>
    <row r="207" spans="1:16" s="22" customFormat="1" ht="33" hidden="1">
      <c r="A207" s="70">
        <v>29</v>
      </c>
      <c r="B207" s="71" t="s">
        <v>369</v>
      </c>
      <c r="C207" s="92" t="s">
        <v>370</v>
      </c>
      <c r="D207" s="93">
        <v>12</v>
      </c>
      <c r="E207" s="74">
        <v>0</v>
      </c>
      <c r="F207" s="73">
        <v>0</v>
      </c>
      <c r="G207" s="73">
        <f t="shared" si="57"/>
        <v>12</v>
      </c>
      <c r="H207" s="73">
        <f t="shared" si="58"/>
        <v>12</v>
      </c>
      <c r="I207" s="143">
        <v>734000</v>
      </c>
      <c r="J207" s="75">
        <v>0</v>
      </c>
      <c r="K207" s="76">
        <f t="shared" si="48"/>
        <v>8808000</v>
      </c>
      <c r="L207" s="77">
        <f t="shared" si="59"/>
        <v>0</v>
      </c>
      <c r="M207" s="77">
        <f t="shared" si="59"/>
        <v>0</v>
      </c>
      <c r="N207" s="77">
        <f t="shared" si="59"/>
        <v>8808000</v>
      </c>
      <c r="O207" s="77">
        <f t="shared" si="59"/>
        <v>8808000</v>
      </c>
      <c r="P207" s="78"/>
    </row>
    <row r="208" spans="1:16" s="22" customFormat="1" ht="33" hidden="1">
      <c r="A208" s="70">
        <v>30</v>
      </c>
      <c r="B208" s="71" t="s">
        <v>371</v>
      </c>
      <c r="C208" s="92" t="s">
        <v>372</v>
      </c>
      <c r="D208" s="93">
        <v>1</v>
      </c>
      <c r="E208" s="74">
        <v>0</v>
      </c>
      <c r="F208" s="73">
        <v>0</v>
      </c>
      <c r="G208" s="73">
        <f t="shared" si="57"/>
        <v>1</v>
      </c>
      <c r="H208" s="73">
        <f t="shared" si="58"/>
        <v>1</v>
      </c>
      <c r="I208" s="143">
        <v>1305000</v>
      </c>
      <c r="J208" s="75">
        <v>0</v>
      </c>
      <c r="K208" s="76">
        <f t="shared" si="48"/>
        <v>1305000</v>
      </c>
      <c r="L208" s="77">
        <f t="shared" si="59"/>
        <v>0</v>
      </c>
      <c r="M208" s="77">
        <f t="shared" si="59"/>
        <v>0</v>
      </c>
      <c r="N208" s="77">
        <f t="shared" si="59"/>
        <v>1305000</v>
      </c>
      <c r="O208" s="77">
        <f t="shared" si="59"/>
        <v>1305000</v>
      </c>
      <c r="P208" s="78"/>
    </row>
    <row r="209" spans="1:16" s="22" customFormat="1" ht="16.5" hidden="1">
      <c r="A209" s="65" t="s">
        <v>57</v>
      </c>
      <c r="B209" s="259" t="s">
        <v>373</v>
      </c>
      <c r="C209" s="259"/>
      <c r="D209" s="259"/>
      <c r="E209" s="259"/>
      <c r="F209" s="79"/>
      <c r="G209" s="79"/>
      <c r="H209" s="79"/>
      <c r="I209" s="140"/>
      <c r="J209" s="75"/>
      <c r="K209" s="76"/>
      <c r="L209" s="80"/>
      <c r="M209" s="80"/>
      <c r="N209" s="81"/>
      <c r="O209" s="82"/>
      <c r="P209" s="78"/>
    </row>
    <row r="210" spans="1:16" s="22" customFormat="1" ht="66" hidden="1">
      <c r="A210" s="70">
        <v>1</v>
      </c>
      <c r="B210" s="71" t="s">
        <v>374</v>
      </c>
      <c r="C210" s="92" t="s">
        <v>366</v>
      </c>
      <c r="D210" s="93">
        <v>1</v>
      </c>
      <c r="E210" s="74">
        <v>0</v>
      </c>
      <c r="F210" s="73">
        <v>0</v>
      </c>
      <c r="G210" s="73">
        <f t="shared" si="57"/>
        <v>1</v>
      </c>
      <c r="H210" s="73">
        <f t="shared" ref="H210:H223" si="60">F210+G210</f>
        <v>1</v>
      </c>
      <c r="I210" s="143">
        <v>756000</v>
      </c>
      <c r="J210" s="75">
        <v>0</v>
      </c>
      <c r="K210" s="76">
        <f t="shared" si="48"/>
        <v>756000</v>
      </c>
      <c r="L210" s="77">
        <f t="shared" ref="L210:O223" si="61">E210*($I210+$J210)</f>
        <v>0</v>
      </c>
      <c r="M210" s="77">
        <f t="shared" si="61"/>
        <v>0</v>
      </c>
      <c r="N210" s="77">
        <f t="shared" si="61"/>
        <v>756000</v>
      </c>
      <c r="O210" s="77">
        <f t="shared" si="61"/>
        <v>756000</v>
      </c>
      <c r="P210" s="78"/>
    </row>
    <row r="211" spans="1:16" s="22" customFormat="1" ht="66" hidden="1">
      <c r="A211" s="70">
        <v>2</v>
      </c>
      <c r="B211" s="71" t="s">
        <v>375</v>
      </c>
      <c r="C211" s="92" t="s">
        <v>376</v>
      </c>
      <c r="D211" s="93">
        <v>1</v>
      </c>
      <c r="E211" s="74">
        <v>0</v>
      </c>
      <c r="F211" s="73">
        <v>0</v>
      </c>
      <c r="G211" s="73">
        <f t="shared" si="57"/>
        <v>1</v>
      </c>
      <c r="H211" s="73">
        <f t="shared" si="60"/>
        <v>1</v>
      </c>
      <c r="I211" s="143">
        <v>195000</v>
      </c>
      <c r="J211" s="75">
        <v>0</v>
      </c>
      <c r="K211" s="76">
        <f t="shared" si="48"/>
        <v>195000</v>
      </c>
      <c r="L211" s="77">
        <f t="shared" si="61"/>
        <v>0</v>
      </c>
      <c r="M211" s="77">
        <f t="shared" si="61"/>
        <v>0</v>
      </c>
      <c r="N211" s="77">
        <f t="shared" si="61"/>
        <v>195000</v>
      </c>
      <c r="O211" s="77">
        <f t="shared" si="61"/>
        <v>195000</v>
      </c>
      <c r="P211" s="78"/>
    </row>
    <row r="212" spans="1:16" s="22" customFormat="1" ht="115.5" hidden="1">
      <c r="A212" s="70">
        <v>3</v>
      </c>
      <c r="B212" s="71" t="s">
        <v>377</v>
      </c>
      <c r="C212" s="92" t="s">
        <v>376</v>
      </c>
      <c r="D212" s="93">
        <v>6</v>
      </c>
      <c r="E212" s="74">
        <v>0</v>
      </c>
      <c r="F212" s="73">
        <v>0</v>
      </c>
      <c r="G212" s="73">
        <f t="shared" si="57"/>
        <v>6</v>
      </c>
      <c r="H212" s="73">
        <f t="shared" si="60"/>
        <v>6</v>
      </c>
      <c r="I212" s="143">
        <v>53000</v>
      </c>
      <c r="J212" s="75">
        <v>0</v>
      </c>
      <c r="K212" s="76">
        <f t="shared" si="48"/>
        <v>318000</v>
      </c>
      <c r="L212" s="77">
        <f t="shared" si="61"/>
        <v>0</v>
      </c>
      <c r="M212" s="77">
        <f t="shared" si="61"/>
        <v>0</v>
      </c>
      <c r="N212" s="77">
        <f t="shared" si="61"/>
        <v>318000</v>
      </c>
      <c r="O212" s="77">
        <f t="shared" si="61"/>
        <v>318000</v>
      </c>
      <c r="P212" s="78"/>
    </row>
    <row r="213" spans="1:16" s="22" customFormat="1" ht="99" hidden="1">
      <c r="A213" s="70">
        <v>4</v>
      </c>
      <c r="B213" s="71" t="s">
        <v>378</v>
      </c>
      <c r="C213" s="92" t="s">
        <v>376</v>
      </c>
      <c r="D213" s="93">
        <v>4</v>
      </c>
      <c r="E213" s="74">
        <v>0</v>
      </c>
      <c r="F213" s="73">
        <v>0</v>
      </c>
      <c r="G213" s="73">
        <f t="shared" si="57"/>
        <v>4</v>
      </c>
      <c r="H213" s="73">
        <f t="shared" si="60"/>
        <v>4</v>
      </c>
      <c r="I213" s="143">
        <v>117000</v>
      </c>
      <c r="J213" s="75">
        <v>0</v>
      </c>
      <c r="K213" s="76">
        <f t="shared" si="48"/>
        <v>468000</v>
      </c>
      <c r="L213" s="77">
        <f t="shared" si="61"/>
        <v>0</v>
      </c>
      <c r="M213" s="77">
        <f t="shared" si="61"/>
        <v>0</v>
      </c>
      <c r="N213" s="77">
        <f t="shared" si="61"/>
        <v>468000</v>
      </c>
      <c r="O213" s="77">
        <f t="shared" si="61"/>
        <v>468000</v>
      </c>
      <c r="P213" s="78"/>
    </row>
    <row r="214" spans="1:16" s="22" customFormat="1" ht="66" hidden="1">
      <c r="A214" s="70">
        <v>5</v>
      </c>
      <c r="B214" s="71" t="s">
        <v>379</v>
      </c>
      <c r="C214" s="92" t="s">
        <v>376</v>
      </c>
      <c r="D214" s="93">
        <v>1</v>
      </c>
      <c r="E214" s="74">
        <v>0</v>
      </c>
      <c r="F214" s="73">
        <v>0</v>
      </c>
      <c r="G214" s="73">
        <f t="shared" si="57"/>
        <v>1</v>
      </c>
      <c r="H214" s="73">
        <f t="shared" si="60"/>
        <v>1</v>
      </c>
      <c r="I214" s="143">
        <v>117000</v>
      </c>
      <c r="J214" s="75">
        <v>0</v>
      </c>
      <c r="K214" s="76">
        <f t="shared" si="48"/>
        <v>117000</v>
      </c>
      <c r="L214" s="77">
        <f t="shared" si="61"/>
        <v>0</v>
      </c>
      <c r="M214" s="77">
        <f t="shared" si="61"/>
        <v>0</v>
      </c>
      <c r="N214" s="77">
        <f t="shared" si="61"/>
        <v>117000</v>
      </c>
      <c r="O214" s="77">
        <f t="shared" si="61"/>
        <v>117000</v>
      </c>
      <c r="P214" s="78"/>
    </row>
    <row r="215" spans="1:16" s="22" customFormat="1" ht="66" hidden="1">
      <c r="A215" s="70">
        <v>6</v>
      </c>
      <c r="B215" s="71" t="s">
        <v>380</v>
      </c>
      <c r="C215" s="92" t="s">
        <v>366</v>
      </c>
      <c r="D215" s="93">
        <v>1</v>
      </c>
      <c r="E215" s="74">
        <v>0</v>
      </c>
      <c r="F215" s="73">
        <v>0</v>
      </c>
      <c r="G215" s="73">
        <f t="shared" si="57"/>
        <v>1</v>
      </c>
      <c r="H215" s="73">
        <f t="shared" si="60"/>
        <v>1</v>
      </c>
      <c r="I215" s="143">
        <v>756000</v>
      </c>
      <c r="J215" s="75">
        <v>0</v>
      </c>
      <c r="K215" s="76">
        <f t="shared" ref="K215:K282" si="62">I215*D215</f>
        <v>756000</v>
      </c>
      <c r="L215" s="77">
        <f t="shared" si="61"/>
        <v>0</v>
      </c>
      <c r="M215" s="77">
        <f t="shared" si="61"/>
        <v>0</v>
      </c>
      <c r="N215" s="77">
        <f t="shared" si="61"/>
        <v>756000</v>
      </c>
      <c r="O215" s="77">
        <f t="shared" si="61"/>
        <v>756000</v>
      </c>
      <c r="P215" s="78"/>
    </row>
    <row r="216" spans="1:16" s="22" customFormat="1" ht="82.5" hidden="1">
      <c r="A216" s="70">
        <v>7</v>
      </c>
      <c r="B216" s="71" t="s">
        <v>381</v>
      </c>
      <c r="C216" s="92" t="s">
        <v>376</v>
      </c>
      <c r="D216" s="93">
        <v>2</v>
      </c>
      <c r="E216" s="74">
        <v>0</v>
      </c>
      <c r="F216" s="73">
        <v>0</v>
      </c>
      <c r="G216" s="73">
        <f t="shared" si="57"/>
        <v>2</v>
      </c>
      <c r="H216" s="73">
        <f t="shared" si="60"/>
        <v>2</v>
      </c>
      <c r="I216" s="143">
        <v>195000</v>
      </c>
      <c r="J216" s="75">
        <v>0</v>
      </c>
      <c r="K216" s="76">
        <f t="shared" si="62"/>
        <v>390000</v>
      </c>
      <c r="L216" s="77">
        <f t="shared" si="61"/>
        <v>0</v>
      </c>
      <c r="M216" s="77">
        <f t="shared" si="61"/>
        <v>0</v>
      </c>
      <c r="N216" s="77">
        <f t="shared" si="61"/>
        <v>390000</v>
      </c>
      <c r="O216" s="77">
        <f t="shared" si="61"/>
        <v>390000</v>
      </c>
      <c r="P216" s="78"/>
    </row>
    <row r="217" spans="1:16" s="22" customFormat="1" ht="82.5" hidden="1">
      <c r="A217" s="70">
        <v>8</v>
      </c>
      <c r="B217" s="71" t="s">
        <v>382</v>
      </c>
      <c r="C217" s="92" t="s">
        <v>376</v>
      </c>
      <c r="D217" s="93">
        <v>5</v>
      </c>
      <c r="E217" s="74">
        <v>0</v>
      </c>
      <c r="F217" s="73">
        <v>0</v>
      </c>
      <c r="G217" s="73">
        <f t="shared" si="57"/>
        <v>5</v>
      </c>
      <c r="H217" s="73">
        <f t="shared" si="60"/>
        <v>5</v>
      </c>
      <c r="I217" s="143">
        <v>117000</v>
      </c>
      <c r="J217" s="75">
        <v>0</v>
      </c>
      <c r="K217" s="76">
        <f t="shared" si="62"/>
        <v>585000</v>
      </c>
      <c r="L217" s="77">
        <f t="shared" si="61"/>
        <v>0</v>
      </c>
      <c r="M217" s="77">
        <f t="shared" si="61"/>
        <v>0</v>
      </c>
      <c r="N217" s="77">
        <f t="shared" si="61"/>
        <v>585000</v>
      </c>
      <c r="O217" s="77">
        <f t="shared" si="61"/>
        <v>585000</v>
      </c>
      <c r="P217" s="78"/>
    </row>
    <row r="218" spans="1:16" s="22" customFormat="1" ht="66" hidden="1">
      <c r="A218" s="70">
        <v>9</v>
      </c>
      <c r="B218" s="71" t="s">
        <v>383</v>
      </c>
      <c r="C218" s="92" t="s">
        <v>376</v>
      </c>
      <c r="D218" s="93">
        <v>20</v>
      </c>
      <c r="E218" s="74">
        <v>0</v>
      </c>
      <c r="F218" s="73">
        <v>0</v>
      </c>
      <c r="G218" s="73">
        <f t="shared" si="57"/>
        <v>20</v>
      </c>
      <c r="H218" s="73">
        <f t="shared" si="60"/>
        <v>20</v>
      </c>
      <c r="I218" s="143">
        <v>53000</v>
      </c>
      <c r="J218" s="75">
        <v>0</v>
      </c>
      <c r="K218" s="76">
        <f t="shared" si="62"/>
        <v>1060000</v>
      </c>
      <c r="L218" s="77">
        <f t="shared" si="61"/>
        <v>0</v>
      </c>
      <c r="M218" s="77">
        <f t="shared" si="61"/>
        <v>0</v>
      </c>
      <c r="N218" s="77">
        <f t="shared" si="61"/>
        <v>1060000</v>
      </c>
      <c r="O218" s="77">
        <f t="shared" si="61"/>
        <v>1060000</v>
      </c>
      <c r="P218" s="78"/>
    </row>
    <row r="219" spans="1:16" s="22" customFormat="1" ht="16.5" hidden="1">
      <c r="A219" s="70">
        <v>10</v>
      </c>
      <c r="B219" s="71" t="s">
        <v>384</v>
      </c>
      <c r="C219" s="92" t="s">
        <v>427</v>
      </c>
      <c r="D219" s="93">
        <v>5</v>
      </c>
      <c r="E219" s="74">
        <v>0</v>
      </c>
      <c r="F219" s="73">
        <v>0</v>
      </c>
      <c r="G219" s="73">
        <f t="shared" si="57"/>
        <v>5</v>
      </c>
      <c r="H219" s="73">
        <f t="shared" si="60"/>
        <v>5</v>
      </c>
      <c r="I219" s="143">
        <v>0</v>
      </c>
      <c r="J219" s="75">
        <v>0</v>
      </c>
      <c r="K219" s="76">
        <f t="shared" si="62"/>
        <v>0</v>
      </c>
      <c r="L219" s="77">
        <f t="shared" si="61"/>
        <v>0</v>
      </c>
      <c r="M219" s="77">
        <f t="shared" si="61"/>
        <v>0</v>
      </c>
      <c r="N219" s="77">
        <f t="shared" si="61"/>
        <v>0</v>
      </c>
      <c r="O219" s="77">
        <f t="shared" si="61"/>
        <v>0</v>
      </c>
      <c r="P219" s="78"/>
    </row>
    <row r="220" spans="1:16" s="22" customFormat="1" ht="66" hidden="1">
      <c r="A220" s="70">
        <v>11</v>
      </c>
      <c r="B220" s="71" t="s">
        <v>385</v>
      </c>
      <c r="C220" s="92" t="s">
        <v>386</v>
      </c>
      <c r="D220" s="93">
        <v>30</v>
      </c>
      <c r="E220" s="74">
        <v>0</v>
      </c>
      <c r="F220" s="73">
        <v>0</v>
      </c>
      <c r="G220" s="73">
        <f t="shared" si="57"/>
        <v>30</v>
      </c>
      <c r="H220" s="73">
        <f t="shared" si="60"/>
        <v>30</v>
      </c>
      <c r="I220" s="143">
        <v>37000</v>
      </c>
      <c r="J220" s="75">
        <v>0</v>
      </c>
      <c r="K220" s="76">
        <f t="shared" si="62"/>
        <v>1110000</v>
      </c>
      <c r="L220" s="77">
        <f t="shared" si="61"/>
        <v>0</v>
      </c>
      <c r="M220" s="77">
        <f t="shared" si="61"/>
        <v>0</v>
      </c>
      <c r="N220" s="77">
        <f t="shared" si="61"/>
        <v>1110000</v>
      </c>
      <c r="O220" s="77">
        <f t="shared" si="61"/>
        <v>1110000</v>
      </c>
      <c r="P220" s="83"/>
    </row>
    <row r="221" spans="1:16" s="22" customFormat="1" ht="16.5" hidden="1">
      <c r="A221" s="70">
        <v>12</v>
      </c>
      <c r="B221" s="71" t="s">
        <v>387</v>
      </c>
      <c r="C221" s="92" t="s">
        <v>337</v>
      </c>
      <c r="D221" s="93">
        <v>4</v>
      </c>
      <c r="E221" s="74">
        <v>0</v>
      </c>
      <c r="F221" s="73">
        <v>0</v>
      </c>
      <c r="G221" s="73">
        <f t="shared" si="57"/>
        <v>4</v>
      </c>
      <c r="H221" s="73">
        <f t="shared" si="60"/>
        <v>4</v>
      </c>
      <c r="I221" s="143">
        <v>27000</v>
      </c>
      <c r="J221" s="75">
        <v>0</v>
      </c>
      <c r="K221" s="76">
        <f t="shared" si="62"/>
        <v>108000</v>
      </c>
      <c r="L221" s="77">
        <f t="shared" si="61"/>
        <v>0</v>
      </c>
      <c r="M221" s="77">
        <f t="shared" si="61"/>
        <v>0</v>
      </c>
      <c r="N221" s="77">
        <f t="shared" si="61"/>
        <v>108000</v>
      </c>
      <c r="O221" s="77">
        <f t="shared" si="61"/>
        <v>108000</v>
      </c>
      <c r="P221" s="83"/>
    </row>
    <row r="222" spans="1:16" s="22" customFormat="1" ht="16.5" hidden="1">
      <c r="A222" s="70">
        <v>13</v>
      </c>
      <c r="B222" s="71" t="s">
        <v>388</v>
      </c>
      <c r="C222" s="92" t="s">
        <v>337</v>
      </c>
      <c r="D222" s="93">
        <v>25</v>
      </c>
      <c r="E222" s="74">
        <v>0</v>
      </c>
      <c r="F222" s="73">
        <v>0</v>
      </c>
      <c r="G222" s="73">
        <f t="shared" si="57"/>
        <v>25</v>
      </c>
      <c r="H222" s="73">
        <f t="shared" si="60"/>
        <v>25</v>
      </c>
      <c r="I222" s="143">
        <v>120000</v>
      </c>
      <c r="J222" s="75">
        <v>0</v>
      </c>
      <c r="K222" s="76">
        <f t="shared" si="62"/>
        <v>3000000</v>
      </c>
      <c r="L222" s="77">
        <f t="shared" si="61"/>
        <v>0</v>
      </c>
      <c r="M222" s="77">
        <f t="shared" si="61"/>
        <v>0</v>
      </c>
      <c r="N222" s="77">
        <f t="shared" si="61"/>
        <v>3000000</v>
      </c>
      <c r="O222" s="77">
        <f t="shared" si="61"/>
        <v>3000000</v>
      </c>
      <c r="P222" s="78"/>
    </row>
    <row r="223" spans="1:16" s="22" customFormat="1" ht="49.5" hidden="1">
      <c r="A223" s="70">
        <v>14</v>
      </c>
      <c r="B223" s="71" t="s">
        <v>389</v>
      </c>
      <c r="C223" s="92" t="s">
        <v>390</v>
      </c>
      <c r="D223" s="93">
        <v>80</v>
      </c>
      <c r="E223" s="74">
        <v>0</v>
      </c>
      <c r="F223" s="73">
        <v>0</v>
      </c>
      <c r="G223" s="73">
        <f t="shared" si="57"/>
        <v>80</v>
      </c>
      <c r="H223" s="73">
        <f t="shared" si="60"/>
        <v>80</v>
      </c>
      <c r="I223" s="143">
        <v>102000</v>
      </c>
      <c r="J223" s="75">
        <v>0</v>
      </c>
      <c r="K223" s="76">
        <f t="shared" si="62"/>
        <v>8160000</v>
      </c>
      <c r="L223" s="77">
        <f t="shared" si="61"/>
        <v>0</v>
      </c>
      <c r="M223" s="77">
        <f t="shared" si="61"/>
        <v>0</v>
      </c>
      <c r="N223" s="77">
        <f t="shared" si="61"/>
        <v>8160000</v>
      </c>
      <c r="O223" s="77">
        <f t="shared" si="61"/>
        <v>8160000</v>
      </c>
      <c r="P223" s="78"/>
    </row>
    <row r="224" spans="1:16" s="22" customFormat="1" ht="16.5" hidden="1">
      <c r="A224" s="283" t="s">
        <v>434</v>
      </c>
      <c r="B224" s="259"/>
      <c r="C224" s="259"/>
      <c r="D224" s="259"/>
      <c r="E224" s="259"/>
      <c r="F224" s="259"/>
      <c r="G224" s="259"/>
      <c r="H224" s="259"/>
      <c r="I224" s="143"/>
      <c r="J224" s="75"/>
      <c r="K224" s="76"/>
      <c r="L224" s="80"/>
      <c r="M224" s="80"/>
      <c r="N224" s="81"/>
      <c r="O224" s="82"/>
      <c r="P224" s="78"/>
    </row>
    <row r="225" spans="1:17" s="22" customFormat="1" ht="16.5" hidden="1">
      <c r="A225" s="65" t="s">
        <v>50</v>
      </c>
      <c r="B225" s="259" t="s">
        <v>435</v>
      </c>
      <c r="C225" s="259"/>
      <c r="D225" s="259"/>
      <c r="E225" s="259"/>
      <c r="F225" s="259"/>
      <c r="G225" s="259"/>
      <c r="H225" s="259"/>
      <c r="I225" s="143"/>
      <c r="J225" s="75"/>
      <c r="K225" s="76"/>
      <c r="L225" s="80"/>
      <c r="M225" s="80"/>
      <c r="N225" s="81"/>
      <c r="O225" s="82"/>
      <c r="P225" s="78"/>
    </row>
    <row r="226" spans="1:17" s="22" customFormat="1" ht="49.5" hidden="1">
      <c r="A226" s="238">
        <v>1</v>
      </c>
      <c r="B226" s="239" t="s">
        <v>325</v>
      </c>
      <c r="C226" s="240" t="s">
        <v>326</v>
      </c>
      <c r="D226" s="241">
        <v>3</v>
      </c>
      <c r="E226" s="178">
        <v>0</v>
      </c>
      <c r="F226" s="179">
        <v>0</v>
      </c>
      <c r="G226" s="179"/>
      <c r="H226" s="179">
        <f t="shared" ref="H226:H227" si="63">F226+G226</f>
        <v>0</v>
      </c>
      <c r="I226" s="242">
        <v>95000000</v>
      </c>
      <c r="J226" s="181">
        <v>0</v>
      </c>
      <c r="K226" s="182">
        <f t="shared" si="62"/>
        <v>285000000</v>
      </c>
      <c r="L226" s="183">
        <f t="shared" ref="L226:O227" si="64">E226*($I226+$J226)</f>
        <v>0</v>
      </c>
      <c r="M226" s="183">
        <f t="shared" si="64"/>
        <v>0</v>
      </c>
      <c r="N226" s="183">
        <f t="shared" si="64"/>
        <v>0</v>
      </c>
      <c r="O226" s="183">
        <f t="shared" si="64"/>
        <v>0</v>
      </c>
      <c r="P226" s="184"/>
    </row>
    <row r="227" spans="1:17" s="22" customFormat="1" ht="66" hidden="1">
      <c r="A227" s="238">
        <v>2</v>
      </c>
      <c r="B227" s="239" t="s">
        <v>327</v>
      </c>
      <c r="C227" s="240" t="s">
        <v>326</v>
      </c>
      <c r="D227" s="241">
        <v>1</v>
      </c>
      <c r="E227" s="178">
        <v>0</v>
      </c>
      <c r="F227" s="179">
        <v>0</v>
      </c>
      <c r="G227" s="179"/>
      <c r="H227" s="179">
        <f t="shared" si="63"/>
        <v>0</v>
      </c>
      <c r="I227" s="242">
        <v>102000000</v>
      </c>
      <c r="J227" s="181">
        <v>0</v>
      </c>
      <c r="K227" s="182">
        <f t="shared" si="62"/>
        <v>102000000</v>
      </c>
      <c r="L227" s="183">
        <f t="shared" si="64"/>
        <v>0</v>
      </c>
      <c r="M227" s="183">
        <f t="shared" si="64"/>
        <v>0</v>
      </c>
      <c r="N227" s="183">
        <f t="shared" si="64"/>
        <v>0</v>
      </c>
      <c r="O227" s="183">
        <f t="shared" si="64"/>
        <v>0</v>
      </c>
      <c r="P227" s="184"/>
    </row>
    <row r="228" spans="1:17" s="22" customFormat="1" ht="16.5" hidden="1">
      <c r="A228" s="283" t="s">
        <v>433</v>
      </c>
      <c r="B228" s="284"/>
      <c r="C228" s="284"/>
      <c r="D228" s="284"/>
      <c r="E228" s="284"/>
      <c r="F228" s="284"/>
      <c r="G228" s="284"/>
      <c r="H228" s="284"/>
      <c r="I228" s="143"/>
      <c r="J228" s="75"/>
      <c r="K228" s="76"/>
      <c r="L228" s="80"/>
      <c r="M228" s="80"/>
      <c r="N228" s="81"/>
      <c r="O228" s="82"/>
      <c r="P228" s="78"/>
    </row>
    <row r="229" spans="1:17" s="22" customFormat="1" ht="15.75">
      <c r="A229" s="94" t="s">
        <v>75</v>
      </c>
      <c r="B229" s="266" t="s">
        <v>408</v>
      </c>
      <c r="C229" s="266"/>
      <c r="D229" s="266"/>
      <c r="E229" s="266"/>
      <c r="F229" s="79"/>
      <c r="G229" s="79"/>
      <c r="H229" s="79"/>
      <c r="I229" s="142"/>
      <c r="J229" s="75"/>
      <c r="K229" s="76"/>
      <c r="L229" s="80"/>
      <c r="M229" s="80"/>
      <c r="N229" s="81"/>
      <c r="O229" s="82"/>
      <c r="P229" s="78"/>
    </row>
    <row r="230" spans="1:17" s="22" customFormat="1" ht="15.75">
      <c r="A230" s="95" t="s">
        <v>51</v>
      </c>
      <c r="B230" s="100" t="s">
        <v>52</v>
      </c>
      <c r="C230" s="100"/>
      <c r="D230" s="100"/>
      <c r="E230" s="100"/>
      <c r="F230" s="79"/>
      <c r="G230" s="79"/>
      <c r="H230" s="79"/>
      <c r="I230" s="142"/>
      <c r="J230" s="75"/>
      <c r="K230" s="76"/>
      <c r="L230" s="80"/>
      <c r="M230" s="80"/>
      <c r="N230" s="81"/>
      <c r="O230" s="82"/>
      <c r="P230" s="78"/>
    </row>
    <row r="231" spans="1:17" s="22" customFormat="1" ht="16.5" hidden="1">
      <c r="A231" s="96">
        <v>1</v>
      </c>
      <c r="B231" s="97" t="s">
        <v>53</v>
      </c>
      <c r="C231" s="98" t="s">
        <v>54</v>
      </c>
      <c r="D231" s="79">
        <v>2</v>
      </c>
      <c r="E231" s="74">
        <v>0</v>
      </c>
      <c r="F231" s="73">
        <v>0</v>
      </c>
      <c r="G231" s="73">
        <f t="shared" ref="G231:G239" si="65">D231</f>
        <v>2</v>
      </c>
      <c r="H231" s="73">
        <f t="shared" ref="H231:H239" si="66">F231+G231</f>
        <v>2</v>
      </c>
      <c r="I231" s="142">
        <v>1779193000</v>
      </c>
      <c r="J231" s="75">
        <v>0</v>
      </c>
      <c r="K231" s="76">
        <f t="shared" si="62"/>
        <v>3558386000</v>
      </c>
      <c r="L231" s="77">
        <f t="shared" ref="L231:O233" si="67">E231*($I231+$J231)</f>
        <v>0</v>
      </c>
      <c r="M231" s="77">
        <f t="shared" si="67"/>
        <v>0</v>
      </c>
      <c r="N231" s="77">
        <f t="shared" si="67"/>
        <v>3558386000</v>
      </c>
      <c r="O231" s="77">
        <f t="shared" si="67"/>
        <v>3558386000</v>
      </c>
      <c r="P231" s="78"/>
    </row>
    <row r="232" spans="1:17" s="22" customFormat="1" ht="16.5" hidden="1">
      <c r="A232" s="96">
        <v>2</v>
      </c>
      <c r="B232" s="97" t="s">
        <v>55</v>
      </c>
      <c r="C232" s="98" t="s">
        <v>54</v>
      </c>
      <c r="D232" s="79">
        <v>12</v>
      </c>
      <c r="E232" s="74">
        <v>0</v>
      </c>
      <c r="F232" s="73">
        <v>0</v>
      </c>
      <c r="G232" s="73">
        <f t="shared" si="65"/>
        <v>12</v>
      </c>
      <c r="H232" s="73">
        <f t="shared" si="66"/>
        <v>12</v>
      </c>
      <c r="I232" s="142">
        <v>210503000</v>
      </c>
      <c r="J232" s="75">
        <v>0</v>
      </c>
      <c r="K232" s="76">
        <f t="shared" si="62"/>
        <v>2526036000</v>
      </c>
      <c r="L232" s="77">
        <f t="shared" si="67"/>
        <v>0</v>
      </c>
      <c r="M232" s="77">
        <f t="shared" si="67"/>
        <v>0</v>
      </c>
      <c r="N232" s="77">
        <f t="shared" si="67"/>
        <v>2526036000</v>
      </c>
      <c r="O232" s="77">
        <f t="shared" si="67"/>
        <v>2526036000</v>
      </c>
      <c r="P232" s="78"/>
    </row>
    <row r="233" spans="1:17" s="22" customFormat="1" ht="16.5" hidden="1">
      <c r="A233" s="96">
        <v>3</v>
      </c>
      <c r="B233" s="97" t="s">
        <v>56</v>
      </c>
      <c r="C233" s="98" t="s">
        <v>54</v>
      </c>
      <c r="D233" s="79">
        <v>43</v>
      </c>
      <c r="E233" s="74">
        <v>0</v>
      </c>
      <c r="F233" s="73">
        <v>0</v>
      </c>
      <c r="G233" s="73">
        <f t="shared" si="65"/>
        <v>43</v>
      </c>
      <c r="H233" s="73">
        <f t="shared" si="66"/>
        <v>43</v>
      </c>
      <c r="I233" s="142">
        <v>53301000</v>
      </c>
      <c r="J233" s="75">
        <v>0</v>
      </c>
      <c r="K233" s="76">
        <f t="shared" si="62"/>
        <v>2291943000</v>
      </c>
      <c r="L233" s="77">
        <f t="shared" si="67"/>
        <v>0</v>
      </c>
      <c r="M233" s="77">
        <f t="shared" si="67"/>
        <v>0</v>
      </c>
      <c r="N233" s="77">
        <f t="shared" si="67"/>
        <v>2291943000</v>
      </c>
      <c r="O233" s="77">
        <f t="shared" si="67"/>
        <v>2291943000</v>
      </c>
      <c r="P233" s="78"/>
    </row>
    <row r="234" spans="1:17" s="22" customFormat="1" ht="16.5" hidden="1">
      <c r="A234" s="95" t="s">
        <v>57</v>
      </c>
      <c r="B234" s="266" t="s">
        <v>58</v>
      </c>
      <c r="C234" s="266"/>
      <c r="D234" s="266"/>
      <c r="E234" s="266"/>
      <c r="F234" s="73">
        <v>0</v>
      </c>
      <c r="G234" s="73">
        <f t="shared" si="65"/>
        <v>0</v>
      </c>
      <c r="H234" s="73">
        <f t="shared" si="66"/>
        <v>0</v>
      </c>
      <c r="I234" s="142"/>
      <c r="J234" s="75"/>
      <c r="K234" s="76"/>
      <c r="L234" s="80"/>
      <c r="M234" s="80"/>
      <c r="N234" s="81"/>
      <c r="O234" s="82"/>
      <c r="P234" s="78"/>
    </row>
    <row r="235" spans="1:17" s="22" customFormat="1" ht="31.5" hidden="1">
      <c r="A235" s="96">
        <v>1</v>
      </c>
      <c r="B235" s="97" t="s">
        <v>59</v>
      </c>
      <c r="C235" s="98" t="s">
        <v>54</v>
      </c>
      <c r="D235" s="79">
        <v>2</v>
      </c>
      <c r="E235" s="74">
        <v>0</v>
      </c>
      <c r="F235" s="73">
        <v>0</v>
      </c>
      <c r="G235" s="73">
        <f t="shared" si="65"/>
        <v>2</v>
      </c>
      <c r="H235" s="73">
        <f t="shared" si="66"/>
        <v>2</v>
      </c>
      <c r="I235" s="142">
        <v>1766963000</v>
      </c>
      <c r="J235" s="75">
        <v>0</v>
      </c>
      <c r="K235" s="76">
        <f t="shared" si="62"/>
        <v>3533926000</v>
      </c>
      <c r="L235" s="77">
        <f t="shared" ref="L235:O236" si="68">E235*($I235+$J235)</f>
        <v>0</v>
      </c>
      <c r="M235" s="77">
        <f t="shared" si="68"/>
        <v>0</v>
      </c>
      <c r="N235" s="77">
        <f t="shared" si="68"/>
        <v>3533926000</v>
      </c>
      <c r="O235" s="77">
        <f t="shared" si="68"/>
        <v>3533926000</v>
      </c>
      <c r="P235" s="78"/>
    </row>
    <row r="236" spans="1:17" s="22" customFormat="1" ht="31.5" hidden="1">
      <c r="A236" s="96">
        <v>2</v>
      </c>
      <c r="B236" s="99" t="s">
        <v>60</v>
      </c>
      <c r="C236" s="98" t="s">
        <v>54</v>
      </c>
      <c r="D236" s="79">
        <v>1</v>
      </c>
      <c r="E236" s="74">
        <v>0</v>
      </c>
      <c r="F236" s="73">
        <v>0</v>
      </c>
      <c r="G236" s="73">
        <f t="shared" si="65"/>
        <v>1</v>
      </c>
      <c r="H236" s="73">
        <f t="shared" si="66"/>
        <v>1</v>
      </c>
      <c r="I236" s="142">
        <v>1595808000</v>
      </c>
      <c r="J236" s="75">
        <v>0</v>
      </c>
      <c r="K236" s="76">
        <f t="shared" si="62"/>
        <v>1595808000</v>
      </c>
      <c r="L236" s="77">
        <f t="shared" si="68"/>
        <v>0</v>
      </c>
      <c r="M236" s="77">
        <f t="shared" si="68"/>
        <v>0</v>
      </c>
      <c r="N236" s="77">
        <f t="shared" si="68"/>
        <v>1595808000</v>
      </c>
      <c r="O236" s="77">
        <f t="shared" si="68"/>
        <v>1595808000</v>
      </c>
      <c r="P236" s="78"/>
    </row>
    <row r="237" spans="1:17" s="22" customFormat="1" ht="16.5" hidden="1">
      <c r="A237" s="95" t="s">
        <v>61</v>
      </c>
      <c r="B237" s="266" t="s">
        <v>62</v>
      </c>
      <c r="C237" s="266"/>
      <c r="D237" s="266"/>
      <c r="E237" s="266"/>
      <c r="F237" s="73">
        <v>0</v>
      </c>
      <c r="G237" s="73">
        <f t="shared" si="65"/>
        <v>0</v>
      </c>
      <c r="H237" s="73">
        <f t="shared" si="66"/>
        <v>0</v>
      </c>
      <c r="I237" s="142"/>
      <c r="J237" s="75"/>
      <c r="K237" s="76"/>
      <c r="L237" s="80"/>
      <c r="M237" s="80"/>
      <c r="N237" s="81"/>
      <c r="O237" s="82"/>
      <c r="P237" s="78"/>
    </row>
    <row r="238" spans="1:17" s="22" customFormat="1" ht="16.5" hidden="1">
      <c r="A238" s="96">
        <v>1</v>
      </c>
      <c r="B238" s="97" t="s">
        <v>63</v>
      </c>
      <c r="C238" s="98" t="s">
        <v>54</v>
      </c>
      <c r="D238" s="79">
        <v>128</v>
      </c>
      <c r="E238" s="74">
        <v>0</v>
      </c>
      <c r="F238" s="73">
        <v>0</v>
      </c>
      <c r="G238" s="73">
        <f t="shared" si="65"/>
        <v>128</v>
      </c>
      <c r="H238" s="73">
        <f t="shared" si="66"/>
        <v>128</v>
      </c>
      <c r="I238" s="142">
        <v>13795000</v>
      </c>
      <c r="J238" s="75">
        <v>0</v>
      </c>
      <c r="K238" s="76">
        <f t="shared" si="62"/>
        <v>1765760000</v>
      </c>
      <c r="L238" s="77">
        <f t="shared" ref="L238:O239" si="69">E238*($I238+$J238)</f>
        <v>0</v>
      </c>
      <c r="M238" s="77">
        <f t="shared" si="69"/>
        <v>0</v>
      </c>
      <c r="N238" s="77">
        <f t="shared" si="69"/>
        <v>1765760000</v>
      </c>
      <c r="O238" s="77">
        <f t="shared" si="69"/>
        <v>1765760000</v>
      </c>
      <c r="P238" s="78"/>
    </row>
    <row r="239" spans="1:17" s="22" customFormat="1" ht="31.5">
      <c r="A239" s="96">
        <v>2</v>
      </c>
      <c r="B239" s="97" t="s">
        <v>64</v>
      </c>
      <c r="C239" s="98" t="s">
        <v>65</v>
      </c>
      <c r="D239" s="79">
        <v>1</v>
      </c>
      <c r="E239" s="74">
        <v>0</v>
      </c>
      <c r="F239" s="73">
        <v>0</v>
      </c>
      <c r="G239" s="73">
        <f t="shared" si="65"/>
        <v>1</v>
      </c>
      <c r="H239" s="73">
        <f t="shared" si="66"/>
        <v>1</v>
      </c>
      <c r="I239" s="142"/>
      <c r="J239" s="75">
        <v>0</v>
      </c>
      <c r="K239" s="76">
        <f t="shared" si="62"/>
        <v>0</v>
      </c>
      <c r="L239" s="77">
        <f t="shared" si="69"/>
        <v>0</v>
      </c>
      <c r="M239" s="77">
        <f t="shared" si="69"/>
        <v>0</v>
      </c>
      <c r="N239" s="77">
        <f t="shared" si="69"/>
        <v>0</v>
      </c>
      <c r="O239" s="77">
        <f t="shared" si="69"/>
        <v>0</v>
      </c>
      <c r="P239" s="78"/>
      <c r="Q239" s="22" t="s">
        <v>476</v>
      </c>
    </row>
    <row r="240" spans="1:17" s="22" customFormat="1" ht="15.75" hidden="1">
      <c r="A240" s="95" t="s">
        <v>66</v>
      </c>
      <c r="B240" s="266" t="s">
        <v>67</v>
      </c>
      <c r="C240" s="266"/>
      <c r="D240" s="266"/>
      <c r="E240" s="266"/>
      <c r="F240" s="79"/>
      <c r="G240" s="79"/>
      <c r="H240" s="79"/>
      <c r="I240" s="142"/>
      <c r="J240" s="75"/>
      <c r="K240" s="76"/>
      <c r="L240" s="80"/>
      <c r="M240" s="80"/>
      <c r="N240" s="81"/>
      <c r="O240" s="82"/>
      <c r="P240" s="78"/>
    </row>
    <row r="241" spans="1:17" s="22" customFormat="1" ht="16.5" hidden="1">
      <c r="A241" s="96">
        <v>1</v>
      </c>
      <c r="B241" s="97" t="s">
        <v>68</v>
      </c>
      <c r="C241" s="98" t="s">
        <v>54</v>
      </c>
      <c r="D241" s="79">
        <v>2</v>
      </c>
      <c r="E241" s="74">
        <v>0</v>
      </c>
      <c r="F241" s="73">
        <v>0</v>
      </c>
      <c r="G241" s="73">
        <f t="shared" ref="G241" si="70">D241</f>
        <v>2</v>
      </c>
      <c r="H241" s="73">
        <f t="shared" ref="H241" si="71">F241+G241</f>
        <v>2</v>
      </c>
      <c r="I241" s="142">
        <v>626758000</v>
      </c>
      <c r="J241" s="75">
        <v>0</v>
      </c>
      <c r="K241" s="76">
        <f t="shared" si="62"/>
        <v>1253516000</v>
      </c>
      <c r="L241" s="77">
        <f t="shared" ref="L241:O241" si="72">E241*($I241+$J241)</f>
        <v>0</v>
      </c>
      <c r="M241" s="77">
        <f t="shared" si="72"/>
        <v>0</v>
      </c>
      <c r="N241" s="77">
        <f t="shared" si="72"/>
        <v>1253516000</v>
      </c>
      <c r="O241" s="77">
        <f t="shared" si="72"/>
        <v>1253516000</v>
      </c>
      <c r="P241" s="78"/>
    </row>
    <row r="242" spans="1:17" s="22" customFormat="1" ht="15.75" hidden="1">
      <c r="A242" s="95" t="s">
        <v>69</v>
      </c>
      <c r="B242" s="266" t="s">
        <v>70</v>
      </c>
      <c r="C242" s="266"/>
      <c r="D242" s="266"/>
      <c r="E242" s="266"/>
      <c r="F242" s="79"/>
      <c r="G242" s="79"/>
      <c r="H242" s="79"/>
      <c r="I242" s="142"/>
      <c r="J242" s="75">
        <v>0</v>
      </c>
      <c r="K242" s="76"/>
      <c r="L242" s="80"/>
      <c r="M242" s="80"/>
      <c r="N242" s="81"/>
      <c r="O242" s="82"/>
      <c r="P242" s="78"/>
    </row>
    <row r="243" spans="1:17" s="22" customFormat="1" ht="16.5">
      <c r="A243" s="96">
        <v>1</v>
      </c>
      <c r="B243" s="97" t="s">
        <v>71</v>
      </c>
      <c r="C243" s="98" t="s">
        <v>65</v>
      </c>
      <c r="D243" s="79">
        <v>100</v>
      </c>
      <c r="E243" s="74">
        <v>0</v>
      </c>
      <c r="F243" s="73">
        <v>0</v>
      </c>
      <c r="G243" s="73">
        <f t="shared" ref="G243:G246" si="73">D243</f>
        <v>100</v>
      </c>
      <c r="H243" s="73">
        <f t="shared" ref="H243:H246" si="74">F243+G243</f>
        <v>100</v>
      </c>
      <c r="I243" s="142">
        <v>2619000</v>
      </c>
      <c r="J243" s="75">
        <v>0</v>
      </c>
      <c r="K243" s="76">
        <f t="shared" si="62"/>
        <v>261900000</v>
      </c>
      <c r="L243" s="77">
        <f t="shared" ref="L243:O246" si="75">E243*($I243+$J243)</f>
        <v>0</v>
      </c>
      <c r="M243" s="77">
        <f t="shared" si="75"/>
        <v>0</v>
      </c>
      <c r="N243" s="77">
        <f t="shared" si="75"/>
        <v>261900000</v>
      </c>
      <c r="O243" s="77">
        <f t="shared" si="75"/>
        <v>261900000</v>
      </c>
      <c r="P243" s="78"/>
      <c r="Q243" s="22" t="s">
        <v>476</v>
      </c>
    </row>
    <row r="244" spans="1:17" s="22" customFormat="1" ht="31.5">
      <c r="A244" s="96">
        <v>2</v>
      </c>
      <c r="B244" s="99" t="s">
        <v>72</v>
      </c>
      <c r="C244" s="98" t="s">
        <v>65</v>
      </c>
      <c r="D244" s="79">
        <v>1</v>
      </c>
      <c r="E244" s="74">
        <v>0</v>
      </c>
      <c r="F244" s="73">
        <v>0</v>
      </c>
      <c r="G244" s="73">
        <f t="shared" si="73"/>
        <v>1</v>
      </c>
      <c r="H244" s="73">
        <f t="shared" si="74"/>
        <v>1</v>
      </c>
      <c r="I244" s="142">
        <v>248355000</v>
      </c>
      <c r="J244" s="75">
        <v>0</v>
      </c>
      <c r="K244" s="76">
        <f t="shared" si="62"/>
        <v>248355000</v>
      </c>
      <c r="L244" s="77">
        <f t="shared" si="75"/>
        <v>0</v>
      </c>
      <c r="M244" s="77">
        <f t="shared" si="75"/>
        <v>0</v>
      </c>
      <c r="N244" s="77">
        <f t="shared" si="75"/>
        <v>248355000</v>
      </c>
      <c r="O244" s="77">
        <f t="shared" si="75"/>
        <v>248355000</v>
      </c>
      <c r="P244" s="78"/>
      <c r="Q244" s="22" t="s">
        <v>476</v>
      </c>
    </row>
    <row r="245" spans="1:17" s="22" customFormat="1" ht="31.5">
      <c r="A245" s="96">
        <v>3</v>
      </c>
      <c r="B245" s="99" t="s">
        <v>73</v>
      </c>
      <c r="C245" s="98" t="s">
        <v>65</v>
      </c>
      <c r="D245" s="79">
        <v>1</v>
      </c>
      <c r="E245" s="74">
        <v>0</v>
      </c>
      <c r="F245" s="73">
        <v>0</v>
      </c>
      <c r="G245" s="73">
        <f t="shared" si="73"/>
        <v>1</v>
      </c>
      <c r="H245" s="73">
        <f t="shared" si="74"/>
        <v>1</v>
      </c>
      <c r="I245" s="142">
        <v>196473000</v>
      </c>
      <c r="J245" s="75">
        <v>0</v>
      </c>
      <c r="K245" s="76">
        <f t="shared" si="62"/>
        <v>196473000</v>
      </c>
      <c r="L245" s="77">
        <f t="shared" si="75"/>
        <v>0</v>
      </c>
      <c r="M245" s="77">
        <f t="shared" si="75"/>
        <v>0</v>
      </c>
      <c r="N245" s="77">
        <f t="shared" si="75"/>
        <v>196473000</v>
      </c>
      <c r="O245" s="77">
        <f t="shared" si="75"/>
        <v>196473000</v>
      </c>
      <c r="P245" s="78"/>
      <c r="Q245" s="22" t="s">
        <v>476</v>
      </c>
    </row>
    <row r="246" spans="1:17" s="22" customFormat="1" ht="31.5">
      <c r="A246" s="96">
        <v>4</v>
      </c>
      <c r="B246" s="99" t="s">
        <v>74</v>
      </c>
      <c r="C246" s="98" t="s">
        <v>65</v>
      </c>
      <c r="D246" s="79">
        <v>30</v>
      </c>
      <c r="E246" s="74">
        <v>0</v>
      </c>
      <c r="F246" s="73">
        <v>0</v>
      </c>
      <c r="G246" s="73">
        <f t="shared" si="73"/>
        <v>30</v>
      </c>
      <c r="H246" s="73">
        <f t="shared" si="74"/>
        <v>30</v>
      </c>
      <c r="I246" s="142">
        <v>1701000</v>
      </c>
      <c r="J246" s="75">
        <v>0</v>
      </c>
      <c r="K246" s="76">
        <f t="shared" si="62"/>
        <v>51030000</v>
      </c>
      <c r="L246" s="77">
        <f t="shared" si="75"/>
        <v>0</v>
      </c>
      <c r="M246" s="77">
        <f t="shared" si="75"/>
        <v>0</v>
      </c>
      <c r="N246" s="77">
        <f t="shared" si="75"/>
        <v>51030000</v>
      </c>
      <c r="O246" s="77">
        <f t="shared" si="75"/>
        <v>51030000</v>
      </c>
      <c r="P246" s="83"/>
      <c r="Q246" s="22" t="s">
        <v>476</v>
      </c>
    </row>
    <row r="247" spans="1:17" s="22" customFormat="1" ht="15.4" hidden="1" customHeight="1">
      <c r="A247" s="95" t="s">
        <v>323</v>
      </c>
      <c r="B247" s="4" t="s">
        <v>428</v>
      </c>
      <c r="C247" s="100"/>
      <c r="D247" s="100"/>
      <c r="E247" s="100"/>
      <c r="F247" s="100"/>
      <c r="G247" s="100"/>
      <c r="H247" s="100"/>
      <c r="I247" s="144"/>
      <c r="J247" s="75"/>
      <c r="K247" s="76"/>
      <c r="L247" s="80"/>
      <c r="M247" s="80"/>
      <c r="N247" s="81"/>
      <c r="O247" s="82"/>
      <c r="P247" s="83"/>
    </row>
    <row r="248" spans="1:17" s="22" customFormat="1" ht="31.5" hidden="1">
      <c r="A248" s="96">
        <v>1</v>
      </c>
      <c r="B248" s="99" t="s">
        <v>204</v>
      </c>
      <c r="C248" s="98" t="s">
        <v>54</v>
      </c>
      <c r="D248" s="79">
        <v>2</v>
      </c>
      <c r="E248" s="74">
        <v>0</v>
      </c>
      <c r="F248" s="73">
        <v>0</v>
      </c>
      <c r="G248" s="73">
        <f t="shared" ref="G248" si="76">D248</f>
        <v>2</v>
      </c>
      <c r="H248" s="73">
        <f t="shared" ref="H248" si="77">F248+G248</f>
        <v>2</v>
      </c>
      <c r="I248" s="142">
        <v>689985000</v>
      </c>
      <c r="J248" s="75">
        <v>0</v>
      </c>
      <c r="K248" s="76">
        <f t="shared" si="62"/>
        <v>1379970000</v>
      </c>
      <c r="L248" s="77">
        <f t="shared" ref="L248:O248" si="78">E248*($I248+$J248)</f>
        <v>0</v>
      </c>
      <c r="M248" s="77">
        <f t="shared" si="78"/>
        <v>0</v>
      </c>
      <c r="N248" s="77">
        <f t="shared" si="78"/>
        <v>1379970000</v>
      </c>
      <c r="O248" s="77">
        <f t="shared" si="78"/>
        <v>1379970000</v>
      </c>
      <c r="P248" s="78"/>
    </row>
    <row r="249" spans="1:17" s="22" customFormat="1" ht="15.75" hidden="1">
      <c r="A249" s="95" t="s">
        <v>423</v>
      </c>
      <c r="B249" s="266" t="s">
        <v>412</v>
      </c>
      <c r="C249" s="266"/>
      <c r="D249" s="266"/>
      <c r="E249" s="266"/>
      <c r="F249" s="266"/>
      <c r="G249" s="266"/>
      <c r="H249" s="266"/>
      <c r="I249" s="145"/>
      <c r="J249" s="75"/>
      <c r="K249" s="76"/>
      <c r="L249" s="80"/>
      <c r="M249" s="80"/>
      <c r="N249" s="81"/>
      <c r="O249" s="82"/>
      <c r="P249" s="78"/>
    </row>
    <row r="250" spans="1:17" s="22" customFormat="1" ht="15.75" hidden="1">
      <c r="A250" s="95" t="s">
        <v>51</v>
      </c>
      <c r="B250" s="266" t="s">
        <v>207</v>
      </c>
      <c r="C250" s="266"/>
      <c r="D250" s="266"/>
      <c r="E250" s="266"/>
      <c r="F250" s="79"/>
      <c r="G250" s="79"/>
      <c r="H250" s="79"/>
      <c r="I250" s="144"/>
      <c r="J250" s="75"/>
      <c r="K250" s="76"/>
      <c r="L250" s="80"/>
      <c r="M250" s="80"/>
      <c r="N250" s="81"/>
      <c r="O250" s="82"/>
      <c r="P250" s="78"/>
    </row>
    <row r="251" spans="1:17" s="22" customFormat="1" ht="16.5" hidden="1">
      <c r="A251" s="96">
        <v>1</v>
      </c>
      <c r="B251" s="97" t="s">
        <v>208</v>
      </c>
      <c r="C251" s="98" t="s">
        <v>97</v>
      </c>
      <c r="D251" s="79">
        <v>3</v>
      </c>
      <c r="E251" s="74">
        <v>0</v>
      </c>
      <c r="F251" s="73">
        <v>0</v>
      </c>
      <c r="G251" s="73">
        <f t="shared" ref="G251:G259" si="79">D251</f>
        <v>3</v>
      </c>
      <c r="H251" s="73">
        <f t="shared" ref="H251:H259" si="80">F251+G251</f>
        <v>3</v>
      </c>
      <c r="I251" s="142">
        <v>131487000</v>
      </c>
      <c r="J251" s="75">
        <v>0</v>
      </c>
      <c r="K251" s="76">
        <f t="shared" si="62"/>
        <v>394461000</v>
      </c>
      <c r="L251" s="77">
        <f t="shared" ref="L251:O259" si="81">E251*($I251+$J251)</f>
        <v>0</v>
      </c>
      <c r="M251" s="77">
        <f t="shared" si="81"/>
        <v>0</v>
      </c>
      <c r="N251" s="77">
        <f t="shared" si="81"/>
        <v>394461000</v>
      </c>
      <c r="O251" s="77">
        <f t="shared" si="81"/>
        <v>394461000</v>
      </c>
      <c r="P251" s="78"/>
    </row>
    <row r="252" spans="1:17" s="22" customFormat="1" ht="31.5" hidden="1">
      <c r="A252" s="96">
        <v>2</v>
      </c>
      <c r="B252" s="97" t="s">
        <v>209</v>
      </c>
      <c r="C252" s="98" t="s">
        <v>210</v>
      </c>
      <c r="D252" s="79">
        <v>6</v>
      </c>
      <c r="E252" s="74">
        <v>0</v>
      </c>
      <c r="F252" s="73">
        <v>0</v>
      </c>
      <c r="G252" s="73">
        <f t="shared" si="79"/>
        <v>6</v>
      </c>
      <c r="H252" s="73">
        <f t="shared" si="80"/>
        <v>6</v>
      </c>
      <c r="I252" s="142">
        <v>7610000</v>
      </c>
      <c r="J252" s="75">
        <v>0</v>
      </c>
      <c r="K252" s="76">
        <f t="shared" si="62"/>
        <v>45660000</v>
      </c>
      <c r="L252" s="77">
        <f t="shared" si="81"/>
        <v>0</v>
      </c>
      <c r="M252" s="77">
        <f t="shared" si="81"/>
        <v>0</v>
      </c>
      <c r="N252" s="77">
        <f t="shared" si="81"/>
        <v>45660000</v>
      </c>
      <c r="O252" s="77">
        <f t="shared" si="81"/>
        <v>45660000</v>
      </c>
      <c r="P252" s="78"/>
    </row>
    <row r="253" spans="1:17" s="22" customFormat="1" ht="31.5" hidden="1">
      <c r="A253" s="96">
        <v>3</v>
      </c>
      <c r="B253" s="97" t="s">
        <v>211</v>
      </c>
      <c r="C253" s="98" t="s">
        <v>97</v>
      </c>
      <c r="D253" s="79">
        <v>6</v>
      </c>
      <c r="E253" s="74">
        <v>0</v>
      </c>
      <c r="F253" s="73">
        <v>0</v>
      </c>
      <c r="G253" s="73">
        <f t="shared" si="79"/>
        <v>6</v>
      </c>
      <c r="H253" s="73">
        <f t="shared" si="80"/>
        <v>6</v>
      </c>
      <c r="I253" s="142">
        <v>2550000</v>
      </c>
      <c r="J253" s="75">
        <v>0</v>
      </c>
      <c r="K253" s="76">
        <f t="shared" si="62"/>
        <v>15300000</v>
      </c>
      <c r="L253" s="77">
        <f t="shared" si="81"/>
        <v>0</v>
      </c>
      <c r="M253" s="77">
        <f t="shared" si="81"/>
        <v>0</v>
      </c>
      <c r="N253" s="77">
        <f t="shared" si="81"/>
        <v>15300000</v>
      </c>
      <c r="O253" s="77">
        <f t="shared" si="81"/>
        <v>15300000</v>
      </c>
      <c r="P253" s="78"/>
    </row>
    <row r="254" spans="1:17" s="22" customFormat="1" ht="16.5" hidden="1">
      <c r="A254" s="96">
        <v>4</v>
      </c>
      <c r="B254" s="97" t="s">
        <v>212</v>
      </c>
      <c r="C254" s="98" t="s">
        <v>97</v>
      </c>
      <c r="D254" s="79">
        <v>3</v>
      </c>
      <c r="E254" s="74">
        <v>0</v>
      </c>
      <c r="F254" s="73">
        <v>0</v>
      </c>
      <c r="G254" s="73">
        <f t="shared" si="79"/>
        <v>3</v>
      </c>
      <c r="H254" s="73">
        <f t="shared" si="80"/>
        <v>3</v>
      </c>
      <c r="I254" s="142">
        <v>11205000</v>
      </c>
      <c r="J254" s="75">
        <v>0</v>
      </c>
      <c r="K254" s="76">
        <f t="shared" si="62"/>
        <v>33615000</v>
      </c>
      <c r="L254" s="77">
        <f t="shared" si="81"/>
        <v>0</v>
      </c>
      <c r="M254" s="77">
        <f t="shared" si="81"/>
        <v>0</v>
      </c>
      <c r="N254" s="77">
        <f t="shared" si="81"/>
        <v>33615000</v>
      </c>
      <c r="O254" s="77">
        <f t="shared" si="81"/>
        <v>33615000</v>
      </c>
      <c r="P254" s="78"/>
    </row>
    <row r="255" spans="1:17" s="22" customFormat="1" ht="16.5" hidden="1">
      <c r="A255" s="96">
        <v>5</v>
      </c>
      <c r="B255" s="97" t="s">
        <v>213</v>
      </c>
      <c r="C255" s="98" t="s">
        <v>97</v>
      </c>
      <c r="D255" s="79">
        <v>3</v>
      </c>
      <c r="E255" s="74">
        <v>0</v>
      </c>
      <c r="F255" s="73">
        <v>0</v>
      </c>
      <c r="G255" s="73">
        <f t="shared" si="79"/>
        <v>3</v>
      </c>
      <c r="H255" s="73">
        <f t="shared" si="80"/>
        <v>3</v>
      </c>
      <c r="I255" s="142">
        <v>5942000</v>
      </c>
      <c r="J255" s="75">
        <v>0</v>
      </c>
      <c r="K255" s="76">
        <f t="shared" si="62"/>
        <v>17826000</v>
      </c>
      <c r="L255" s="77">
        <f t="shared" si="81"/>
        <v>0</v>
      </c>
      <c r="M255" s="77">
        <f t="shared" si="81"/>
        <v>0</v>
      </c>
      <c r="N255" s="77">
        <f t="shared" si="81"/>
        <v>17826000</v>
      </c>
      <c r="O255" s="77">
        <f t="shared" si="81"/>
        <v>17826000</v>
      </c>
      <c r="P255" s="78"/>
    </row>
    <row r="256" spans="1:17" s="22" customFormat="1" ht="16.5" hidden="1">
      <c r="A256" s="96">
        <v>6</v>
      </c>
      <c r="B256" s="97" t="s">
        <v>429</v>
      </c>
      <c r="C256" s="98" t="s">
        <v>97</v>
      </c>
      <c r="D256" s="79">
        <v>3</v>
      </c>
      <c r="E256" s="74">
        <v>0</v>
      </c>
      <c r="F256" s="73">
        <v>0</v>
      </c>
      <c r="G256" s="73">
        <f t="shared" si="79"/>
        <v>3</v>
      </c>
      <c r="H256" s="73">
        <f t="shared" si="80"/>
        <v>3</v>
      </c>
      <c r="I256" s="142">
        <v>11000000</v>
      </c>
      <c r="J256" s="75">
        <v>0</v>
      </c>
      <c r="K256" s="76">
        <f t="shared" si="62"/>
        <v>33000000</v>
      </c>
      <c r="L256" s="77">
        <f t="shared" si="81"/>
        <v>0</v>
      </c>
      <c r="M256" s="77">
        <f t="shared" si="81"/>
        <v>0</v>
      </c>
      <c r="N256" s="77">
        <f t="shared" si="81"/>
        <v>33000000</v>
      </c>
      <c r="O256" s="77">
        <f t="shared" si="81"/>
        <v>33000000</v>
      </c>
      <c r="P256" s="78"/>
    </row>
    <row r="257" spans="1:16" s="22" customFormat="1" ht="16.5" hidden="1">
      <c r="A257" s="96">
        <v>7</v>
      </c>
      <c r="B257" s="97" t="s">
        <v>214</v>
      </c>
      <c r="C257" s="98" t="s">
        <v>54</v>
      </c>
      <c r="D257" s="79">
        <v>3</v>
      </c>
      <c r="E257" s="74">
        <v>0</v>
      </c>
      <c r="F257" s="73">
        <v>0</v>
      </c>
      <c r="G257" s="73">
        <f t="shared" si="79"/>
        <v>3</v>
      </c>
      <c r="H257" s="73">
        <f t="shared" si="80"/>
        <v>3</v>
      </c>
      <c r="I257" s="142">
        <v>10996000</v>
      </c>
      <c r="J257" s="75">
        <v>0</v>
      </c>
      <c r="K257" s="76">
        <f t="shared" si="62"/>
        <v>32988000</v>
      </c>
      <c r="L257" s="77">
        <f t="shared" si="81"/>
        <v>0</v>
      </c>
      <c r="M257" s="77">
        <f t="shared" si="81"/>
        <v>0</v>
      </c>
      <c r="N257" s="77">
        <f t="shared" si="81"/>
        <v>32988000</v>
      </c>
      <c r="O257" s="77">
        <f t="shared" si="81"/>
        <v>32988000</v>
      </c>
      <c r="P257" s="78"/>
    </row>
    <row r="258" spans="1:16" s="22" customFormat="1" ht="16.5" hidden="1">
      <c r="A258" s="96">
        <v>8</v>
      </c>
      <c r="B258" s="97" t="s">
        <v>215</v>
      </c>
      <c r="C258" s="98" t="s">
        <v>97</v>
      </c>
      <c r="D258" s="79">
        <v>3</v>
      </c>
      <c r="E258" s="74">
        <v>0</v>
      </c>
      <c r="F258" s="73">
        <v>0</v>
      </c>
      <c r="G258" s="73">
        <f t="shared" si="79"/>
        <v>3</v>
      </c>
      <c r="H258" s="73">
        <f t="shared" si="80"/>
        <v>3</v>
      </c>
      <c r="I258" s="142">
        <v>9806000</v>
      </c>
      <c r="J258" s="75">
        <v>0</v>
      </c>
      <c r="K258" s="76">
        <f t="shared" si="62"/>
        <v>29418000</v>
      </c>
      <c r="L258" s="77">
        <f t="shared" si="81"/>
        <v>0</v>
      </c>
      <c r="M258" s="77">
        <f t="shared" si="81"/>
        <v>0</v>
      </c>
      <c r="N258" s="77">
        <f t="shared" si="81"/>
        <v>29418000</v>
      </c>
      <c r="O258" s="77">
        <f t="shared" si="81"/>
        <v>29418000</v>
      </c>
      <c r="P258" s="78"/>
    </row>
    <row r="259" spans="1:16" s="22" customFormat="1" ht="31.5" hidden="1">
      <c r="A259" s="96">
        <v>9</v>
      </c>
      <c r="B259" s="97" t="s">
        <v>216</v>
      </c>
      <c r="C259" s="98" t="s">
        <v>97</v>
      </c>
      <c r="D259" s="79">
        <v>3</v>
      </c>
      <c r="E259" s="74">
        <v>0</v>
      </c>
      <c r="F259" s="73">
        <v>0</v>
      </c>
      <c r="G259" s="73">
        <f t="shared" si="79"/>
        <v>3</v>
      </c>
      <c r="H259" s="73">
        <f t="shared" si="80"/>
        <v>3</v>
      </c>
      <c r="I259" s="142">
        <v>11010000</v>
      </c>
      <c r="J259" s="75">
        <v>0</v>
      </c>
      <c r="K259" s="76">
        <f t="shared" si="62"/>
        <v>33030000</v>
      </c>
      <c r="L259" s="77">
        <f t="shared" si="81"/>
        <v>0</v>
      </c>
      <c r="M259" s="77">
        <f t="shared" si="81"/>
        <v>0</v>
      </c>
      <c r="N259" s="77">
        <f t="shared" si="81"/>
        <v>33030000</v>
      </c>
      <c r="O259" s="77">
        <f t="shared" si="81"/>
        <v>33030000</v>
      </c>
      <c r="P259" s="78"/>
    </row>
    <row r="260" spans="1:16" s="22" customFormat="1" ht="15.75" hidden="1">
      <c r="A260" s="95" t="s">
        <v>57</v>
      </c>
      <c r="B260" s="266" t="s">
        <v>217</v>
      </c>
      <c r="C260" s="266"/>
      <c r="D260" s="266"/>
      <c r="E260" s="266"/>
      <c r="F260" s="79"/>
      <c r="G260" s="79"/>
      <c r="H260" s="79"/>
      <c r="I260" s="144"/>
      <c r="J260" s="75"/>
      <c r="K260" s="76"/>
      <c r="L260" s="80"/>
      <c r="M260" s="80"/>
      <c r="N260" s="81"/>
      <c r="O260" s="82"/>
      <c r="P260" s="78"/>
    </row>
    <row r="261" spans="1:16" s="22" customFormat="1" ht="31.5" hidden="1">
      <c r="A261" s="96">
        <v>1</v>
      </c>
      <c r="B261" s="97" t="s">
        <v>218</v>
      </c>
      <c r="C261" s="98" t="s">
        <v>97</v>
      </c>
      <c r="D261" s="79">
        <v>1</v>
      </c>
      <c r="E261" s="74">
        <v>0</v>
      </c>
      <c r="F261" s="73">
        <v>0</v>
      </c>
      <c r="G261" s="73">
        <f t="shared" ref="G261:G265" si="82">D261</f>
        <v>1</v>
      </c>
      <c r="H261" s="73">
        <f t="shared" ref="H261:H265" si="83">F261+G261</f>
        <v>1</v>
      </c>
      <c r="I261" s="142">
        <v>90287000</v>
      </c>
      <c r="J261" s="75">
        <v>0</v>
      </c>
      <c r="K261" s="76">
        <f t="shared" si="62"/>
        <v>90287000</v>
      </c>
      <c r="L261" s="77">
        <f t="shared" ref="L261:O265" si="84">E261*($I261+$J261)</f>
        <v>0</v>
      </c>
      <c r="M261" s="77">
        <f t="shared" si="84"/>
        <v>0</v>
      </c>
      <c r="N261" s="77">
        <f t="shared" si="84"/>
        <v>90287000</v>
      </c>
      <c r="O261" s="77">
        <f t="shared" si="84"/>
        <v>90287000</v>
      </c>
      <c r="P261" s="78"/>
    </row>
    <row r="262" spans="1:16" s="22" customFormat="1" ht="16.5" hidden="1">
      <c r="A262" s="96">
        <v>2</v>
      </c>
      <c r="B262" s="97" t="s">
        <v>219</v>
      </c>
      <c r="C262" s="98" t="s">
        <v>97</v>
      </c>
      <c r="D262" s="79">
        <v>1</v>
      </c>
      <c r="E262" s="74">
        <v>0</v>
      </c>
      <c r="F262" s="73">
        <v>0</v>
      </c>
      <c r="G262" s="73">
        <f t="shared" si="82"/>
        <v>1</v>
      </c>
      <c r="H262" s="73">
        <f t="shared" si="83"/>
        <v>1</v>
      </c>
      <c r="I262" s="142">
        <v>144962000</v>
      </c>
      <c r="J262" s="75">
        <v>0</v>
      </c>
      <c r="K262" s="76">
        <f t="shared" si="62"/>
        <v>144962000</v>
      </c>
      <c r="L262" s="77">
        <f t="shared" si="84"/>
        <v>0</v>
      </c>
      <c r="M262" s="77">
        <f t="shared" si="84"/>
        <v>0</v>
      </c>
      <c r="N262" s="77">
        <f t="shared" si="84"/>
        <v>144962000</v>
      </c>
      <c r="O262" s="77">
        <f t="shared" si="84"/>
        <v>144962000</v>
      </c>
      <c r="P262" s="78"/>
    </row>
    <row r="263" spans="1:16" s="22" customFormat="1" ht="16.5" hidden="1">
      <c r="A263" s="96">
        <v>3</v>
      </c>
      <c r="B263" s="97" t="s">
        <v>220</v>
      </c>
      <c r="C263" s="98" t="s">
        <v>97</v>
      </c>
      <c r="D263" s="79">
        <v>1</v>
      </c>
      <c r="E263" s="74">
        <v>0</v>
      </c>
      <c r="F263" s="73">
        <v>0</v>
      </c>
      <c r="G263" s="73">
        <f t="shared" si="82"/>
        <v>1</v>
      </c>
      <c r="H263" s="73">
        <f t="shared" si="83"/>
        <v>1</v>
      </c>
      <c r="I263" s="142">
        <v>62195000</v>
      </c>
      <c r="J263" s="75">
        <v>0</v>
      </c>
      <c r="K263" s="76">
        <f t="shared" si="62"/>
        <v>62195000</v>
      </c>
      <c r="L263" s="77">
        <f t="shared" si="84"/>
        <v>0</v>
      </c>
      <c r="M263" s="77">
        <f t="shared" si="84"/>
        <v>0</v>
      </c>
      <c r="N263" s="77">
        <f t="shared" si="84"/>
        <v>62195000</v>
      </c>
      <c r="O263" s="77">
        <f t="shared" si="84"/>
        <v>62195000</v>
      </c>
      <c r="P263" s="78"/>
    </row>
    <row r="264" spans="1:16" s="22" customFormat="1" ht="31.5" hidden="1">
      <c r="A264" s="96">
        <v>4</v>
      </c>
      <c r="B264" s="97" t="s">
        <v>221</v>
      </c>
      <c r="C264" s="98" t="s">
        <v>97</v>
      </c>
      <c r="D264" s="79">
        <v>1</v>
      </c>
      <c r="E264" s="74">
        <v>0</v>
      </c>
      <c r="F264" s="73">
        <v>0</v>
      </c>
      <c r="G264" s="73">
        <f t="shared" si="82"/>
        <v>1</v>
      </c>
      <c r="H264" s="73">
        <f t="shared" si="83"/>
        <v>1</v>
      </c>
      <c r="I264" s="142">
        <v>21965000</v>
      </c>
      <c r="J264" s="75">
        <v>0</v>
      </c>
      <c r="K264" s="76">
        <f t="shared" si="62"/>
        <v>21965000</v>
      </c>
      <c r="L264" s="77">
        <f t="shared" si="84"/>
        <v>0</v>
      </c>
      <c r="M264" s="77">
        <f t="shared" si="84"/>
        <v>0</v>
      </c>
      <c r="N264" s="77">
        <f t="shared" si="84"/>
        <v>21965000</v>
      </c>
      <c r="O264" s="77">
        <f t="shared" si="84"/>
        <v>21965000</v>
      </c>
      <c r="P264" s="78"/>
    </row>
    <row r="265" spans="1:16" s="22" customFormat="1" ht="31.5" hidden="1">
      <c r="A265" s="96">
        <v>5</v>
      </c>
      <c r="B265" s="97" t="s">
        <v>222</v>
      </c>
      <c r="C265" s="98" t="s">
        <v>97</v>
      </c>
      <c r="D265" s="79">
        <v>1</v>
      </c>
      <c r="E265" s="74">
        <v>0</v>
      </c>
      <c r="F265" s="73">
        <v>0</v>
      </c>
      <c r="G265" s="73">
        <f t="shared" si="82"/>
        <v>1</v>
      </c>
      <c r="H265" s="73">
        <f t="shared" si="83"/>
        <v>1</v>
      </c>
      <c r="I265" s="142">
        <v>43061000</v>
      </c>
      <c r="J265" s="75">
        <v>0</v>
      </c>
      <c r="K265" s="76">
        <f t="shared" si="62"/>
        <v>43061000</v>
      </c>
      <c r="L265" s="77">
        <f t="shared" si="84"/>
        <v>0</v>
      </c>
      <c r="M265" s="77">
        <f t="shared" si="84"/>
        <v>0</v>
      </c>
      <c r="N265" s="77">
        <f t="shared" si="84"/>
        <v>43061000</v>
      </c>
      <c r="O265" s="77">
        <f t="shared" si="84"/>
        <v>43061000</v>
      </c>
      <c r="P265" s="78"/>
    </row>
    <row r="266" spans="1:16" s="22" customFormat="1" ht="15.75" hidden="1">
      <c r="A266" s="95" t="s">
        <v>61</v>
      </c>
      <c r="B266" s="266" t="s">
        <v>223</v>
      </c>
      <c r="C266" s="266"/>
      <c r="D266" s="266"/>
      <c r="E266" s="266"/>
      <c r="F266" s="79"/>
      <c r="G266" s="79"/>
      <c r="H266" s="79"/>
      <c r="I266" s="144"/>
      <c r="J266" s="75"/>
      <c r="K266" s="76"/>
      <c r="L266" s="80"/>
      <c r="M266" s="80"/>
      <c r="N266" s="81"/>
      <c r="O266" s="82"/>
      <c r="P266" s="78"/>
    </row>
    <row r="267" spans="1:16" s="22" customFormat="1" ht="31.5" hidden="1">
      <c r="A267" s="96">
        <v>1</v>
      </c>
      <c r="B267" s="99" t="s">
        <v>224</v>
      </c>
      <c r="C267" s="98" t="s">
        <v>97</v>
      </c>
      <c r="D267" s="79">
        <v>2</v>
      </c>
      <c r="E267" s="74">
        <v>0</v>
      </c>
      <c r="F267" s="73">
        <v>0</v>
      </c>
      <c r="G267" s="73">
        <f t="shared" ref="G267:G273" si="85">D267</f>
        <v>2</v>
      </c>
      <c r="H267" s="73">
        <f t="shared" ref="H267:H273" si="86">F267+G267</f>
        <v>2</v>
      </c>
      <c r="I267" s="142">
        <v>19931000</v>
      </c>
      <c r="J267" s="75">
        <v>0</v>
      </c>
      <c r="K267" s="76">
        <f t="shared" si="62"/>
        <v>39862000</v>
      </c>
      <c r="L267" s="77">
        <f t="shared" ref="L267:O273" si="87">E267*($I267+$J267)</f>
        <v>0</v>
      </c>
      <c r="M267" s="77">
        <f t="shared" si="87"/>
        <v>0</v>
      </c>
      <c r="N267" s="77">
        <f t="shared" si="87"/>
        <v>39862000</v>
      </c>
      <c r="O267" s="77">
        <f t="shared" si="87"/>
        <v>39862000</v>
      </c>
      <c r="P267" s="78"/>
    </row>
    <row r="268" spans="1:16" s="22" customFormat="1" ht="31.5" hidden="1">
      <c r="A268" s="96">
        <v>2</v>
      </c>
      <c r="B268" s="99" t="s">
        <v>225</v>
      </c>
      <c r="C268" s="98" t="s">
        <v>97</v>
      </c>
      <c r="D268" s="79">
        <v>1</v>
      </c>
      <c r="E268" s="74">
        <v>0</v>
      </c>
      <c r="F268" s="73">
        <v>0</v>
      </c>
      <c r="G268" s="73">
        <f t="shared" si="85"/>
        <v>1</v>
      </c>
      <c r="H268" s="73">
        <f t="shared" si="86"/>
        <v>1</v>
      </c>
      <c r="I268" s="142">
        <v>47303000</v>
      </c>
      <c r="J268" s="75">
        <v>0</v>
      </c>
      <c r="K268" s="76">
        <f t="shared" si="62"/>
        <v>47303000</v>
      </c>
      <c r="L268" s="77">
        <f t="shared" si="87"/>
        <v>0</v>
      </c>
      <c r="M268" s="77">
        <f t="shared" si="87"/>
        <v>0</v>
      </c>
      <c r="N268" s="77">
        <f t="shared" si="87"/>
        <v>47303000</v>
      </c>
      <c r="O268" s="77">
        <f t="shared" si="87"/>
        <v>47303000</v>
      </c>
      <c r="P268" s="78"/>
    </row>
    <row r="269" spans="1:16" s="22" customFormat="1" ht="16.5" hidden="1">
      <c r="A269" s="96">
        <v>3</v>
      </c>
      <c r="B269" s="97" t="s">
        <v>226</v>
      </c>
      <c r="C269" s="98" t="s">
        <v>97</v>
      </c>
      <c r="D269" s="79">
        <v>1</v>
      </c>
      <c r="E269" s="74">
        <v>0</v>
      </c>
      <c r="F269" s="73">
        <v>0</v>
      </c>
      <c r="G269" s="73">
        <f t="shared" si="85"/>
        <v>1</v>
      </c>
      <c r="H269" s="73">
        <f t="shared" si="86"/>
        <v>1</v>
      </c>
      <c r="I269" s="142">
        <v>4385000</v>
      </c>
      <c r="J269" s="75">
        <v>0</v>
      </c>
      <c r="K269" s="76">
        <f t="shared" si="62"/>
        <v>4385000</v>
      </c>
      <c r="L269" s="77">
        <f t="shared" si="87"/>
        <v>0</v>
      </c>
      <c r="M269" s="77">
        <f t="shared" si="87"/>
        <v>0</v>
      </c>
      <c r="N269" s="77">
        <f t="shared" si="87"/>
        <v>4385000</v>
      </c>
      <c r="O269" s="77">
        <f t="shared" si="87"/>
        <v>4385000</v>
      </c>
      <c r="P269" s="78"/>
    </row>
    <row r="270" spans="1:16" s="22" customFormat="1" ht="16.5" hidden="1">
      <c r="A270" s="174">
        <v>4</v>
      </c>
      <c r="B270" s="175" t="s">
        <v>227</v>
      </c>
      <c r="C270" s="176" t="s">
        <v>97</v>
      </c>
      <c r="D270" s="177">
        <v>2</v>
      </c>
      <c r="E270" s="178">
        <v>0</v>
      </c>
      <c r="F270" s="179">
        <v>0</v>
      </c>
      <c r="G270" s="179">
        <v>0</v>
      </c>
      <c r="H270" s="179">
        <f t="shared" si="86"/>
        <v>0</v>
      </c>
      <c r="I270" s="180">
        <v>123098000</v>
      </c>
      <c r="J270" s="181">
        <v>0</v>
      </c>
      <c r="K270" s="182">
        <f t="shared" si="62"/>
        <v>246196000</v>
      </c>
      <c r="L270" s="183">
        <f t="shared" si="87"/>
        <v>0</v>
      </c>
      <c r="M270" s="183">
        <f t="shared" si="87"/>
        <v>0</v>
      </c>
      <c r="N270" s="183">
        <f t="shared" si="87"/>
        <v>0</v>
      </c>
      <c r="O270" s="183">
        <f t="shared" si="87"/>
        <v>0</v>
      </c>
      <c r="P270" s="184"/>
    </row>
    <row r="271" spans="1:16" s="22" customFormat="1" ht="16.5" hidden="1">
      <c r="A271" s="96">
        <v>5</v>
      </c>
      <c r="B271" s="97" t="s">
        <v>228</v>
      </c>
      <c r="C271" s="98" t="s">
        <v>97</v>
      </c>
      <c r="D271" s="79">
        <v>1</v>
      </c>
      <c r="E271" s="74">
        <v>0</v>
      </c>
      <c r="F271" s="73">
        <v>0</v>
      </c>
      <c r="G271" s="73">
        <f t="shared" si="85"/>
        <v>1</v>
      </c>
      <c r="H271" s="73">
        <f t="shared" si="86"/>
        <v>1</v>
      </c>
      <c r="I271" s="142">
        <v>35671000</v>
      </c>
      <c r="J271" s="75">
        <v>0</v>
      </c>
      <c r="K271" s="76">
        <f t="shared" si="62"/>
        <v>35671000</v>
      </c>
      <c r="L271" s="77">
        <f t="shared" si="87"/>
        <v>0</v>
      </c>
      <c r="M271" s="77">
        <f t="shared" si="87"/>
        <v>0</v>
      </c>
      <c r="N271" s="77">
        <f t="shared" si="87"/>
        <v>35671000</v>
      </c>
      <c r="O271" s="77">
        <f t="shared" si="87"/>
        <v>35671000</v>
      </c>
      <c r="P271" s="78"/>
    </row>
    <row r="272" spans="1:16" s="22" customFormat="1" ht="31.5" hidden="1">
      <c r="A272" s="96">
        <v>6</v>
      </c>
      <c r="B272" s="99" t="s">
        <v>229</v>
      </c>
      <c r="C272" s="98" t="s">
        <v>97</v>
      </c>
      <c r="D272" s="79">
        <v>1</v>
      </c>
      <c r="E272" s="74">
        <v>0</v>
      </c>
      <c r="F272" s="73">
        <v>0</v>
      </c>
      <c r="G272" s="73">
        <f t="shared" si="85"/>
        <v>1</v>
      </c>
      <c r="H272" s="73">
        <f t="shared" si="86"/>
        <v>1</v>
      </c>
      <c r="I272" s="142">
        <v>37064000</v>
      </c>
      <c r="J272" s="75">
        <v>0</v>
      </c>
      <c r="K272" s="76">
        <f t="shared" si="62"/>
        <v>37064000</v>
      </c>
      <c r="L272" s="77">
        <f t="shared" si="87"/>
        <v>0</v>
      </c>
      <c r="M272" s="77">
        <f t="shared" si="87"/>
        <v>0</v>
      </c>
      <c r="N272" s="77">
        <f t="shared" si="87"/>
        <v>37064000</v>
      </c>
      <c r="O272" s="77">
        <f t="shared" si="87"/>
        <v>37064000</v>
      </c>
      <c r="P272" s="78"/>
    </row>
    <row r="273" spans="1:16" s="22" customFormat="1" ht="16.5" hidden="1">
      <c r="A273" s="96">
        <v>7</v>
      </c>
      <c r="B273" s="97" t="s">
        <v>230</v>
      </c>
      <c r="C273" s="98" t="s">
        <v>97</v>
      </c>
      <c r="D273" s="79">
        <v>1</v>
      </c>
      <c r="E273" s="74">
        <v>0</v>
      </c>
      <c r="F273" s="73">
        <v>0</v>
      </c>
      <c r="G273" s="73">
        <f t="shared" si="85"/>
        <v>1</v>
      </c>
      <c r="H273" s="73">
        <f t="shared" si="86"/>
        <v>1</v>
      </c>
      <c r="I273" s="142">
        <v>51313000</v>
      </c>
      <c r="J273" s="75">
        <v>0</v>
      </c>
      <c r="K273" s="76">
        <f t="shared" si="62"/>
        <v>51313000</v>
      </c>
      <c r="L273" s="77">
        <f t="shared" si="87"/>
        <v>0</v>
      </c>
      <c r="M273" s="77">
        <f t="shared" si="87"/>
        <v>0</v>
      </c>
      <c r="N273" s="77">
        <f t="shared" si="87"/>
        <v>51313000</v>
      </c>
      <c r="O273" s="77">
        <f t="shared" si="87"/>
        <v>51313000</v>
      </c>
      <c r="P273" s="78"/>
    </row>
    <row r="274" spans="1:16" s="22" customFormat="1" ht="15.75" hidden="1">
      <c r="A274" s="95" t="s">
        <v>66</v>
      </c>
      <c r="B274" s="266" t="s">
        <v>231</v>
      </c>
      <c r="C274" s="266"/>
      <c r="D274" s="266"/>
      <c r="E274" s="266"/>
      <c r="F274" s="79"/>
      <c r="G274" s="79"/>
      <c r="H274" s="79"/>
      <c r="I274" s="144"/>
      <c r="J274" s="75"/>
      <c r="K274" s="76"/>
      <c r="L274" s="80"/>
      <c r="M274" s="80"/>
      <c r="N274" s="81"/>
      <c r="O274" s="82"/>
      <c r="P274" s="78"/>
    </row>
    <row r="275" spans="1:16" s="22" customFormat="1" ht="31.5" hidden="1">
      <c r="A275" s="96">
        <v>1</v>
      </c>
      <c r="B275" s="97" t="s">
        <v>232</v>
      </c>
      <c r="C275" s="98" t="s">
        <v>188</v>
      </c>
      <c r="D275" s="79">
        <v>1</v>
      </c>
      <c r="E275" s="74">
        <v>0</v>
      </c>
      <c r="F275" s="73">
        <v>0</v>
      </c>
      <c r="G275" s="73">
        <f t="shared" ref="G275" si="88">D275</f>
        <v>1</v>
      </c>
      <c r="H275" s="73">
        <f t="shared" ref="H275" si="89">F275+G275</f>
        <v>1</v>
      </c>
      <c r="I275" s="142">
        <v>1239434655</v>
      </c>
      <c r="J275" s="75">
        <v>0</v>
      </c>
      <c r="K275" s="76">
        <f t="shared" si="62"/>
        <v>1239434655</v>
      </c>
      <c r="L275" s="77">
        <f t="shared" ref="L275:O275" si="90">E275*($I275+$J275)</f>
        <v>0</v>
      </c>
      <c r="M275" s="77">
        <f t="shared" si="90"/>
        <v>0</v>
      </c>
      <c r="N275" s="77">
        <f t="shared" si="90"/>
        <v>1239434655</v>
      </c>
      <c r="O275" s="77">
        <f t="shared" si="90"/>
        <v>1239434655</v>
      </c>
      <c r="P275" s="78"/>
    </row>
    <row r="276" spans="1:16" s="22" customFormat="1" ht="15.75" hidden="1">
      <c r="A276" s="95" t="s">
        <v>69</v>
      </c>
      <c r="B276" s="266" t="s">
        <v>233</v>
      </c>
      <c r="C276" s="266"/>
      <c r="D276" s="266"/>
      <c r="E276" s="266"/>
      <c r="F276" s="79"/>
      <c r="G276" s="79"/>
      <c r="H276" s="79"/>
      <c r="I276" s="144"/>
      <c r="J276" s="75"/>
      <c r="K276" s="76"/>
      <c r="L276" s="80"/>
      <c r="M276" s="80"/>
      <c r="N276" s="81"/>
      <c r="O276" s="82"/>
      <c r="P276" s="78"/>
    </row>
    <row r="277" spans="1:16" s="22" customFormat="1" ht="16.5" hidden="1">
      <c r="A277" s="96">
        <v>1</v>
      </c>
      <c r="B277" s="97" t="s">
        <v>234</v>
      </c>
      <c r="C277" s="98" t="s">
        <v>188</v>
      </c>
      <c r="D277" s="79">
        <v>1</v>
      </c>
      <c r="E277" s="74">
        <v>0</v>
      </c>
      <c r="F277" s="73">
        <v>0</v>
      </c>
      <c r="G277" s="73">
        <f t="shared" ref="G277:G284" si="91">D277</f>
        <v>1</v>
      </c>
      <c r="H277" s="73">
        <f t="shared" ref="H277:H284" si="92">F277+G277</f>
        <v>1</v>
      </c>
      <c r="I277" s="142">
        <v>101320000</v>
      </c>
      <c r="J277" s="75">
        <v>0</v>
      </c>
      <c r="K277" s="76">
        <f t="shared" si="62"/>
        <v>101320000</v>
      </c>
      <c r="L277" s="77">
        <f t="shared" ref="L277:O278" si="93">E277*($I277+$J277)</f>
        <v>0</v>
      </c>
      <c r="M277" s="77">
        <f t="shared" si="93"/>
        <v>0</v>
      </c>
      <c r="N277" s="77">
        <f t="shared" si="93"/>
        <v>101320000</v>
      </c>
      <c r="O277" s="77">
        <f t="shared" si="93"/>
        <v>101320000</v>
      </c>
      <c r="P277" s="78"/>
    </row>
    <row r="278" spans="1:16" s="22" customFormat="1" ht="16.5" hidden="1">
      <c r="A278" s="96">
        <v>2</v>
      </c>
      <c r="B278" s="97" t="s">
        <v>235</v>
      </c>
      <c r="C278" s="98" t="s">
        <v>97</v>
      </c>
      <c r="D278" s="79">
        <v>1</v>
      </c>
      <c r="E278" s="74">
        <v>0</v>
      </c>
      <c r="F278" s="73">
        <v>0</v>
      </c>
      <c r="G278" s="73">
        <f t="shared" si="91"/>
        <v>1</v>
      </c>
      <c r="H278" s="73">
        <f t="shared" si="92"/>
        <v>1</v>
      </c>
      <c r="I278" s="142">
        <v>41925000</v>
      </c>
      <c r="J278" s="75">
        <v>0</v>
      </c>
      <c r="K278" s="76">
        <f t="shared" si="62"/>
        <v>41925000</v>
      </c>
      <c r="L278" s="77">
        <f t="shared" si="93"/>
        <v>0</v>
      </c>
      <c r="M278" s="77">
        <f t="shared" si="93"/>
        <v>0</v>
      </c>
      <c r="N278" s="77">
        <f t="shared" si="93"/>
        <v>41925000</v>
      </c>
      <c r="O278" s="77">
        <f t="shared" si="93"/>
        <v>41925000</v>
      </c>
      <c r="P278" s="78"/>
    </row>
    <row r="279" spans="1:16" s="22" customFormat="1" ht="16.5" hidden="1">
      <c r="A279" s="95" t="s">
        <v>138</v>
      </c>
      <c r="B279" s="266" t="s">
        <v>236</v>
      </c>
      <c r="C279" s="266"/>
      <c r="D279" s="266"/>
      <c r="E279" s="266"/>
      <c r="F279" s="73">
        <v>0</v>
      </c>
      <c r="G279" s="73">
        <f t="shared" si="91"/>
        <v>0</v>
      </c>
      <c r="H279" s="73">
        <f t="shared" si="92"/>
        <v>0</v>
      </c>
      <c r="I279" s="144"/>
      <c r="J279" s="75"/>
      <c r="K279" s="76"/>
      <c r="L279" s="80"/>
      <c r="M279" s="80"/>
      <c r="N279" s="81"/>
      <c r="O279" s="82"/>
      <c r="P279" s="78"/>
    </row>
    <row r="280" spans="1:16" s="22" customFormat="1" ht="16.5" hidden="1">
      <c r="A280" s="96">
        <v>1</v>
      </c>
      <c r="B280" s="97" t="s">
        <v>237</v>
      </c>
      <c r="C280" s="98" t="s">
        <v>188</v>
      </c>
      <c r="D280" s="79">
        <v>1</v>
      </c>
      <c r="E280" s="74">
        <v>0</v>
      </c>
      <c r="F280" s="73">
        <v>0</v>
      </c>
      <c r="G280" s="73">
        <f t="shared" si="91"/>
        <v>1</v>
      </c>
      <c r="H280" s="73">
        <f t="shared" si="92"/>
        <v>1</v>
      </c>
      <c r="I280" s="142">
        <v>19330000</v>
      </c>
      <c r="J280" s="75">
        <v>0</v>
      </c>
      <c r="K280" s="76">
        <f t="shared" si="62"/>
        <v>19330000</v>
      </c>
      <c r="L280" s="77">
        <f t="shared" ref="L280:O284" si="94">E280*($I280+$J280)</f>
        <v>0</v>
      </c>
      <c r="M280" s="77">
        <f t="shared" si="94"/>
        <v>0</v>
      </c>
      <c r="N280" s="77">
        <f t="shared" si="94"/>
        <v>19330000</v>
      </c>
      <c r="O280" s="77">
        <f t="shared" si="94"/>
        <v>19330000</v>
      </c>
      <c r="P280" s="78"/>
    </row>
    <row r="281" spans="1:16" s="22" customFormat="1" ht="31.5" hidden="1">
      <c r="A281" s="96">
        <v>2</v>
      </c>
      <c r="B281" s="99" t="s">
        <v>238</v>
      </c>
      <c r="C281" s="98" t="s">
        <v>97</v>
      </c>
      <c r="D281" s="79">
        <v>3</v>
      </c>
      <c r="E281" s="74">
        <v>0</v>
      </c>
      <c r="F281" s="73">
        <v>0</v>
      </c>
      <c r="G281" s="73">
        <f t="shared" si="91"/>
        <v>3</v>
      </c>
      <c r="H281" s="73">
        <f t="shared" si="92"/>
        <v>3</v>
      </c>
      <c r="I281" s="142">
        <v>10642000</v>
      </c>
      <c r="J281" s="75">
        <v>0</v>
      </c>
      <c r="K281" s="76">
        <f t="shared" si="62"/>
        <v>31926000</v>
      </c>
      <c r="L281" s="77">
        <f t="shared" si="94"/>
        <v>0</v>
      </c>
      <c r="M281" s="77">
        <f t="shared" si="94"/>
        <v>0</v>
      </c>
      <c r="N281" s="77">
        <f t="shared" si="94"/>
        <v>31926000</v>
      </c>
      <c r="O281" s="77">
        <f t="shared" si="94"/>
        <v>31926000</v>
      </c>
      <c r="P281" s="78"/>
    </row>
    <row r="282" spans="1:16" s="22" customFormat="1" ht="31.5" hidden="1">
      <c r="A282" s="96">
        <v>3</v>
      </c>
      <c r="B282" s="99" t="s">
        <v>239</v>
      </c>
      <c r="C282" s="98" t="s">
        <v>97</v>
      </c>
      <c r="D282" s="79">
        <v>1</v>
      </c>
      <c r="E282" s="74">
        <v>0</v>
      </c>
      <c r="F282" s="73">
        <v>0</v>
      </c>
      <c r="G282" s="73">
        <f t="shared" si="91"/>
        <v>1</v>
      </c>
      <c r="H282" s="73">
        <f t="shared" si="92"/>
        <v>1</v>
      </c>
      <c r="I282" s="142">
        <v>5973000</v>
      </c>
      <c r="J282" s="75">
        <v>0</v>
      </c>
      <c r="K282" s="76">
        <f t="shared" si="62"/>
        <v>5973000</v>
      </c>
      <c r="L282" s="77">
        <f t="shared" si="94"/>
        <v>0</v>
      </c>
      <c r="M282" s="77">
        <f t="shared" si="94"/>
        <v>0</v>
      </c>
      <c r="N282" s="77">
        <f t="shared" si="94"/>
        <v>5973000</v>
      </c>
      <c r="O282" s="77">
        <f t="shared" si="94"/>
        <v>5973000</v>
      </c>
      <c r="P282" s="78"/>
    </row>
    <row r="283" spans="1:16" s="22" customFormat="1" ht="16.5" hidden="1">
      <c r="A283" s="96">
        <v>4</v>
      </c>
      <c r="B283" s="99" t="s">
        <v>240</v>
      </c>
      <c r="C283" s="98" t="s">
        <v>241</v>
      </c>
      <c r="D283" s="79">
        <v>2</v>
      </c>
      <c r="E283" s="74">
        <v>0</v>
      </c>
      <c r="F283" s="73">
        <v>0</v>
      </c>
      <c r="G283" s="73">
        <f t="shared" si="91"/>
        <v>2</v>
      </c>
      <c r="H283" s="73">
        <f t="shared" si="92"/>
        <v>2</v>
      </c>
      <c r="I283" s="142">
        <v>7647000</v>
      </c>
      <c r="J283" s="75">
        <v>0</v>
      </c>
      <c r="K283" s="76">
        <f t="shared" ref="K283:K346" si="95">I283*D283</f>
        <v>15294000</v>
      </c>
      <c r="L283" s="77">
        <f t="shared" si="94"/>
        <v>0</v>
      </c>
      <c r="M283" s="77">
        <f t="shared" si="94"/>
        <v>0</v>
      </c>
      <c r="N283" s="77">
        <f t="shared" si="94"/>
        <v>15294000</v>
      </c>
      <c r="O283" s="77">
        <f t="shared" si="94"/>
        <v>15294000</v>
      </c>
      <c r="P283" s="78"/>
    </row>
    <row r="284" spans="1:16" s="22" customFormat="1" ht="16.5" hidden="1">
      <c r="A284" s="96">
        <v>5</v>
      </c>
      <c r="B284" s="97" t="s">
        <v>242</v>
      </c>
      <c r="C284" s="98" t="s">
        <v>122</v>
      </c>
      <c r="D284" s="79">
        <v>2</v>
      </c>
      <c r="E284" s="74">
        <v>0</v>
      </c>
      <c r="F284" s="73">
        <v>0</v>
      </c>
      <c r="G284" s="73">
        <f t="shared" si="91"/>
        <v>2</v>
      </c>
      <c r="H284" s="73">
        <f t="shared" si="92"/>
        <v>2</v>
      </c>
      <c r="I284" s="142">
        <v>1715000</v>
      </c>
      <c r="J284" s="75">
        <v>0</v>
      </c>
      <c r="K284" s="76">
        <f t="shared" si="95"/>
        <v>3430000</v>
      </c>
      <c r="L284" s="77">
        <f t="shared" si="94"/>
        <v>0</v>
      </c>
      <c r="M284" s="77">
        <f t="shared" si="94"/>
        <v>0</v>
      </c>
      <c r="N284" s="77">
        <f t="shared" si="94"/>
        <v>3430000</v>
      </c>
      <c r="O284" s="77">
        <f t="shared" si="94"/>
        <v>3430000</v>
      </c>
      <c r="P284" s="78"/>
    </row>
    <row r="285" spans="1:16" s="22" customFormat="1" ht="15.75" hidden="1">
      <c r="A285" s="95" t="s">
        <v>140</v>
      </c>
      <c r="B285" s="266" t="s">
        <v>243</v>
      </c>
      <c r="C285" s="266"/>
      <c r="D285" s="266"/>
      <c r="E285" s="266"/>
      <c r="F285" s="79"/>
      <c r="G285" s="79"/>
      <c r="H285" s="79"/>
      <c r="I285" s="144"/>
      <c r="J285" s="75"/>
      <c r="K285" s="76"/>
      <c r="L285" s="80"/>
      <c r="M285" s="80"/>
      <c r="N285" s="81"/>
      <c r="O285" s="82"/>
      <c r="P285" s="78"/>
    </row>
    <row r="286" spans="1:16" s="22" customFormat="1" ht="31.5" hidden="1">
      <c r="A286" s="96">
        <v>1</v>
      </c>
      <c r="B286" s="99" t="s">
        <v>244</v>
      </c>
      <c r="C286" s="98" t="s">
        <v>54</v>
      </c>
      <c r="D286" s="79">
        <v>1</v>
      </c>
      <c r="E286" s="74">
        <v>0</v>
      </c>
      <c r="F286" s="73">
        <v>0</v>
      </c>
      <c r="G286" s="73">
        <f t="shared" ref="G286:G289" si="96">D286</f>
        <v>1</v>
      </c>
      <c r="H286" s="73">
        <f t="shared" ref="H286:H289" si="97">F286+G286</f>
        <v>1</v>
      </c>
      <c r="I286" s="142">
        <v>16737000</v>
      </c>
      <c r="J286" s="75">
        <v>0</v>
      </c>
      <c r="K286" s="76">
        <f t="shared" si="95"/>
        <v>16737000</v>
      </c>
      <c r="L286" s="77">
        <f t="shared" ref="L286:O294" si="98">E286*($I286+$J286)</f>
        <v>0</v>
      </c>
      <c r="M286" s="77">
        <f t="shared" si="98"/>
        <v>0</v>
      </c>
      <c r="N286" s="77">
        <f t="shared" si="98"/>
        <v>16737000</v>
      </c>
      <c r="O286" s="77">
        <f t="shared" si="98"/>
        <v>16737000</v>
      </c>
      <c r="P286" s="78"/>
    </row>
    <row r="287" spans="1:16" s="22" customFormat="1" ht="31.5" hidden="1">
      <c r="A287" s="96">
        <v>2</v>
      </c>
      <c r="B287" s="99" t="s">
        <v>245</v>
      </c>
      <c r="C287" s="98" t="s">
        <v>97</v>
      </c>
      <c r="D287" s="79">
        <v>4</v>
      </c>
      <c r="E287" s="74">
        <v>0</v>
      </c>
      <c r="F287" s="73">
        <v>0</v>
      </c>
      <c r="G287" s="73">
        <f t="shared" si="96"/>
        <v>4</v>
      </c>
      <c r="H287" s="73">
        <f t="shared" si="97"/>
        <v>4</v>
      </c>
      <c r="I287" s="142">
        <v>1271000</v>
      </c>
      <c r="J287" s="75">
        <v>0</v>
      </c>
      <c r="K287" s="76">
        <f t="shared" si="95"/>
        <v>5084000</v>
      </c>
      <c r="L287" s="77">
        <f t="shared" si="98"/>
        <v>0</v>
      </c>
      <c r="M287" s="77">
        <f t="shared" si="98"/>
        <v>0</v>
      </c>
      <c r="N287" s="77">
        <f t="shared" si="98"/>
        <v>5084000</v>
      </c>
      <c r="O287" s="77">
        <f t="shared" si="98"/>
        <v>5084000</v>
      </c>
      <c r="P287" s="78"/>
    </row>
    <row r="288" spans="1:16" s="22" customFormat="1" ht="31.5" hidden="1">
      <c r="A288" s="96">
        <v>3</v>
      </c>
      <c r="B288" s="99" t="s">
        <v>246</v>
      </c>
      <c r="C288" s="98" t="s">
        <v>247</v>
      </c>
      <c r="D288" s="79">
        <v>2</v>
      </c>
      <c r="E288" s="74">
        <v>0</v>
      </c>
      <c r="F288" s="73">
        <v>0</v>
      </c>
      <c r="G288" s="73">
        <f t="shared" si="96"/>
        <v>2</v>
      </c>
      <c r="H288" s="73">
        <f t="shared" si="97"/>
        <v>2</v>
      </c>
      <c r="I288" s="142">
        <v>6458000</v>
      </c>
      <c r="J288" s="75">
        <v>0</v>
      </c>
      <c r="K288" s="76">
        <f t="shared" si="95"/>
        <v>12916000</v>
      </c>
      <c r="L288" s="77">
        <f t="shared" si="98"/>
        <v>0</v>
      </c>
      <c r="M288" s="77">
        <f t="shared" si="98"/>
        <v>0</v>
      </c>
      <c r="N288" s="77">
        <f t="shared" si="98"/>
        <v>12916000</v>
      </c>
      <c r="O288" s="77">
        <f t="shared" si="98"/>
        <v>12916000</v>
      </c>
      <c r="P288" s="78"/>
    </row>
    <row r="289" spans="1:17" s="22" customFormat="1" ht="16.5" hidden="1">
      <c r="A289" s="96">
        <v>4</v>
      </c>
      <c r="B289" s="97" t="s">
        <v>248</v>
      </c>
      <c r="C289" s="98" t="s">
        <v>247</v>
      </c>
      <c r="D289" s="79">
        <v>4</v>
      </c>
      <c r="E289" s="74">
        <v>0</v>
      </c>
      <c r="F289" s="73">
        <v>0</v>
      </c>
      <c r="G289" s="73">
        <f t="shared" si="96"/>
        <v>4</v>
      </c>
      <c r="H289" s="73">
        <f t="shared" si="97"/>
        <v>4</v>
      </c>
      <c r="I289" s="142">
        <v>1290000</v>
      </c>
      <c r="J289" s="75">
        <v>0</v>
      </c>
      <c r="K289" s="76">
        <f t="shared" si="95"/>
        <v>5160000</v>
      </c>
      <c r="L289" s="77">
        <f t="shared" si="98"/>
        <v>0</v>
      </c>
      <c r="M289" s="77">
        <f t="shared" si="98"/>
        <v>0</v>
      </c>
      <c r="N289" s="77">
        <f t="shared" si="98"/>
        <v>5160000</v>
      </c>
      <c r="O289" s="77">
        <f t="shared" si="98"/>
        <v>5160000</v>
      </c>
      <c r="P289" s="78"/>
    </row>
    <row r="290" spans="1:17" s="22" customFormat="1" ht="15.75" hidden="1">
      <c r="A290" s="95" t="s">
        <v>430</v>
      </c>
      <c r="B290" s="266" t="s">
        <v>422</v>
      </c>
      <c r="C290" s="266"/>
      <c r="D290" s="266"/>
      <c r="E290" s="266"/>
      <c r="F290" s="266"/>
      <c r="G290" s="266"/>
      <c r="H290" s="266"/>
      <c r="I290" s="145"/>
      <c r="J290" s="75"/>
      <c r="K290" s="76"/>
      <c r="L290" s="77">
        <f t="shared" si="98"/>
        <v>0</v>
      </c>
      <c r="M290" s="77">
        <f t="shared" si="98"/>
        <v>0</v>
      </c>
      <c r="N290" s="77">
        <f t="shared" si="98"/>
        <v>0</v>
      </c>
      <c r="O290" s="77">
        <f t="shared" si="98"/>
        <v>0</v>
      </c>
      <c r="P290" s="78"/>
    </row>
    <row r="291" spans="1:17" s="22" customFormat="1" ht="16.5">
      <c r="A291" s="96">
        <v>1</v>
      </c>
      <c r="B291" s="97" t="s">
        <v>269</v>
      </c>
      <c r="C291" s="98" t="s">
        <v>65</v>
      </c>
      <c r="D291" s="79">
        <v>1</v>
      </c>
      <c r="E291" s="74">
        <v>0</v>
      </c>
      <c r="F291" s="73">
        <v>0</v>
      </c>
      <c r="G291" s="73">
        <f t="shared" ref="G291:G294" si="99">D291</f>
        <v>1</v>
      </c>
      <c r="H291" s="73">
        <f t="shared" ref="H291:H294" si="100">F291+G291</f>
        <v>1</v>
      </c>
      <c r="I291" s="142">
        <v>432648000</v>
      </c>
      <c r="J291" s="75">
        <v>0</v>
      </c>
      <c r="K291" s="76">
        <f t="shared" si="95"/>
        <v>432648000</v>
      </c>
      <c r="L291" s="77">
        <f t="shared" si="98"/>
        <v>0</v>
      </c>
      <c r="M291" s="77">
        <f t="shared" si="98"/>
        <v>0</v>
      </c>
      <c r="N291" s="77">
        <f t="shared" si="98"/>
        <v>432648000</v>
      </c>
      <c r="O291" s="77">
        <f t="shared" si="98"/>
        <v>432648000</v>
      </c>
      <c r="P291" s="78"/>
      <c r="Q291" s="22" t="s">
        <v>476</v>
      </c>
    </row>
    <row r="292" spans="1:17" s="22" customFormat="1" ht="31.5">
      <c r="A292" s="96">
        <v>2</v>
      </c>
      <c r="B292" s="97" t="s">
        <v>270</v>
      </c>
      <c r="C292" s="98" t="s">
        <v>65</v>
      </c>
      <c r="D292" s="79">
        <v>1</v>
      </c>
      <c r="E292" s="74">
        <v>0</v>
      </c>
      <c r="F292" s="73">
        <v>0</v>
      </c>
      <c r="G292" s="73">
        <f t="shared" si="99"/>
        <v>1</v>
      </c>
      <c r="H292" s="73">
        <f t="shared" si="100"/>
        <v>1</v>
      </c>
      <c r="I292" s="142">
        <v>544292000</v>
      </c>
      <c r="J292" s="75">
        <v>0</v>
      </c>
      <c r="K292" s="76">
        <f t="shared" si="95"/>
        <v>544292000</v>
      </c>
      <c r="L292" s="77">
        <f t="shared" si="98"/>
        <v>0</v>
      </c>
      <c r="M292" s="77">
        <f t="shared" si="98"/>
        <v>0</v>
      </c>
      <c r="N292" s="77">
        <f t="shared" si="98"/>
        <v>544292000</v>
      </c>
      <c r="O292" s="77">
        <f t="shared" si="98"/>
        <v>544292000</v>
      </c>
      <c r="P292" s="78"/>
      <c r="Q292" s="22" t="s">
        <v>476</v>
      </c>
    </row>
    <row r="293" spans="1:17" s="22" customFormat="1" ht="31.5" hidden="1">
      <c r="A293" s="96">
        <v>3</v>
      </c>
      <c r="B293" s="97" t="s">
        <v>204</v>
      </c>
      <c r="C293" s="98" t="s">
        <v>54</v>
      </c>
      <c r="D293" s="79">
        <v>2</v>
      </c>
      <c r="E293" s="74">
        <v>0</v>
      </c>
      <c r="F293" s="73">
        <v>0</v>
      </c>
      <c r="G293" s="73">
        <f t="shared" si="99"/>
        <v>2</v>
      </c>
      <c r="H293" s="73">
        <f t="shared" si="100"/>
        <v>2</v>
      </c>
      <c r="I293" s="142">
        <v>689985000</v>
      </c>
      <c r="J293" s="75">
        <v>0</v>
      </c>
      <c r="K293" s="76">
        <f t="shared" si="95"/>
        <v>1379970000</v>
      </c>
      <c r="L293" s="77">
        <f t="shared" si="98"/>
        <v>0</v>
      </c>
      <c r="M293" s="77">
        <f t="shared" si="98"/>
        <v>0</v>
      </c>
      <c r="N293" s="77">
        <f t="shared" si="98"/>
        <v>1379970000</v>
      </c>
      <c r="O293" s="77">
        <f t="shared" si="98"/>
        <v>1379970000</v>
      </c>
      <c r="P293" s="78"/>
    </row>
    <row r="294" spans="1:17" s="22" customFormat="1" ht="31.5" hidden="1">
      <c r="A294" s="96">
        <v>4</v>
      </c>
      <c r="B294" s="97" t="s">
        <v>271</v>
      </c>
      <c r="C294" s="98" t="s">
        <v>54</v>
      </c>
      <c r="D294" s="79">
        <v>1</v>
      </c>
      <c r="E294" s="74">
        <v>0</v>
      </c>
      <c r="F294" s="73">
        <v>0</v>
      </c>
      <c r="G294" s="73">
        <f t="shared" si="99"/>
        <v>1</v>
      </c>
      <c r="H294" s="73">
        <f t="shared" si="100"/>
        <v>1</v>
      </c>
      <c r="I294" s="142">
        <v>462212000</v>
      </c>
      <c r="J294" s="75">
        <v>0</v>
      </c>
      <c r="K294" s="76">
        <f t="shared" si="95"/>
        <v>462212000</v>
      </c>
      <c r="L294" s="77">
        <f t="shared" si="98"/>
        <v>0</v>
      </c>
      <c r="M294" s="77">
        <f t="shared" si="98"/>
        <v>0</v>
      </c>
      <c r="N294" s="77">
        <f t="shared" si="98"/>
        <v>462212000</v>
      </c>
      <c r="O294" s="77">
        <f t="shared" si="98"/>
        <v>462212000</v>
      </c>
      <c r="P294" s="78"/>
    </row>
    <row r="295" spans="1:17" s="22" customFormat="1" ht="15.75" hidden="1">
      <c r="A295" s="94" t="s">
        <v>431</v>
      </c>
      <c r="B295" s="266" t="s">
        <v>432</v>
      </c>
      <c r="C295" s="266"/>
      <c r="D295" s="266"/>
      <c r="E295" s="266"/>
      <c r="F295" s="266"/>
      <c r="G295" s="266"/>
      <c r="H295" s="266"/>
      <c r="I295" s="146"/>
      <c r="J295" s="75"/>
      <c r="K295" s="76"/>
      <c r="L295" s="80"/>
      <c r="M295" s="80"/>
      <c r="N295" s="81"/>
      <c r="O295" s="82"/>
      <c r="P295" s="78"/>
    </row>
    <row r="296" spans="1:17" s="22" customFormat="1" ht="15.75" hidden="1">
      <c r="A296" s="95" t="s">
        <v>51</v>
      </c>
      <c r="B296" s="266" t="s">
        <v>287</v>
      </c>
      <c r="C296" s="266"/>
      <c r="D296" s="266"/>
      <c r="E296" s="266"/>
      <c r="F296" s="79"/>
      <c r="G296" s="79"/>
      <c r="H296" s="79"/>
      <c r="I296" s="144"/>
      <c r="J296" s="75"/>
      <c r="K296" s="76"/>
      <c r="L296" s="80"/>
      <c r="M296" s="80"/>
      <c r="N296" s="81"/>
      <c r="O296" s="82"/>
      <c r="P296" s="78"/>
    </row>
    <row r="297" spans="1:17" s="22" customFormat="1" ht="47.25" hidden="1">
      <c r="A297" s="96">
        <v>1</v>
      </c>
      <c r="B297" s="99" t="s">
        <v>288</v>
      </c>
      <c r="C297" s="98" t="s">
        <v>54</v>
      </c>
      <c r="D297" s="79">
        <v>1</v>
      </c>
      <c r="E297" s="74">
        <v>0</v>
      </c>
      <c r="F297" s="73">
        <v>0</v>
      </c>
      <c r="G297" s="73">
        <f t="shared" ref="G297:G303" si="101">D297</f>
        <v>1</v>
      </c>
      <c r="H297" s="73">
        <f t="shared" ref="H297:H303" si="102">F297+G297</f>
        <v>1</v>
      </c>
      <c r="I297" s="142">
        <v>508003000</v>
      </c>
      <c r="J297" s="75">
        <v>0</v>
      </c>
      <c r="K297" s="76">
        <f t="shared" si="95"/>
        <v>508003000</v>
      </c>
      <c r="L297" s="77">
        <f t="shared" ref="L297:O303" si="103">E297*($I297+$J297)</f>
        <v>0</v>
      </c>
      <c r="M297" s="77">
        <f t="shared" si="103"/>
        <v>0</v>
      </c>
      <c r="N297" s="77">
        <f t="shared" si="103"/>
        <v>508003000</v>
      </c>
      <c r="O297" s="77">
        <f t="shared" si="103"/>
        <v>508003000</v>
      </c>
      <c r="P297" s="78"/>
    </row>
    <row r="298" spans="1:17" s="22" customFormat="1" ht="16.5" hidden="1">
      <c r="A298" s="96">
        <v>2</v>
      </c>
      <c r="B298" s="97" t="s">
        <v>289</v>
      </c>
      <c r="C298" s="98" t="s">
        <v>54</v>
      </c>
      <c r="D298" s="79">
        <v>1</v>
      </c>
      <c r="E298" s="74">
        <v>0</v>
      </c>
      <c r="F298" s="73">
        <v>0</v>
      </c>
      <c r="G298" s="73">
        <f t="shared" si="101"/>
        <v>1</v>
      </c>
      <c r="H298" s="73">
        <f t="shared" si="102"/>
        <v>1</v>
      </c>
      <c r="I298" s="142">
        <v>28406000</v>
      </c>
      <c r="J298" s="75">
        <v>0</v>
      </c>
      <c r="K298" s="76">
        <f t="shared" si="95"/>
        <v>28406000</v>
      </c>
      <c r="L298" s="77">
        <f t="shared" si="103"/>
        <v>0</v>
      </c>
      <c r="M298" s="77">
        <f t="shared" si="103"/>
        <v>0</v>
      </c>
      <c r="N298" s="77">
        <f t="shared" si="103"/>
        <v>28406000</v>
      </c>
      <c r="O298" s="77">
        <f t="shared" si="103"/>
        <v>28406000</v>
      </c>
      <c r="P298" s="78"/>
    </row>
    <row r="299" spans="1:17" s="22" customFormat="1" ht="16.5" hidden="1">
      <c r="A299" s="96">
        <v>3</v>
      </c>
      <c r="B299" s="97" t="s">
        <v>290</v>
      </c>
      <c r="C299" s="98" t="s">
        <v>54</v>
      </c>
      <c r="D299" s="79">
        <v>1</v>
      </c>
      <c r="E299" s="74">
        <v>0</v>
      </c>
      <c r="F299" s="73">
        <v>0</v>
      </c>
      <c r="G299" s="73">
        <f t="shared" si="101"/>
        <v>1</v>
      </c>
      <c r="H299" s="73">
        <f t="shared" si="102"/>
        <v>1</v>
      </c>
      <c r="I299" s="142">
        <v>129896000</v>
      </c>
      <c r="J299" s="75">
        <v>0</v>
      </c>
      <c r="K299" s="76">
        <f t="shared" si="95"/>
        <v>129896000</v>
      </c>
      <c r="L299" s="77">
        <f t="shared" si="103"/>
        <v>0</v>
      </c>
      <c r="M299" s="77">
        <f t="shared" si="103"/>
        <v>0</v>
      </c>
      <c r="N299" s="77">
        <f t="shared" si="103"/>
        <v>129896000</v>
      </c>
      <c r="O299" s="77">
        <f t="shared" si="103"/>
        <v>129896000</v>
      </c>
      <c r="P299" s="78"/>
    </row>
    <row r="300" spans="1:17" s="22" customFormat="1" ht="16.5" hidden="1">
      <c r="A300" s="96">
        <v>4</v>
      </c>
      <c r="B300" s="97" t="s">
        <v>291</v>
      </c>
      <c r="C300" s="98" t="s">
        <v>97</v>
      </c>
      <c r="D300" s="79">
        <v>1</v>
      </c>
      <c r="E300" s="74">
        <v>0</v>
      </c>
      <c r="F300" s="73">
        <v>0</v>
      </c>
      <c r="G300" s="73">
        <f t="shared" si="101"/>
        <v>1</v>
      </c>
      <c r="H300" s="73">
        <f t="shared" si="102"/>
        <v>1</v>
      </c>
      <c r="I300" s="142">
        <v>28406000</v>
      </c>
      <c r="J300" s="75">
        <v>0</v>
      </c>
      <c r="K300" s="76">
        <f t="shared" si="95"/>
        <v>28406000</v>
      </c>
      <c r="L300" s="77">
        <f t="shared" si="103"/>
        <v>0</v>
      </c>
      <c r="M300" s="77">
        <f t="shared" si="103"/>
        <v>0</v>
      </c>
      <c r="N300" s="77">
        <f t="shared" si="103"/>
        <v>28406000</v>
      </c>
      <c r="O300" s="77">
        <f t="shared" si="103"/>
        <v>28406000</v>
      </c>
      <c r="P300" s="78"/>
    </row>
    <row r="301" spans="1:17" s="22" customFormat="1" ht="16.5" hidden="1">
      <c r="A301" s="96">
        <v>5</v>
      </c>
      <c r="B301" s="97" t="s">
        <v>292</v>
      </c>
      <c r="C301" s="98" t="s">
        <v>54</v>
      </c>
      <c r="D301" s="79">
        <v>1</v>
      </c>
      <c r="E301" s="74">
        <v>0</v>
      </c>
      <c r="F301" s="73">
        <v>0</v>
      </c>
      <c r="G301" s="73">
        <f t="shared" si="101"/>
        <v>1</v>
      </c>
      <c r="H301" s="73">
        <f t="shared" si="102"/>
        <v>1</v>
      </c>
      <c r="I301" s="142">
        <v>47557000</v>
      </c>
      <c r="J301" s="75">
        <v>0</v>
      </c>
      <c r="K301" s="76">
        <f t="shared" si="95"/>
        <v>47557000</v>
      </c>
      <c r="L301" s="77">
        <f t="shared" si="103"/>
        <v>0</v>
      </c>
      <c r="M301" s="77">
        <f t="shared" si="103"/>
        <v>0</v>
      </c>
      <c r="N301" s="77">
        <f t="shared" si="103"/>
        <v>47557000</v>
      </c>
      <c r="O301" s="77">
        <f t="shared" si="103"/>
        <v>47557000</v>
      </c>
      <c r="P301" s="78"/>
    </row>
    <row r="302" spans="1:17" s="22" customFormat="1" ht="31.5" hidden="1">
      <c r="A302" s="96">
        <v>6</v>
      </c>
      <c r="B302" s="99" t="s">
        <v>293</v>
      </c>
      <c r="C302" s="98" t="s">
        <v>54</v>
      </c>
      <c r="D302" s="79">
        <v>1</v>
      </c>
      <c r="E302" s="74">
        <v>0</v>
      </c>
      <c r="F302" s="73">
        <v>0</v>
      </c>
      <c r="G302" s="73">
        <f t="shared" si="101"/>
        <v>1</v>
      </c>
      <c r="H302" s="73">
        <f t="shared" si="102"/>
        <v>1</v>
      </c>
      <c r="I302" s="142">
        <v>53754000</v>
      </c>
      <c r="J302" s="75">
        <v>0</v>
      </c>
      <c r="K302" s="76">
        <f t="shared" si="95"/>
        <v>53754000</v>
      </c>
      <c r="L302" s="77">
        <f t="shared" si="103"/>
        <v>0</v>
      </c>
      <c r="M302" s="77">
        <f t="shared" si="103"/>
        <v>0</v>
      </c>
      <c r="N302" s="77">
        <f t="shared" si="103"/>
        <v>53754000</v>
      </c>
      <c r="O302" s="77">
        <f t="shared" si="103"/>
        <v>53754000</v>
      </c>
      <c r="P302" s="78"/>
    </row>
    <row r="303" spans="1:17" s="22" customFormat="1" ht="16.5" hidden="1">
      <c r="A303" s="96">
        <v>7</v>
      </c>
      <c r="B303" s="97" t="s">
        <v>294</v>
      </c>
      <c r="C303" s="98" t="s">
        <v>54</v>
      </c>
      <c r="D303" s="79">
        <v>1</v>
      </c>
      <c r="E303" s="74">
        <v>0</v>
      </c>
      <c r="F303" s="73">
        <v>0</v>
      </c>
      <c r="G303" s="73">
        <f t="shared" si="101"/>
        <v>1</v>
      </c>
      <c r="H303" s="73">
        <f t="shared" si="102"/>
        <v>1</v>
      </c>
      <c r="I303" s="142">
        <v>26060000</v>
      </c>
      <c r="J303" s="75">
        <v>0</v>
      </c>
      <c r="K303" s="76">
        <f t="shared" si="95"/>
        <v>26060000</v>
      </c>
      <c r="L303" s="77">
        <f t="shared" si="103"/>
        <v>0</v>
      </c>
      <c r="M303" s="77">
        <f t="shared" si="103"/>
        <v>0</v>
      </c>
      <c r="N303" s="77">
        <f t="shared" si="103"/>
        <v>26060000</v>
      </c>
      <c r="O303" s="77">
        <f t="shared" si="103"/>
        <v>26060000</v>
      </c>
      <c r="P303" s="78"/>
    </row>
    <row r="304" spans="1:17" s="22" customFormat="1" ht="15.75" hidden="1">
      <c r="A304" s="95" t="s">
        <v>57</v>
      </c>
      <c r="B304" s="266" t="s">
        <v>295</v>
      </c>
      <c r="C304" s="266"/>
      <c r="D304" s="266"/>
      <c r="E304" s="266"/>
      <c r="F304" s="79"/>
      <c r="G304" s="79"/>
      <c r="H304" s="79"/>
      <c r="I304" s="144"/>
      <c r="J304" s="75"/>
      <c r="K304" s="76"/>
      <c r="L304" s="80"/>
      <c r="M304" s="80"/>
      <c r="N304" s="81"/>
      <c r="O304" s="82"/>
      <c r="P304" s="78"/>
    </row>
    <row r="305" spans="1:16" s="22" customFormat="1" ht="47.25" hidden="1">
      <c r="A305" s="96">
        <v>1</v>
      </c>
      <c r="B305" s="99" t="s">
        <v>288</v>
      </c>
      <c r="C305" s="98" t="s">
        <v>54</v>
      </c>
      <c r="D305" s="79">
        <v>1</v>
      </c>
      <c r="E305" s="74">
        <v>0</v>
      </c>
      <c r="F305" s="73">
        <v>0</v>
      </c>
      <c r="G305" s="73">
        <f t="shared" ref="G305:G320" si="104">D305</f>
        <v>1</v>
      </c>
      <c r="H305" s="73">
        <f t="shared" ref="H305:H320" si="105">F305+G305</f>
        <v>1</v>
      </c>
      <c r="I305" s="142">
        <v>508003000</v>
      </c>
      <c r="J305" s="75">
        <v>0</v>
      </c>
      <c r="K305" s="76">
        <f t="shared" si="95"/>
        <v>508003000</v>
      </c>
      <c r="L305" s="77">
        <f t="shared" ref="L305:O320" si="106">E305*($I305+$J305)</f>
        <v>0</v>
      </c>
      <c r="M305" s="77">
        <f t="shared" si="106"/>
        <v>0</v>
      </c>
      <c r="N305" s="77">
        <f t="shared" si="106"/>
        <v>508003000</v>
      </c>
      <c r="O305" s="77">
        <f t="shared" si="106"/>
        <v>508003000</v>
      </c>
      <c r="P305" s="78"/>
    </row>
    <row r="306" spans="1:16" s="22" customFormat="1" ht="16.5" hidden="1">
      <c r="A306" s="96">
        <v>2</v>
      </c>
      <c r="B306" s="97" t="s">
        <v>289</v>
      </c>
      <c r="C306" s="98" t="s">
        <v>54</v>
      </c>
      <c r="D306" s="79">
        <v>1</v>
      </c>
      <c r="E306" s="74">
        <v>0</v>
      </c>
      <c r="F306" s="73">
        <v>0</v>
      </c>
      <c r="G306" s="73">
        <f t="shared" si="104"/>
        <v>1</v>
      </c>
      <c r="H306" s="73">
        <f t="shared" si="105"/>
        <v>1</v>
      </c>
      <c r="I306" s="142">
        <v>28406000</v>
      </c>
      <c r="J306" s="75">
        <v>0</v>
      </c>
      <c r="K306" s="76">
        <f t="shared" si="95"/>
        <v>28406000</v>
      </c>
      <c r="L306" s="77">
        <f t="shared" si="106"/>
        <v>0</v>
      </c>
      <c r="M306" s="77">
        <f t="shared" si="106"/>
        <v>0</v>
      </c>
      <c r="N306" s="77">
        <f t="shared" si="106"/>
        <v>28406000</v>
      </c>
      <c r="O306" s="77">
        <f t="shared" si="106"/>
        <v>28406000</v>
      </c>
      <c r="P306" s="83"/>
    </row>
    <row r="307" spans="1:16" s="22" customFormat="1" ht="16.5" hidden="1">
      <c r="A307" s="96">
        <v>3</v>
      </c>
      <c r="B307" s="97" t="s">
        <v>290</v>
      </c>
      <c r="C307" s="98" t="s">
        <v>54</v>
      </c>
      <c r="D307" s="79">
        <v>1</v>
      </c>
      <c r="E307" s="74">
        <v>0</v>
      </c>
      <c r="F307" s="73">
        <v>0</v>
      </c>
      <c r="G307" s="73">
        <f t="shared" si="104"/>
        <v>1</v>
      </c>
      <c r="H307" s="73">
        <f t="shared" si="105"/>
        <v>1</v>
      </c>
      <c r="I307" s="142">
        <v>129896000</v>
      </c>
      <c r="J307" s="75">
        <v>0</v>
      </c>
      <c r="K307" s="76">
        <f t="shared" si="95"/>
        <v>129896000</v>
      </c>
      <c r="L307" s="77">
        <f t="shared" si="106"/>
        <v>0</v>
      </c>
      <c r="M307" s="77">
        <f t="shared" si="106"/>
        <v>0</v>
      </c>
      <c r="N307" s="77">
        <f t="shared" si="106"/>
        <v>129896000</v>
      </c>
      <c r="O307" s="77">
        <f t="shared" si="106"/>
        <v>129896000</v>
      </c>
      <c r="P307" s="78"/>
    </row>
    <row r="308" spans="1:16" s="22" customFormat="1" ht="16.5" hidden="1">
      <c r="A308" s="96">
        <v>4</v>
      </c>
      <c r="B308" s="97" t="s">
        <v>291</v>
      </c>
      <c r="C308" s="98" t="s">
        <v>54</v>
      </c>
      <c r="D308" s="79">
        <v>1</v>
      </c>
      <c r="E308" s="74">
        <v>0</v>
      </c>
      <c r="F308" s="73">
        <v>0</v>
      </c>
      <c r="G308" s="73">
        <f t="shared" si="104"/>
        <v>1</v>
      </c>
      <c r="H308" s="73">
        <f t="shared" si="105"/>
        <v>1</v>
      </c>
      <c r="I308" s="142">
        <v>28406000</v>
      </c>
      <c r="J308" s="75">
        <v>0</v>
      </c>
      <c r="K308" s="76">
        <f t="shared" si="95"/>
        <v>28406000</v>
      </c>
      <c r="L308" s="77">
        <f t="shared" si="106"/>
        <v>0</v>
      </c>
      <c r="M308" s="77">
        <f t="shared" si="106"/>
        <v>0</v>
      </c>
      <c r="N308" s="77">
        <f t="shared" si="106"/>
        <v>28406000</v>
      </c>
      <c r="O308" s="77">
        <f t="shared" si="106"/>
        <v>28406000</v>
      </c>
      <c r="P308" s="78"/>
    </row>
    <row r="309" spans="1:16" s="22" customFormat="1" ht="16.5" hidden="1">
      <c r="A309" s="96">
        <v>5</v>
      </c>
      <c r="B309" s="97" t="s">
        <v>296</v>
      </c>
      <c r="C309" s="98" t="s">
        <v>109</v>
      </c>
      <c r="D309" s="79">
        <v>1</v>
      </c>
      <c r="E309" s="74">
        <v>0</v>
      </c>
      <c r="F309" s="73">
        <v>0</v>
      </c>
      <c r="G309" s="73">
        <f t="shared" si="104"/>
        <v>1</v>
      </c>
      <c r="H309" s="73">
        <f t="shared" si="105"/>
        <v>1</v>
      </c>
      <c r="I309" s="142">
        <v>36259000</v>
      </c>
      <c r="J309" s="75">
        <v>0</v>
      </c>
      <c r="K309" s="76">
        <f t="shared" si="95"/>
        <v>36259000</v>
      </c>
      <c r="L309" s="77">
        <f t="shared" si="106"/>
        <v>0</v>
      </c>
      <c r="M309" s="77">
        <f t="shared" si="106"/>
        <v>0</v>
      </c>
      <c r="N309" s="77">
        <f t="shared" si="106"/>
        <v>36259000</v>
      </c>
      <c r="O309" s="77">
        <f t="shared" si="106"/>
        <v>36259000</v>
      </c>
      <c r="P309" s="78"/>
    </row>
    <row r="310" spans="1:16" s="22" customFormat="1" ht="16.5" hidden="1">
      <c r="A310" s="96">
        <v>6</v>
      </c>
      <c r="B310" s="97" t="s">
        <v>297</v>
      </c>
      <c r="C310" s="98" t="s">
        <v>109</v>
      </c>
      <c r="D310" s="79">
        <v>4</v>
      </c>
      <c r="E310" s="74">
        <v>0</v>
      </c>
      <c r="F310" s="73">
        <v>0</v>
      </c>
      <c r="G310" s="73">
        <f t="shared" si="104"/>
        <v>4</v>
      </c>
      <c r="H310" s="73">
        <f t="shared" si="105"/>
        <v>4</v>
      </c>
      <c r="I310" s="142">
        <v>3732000</v>
      </c>
      <c r="J310" s="75">
        <v>0</v>
      </c>
      <c r="K310" s="76">
        <f t="shared" si="95"/>
        <v>14928000</v>
      </c>
      <c r="L310" s="77">
        <f t="shared" si="106"/>
        <v>0</v>
      </c>
      <c r="M310" s="77">
        <f t="shared" si="106"/>
        <v>0</v>
      </c>
      <c r="N310" s="77">
        <f t="shared" si="106"/>
        <v>14928000</v>
      </c>
      <c r="O310" s="77">
        <f t="shared" si="106"/>
        <v>14928000</v>
      </c>
      <c r="P310" s="78"/>
    </row>
    <row r="311" spans="1:16" s="22" customFormat="1" ht="16.5" hidden="1">
      <c r="A311" s="96">
        <v>7</v>
      </c>
      <c r="B311" s="97" t="s">
        <v>292</v>
      </c>
      <c r="C311" s="98" t="s">
        <v>54</v>
      </c>
      <c r="D311" s="79">
        <v>1</v>
      </c>
      <c r="E311" s="74">
        <v>0</v>
      </c>
      <c r="F311" s="73">
        <v>0</v>
      </c>
      <c r="G311" s="73">
        <f t="shared" si="104"/>
        <v>1</v>
      </c>
      <c r="H311" s="73">
        <f t="shared" si="105"/>
        <v>1</v>
      </c>
      <c r="I311" s="142">
        <v>47557000</v>
      </c>
      <c r="J311" s="75">
        <v>0</v>
      </c>
      <c r="K311" s="76">
        <f t="shared" si="95"/>
        <v>47557000</v>
      </c>
      <c r="L311" s="77">
        <f t="shared" si="106"/>
        <v>0</v>
      </c>
      <c r="M311" s="77">
        <f t="shared" si="106"/>
        <v>0</v>
      </c>
      <c r="N311" s="77">
        <f t="shared" si="106"/>
        <v>47557000</v>
      </c>
      <c r="O311" s="77">
        <f t="shared" si="106"/>
        <v>47557000</v>
      </c>
      <c r="P311" s="78"/>
    </row>
    <row r="312" spans="1:16" s="22" customFormat="1" ht="31.5" hidden="1">
      <c r="A312" s="96">
        <v>8</v>
      </c>
      <c r="B312" s="97" t="s">
        <v>293</v>
      </c>
      <c r="C312" s="98" t="s">
        <v>54</v>
      </c>
      <c r="D312" s="79">
        <v>1</v>
      </c>
      <c r="E312" s="74">
        <v>0</v>
      </c>
      <c r="F312" s="73">
        <v>0</v>
      </c>
      <c r="G312" s="73">
        <f t="shared" si="104"/>
        <v>1</v>
      </c>
      <c r="H312" s="73">
        <f t="shared" si="105"/>
        <v>1</v>
      </c>
      <c r="I312" s="142">
        <v>53754000</v>
      </c>
      <c r="J312" s="75">
        <v>0</v>
      </c>
      <c r="K312" s="76">
        <f t="shared" si="95"/>
        <v>53754000</v>
      </c>
      <c r="L312" s="77">
        <f t="shared" si="106"/>
        <v>0</v>
      </c>
      <c r="M312" s="77">
        <f t="shared" si="106"/>
        <v>0</v>
      </c>
      <c r="N312" s="77">
        <f t="shared" si="106"/>
        <v>53754000</v>
      </c>
      <c r="O312" s="77">
        <f t="shared" si="106"/>
        <v>53754000</v>
      </c>
      <c r="P312" s="78"/>
    </row>
    <row r="313" spans="1:16" s="22" customFormat="1" ht="16.5" hidden="1">
      <c r="A313" s="96">
        <v>9</v>
      </c>
      <c r="B313" s="97" t="s">
        <v>298</v>
      </c>
      <c r="C313" s="98" t="s">
        <v>109</v>
      </c>
      <c r="D313" s="79">
        <v>1</v>
      </c>
      <c r="E313" s="74">
        <v>0</v>
      </c>
      <c r="F313" s="73">
        <v>0</v>
      </c>
      <c r="G313" s="73">
        <f t="shared" si="104"/>
        <v>1</v>
      </c>
      <c r="H313" s="73">
        <f t="shared" si="105"/>
        <v>1</v>
      </c>
      <c r="I313" s="142">
        <v>25459000</v>
      </c>
      <c r="J313" s="75">
        <v>0</v>
      </c>
      <c r="K313" s="76">
        <f t="shared" si="95"/>
        <v>25459000</v>
      </c>
      <c r="L313" s="77">
        <f t="shared" si="106"/>
        <v>0</v>
      </c>
      <c r="M313" s="77">
        <f t="shared" si="106"/>
        <v>0</v>
      </c>
      <c r="N313" s="77">
        <f t="shared" si="106"/>
        <v>25459000</v>
      </c>
      <c r="O313" s="77">
        <f t="shared" si="106"/>
        <v>25459000</v>
      </c>
      <c r="P313" s="78"/>
    </row>
    <row r="314" spans="1:16" s="22" customFormat="1" ht="16.5" hidden="1">
      <c r="A314" s="96">
        <v>10</v>
      </c>
      <c r="B314" s="97" t="s">
        <v>299</v>
      </c>
      <c r="C314" s="98" t="s">
        <v>109</v>
      </c>
      <c r="D314" s="79">
        <v>1</v>
      </c>
      <c r="E314" s="74">
        <v>0</v>
      </c>
      <c r="F314" s="73">
        <v>0</v>
      </c>
      <c r="G314" s="73">
        <f t="shared" si="104"/>
        <v>1</v>
      </c>
      <c r="H314" s="73">
        <f t="shared" si="105"/>
        <v>1</v>
      </c>
      <c r="I314" s="142">
        <v>25778000</v>
      </c>
      <c r="J314" s="75">
        <v>0</v>
      </c>
      <c r="K314" s="76">
        <f t="shared" si="95"/>
        <v>25778000</v>
      </c>
      <c r="L314" s="77">
        <f t="shared" si="106"/>
        <v>0</v>
      </c>
      <c r="M314" s="77">
        <f t="shared" si="106"/>
        <v>0</v>
      </c>
      <c r="N314" s="77">
        <f t="shared" si="106"/>
        <v>25778000</v>
      </c>
      <c r="O314" s="77">
        <f t="shared" si="106"/>
        <v>25778000</v>
      </c>
      <c r="P314" s="78"/>
    </row>
    <row r="315" spans="1:16" s="22" customFormat="1" ht="16.5" hidden="1">
      <c r="A315" s="96">
        <v>11</v>
      </c>
      <c r="B315" s="97" t="s">
        <v>300</v>
      </c>
      <c r="C315" s="98" t="s">
        <v>109</v>
      </c>
      <c r="D315" s="79">
        <v>2</v>
      </c>
      <c r="E315" s="74">
        <v>0</v>
      </c>
      <c r="F315" s="73">
        <v>0</v>
      </c>
      <c r="G315" s="73">
        <f t="shared" si="104"/>
        <v>2</v>
      </c>
      <c r="H315" s="73">
        <f t="shared" si="105"/>
        <v>2</v>
      </c>
      <c r="I315" s="142">
        <v>47987000</v>
      </c>
      <c r="J315" s="75">
        <v>0</v>
      </c>
      <c r="K315" s="76">
        <f t="shared" si="95"/>
        <v>95974000</v>
      </c>
      <c r="L315" s="77">
        <f t="shared" si="106"/>
        <v>0</v>
      </c>
      <c r="M315" s="77">
        <f t="shared" si="106"/>
        <v>0</v>
      </c>
      <c r="N315" s="77">
        <f t="shared" si="106"/>
        <v>95974000</v>
      </c>
      <c r="O315" s="77">
        <f t="shared" si="106"/>
        <v>95974000</v>
      </c>
      <c r="P315" s="78"/>
    </row>
    <row r="316" spans="1:16" s="22" customFormat="1" ht="16.5" hidden="1">
      <c r="A316" s="96">
        <v>12</v>
      </c>
      <c r="B316" s="97" t="s">
        <v>301</v>
      </c>
      <c r="C316" s="98" t="s">
        <v>109</v>
      </c>
      <c r="D316" s="79">
        <v>2</v>
      </c>
      <c r="E316" s="74">
        <v>0</v>
      </c>
      <c r="F316" s="73">
        <v>0</v>
      </c>
      <c r="G316" s="73">
        <f t="shared" si="104"/>
        <v>2</v>
      </c>
      <c r="H316" s="73">
        <f t="shared" si="105"/>
        <v>2</v>
      </c>
      <c r="I316" s="142">
        <v>2917000</v>
      </c>
      <c r="J316" s="75">
        <v>0</v>
      </c>
      <c r="K316" s="76">
        <f t="shared" si="95"/>
        <v>5834000</v>
      </c>
      <c r="L316" s="77">
        <f t="shared" si="106"/>
        <v>0</v>
      </c>
      <c r="M316" s="77">
        <f t="shared" si="106"/>
        <v>0</v>
      </c>
      <c r="N316" s="77">
        <f t="shared" si="106"/>
        <v>5834000</v>
      </c>
      <c r="O316" s="77">
        <f t="shared" si="106"/>
        <v>5834000</v>
      </c>
      <c r="P316" s="78"/>
    </row>
    <row r="317" spans="1:16" s="22" customFormat="1" ht="16.5" hidden="1">
      <c r="A317" s="96">
        <v>13</v>
      </c>
      <c r="B317" s="97" t="s">
        <v>302</v>
      </c>
      <c r="C317" s="98" t="s">
        <v>109</v>
      </c>
      <c r="D317" s="79">
        <v>2</v>
      </c>
      <c r="E317" s="74">
        <v>0</v>
      </c>
      <c r="F317" s="73">
        <v>0</v>
      </c>
      <c r="G317" s="73">
        <f t="shared" si="104"/>
        <v>2</v>
      </c>
      <c r="H317" s="73">
        <f t="shared" si="105"/>
        <v>2</v>
      </c>
      <c r="I317" s="142">
        <v>1379000</v>
      </c>
      <c r="J317" s="75">
        <v>0</v>
      </c>
      <c r="K317" s="76">
        <f t="shared" si="95"/>
        <v>2758000</v>
      </c>
      <c r="L317" s="77">
        <f t="shared" si="106"/>
        <v>0</v>
      </c>
      <c r="M317" s="77">
        <f t="shared" si="106"/>
        <v>0</v>
      </c>
      <c r="N317" s="77">
        <f t="shared" si="106"/>
        <v>2758000</v>
      </c>
      <c r="O317" s="77">
        <f t="shared" si="106"/>
        <v>2758000</v>
      </c>
      <c r="P317" s="78"/>
    </row>
    <row r="318" spans="1:16" s="22" customFormat="1" ht="16.5" hidden="1">
      <c r="A318" s="96">
        <v>14</v>
      </c>
      <c r="B318" s="97" t="s">
        <v>303</v>
      </c>
      <c r="C318" s="98" t="s">
        <v>78</v>
      </c>
      <c r="D318" s="79">
        <v>50</v>
      </c>
      <c r="E318" s="74">
        <v>0</v>
      </c>
      <c r="F318" s="73">
        <v>0</v>
      </c>
      <c r="G318" s="73">
        <f t="shared" si="104"/>
        <v>50</v>
      </c>
      <c r="H318" s="73">
        <f t="shared" si="105"/>
        <v>50</v>
      </c>
      <c r="I318" s="142">
        <v>42000</v>
      </c>
      <c r="J318" s="75">
        <v>0</v>
      </c>
      <c r="K318" s="76">
        <f t="shared" si="95"/>
        <v>2100000</v>
      </c>
      <c r="L318" s="77">
        <f t="shared" si="106"/>
        <v>0</v>
      </c>
      <c r="M318" s="77">
        <f t="shared" si="106"/>
        <v>0</v>
      </c>
      <c r="N318" s="77">
        <f t="shared" si="106"/>
        <v>2100000</v>
      </c>
      <c r="O318" s="77">
        <f t="shared" si="106"/>
        <v>2100000</v>
      </c>
      <c r="P318" s="78"/>
    </row>
    <row r="319" spans="1:16" s="22" customFormat="1" ht="16.5" hidden="1">
      <c r="A319" s="96">
        <v>15</v>
      </c>
      <c r="B319" s="97" t="s">
        <v>304</v>
      </c>
      <c r="C319" s="98" t="s">
        <v>109</v>
      </c>
      <c r="D319" s="79">
        <v>1</v>
      </c>
      <c r="E319" s="74">
        <v>0</v>
      </c>
      <c r="F319" s="73">
        <v>0</v>
      </c>
      <c r="G319" s="73">
        <f t="shared" si="104"/>
        <v>1</v>
      </c>
      <c r="H319" s="73">
        <f t="shared" si="105"/>
        <v>1</v>
      </c>
      <c r="I319" s="142">
        <v>4134000</v>
      </c>
      <c r="J319" s="75">
        <v>0</v>
      </c>
      <c r="K319" s="76">
        <f t="shared" si="95"/>
        <v>4134000</v>
      </c>
      <c r="L319" s="77">
        <f t="shared" si="106"/>
        <v>0</v>
      </c>
      <c r="M319" s="77">
        <f t="shared" si="106"/>
        <v>0</v>
      </c>
      <c r="N319" s="77">
        <f t="shared" si="106"/>
        <v>4134000</v>
      </c>
      <c r="O319" s="77">
        <f t="shared" si="106"/>
        <v>4134000</v>
      </c>
      <c r="P319" s="78"/>
    </row>
    <row r="320" spans="1:16" s="22" customFormat="1" ht="16.5" hidden="1">
      <c r="A320" s="96">
        <v>16</v>
      </c>
      <c r="B320" s="97" t="s">
        <v>294</v>
      </c>
      <c r="C320" s="98" t="s">
        <v>54</v>
      </c>
      <c r="D320" s="79">
        <v>1</v>
      </c>
      <c r="E320" s="74">
        <v>0</v>
      </c>
      <c r="F320" s="73">
        <v>0</v>
      </c>
      <c r="G320" s="73">
        <f t="shared" si="104"/>
        <v>1</v>
      </c>
      <c r="H320" s="73">
        <f t="shared" si="105"/>
        <v>1</v>
      </c>
      <c r="I320" s="142">
        <v>26060000</v>
      </c>
      <c r="J320" s="75">
        <v>0</v>
      </c>
      <c r="K320" s="76">
        <f t="shared" si="95"/>
        <v>26060000</v>
      </c>
      <c r="L320" s="77">
        <f t="shared" si="106"/>
        <v>0</v>
      </c>
      <c r="M320" s="77">
        <f t="shared" si="106"/>
        <v>0</v>
      </c>
      <c r="N320" s="77">
        <f t="shared" si="106"/>
        <v>26060000</v>
      </c>
      <c r="O320" s="77">
        <f t="shared" si="106"/>
        <v>26060000</v>
      </c>
      <c r="P320" s="78"/>
    </row>
    <row r="321" spans="1:16" s="22" customFormat="1" ht="15.75" hidden="1">
      <c r="A321" s="95" t="s">
        <v>61</v>
      </c>
      <c r="B321" s="266" t="s">
        <v>305</v>
      </c>
      <c r="C321" s="266"/>
      <c r="D321" s="266"/>
      <c r="E321" s="266"/>
      <c r="F321" s="101"/>
      <c r="G321" s="101"/>
      <c r="H321" s="101"/>
      <c r="I321" s="144"/>
      <c r="J321" s="75"/>
      <c r="K321" s="76"/>
      <c r="L321" s="80"/>
      <c r="M321" s="80"/>
      <c r="N321" s="81"/>
      <c r="O321" s="82"/>
      <c r="P321" s="78"/>
    </row>
    <row r="322" spans="1:16" s="22" customFormat="1" ht="31.5" hidden="1">
      <c r="A322" s="96">
        <v>1</v>
      </c>
      <c r="B322" s="97" t="s">
        <v>306</v>
      </c>
      <c r="C322" s="98" t="s">
        <v>97</v>
      </c>
      <c r="D322" s="79">
        <v>3</v>
      </c>
      <c r="E322" s="74">
        <v>0</v>
      </c>
      <c r="F322" s="73">
        <v>0</v>
      </c>
      <c r="G322" s="73">
        <f t="shared" ref="G322:G332" si="107">D322</f>
        <v>3</v>
      </c>
      <c r="H322" s="73">
        <f t="shared" ref="H322:H332" si="108">F322+G322</f>
        <v>3</v>
      </c>
      <c r="I322" s="142">
        <v>19748000</v>
      </c>
      <c r="J322" s="75">
        <v>0</v>
      </c>
      <c r="K322" s="76">
        <f t="shared" si="95"/>
        <v>59244000</v>
      </c>
      <c r="L322" s="77">
        <f t="shared" ref="L322:O332" si="109">E322*($I322+$J322)</f>
        <v>0</v>
      </c>
      <c r="M322" s="77">
        <f t="shared" si="109"/>
        <v>0</v>
      </c>
      <c r="N322" s="77">
        <f t="shared" si="109"/>
        <v>59244000</v>
      </c>
      <c r="O322" s="77">
        <f t="shared" si="109"/>
        <v>59244000</v>
      </c>
      <c r="P322" s="78"/>
    </row>
    <row r="323" spans="1:16" s="22" customFormat="1" ht="16.5" hidden="1">
      <c r="A323" s="96">
        <v>2</v>
      </c>
      <c r="B323" s="97" t="s">
        <v>307</v>
      </c>
      <c r="C323" s="98" t="s">
        <v>54</v>
      </c>
      <c r="D323" s="79">
        <v>3</v>
      </c>
      <c r="E323" s="74">
        <v>0</v>
      </c>
      <c r="F323" s="73">
        <v>0</v>
      </c>
      <c r="G323" s="73">
        <f t="shared" si="107"/>
        <v>3</v>
      </c>
      <c r="H323" s="73">
        <f t="shared" si="108"/>
        <v>3</v>
      </c>
      <c r="I323" s="142">
        <v>26057000</v>
      </c>
      <c r="J323" s="75">
        <v>0</v>
      </c>
      <c r="K323" s="76">
        <f t="shared" si="95"/>
        <v>78171000</v>
      </c>
      <c r="L323" s="77">
        <f t="shared" si="109"/>
        <v>0</v>
      </c>
      <c r="M323" s="77">
        <f t="shared" si="109"/>
        <v>0</v>
      </c>
      <c r="N323" s="77">
        <f t="shared" si="109"/>
        <v>78171000</v>
      </c>
      <c r="O323" s="77">
        <f t="shared" si="109"/>
        <v>78171000</v>
      </c>
      <c r="P323" s="78"/>
    </row>
    <row r="324" spans="1:16" s="22" customFormat="1" ht="16.5" hidden="1">
      <c r="A324" s="96">
        <v>3</v>
      </c>
      <c r="B324" s="97" t="s">
        <v>296</v>
      </c>
      <c r="C324" s="98" t="s">
        <v>109</v>
      </c>
      <c r="D324" s="79">
        <v>3</v>
      </c>
      <c r="E324" s="74">
        <v>0</v>
      </c>
      <c r="F324" s="73">
        <v>0</v>
      </c>
      <c r="G324" s="73">
        <f t="shared" si="107"/>
        <v>3</v>
      </c>
      <c r="H324" s="73">
        <f t="shared" si="108"/>
        <v>3</v>
      </c>
      <c r="I324" s="142">
        <v>36259000</v>
      </c>
      <c r="J324" s="75">
        <v>0</v>
      </c>
      <c r="K324" s="76">
        <f t="shared" si="95"/>
        <v>108777000</v>
      </c>
      <c r="L324" s="77">
        <f t="shared" si="109"/>
        <v>0</v>
      </c>
      <c r="M324" s="77">
        <f t="shared" si="109"/>
        <v>0</v>
      </c>
      <c r="N324" s="77">
        <f t="shared" si="109"/>
        <v>108777000</v>
      </c>
      <c r="O324" s="77">
        <f t="shared" si="109"/>
        <v>108777000</v>
      </c>
      <c r="P324" s="78"/>
    </row>
    <row r="325" spans="1:16" s="22" customFormat="1" ht="16.5" hidden="1">
      <c r="A325" s="96">
        <v>4</v>
      </c>
      <c r="B325" s="97" t="s">
        <v>297</v>
      </c>
      <c r="C325" s="98" t="s">
        <v>109</v>
      </c>
      <c r="D325" s="79">
        <v>6</v>
      </c>
      <c r="E325" s="74">
        <v>0</v>
      </c>
      <c r="F325" s="73">
        <v>0</v>
      </c>
      <c r="G325" s="73">
        <f t="shared" si="107"/>
        <v>6</v>
      </c>
      <c r="H325" s="73">
        <f t="shared" si="108"/>
        <v>6</v>
      </c>
      <c r="I325" s="142">
        <v>3732000</v>
      </c>
      <c r="J325" s="75">
        <v>0</v>
      </c>
      <c r="K325" s="76">
        <f t="shared" si="95"/>
        <v>22392000</v>
      </c>
      <c r="L325" s="77">
        <f t="shared" si="109"/>
        <v>0</v>
      </c>
      <c r="M325" s="77">
        <f t="shared" si="109"/>
        <v>0</v>
      </c>
      <c r="N325" s="77">
        <f t="shared" si="109"/>
        <v>22392000</v>
      </c>
      <c r="O325" s="77">
        <f t="shared" si="109"/>
        <v>22392000</v>
      </c>
      <c r="P325" s="78"/>
    </row>
    <row r="326" spans="1:16" s="22" customFormat="1" ht="31.5" hidden="1">
      <c r="A326" s="96">
        <v>5</v>
      </c>
      <c r="B326" s="97" t="s">
        <v>293</v>
      </c>
      <c r="C326" s="98" t="s">
        <v>54</v>
      </c>
      <c r="D326" s="79">
        <v>3</v>
      </c>
      <c r="E326" s="74">
        <v>0</v>
      </c>
      <c r="F326" s="73">
        <v>0</v>
      </c>
      <c r="G326" s="73">
        <f t="shared" si="107"/>
        <v>3</v>
      </c>
      <c r="H326" s="73">
        <f t="shared" si="108"/>
        <v>3</v>
      </c>
      <c r="I326" s="142">
        <v>53754000</v>
      </c>
      <c r="J326" s="75">
        <v>0</v>
      </c>
      <c r="K326" s="76">
        <f t="shared" si="95"/>
        <v>161262000</v>
      </c>
      <c r="L326" s="77">
        <f t="shared" si="109"/>
        <v>0</v>
      </c>
      <c r="M326" s="77">
        <f t="shared" si="109"/>
        <v>0</v>
      </c>
      <c r="N326" s="77">
        <f t="shared" si="109"/>
        <v>161262000</v>
      </c>
      <c r="O326" s="77">
        <f t="shared" si="109"/>
        <v>161262000</v>
      </c>
      <c r="P326" s="78"/>
    </row>
    <row r="327" spans="1:16" s="22" customFormat="1" ht="16.5" hidden="1">
      <c r="A327" s="96">
        <v>6</v>
      </c>
      <c r="B327" s="97" t="s">
        <v>299</v>
      </c>
      <c r="C327" s="98" t="s">
        <v>109</v>
      </c>
      <c r="D327" s="79">
        <v>3</v>
      </c>
      <c r="E327" s="74">
        <v>0</v>
      </c>
      <c r="F327" s="73">
        <v>0</v>
      </c>
      <c r="G327" s="73">
        <f t="shared" si="107"/>
        <v>3</v>
      </c>
      <c r="H327" s="73">
        <f t="shared" si="108"/>
        <v>3</v>
      </c>
      <c r="I327" s="142">
        <v>25778000</v>
      </c>
      <c r="J327" s="75">
        <v>0</v>
      </c>
      <c r="K327" s="76">
        <f t="shared" si="95"/>
        <v>77334000</v>
      </c>
      <c r="L327" s="77">
        <f t="shared" si="109"/>
        <v>0</v>
      </c>
      <c r="M327" s="77">
        <f t="shared" si="109"/>
        <v>0</v>
      </c>
      <c r="N327" s="77">
        <f t="shared" si="109"/>
        <v>77334000</v>
      </c>
      <c r="O327" s="77">
        <f t="shared" si="109"/>
        <v>77334000</v>
      </c>
      <c r="P327" s="78"/>
    </row>
    <row r="328" spans="1:16" s="22" customFormat="1" ht="16.5" hidden="1">
      <c r="A328" s="96">
        <v>7</v>
      </c>
      <c r="B328" s="97" t="s">
        <v>300</v>
      </c>
      <c r="C328" s="98" t="s">
        <v>109</v>
      </c>
      <c r="D328" s="79">
        <v>3</v>
      </c>
      <c r="E328" s="74">
        <v>0</v>
      </c>
      <c r="F328" s="73">
        <v>0</v>
      </c>
      <c r="G328" s="73">
        <f t="shared" si="107"/>
        <v>3</v>
      </c>
      <c r="H328" s="73">
        <f t="shared" si="108"/>
        <v>3</v>
      </c>
      <c r="I328" s="142">
        <v>47987000</v>
      </c>
      <c r="J328" s="75">
        <v>0</v>
      </c>
      <c r="K328" s="76">
        <f t="shared" si="95"/>
        <v>143961000</v>
      </c>
      <c r="L328" s="77">
        <f t="shared" si="109"/>
        <v>0</v>
      </c>
      <c r="M328" s="77">
        <f t="shared" si="109"/>
        <v>0</v>
      </c>
      <c r="N328" s="77">
        <f t="shared" si="109"/>
        <v>143961000</v>
      </c>
      <c r="O328" s="77">
        <f t="shared" si="109"/>
        <v>143961000</v>
      </c>
      <c r="P328" s="78"/>
    </row>
    <row r="329" spans="1:16" s="22" customFormat="1" ht="16.5" hidden="1">
      <c r="A329" s="96">
        <v>8</v>
      </c>
      <c r="B329" s="97" t="s">
        <v>301</v>
      </c>
      <c r="C329" s="98" t="s">
        <v>109</v>
      </c>
      <c r="D329" s="79">
        <v>3</v>
      </c>
      <c r="E329" s="74">
        <v>0</v>
      </c>
      <c r="F329" s="73">
        <v>0</v>
      </c>
      <c r="G329" s="73">
        <f t="shared" si="107"/>
        <v>3</v>
      </c>
      <c r="H329" s="73">
        <f t="shared" si="108"/>
        <v>3</v>
      </c>
      <c r="I329" s="142">
        <v>2917000</v>
      </c>
      <c r="J329" s="75">
        <v>0</v>
      </c>
      <c r="K329" s="76">
        <f t="shared" si="95"/>
        <v>8751000</v>
      </c>
      <c r="L329" s="77">
        <f t="shared" si="109"/>
        <v>0</v>
      </c>
      <c r="M329" s="77">
        <f t="shared" si="109"/>
        <v>0</v>
      </c>
      <c r="N329" s="77">
        <f t="shared" si="109"/>
        <v>8751000</v>
      </c>
      <c r="O329" s="77">
        <f t="shared" si="109"/>
        <v>8751000</v>
      </c>
      <c r="P329" s="78"/>
    </row>
    <row r="330" spans="1:16" s="22" customFormat="1" ht="16.5" hidden="1">
      <c r="A330" s="96">
        <v>9</v>
      </c>
      <c r="B330" s="97" t="s">
        <v>302</v>
      </c>
      <c r="C330" s="98" t="s">
        <v>109</v>
      </c>
      <c r="D330" s="79">
        <v>3</v>
      </c>
      <c r="E330" s="74">
        <v>0</v>
      </c>
      <c r="F330" s="73">
        <v>0</v>
      </c>
      <c r="G330" s="73">
        <f t="shared" si="107"/>
        <v>3</v>
      </c>
      <c r="H330" s="73">
        <f t="shared" si="108"/>
        <v>3</v>
      </c>
      <c r="I330" s="142">
        <v>1379000</v>
      </c>
      <c r="J330" s="75">
        <v>0</v>
      </c>
      <c r="K330" s="76">
        <f t="shared" si="95"/>
        <v>4137000</v>
      </c>
      <c r="L330" s="77">
        <f t="shared" si="109"/>
        <v>0</v>
      </c>
      <c r="M330" s="77">
        <f t="shared" si="109"/>
        <v>0</v>
      </c>
      <c r="N330" s="77">
        <f t="shared" si="109"/>
        <v>4137000</v>
      </c>
      <c r="O330" s="77">
        <f t="shared" si="109"/>
        <v>4137000</v>
      </c>
      <c r="P330" s="78"/>
    </row>
    <row r="331" spans="1:16" s="22" customFormat="1" ht="16.5" hidden="1">
      <c r="A331" s="96">
        <v>10</v>
      </c>
      <c r="B331" s="97" t="s">
        <v>303</v>
      </c>
      <c r="C331" s="98" t="s">
        <v>78</v>
      </c>
      <c r="D331" s="79">
        <v>50</v>
      </c>
      <c r="E331" s="74">
        <v>0</v>
      </c>
      <c r="F331" s="73">
        <v>0</v>
      </c>
      <c r="G331" s="73">
        <f t="shared" si="107"/>
        <v>50</v>
      </c>
      <c r="H331" s="73">
        <f t="shared" si="108"/>
        <v>50</v>
      </c>
      <c r="I331" s="142">
        <v>42000</v>
      </c>
      <c r="J331" s="75">
        <v>0</v>
      </c>
      <c r="K331" s="76">
        <f t="shared" si="95"/>
        <v>2100000</v>
      </c>
      <c r="L331" s="77">
        <f t="shared" si="109"/>
        <v>0</v>
      </c>
      <c r="M331" s="77">
        <f t="shared" si="109"/>
        <v>0</v>
      </c>
      <c r="N331" s="77">
        <f t="shared" si="109"/>
        <v>2100000</v>
      </c>
      <c r="O331" s="77">
        <f t="shared" si="109"/>
        <v>2100000</v>
      </c>
      <c r="P331" s="78"/>
    </row>
    <row r="332" spans="1:16" s="22" customFormat="1" ht="16.5" hidden="1">
      <c r="A332" s="96">
        <v>11</v>
      </c>
      <c r="B332" s="97" t="s">
        <v>304</v>
      </c>
      <c r="C332" s="98" t="s">
        <v>109</v>
      </c>
      <c r="D332" s="79">
        <v>3</v>
      </c>
      <c r="E332" s="74">
        <v>0</v>
      </c>
      <c r="F332" s="73">
        <v>0</v>
      </c>
      <c r="G332" s="73">
        <f t="shared" si="107"/>
        <v>3</v>
      </c>
      <c r="H332" s="73">
        <f t="shared" si="108"/>
        <v>3</v>
      </c>
      <c r="I332" s="142">
        <v>4134000</v>
      </c>
      <c r="J332" s="75">
        <v>0</v>
      </c>
      <c r="K332" s="76">
        <f t="shared" si="95"/>
        <v>12402000</v>
      </c>
      <c r="L332" s="77">
        <f t="shared" si="109"/>
        <v>0</v>
      </c>
      <c r="M332" s="77">
        <f t="shared" si="109"/>
        <v>0</v>
      </c>
      <c r="N332" s="77">
        <f t="shared" si="109"/>
        <v>12402000</v>
      </c>
      <c r="O332" s="77">
        <f t="shared" si="109"/>
        <v>12402000</v>
      </c>
      <c r="P332" s="78"/>
    </row>
    <row r="333" spans="1:16" s="22" customFormat="1" ht="15.75" hidden="1">
      <c r="A333" s="95" t="s">
        <v>66</v>
      </c>
      <c r="B333" s="266" t="s">
        <v>308</v>
      </c>
      <c r="C333" s="266"/>
      <c r="D333" s="266"/>
      <c r="E333" s="266"/>
      <c r="F333" s="101"/>
      <c r="G333" s="101"/>
      <c r="H333" s="101"/>
      <c r="I333" s="144"/>
      <c r="J333" s="75"/>
      <c r="K333" s="76"/>
      <c r="L333" s="80"/>
      <c r="M333" s="80"/>
      <c r="N333" s="81"/>
      <c r="O333" s="82"/>
      <c r="P333" s="78"/>
    </row>
    <row r="334" spans="1:16" s="22" customFormat="1" ht="16.5" hidden="1">
      <c r="A334" s="96">
        <v>1</v>
      </c>
      <c r="B334" s="97" t="s">
        <v>307</v>
      </c>
      <c r="C334" s="98" t="s">
        <v>54</v>
      </c>
      <c r="D334" s="79">
        <v>1</v>
      </c>
      <c r="E334" s="74">
        <v>0</v>
      </c>
      <c r="F334" s="73">
        <v>0</v>
      </c>
      <c r="G334" s="73">
        <f t="shared" ref="G334:G341" si="110">D334</f>
        <v>1</v>
      </c>
      <c r="H334" s="73">
        <f t="shared" ref="H334:H341" si="111">F334+G334</f>
        <v>1</v>
      </c>
      <c r="I334" s="142">
        <v>26060000</v>
      </c>
      <c r="J334" s="75">
        <v>0</v>
      </c>
      <c r="K334" s="76">
        <f t="shared" si="95"/>
        <v>26060000</v>
      </c>
      <c r="L334" s="77">
        <f t="shared" ref="L334:O341" si="112">E334*($I334+$J334)</f>
        <v>0</v>
      </c>
      <c r="M334" s="77">
        <f t="shared" si="112"/>
        <v>0</v>
      </c>
      <c r="N334" s="77">
        <f t="shared" si="112"/>
        <v>26060000</v>
      </c>
      <c r="O334" s="77">
        <f t="shared" si="112"/>
        <v>26060000</v>
      </c>
      <c r="P334" s="78"/>
    </row>
    <row r="335" spans="1:16" s="22" customFormat="1" ht="16.5" hidden="1">
      <c r="A335" s="96">
        <v>2</v>
      </c>
      <c r="B335" s="97" t="s">
        <v>300</v>
      </c>
      <c r="C335" s="98" t="s">
        <v>109</v>
      </c>
      <c r="D335" s="79">
        <v>1</v>
      </c>
      <c r="E335" s="74">
        <v>0</v>
      </c>
      <c r="F335" s="73">
        <v>0</v>
      </c>
      <c r="G335" s="73">
        <f t="shared" si="110"/>
        <v>1</v>
      </c>
      <c r="H335" s="73">
        <f t="shared" si="111"/>
        <v>1</v>
      </c>
      <c r="I335" s="142">
        <v>47987000</v>
      </c>
      <c r="J335" s="75">
        <v>0</v>
      </c>
      <c r="K335" s="76">
        <f t="shared" si="95"/>
        <v>47987000</v>
      </c>
      <c r="L335" s="77">
        <f t="shared" si="112"/>
        <v>0</v>
      </c>
      <c r="M335" s="77">
        <f t="shared" si="112"/>
        <v>0</v>
      </c>
      <c r="N335" s="77">
        <f t="shared" si="112"/>
        <v>47987000</v>
      </c>
      <c r="O335" s="77">
        <f t="shared" si="112"/>
        <v>47987000</v>
      </c>
      <c r="P335" s="78"/>
    </row>
    <row r="336" spans="1:16" s="22" customFormat="1" ht="16.5" hidden="1">
      <c r="A336" s="96">
        <v>3</v>
      </c>
      <c r="B336" s="97" t="s">
        <v>108</v>
      </c>
      <c r="C336" s="98" t="s">
        <v>109</v>
      </c>
      <c r="D336" s="79">
        <v>1</v>
      </c>
      <c r="E336" s="74">
        <v>0</v>
      </c>
      <c r="F336" s="73">
        <v>0</v>
      </c>
      <c r="G336" s="73">
        <f t="shared" si="110"/>
        <v>1</v>
      </c>
      <c r="H336" s="73">
        <f t="shared" si="111"/>
        <v>1</v>
      </c>
      <c r="I336" s="142">
        <v>10635000</v>
      </c>
      <c r="J336" s="75">
        <v>0</v>
      </c>
      <c r="K336" s="76">
        <f t="shared" si="95"/>
        <v>10635000</v>
      </c>
      <c r="L336" s="77">
        <f t="shared" si="112"/>
        <v>0</v>
      </c>
      <c r="M336" s="77">
        <f t="shared" si="112"/>
        <v>0</v>
      </c>
      <c r="N336" s="77">
        <f t="shared" si="112"/>
        <v>10635000</v>
      </c>
      <c r="O336" s="77">
        <f t="shared" si="112"/>
        <v>10635000</v>
      </c>
      <c r="P336" s="78"/>
    </row>
    <row r="337" spans="1:17" s="22" customFormat="1" ht="16.5" hidden="1">
      <c r="A337" s="96">
        <v>4</v>
      </c>
      <c r="B337" s="97" t="s">
        <v>110</v>
      </c>
      <c r="C337" s="98" t="s">
        <v>109</v>
      </c>
      <c r="D337" s="79">
        <v>10</v>
      </c>
      <c r="E337" s="74">
        <v>0</v>
      </c>
      <c r="F337" s="73">
        <v>0</v>
      </c>
      <c r="G337" s="73">
        <f t="shared" si="110"/>
        <v>10</v>
      </c>
      <c r="H337" s="73">
        <f t="shared" si="111"/>
        <v>10</v>
      </c>
      <c r="I337" s="142">
        <v>737000</v>
      </c>
      <c r="J337" s="75">
        <v>0</v>
      </c>
      <c r="K337" s="76">
        <f t="shared" si="95"/>
        <v>7370000</v>
      </c>
      <c r="L337" s="77">
        <f t="shared" si="112"/>
        <v>0</v>
      </c>
      <c r="M337" s="77">
        <f t="shared" si="112"/>
        <v>0</v>
      </c>
      <c r="N337" s="77">
        <f t="shared" si="112"/>
        <v>7370000</v>
      </c>
      <c r="O337" s="77">
        <f t="shared" si="112"/>
        <v>7370000</v>
      </c>
      <c r="P337" s="78"/>
    </row>
    <row r="338" spans="1:17" s="22" customFormat="1" ht="31.5" hidden="1">
      <c r="A338" s="96">
        <v>5</v>
      </c>
      <c r="B338" s="97" t="s">
        <v>309</v>
      </c>
      <c r="C338" s="98" t="s">
        <v>54</v>
      </c>
      <c r="D338" s="79">
        <v>1</v>
      </c>
      <c r="E338" s="74">
        <v>0</v>
      </c>
      <c r="F338" s="73">
        <v>0</v>
      </c>
      <c r="G338" s="73">
        <f t="shared" si="110"/>
        <v>1</v>
      </c>
      <c r="H338" s="73">
        <f t="shared" si="111"/>
        <v>1</v>
      </c>
      <c r="I338" s="142">
        <v>34028000</v>
      </c>
      <c r="J338" s="75">
        <v>0</v>
      </c>
      <c r="K338" s="76">
        <f t="shared" si="95"/>
        <v>34028000</v>
      </c>
      <c r="L338" s="77">
        <f t="shared" si="112"/>
        <v>0</v>
      </c>
      <c r="M338" s="77">
        <f t="shared" si="112"/>
        <v>0</v>
      </c>
      <c r="N338" s="77">
        <f t="shared" si="112"/>
        <v>34028000</v>
      </c>
      <c r="O338" s="77">
        <f t="shared" si="112"/>
        <v>34028000</v>
      </c>
      <c r="P338" s="78"/>
    </row>
    <row r="339" spans="1:17" s="22" customFormat="1" ht="16.5" hidden="1">
      <c r="A339" s="96">
        <v>6</v>
      </c>
      <c r="B339" s="97" t="s">
        <v>310</v>
      </c>
      <c r="C339" s="98" t="s">
        <v>109</v>
      </c>
      <c r="D339" s="79">
        <v>1</v>
      </c>
      <c r="E339" s="74">
        <v>0</v>
      </c>
      <c r="F339" s="73">
        <v>0</v>
      </c>
      <c r="G339" s="73">
        <f t="shared" si="110"/>
        <v>1</v>
      </c>
      <c r="H339" s="73">
        <f t="shared" si="111"/>
        <v>1</v>
      </c>
      <c r="I339" s="142">
        <v>2917000</v>
      </c>
      <c r="J339" s="75">
        <v>0</v>
      </c>
      <c r="K339" s="76">
        <f t="shared" si="95"/>
        <v>2917000</v>
      </c>
      <c r="L339" s="77">
        <f t="shared" si="112"/>
        <v>0</v>
      </c>
      <c r="M339" s="77">
        <f t="shared" si="112"/>
        <v>0</v>
      </c>
      <c r="N339" s="77">
        <f t="shared" si="112"/>
        <v>2917000</v>
      </c>
      <c r="O339" s="77">
        <f t="shared" si="112"/>
        <v>2917000</v>
      </c>
      <c r="P339" s="78"/>
    </row>
    <row r="340" spans="1:17" s="22" customFormat="1" ht="16.5" hidden="1">
      <c r="A340" s="96">
        <v>7</v>
      </c>
      <c r="B340" s="97" t="s">
        <v>311</v>
      </c>
      <c r="C340" s="98" t="s">
        <v>102</v>
      </c>
      <c r="D340" s="79">
        <v>22.44</v>
      </c>
      <c r="E340" s="74">
        <v>0</v>
      </c>
      <c r="F340" s="73">
        <v>0</v>
      </c>
      <c r="G340" s="73">
        <f t="shared" si="110"/>
        <v>22.44</v>
      </c>
      <c r="H340" s="73">
        <f t="shared" si="111"/>
        <v>22.44</v>
      </c>
      <c r="I340" s="142">
        <v>1484000</v>
      </c>
      <c r="J340" s="75">
        <v>0</v>
      </c>
      <c r="K340" s="76">
        <f t="shared" si="95"/>
        <v>33300960.000000004</v>
      </c>
      <c r="L340" s="77">
        <f t="shared" si="112"/>
        <v>0</v>
      </c>
      <c r="M340" s="77">
        <f t="shared" si="112"/>
        <v>0</v>
      </c>
      <c r="N340" s="77">
        <f t="shared" si="112"/>
        <v>33300960.000000004</v>
      </c>
      <c r="O340" s="77">
        <f t="shared" si="112"/>
        <v>33300960.000000004</v>
      </c>
      <c r="P340" s="78"/>
    </row>
    <row r="341" spans="1:17" s="22" customFormat="1" ht="78.75" hidden="1">
      <c r="A341" s="96">
        <v>8</v>
      </c>
      <c r="B341" s="97" t="s">
        <v>312</v>
      </c>
      <c r="C341" s="98" t="s">
        <v>54</v>
      </c>
      <c r="D341" s="79">
        <v>1</v>
      </c>
      <c r="E341" s="74">
        <v>0</v>
      </c>
      <c r="F341" s="73">
        <v>0</v>
      </c>
      <c r="G341" s="73">
        <f t="shared" si="110"/>
        <v>1</v>
      </c>
      <c r="H341" s="73">
        <f t="shared" si="111"/>
        <v>1</v>
      </c>
      <c r="I341" s="142">
        <v>7815000</v>
      </c>
      <c r="J341" s="75">
        <v>0</v>
      </c>
      <c r="K341" s="76">
        <f t="shared" si="95"/>
        <v>7815000</v>
      </c>
      <c r="L341" s="77">
        <f t="shared" si="112"/>
        <v>0</v>
      </c>
      <c r="M341" s="77">
        <f t="shared" si="112"/>
        <v>0</v>
      </c>
      <c r="N341" s="77">
        <f t="shared" si="112"/>
        <v>7815000</v>
      </c>
      <c r="O341" s="77">
        <f t="shared" si="112"/>
        <v>7815000</v>
      </c>
      <c r="P341" s="78"/>
    </row>
    <row r="342" spans="1:17" s="22" customFormat="1" ht="15.75" hidden="1">
      <c r="A342" s="95" t="s">
        <v>69</v>
      </c>
      <c r="B342" s="266" t="s">
        <v>313</v>
      </c>
      <c r="C342" s="266"/>
      <c r="D342" s="266"/>
      <c r="E342" s="266"/>
      <c r="F342" s="101"/>
      <c r="G342" s="101"/>
      <c r="H342" s="101"/>
      <c r="I342" s="144"/>
      <c r="J342" s="75"/>
      <c r="K342" s="76"/>
      <c r="L342" s="80"/>
      <c r="M342" s="80"/>
      <c r="N342" s="81"/>
      <c r="O342" s="82"/>
      <c r="P342" s="78"/>
    </row>
    <row r="343" spans="1:17" s="22" customFormat="1" ht="31.5" hidden="1">
      <c r="A343" s="96">
        <v>1</v>
      </c>
      <c r="B343" s="99" t="s">
        <v>60</v>
      </c>
      <c r="C343" s="98" t="s">
        <v>54</v>
      </c>
      <c r="D343" s="79">
        <v>1</v>
      </c>
      <c r="E343" s="74">
        <v>0</v>
      </c>
      <c r="F343" s="73">
        <v>0</v>
      </c>
      <c r="G343" s="73">
        <f t="shared" ref="G343:G353" si="113">D343</f>
        <v>1</v>
      </c>
      <c r="H343" s="73">
        <f t="shared" ref="H343:H353" si="114">F343+G343</f>
        <v>1</v>
      </c>
      <c r="I343" s="142">
        <v>1595808000</v>
      </c>
      <c r="J343" s="75">
        <v>0</v>
      </c>
      <c r="K343" s="76">
        <f t="shared" si="95"/>
        <v>1595808000</v>
      </c>
      <c r="L343" s="77">
        <f t="shared" ref="L343:O350" si="115">E343*($I343+$J343)</f>
        <v>0</v>
      </c>
      <c r="M343" s="77">
        <f t="shared" si="115"/>
        <v>0</v>
      </c>
      <c r="N343" s="77">
        <f t="shared" si="115"/>
        <v>1595808000</v>
      </c>
      <c r="O343" s="77">
        <f t="shared" si="115"/>
        <v>1595808000</v>
      </c>
      <c r="P343" s="78"/>
    </row>
    <row r="344" spans="1:17" s="22" customFormat="1" ht="31.5" hidden="1">
      <c r="A344" s="96">
        <v>2</v>
      </c>
      <c r="B344" s="97" t="s">
        <v>204</v>
      </c>
      <c r="C344" s="98" t="s">
        <v>54</v>
      </c>
      <c r="D344" s="79">
        <v>1</v>
      </c>
      <c r="E344" s="74">
        <v>0</v>
      </c>
      <c r="F344" s="73">
        <v>0</v>
      </c>
      <c r="G344" s="73">
        <f t="shared" si="113"/>
        <v>1</v>
      </c>
      <c r="H344" s="73">
        <f t="shared" si="114"/>
        <v>1</v>
      </c>
      <c r="I344" s="142">
        <v>689985000</v>
      </c>
      <c r="J344" s="75">
        <v>0</v>
      </c>
      <c r="K344" s="76">
        <f t="shared" si="95"/>
        <v>689985000</v>
      </c>
      <c r="L344" s="77">
        <f t="shared" si="115"/>
        <v>0</v>
      </c>
      <c r="M344" s="77">
        <f t="shared" si="115"/>
        <v>0</v>
      </c>
      <c r="N344" s="77">
        <f t="shared" si="115"/>
        <v>689985000</v>
      </c>
      <c r="O344" s="77">
        <f t="shared" si="115"/>
        <v>689985000</v>
      </c>
      <c r="P344" s="78"/>
    </row>
    <row r="345" spans="1:17" s="22" customFormat="1" ht="16.5" hidden="1">
      <c r="A345" s="96">
        <v>3</v>
      </c>
      <c r="B345" s="97" t="s">
        <v>314</v>
      </c>
      <c r="C345" s="98" t="s">
        <v>54</v>
      </c>
      <c r="D345" s="79">
        <v>1</v>
      </c>
      <c r="E345" s="74">
        <v>0</v>
      </c>
      <c r="F345" s="73">
        <v>0</v>
      </c>
      <c r="G345" s="73">
        <f t="shared" si="113"/>
        <v>1</v>
      </c>
      <c r="H345" s="73">
        <f t="shared" si="114"/>
        <v>1</v>
      </c>
      <c r="I345" s="142">
        <v>527046000</v>
      </c>
      <c r="J345" s="75">
        <v>0</v>
      </c>
      <c r="K345" s="76">
        <f t="shared" si="95"/>
        <v>527046000</v>
      </c>
      <c r="L345" s="77">
        <f t="shared" si="115"/>
        <v>0</v>
      </c>
      <c r="M345" s="77">
        <f t="shared" si="115"/>
        <v>0</v>
      </c>
      <c r="N345" s="77">
        <f t="shared" si="115"/>
        <v>527046000</v>
      </c>
      <c r="O345" s="77">
        <f t="shared" si="115"/>
        <v>527046000</v>
      </c>
      <c r="P345" s="78"/>
    </row>
    <row r="346" spans="1:17" s="22" customFormat="1" ht="16.5" hidden="1">
      <c r="A346" s="96">
        <v>4</v>
      </c>
      <c r="B346" s="97" t="s">
        <v>315</v>
      </c>
      <c r="C346" s="98" t="s">
        <v>54</v>
      </c>
      <c r="D346" s="79">
        <v>2</v>
      </c>
      <c r="E346" s="74">
        <v>0</v>
      </c>
      <c r="F346" s="73">
        <v>0</v>
      </c>
      <c r="G346" s="73">
        <f t="shared" si="113"/>
        <v>2</v>
      </c>
      <c r="H346" s="73">
        <f t="shared" si="114"/>
        <v>2</v>
      </c>
      <c r="I346" s="142">
        <v>36683000</v>
      </c>
      <c r="J346" s="75">
        <v>0</v>
      </c>
      <c r="K346" s="76">
        <f t="shared" si="95"/>
        <v>73366000</v>
      </c>
      <c r="L346" s="77">
        <f t="shared" si="115"/>
        <v>0</v>
      </c>
      <c r="M346" s="77">
        <f t="shared" si="115"/>
        <v>0</v>
      </c>
      <c r="N346" s="77">
        <f t="shared" si="115"/>
        <v>73366000</v>
      </c>
      <c r="O346" s="77">
        <f t="shared" si="115"/>
        <v>73366000</v>
      </c>
      <c r="P346" s="78"/>
    </row>
    <row r="347" spans="1:17" s="22" customFormat="1" ht="16.5" hidden="1">
      <c r="A347" s="96">
        <v>5</v>
      </c>
      <c r="B347" s="97" t="s">
        <v>316</v>
      </c>
      <c r="C347" s="98" t="s">
        <v>54</v>
      </c>
      <c r="D347" s="79">
        <v>2</v>
      </c>
      <c r="E347" s="74">
        <v>0</v>
      </c>
      <c r="F347" s="73">
        <v>0</v>
      </c>
      <c r="G347" s="73">
        <f t="shared" si="113"/>
        <v>2</v>
      </c>
      <c r="H347" s="73">
        <f t="shared" si="114"/>
        <v>2</v>
      </c>
      <c r="I347" s="142">
        <v>386000000</v>
      </c>
      <c r="J347" s="75">
        <v>0</v>
      </c>
      <c r="K347" s="76">
        <f t="shared" ref="K347:K353" si="116">I347*D347</f>
        <v>772000000</v>
      </c>
      <c r="L347" s="77">
        <f t="shared" si="115"/>
        <v>0</v>
      </c>
      <c r="M347" s="77">
        <f t="shared" si="115"/>
        <v>0</v>
      </c>
      <c r="N347" s="77">
        <f t="shared" si="115"/>
        <v>772000000</v>
      </c>
      <c r="O347" s="77">
        <f t="shared" si="115"/>
        <v>772000000</v>
      </c>
      <c r="P347" s="78"/>
    </row>
    <row r="348" spans="1:17" s="22" customFormat="1" ht="16.5" hidden="1">
      <c r="A348" s="96">
        <v>6</v>
      </c>
      <c r="B348" s="97" t="s">
        <v>317</v>
      </c>
      <c r="C348" s="98" t="s">
        <v>54</v>
      </c>
      <c r="D348" s="79">
        <v>2</v>
      </c>
      <c r="E348" s="74">
        <v>0</v>
      </c>
      <c r="F348" s="73">
        <v>0</v>
      </c>
      <c r="G348" s="73">
        <f t="shared" si="113"/>
        <v>2</v>
      </c>
      <c r="H348" s="73">
        <f t="shared" si="114"/>
        <v>2</v>
      </c>
      <c r="I348" s="142">
        <v>465307000</v>
      </c>
      <c r="J348" s="75">
        <v>0</v>
      </c>
      <c r="K348" s="76">
        <f t="shared" si="116"/>
        <v>930614000</v>
      </c>
      <c r="L348" s="77">
        <f t="shared" si="115"/>
        <v>0</v>
      </c>
      <c r="M348" s="77">
        <f t="shared" si="115"/>
        <v>0</v>
      </c>
      <c r="N348" s="77">
        <f t="shared" si="115"/>
        <v>930614000</v>
      </c>
      <c r="O348" s="77">
        <f t="shared" si="115"/>
        <v>930614000</v>
      </c>
      <c r="P348" s="78"/>
    </row>
    <row r="349" spans="1:17" s="22" customFormat="1" ht="16.5" hidden="1">
      <c r="A349" s="96">
        <v>7</v>
      </c>
      <c r="B349" s="97" t="s">
        <v>318</v>
      </c>
      <c r="C349" s="98" t="s">
        <v>97</v>
      </c>
      <c r="D349" s="79">
        <v>3</v>
      </c>
      <c r="E349" s="74">
        <v>0</v>
      </c>
      <c r="F349" s="73">
        <v>0</v>
      </c>
      <c r="G349" s="73">
        <f t="shared" si="113"/>
        <v>3</v>
      </c>
      <c r="H349" s="73">
        <f t="shared" si="114"/>
        <v>3</v>
      </c>
      <c r="I349" s="142">
        <v>19931000</v>
      </c>
      <c r="J349" s="75">
        <v>0</v>
      </c>
      <c r="K349" s="76">
        <f t="shared" si="116"/>
        <v>59793000</v>
      </c>
      <c r="L349" s="77">
        <f t="shared" si="115"/>
        <v>0</v>
      </c>
      <c r="M349" s="77">
        <f t="shared" si="115"/>
        <v>0</v>
      </c>
      <c r="N349" s="77">
        <f t="shared" si="115"/>
        <v>59793000</v>
      </c>
      <c r="O349" s="77">
        <f t="shared" si="115"/>
        <v>59793000</v>
      </c>
      <c r="P349" s="78"/>
    </row>
    <row r="350" spans="1:17" s="22" customFormat="1" ht="31.5" hidden="1">
      <c r="A350" s="96">
        <v>8</v>
      </c>
      <c r="B350" s="97" t="s">
        <v>319</v>
      </c>
      <c r="C350" s="98" t="s">
        <v>97</v>
      </c>
      <c r="D350" s="79">
        <v>1</v>
      </c>
      <c r="E350" s="74">
        <v>0</v>
      </c>
      <c r="F350" s="73">
        <v>0</v>
      </c>
      <c r="G350" s="73">
        <f t="shared" si="113"/>
        <v>1</v>
      </c>
      <c r="H350" s="73">
        <f t="shared" si="114"/>
        <v>1</v>
      </c>
      <c r="I350" s="142">
        <v>31861000</v>
      </c>
      <c r="J350" s="75">
        <v>0</v>
      </c>
      <c r="K350" s="76">
        <f t="shared" si="116"/>
        <v>31861000</v>
      </c>
      <c r="L350" s="77">
        <f t="shared" si="115"/>
        <v>0</v>
      </c>
      <c r="M350" s="77">
        <f t="shared" si="115"/>
        <v>0</v>
      </c>
      <c r="N350" s="77">
        <f t="shared" si="115"/>
        <v>31861000</v>
      </c>
      <c r="O350" s="77">
        <f t="shared" si="115"/>
        <v>31861000</v>
      </c>
      <c r="P350" s="78"/>
    </row>
    <row r="351" spans="1:17" s="22" customFormat="1" ht="16.5" hidden="1">
      <c r="A351" s="95" t="s">
        <v>138</v>
      </c>
      <c r="B351" s="266" t="s">
        <v>320</v>
      </c>
      <c r="C351" s="266"/>
      <c r="D351" s="266"/>
      <c r="E351" s="266"/>
      <c r="F351" s="73">
        <v>0</v>
      </c>
      <c r="G351" s="73">
        <f t="shared" si="113"/>
        <v>0</v>
      </c>
      <c r="H351" s="73">
        <f t="shared" si="114"/>
        <v>0</v>
      </c>
      <c r="I351" s="144"/>
      <c r="J351" s="75"/>
      <c r="K351" s="76"/>
      <c r="L351" s="80"/>
      <c r="M351" s="80"/>
      <c r="N351" s="81"/>
      <c r="O351" s="82"/>
      <c r="P351" s="78"/>
    </row>
    <row r="352" spans="1:17" s="22" customFormat="1" ht="16.5">
      <c r="A352" s="96">
        <v>1</v>
      </c>
      <c r="B352" s="97" t="s">
        <v>321</v>
      </c>
      <c r="C352" s="98" t="s">
        <v>65</v>
      </c>
      <c r="D352" s="79">
        <v>12</v>
      </c>
      <c r="E352" s="74">
        <v>0</v>
      </c>
      <c r="F352" s="73">
        <v>0</v>
      </c>
      <c r="G352" s="73">
        <f t="shared" si="113"/>
        <v>12</v>
      </c>
      <c r="H352" s="73">
        <f t="shared" si="114"/>
        <v>12</v>
      </c>
      <c r="I352" s="142">
        <v>43517000</v>
      </c>
      <c r="J352" s="75">
        <v>0</v>
      </c>
      <c r="K352" s="76">
        <f t="shared" si="116"/>
        <v>522204000</v>
      </c>
      <c r="L352" s="77">
        <f t="shared" ref="L352:O353" si="117">E352*($I352+$J352)</f>
        <v>0</v>
      </c>
      <c r="M352" s="77">
        <f t="shared" si="117"/>
        <v>0</v>
      </c>
      <c r="N352" s="77">
        <f t="shared" si="117"/>
        <v>522204000</v>
      </c>
      <c r="O352" s="77">
        <f t="shared" si="117"/>
        <v>522204000</v>
      </c>
      <c r="P352" s="78"/>
      <c r="Q352" s="22" t="s">
        <v>476</v>
      </c>
    </row>
    <row r="353" spans="1:17" s="22" customFormat="1" ht="31.5">
      <c r="A353" s="96">
        <v>2</v>
      </c>
      <c r="B353" s="99" t="s">
        <v>322</v>
      </c>
      <c r="C353" s="98" t="s">
        <v>65</v>
      </c>
      <c r="D353" s="79">
        <v>20</v>
      </c>
      <c r="E353" s="74">
        <v>0</v>
      </c>
      <c r="F353" s="73">
        <v>0</v>
      </c>
      <c r="G353" s="73">
        <f t="shared" si="113"/>
        <v>20</v>
      </c>
      <c r="H353" s="73">
        <f t="shared" si="114"/>
        <v>20</v>
      </c>
      <c r="I353" s="142">
        <v>3928000</v>
      </c>
      <c r="J353" s="75">
        <v>0</v>
      </c>
      <c r="K353" s="76">
        <f t="shared" si="116"/>
        <v>78560000</v>
      </c>
      <c r="L353" s="77">
        <f t="shared" si="117"/>
        <v>0</v>
      </c>
      <c r="M353" s="77">
        <f t="shared" si="117"/>
        <v>0</v>
      </c>
      <c r="N353" s="77">
        <f t="shared" si="117"/>
        <v>78560000</v>
      </c>
      <c r="O353" s="77">
        <f t="shared" si="117"/>
        <v>78560000</v>
      </c>
      <c r="P353" s="78"/>
      <c r="Q353" s="22" t="s">
        <v>476</v>
      </c>
    </row>
    <row r="354" spans="1:17" s="22" customFormat="1" ht="15.75" hidden="1">
      <c r="A354" s="267" t="s">
        <v>393</v>
      </c>
      <c r="B354" s="268"/>
      <c r="C354" s="268"/>
      <c r="D354" s="268"/>
      <c r="E354" s="268"/>
      <c r="F354" s="268"/>
      <c r="G354" s="268"/>
      <c r="H354" s="268"/>
      <c r="I354" s="147"/>
      <c r="J354" s="75"/>
      <c r="K354" s="76"/>
      <c r="L354" s="80"/>
      <c r="M354" s="80"/>
      <c r="N354" s="81"/>
      <c r="O354" s="82"/>
      <c r="P354" s="78"/>
    </row>
    <row r="355" spans="1:17" s="22" customFormat="1" ht="15.75" hidden="1">
      <c r="A355" s="95" t="s">
        <v>203</v>
      </c>
      <c r="B355" s="266" t="s">
        <v>394</v>
      </c>
      <c r="C355" s="266"/>
      <c r="D355" s="266"/>
      <c r="E355" s="266"/>
      <c r="F355" s="266"/>
      <c r="G355" s="266"/>
      <c r="H355" s="266"/>
      <c r="I355" s="147"/>
      <c r="J355" s="75"/>
      <c r="K355" s="76"/>
      <c r="L355" s="80"/>
      <c r="M355" s="80"/>
      <c r="N355" s="81"/>
      <c r="O355" s="82"/>
      <c r="P355" s="78"/>
    </row>
    <row r="356" spans="1:17" s="22" customFormat="1" ht="15.75" hidden="1">
      <c r="A356" s="95" t="s">
        <v>50</v>
      </c>
      <c r="B356" s="266" t="s">
        <v>397</v>
      </c>
      <c r="C356" s="266"/>
      <c r="D356" s="266"/>
      <c r="E356" s="266"/>
      <c r="F356" s="266"/>
      <c r="G356" s="266"/>
      <c r="H356" s="266"/>
      <c r="I356" s="147"/>
      <c r="J356" s="75"/>
      <c r="K356" s="76"/>
      <c r="L356" s="80"/>
      <c r="M356" s="80"/>
      <c r="N356" s="81"/>
      <c r="O356" s="82"/>
      <c r="P356" s="78"/>
    </row>
    <row r="357" spans="1:17" s="22" customFormat="1" ht="16.5">
      <c r="A357" s="96">
        <v>2</v>
      </c>
      <c r="B357" s="97" t="s">
        <v>395</v>
      </c>
      <c r="C357" s="98" t="s">
        <v>65</v>
      </c>
      <c r="D357" s="79">
        <v>1</v>
      </c>
      <c r="E357" s="74">
        <v>0</v>
      </c>
      <c r="F357" s="73">
        <v>0</v>
      </c>
      <c r="G357" s="73">
        <f t="shared" ref="G357" si="118">D357</f>
        <v>1</v>
      </c>
      <c r="H357" s="73">
        <f t="shared" ref="H357" si="119">F357+G357</f>
        <v>1</v>
      </c>
      <c r="I357" s="148">
        <v>1428910894</v>
      </c>
      <c r="J357" s="75">
        <v>0</v>
      </c>
      <c r="K357" s="76">
        <f t="shared" ref="K357:K369" si="120">I357*D357</f>
        <v>1428910894</v>
      </c>
      <c r="L357" s="77">
        <f t="shared" ref="L357:O357" si="121">E357*($I357+$J357)</f>
        <v>0</v>
      </c>
      <c r="M357" s="77">
        <f t="shared" si="121"/>
        <v>0</v>
      </c>
      <c r="N357" s="77">
        <f t="shared" si="121"/>
        <v>1428910894</v>
      </c>
      <c r="O357" s="77">
        <f t="shared" si="121"/>
        <v>1428910894</v>
      </c>
      <c r="P357" s="78"/>
      <c r="Q357" s="22" t="s">
        <v>476</v>
      </c>
    </row>
    <row r="358" spans="1:17" s="22" customFormat="1" ht="15.75" hidden="1">
      <c r="A358" s="95" t="s">
        <v>205</v>
      </c>
      <c r="B358" s="282" t="s">
        <v>206</v>
      </c>
      <c r="C358" s="282"/>
      <c r="D358" s="282"/>
      <c r="E358" s="282"/>
      <c r="F358" s="282"/>
      <c r="G358" s="282"/>
      <c r="H358" s="282"/>
      <c r="I358" s="147"/>
      <c r="J358" s="75"/>
      <c r="K358" s="76"/>
      <c r="L358" s="80"/>
      <c r="M358" s="80"/>
      <c r="N358" s="81"/>
      <c r="O358" s="82"/>
      <c r="P358" s="78"/>
    </row>
    <row r="359" spans="1:17" s="22" customFormat="1" ht="15.75" hidden="1">
      <c r="A359" s="95" t="s">
        <v>152</v>
      </c>
      <c r="B359" s="266" t="s">
        <v>396</v>
      </c>
      <c r="C359" s="266"/>
      <c r="D359" s="266"/>
      <c r="E359" s="266"/>
      <c r="F359" s="101"/>
      <c r="G359" s="101"/>
      <c r="H359" s="101"/>
      <c r="I359" s="147"/>
      <c r="J359" s="75"/>
      <c r="K359" s="76"/>
      <c r="L359" s="80"/>
      <c r="M359" s="80"/>
      <c r="N359" s="81"/>
      <c r="O359" s="82"/>
      <c r="P359" s="78"/>
    </row>
    <row r="360" spans="1:17" s="22" customFormat="1" ht="16.5" hidden="1">
      <c r="A360" s="96">
        <v>1</v>
      </c>
      <c r="B360" s="97" t="s">
        <v>398</v>
      </c>
      <c r="C360" s="98" t="s">
        <v>54</v>
      </c>
      <c r="D360" s="79">
        <v>2</v>
      </c>
      <c r="E360" s="74">
        <v>0</v>
      </c>
      <c r="F360" s="73">
        <v>0</v>
      </c>
      <c r="G360" s="73">
        <f t="shared" ref="G360:G362" si="122">D360</f>
        <v>2</v>
      </c>
      <c r="H360" s="73">
        <f t="shared" ref="H360:H362" si="123">F360+G360</f>
        <v>2</v>
      </c>
      <c r="I360" s="142">
        <v>1606352894</v>
      </c>
      <c r="J360" s="75">
        <v>0</v>
      </c>
      <c r="K360" s="76">
        <f t="shared" si="120"/>
        <v>3212705788</v>
      </c>
      <c r="L360" s="77">
        <f t="shared" ref="L360:O362" si="124">E360*($I360+$J360)</f>
        <v>0</v>
      </c>
      <c r="M360" s="77">
        <f t="shared" si="124"/>
        <v>0</v>
      </c>
      <c r="N360" s="77">
        <f t="shared" si="124"/>
        <v>3212705788</v>
      </c>
      <c r="O360" s="77">
        <f t="shared" si="124"/>
        <v>3212705788</v>
      </c>
      <c r="P360" s="78"/>
    </row>
    <row r="361" spans="1:17" s="22" customFormat="1" ht="16.5" hidden="1">
      <c r="A361" s="96">
        <v>2</v>
      </c>
      <c r="B361" s="97" t="s">
        <v>399</v>
      </c>
      <c r="C361" s="98" t="s">
        <v>54</v>
      </c>
      <c r="D361" s="79">
        <v>1</v>
      </c>
      <c r="E361" s="74">
        <v>0</v>
      </c>
      <c r="F361" s="73">
        <v>0</v>
      </c>
      <c r="G361" s="73">
        <f t="shared" si="122"/>
        <v>1</v>
      </c>
      <c r="H361" s="73">
        <f t="shared" si="123"/>
        <v>1</v>
      </c>
      <c r="I361" s="142">
        <v>2049901894</v>
      </c>
      <c r="J361" s="75">
        <v>0</v>
      </c>
      <c r="K361" s="76">
        <f t="shared" si="120"/>
        <v>2049901894</v>
      </c>
      <c r="L361" s="77">
        <f t="shared" si="124"/>
        <v>0</v>
      </c>
      <c r="M361" s="77">
        <f t="shared" si="124"/>
        <v>0</v>
      </c>
      <c r="N361" s="77">
        <f t="shared" si="124"/>
        <v>2049901894</v>
      </c>
      <c r="O361" s="77">
        <f t="shared" si="124"/>
        <v>2049901894</v>
      </c>
      <c r="P361" s="78"/>
    </row>
    <row r="362" spans="1:17" s="22" customFormat="1" ht="16.5">
      <c r="A362" s="96">
        <v>3</v>
      </c>
      <c r="B362" s="97" t="s">
        <v>400</v>
      </c>
      <c r="C362" s="98" t="s">
        <v>65</v>
      </c>
      <c r="D362" s="79">
        <v>2</v>
      </c>
      <c r="E362" s="74">
        <v>0</v>
      </c>
      <c r="F362" s="73">
        <v>0</v>
      </c>
      <c r="G362" s="73">
        <f t="shared" si="122"/>
        <v>2</v>
      </c>
      <c r="H362" s="73">
        <f t="shared" si="123"/>
        <v>2</v>
      </c>
      <c r="I362" s="142">
        <v>146735894</v>
      </c>
      <c r="J362" s="75">
        <v>0</v>
      </c>
      <c r="K362" s="76">
        <f t="shared" si="120"/>
        <v>293471788</v>
      </c>
      <c r="L362" s="77">
        <f t="shared" si="124"/>
        <v>0</v>
      </c>
      <c r="M362" s="77">
        <f t="shared" si="124"/>
        <v>0</v>
      </c>
      <c r="N362" s="77">
        <f t="shared" si="124"/>
        <v>293471788</v>
      </c>
      <c r="O362" s="77">
        <f t="shared" si="124"/>
        <v>293471788</v>
      </c>
      <c r="P362" s="78"/>
      <c r="Q362" s="22" t="s">
        <v>476</v>
      </c>
    </row>
    <row r="363" spans="1:17" s="22" customFormat="1" ht="15.75" hidden="1">
      <c r="A363" s="267" t="s">
        <v>401</v>
      </c>
      <c r="B363" s="268"/>
      <c r="C363" s="268"/>
      <c r="D363" s="268"/>
      <c r="E363" s="268"/>
      <c r="F363" s="268"/>
      <c r="G363" s="268"/>
      <c r="H363" s="268"/>
      <c r="I363" s="147"/>
      <c r="J363" s="75"/>
      <c r="K363" s="76"/>
      <c r="L363" s="80"/>
      <c r="M363" s="80"/>
      <c r="N363" s="81"/>
      <c r="O363" s="82"/>
      <c r="P363" s="78"/>
    </row>
    <row r="364" spans="1:17" s="22" customFormat="1" ht="15.75" hidden="1">
      <c r="A364" s="95" t="s">
        <v>402</v>
      </c>
      <c r="B364" s="266" t="s">
        <v>403</v>
      </c>
      <c r="C364" s="266"/>
      <c r="D364" s="266"/>
      <c r="E364" s="266"/>
      <c r="F364" s="266"/>
      <c r="G364" s="266"/>
      <c r="H364" s="266"/>
      <c r="I364" s="147"/>
      <c r="J364" s="75"/>
      <c r="K364" s="76"/>
      <c r="L364" s="80"/>
      <c r="M364" s="80"/>
      <c r="N364" s="81"/>
      <c r="O364" s="82"/>
      <c r="P364" s="78"/>
    </row>
    <row r="365" spans="1:17" s="22" customFormat="1" ht="15.75" hidden="1">
      <c r="A365" s="95" t="s">
        <v>51</v>
      </c>
      <c r="B365" s="266" t="s">
        <v>404</v>
      </c>
      <c r="C365" s="266"/>
      <c r="D365" s="266"/>
      <c r="E365" s="266"/>
      <c r="F365" s="101"/>
      <c r="G365" s="101"/>
      <c r="H365" s="101"/>
      <c r="I365" s="147"/>
      <c r="J365" s="75"/>
      <c r="K365" s="76"/>
      <c r="L365" s="80"/>
      <c r="M365" s="80"/>
      <c r="N365" s="81"/>
      <c r="O365" s="82"/>
      <c r="P365" s="78"/>
    </row>
    <row r="366" spans="1:17" s="22" customFormat="1" ht="16.5">
      <c r="A366" s="96">
        <v>1</v>
      </c>
      <c r="B366" s="97" t="s">
        <v>404</v>
      </c>
      <c r="C366" s="98" t="s">
        <v>137</v>
      </c>
      <c r="D366" s="79">
        <v>1</v>
      </c>
      <c r="E366" s="74">
        <v>0</v>
      </c>
      <c r="F366" s="79"/>
      <c r="G366" s="73">
        <f t="shared" ref="G366" si="125">D366</f>
        <v>1</v>
      </c>
      <c r="H366" s="73">
        <f t="shared" ref="H366" si="126">F366+G366</f>
        <v>1</v>
      </c>
      <c r="I366" s="148">
        <v>876300981</v>
      </c>
      <c r="J366" s="75">
        <v>0</v>
      </c>
      <c r="K366" s="76">
        <f t="shared" si="120"/>
        <v>876300981</v>
      </c>
      <c r="L366" s="77">
        <f t="shared" ref="L366:O366" si="127">E366*($I366+$J366)</f>
        <v>0</v>
      </c>
      <c r="M366" s="77">
        <f t="shared" si="127"/>
        <v>0</v>
      </c>
      <c r="N366" s="77">
        <f t="shared" si="127"/>
        <v>876300981</v>
      </c>
      <c r="O366" s="77">
        <f t="shared" si="127"/>
        <v>876300981</v>
      </c>
      <c r="P366" s="78"/>
      <c r="Q366" s="22" t="s">
        <v>475</v>
      </c>
    </row>
    <row r="367" spans="1:17" s="22" customFormat="1" ht="15.75" hidden="1">
      <c r="A367" s="95" t="s">
        <v>286</v>
      </c>
      <c r="B367" s="269" t="s">
        <v>206</v>
      </c>
      <c r="C367" s="269"/>
      <c r="D367" s="269"/>
      <c r="E367" s="269"/>
      <c r="F367" s="269"/>
      <c r="G367" s="269"/>
      <c r="H367" s="269"/>
      <c r="I367" s="147"/>
      <c r="J367" s="75"/>
      <c r="K367" s="76"/>
      <c r="L367" s="80"/>
      <c r="M367" s="80"/>
      <c r="N367" s="81"/>
      <c r="O367" s="82"/>
      <c r="P367" s="78"/>
    </row>
    <row r="368" spans="1:17" s="22" customFormat="1" ht="15.75" hidden="1">
      <c r="A368" s="95" t="s">
        <v>75</v>
      </c>
      <c r="B368" s="266" t="s">
        <v>406</v>
      </c>
      <c r="C368" s="266"/>
      <c r="D368" s="266"/>
      <c r="E368" s="266"/>
      <c r="F368" s="266"/>
      <c r="G368" s="266"/>
      <c r="H368" s="266"/>
      <c r="I368" s="147"/>
      <c r="J368" s="75"/>
      <c r="K368" s="76"/>
      <c r="L368" s="80"/>
      <c r="M368" s="80"/>
      <c r="N368" s="81"/>
      <c r="O368" s="82"/>
      <c r="P368" s="78"/>
    </row>
    <row r="369" spans="1:17" s="22" customFormat="1" ht="47.25">
      <c r="A369" s="96">
        <v>1</v>
      </c>
      <c r="B369" s="99" t="s">
        <v>405</v>
      </c>
      <c r="C369" s="149" t="s">
        <v>137</v>
      </c>
      <c r="D369" s="150">
        <v>1</v>
      </c>
      <c r="E369" s="151">
        <v>0</v>
      </c>
      <c r="F369" s="150"/>
      <c r="G369" s="152">
        <f t="shared" ref="G369" si="128">D369</f>
        <v>1</v>
      </c>
      <c r="H369" s="152">
        <f t="shared" ref="H369" si="129">F369+G369</f>
        <v>1</v>
      </c>
      <c r="I369" s="153">
        <v>3256233000</v>
      </c>
      <c r="J369" s="154">
        <v>0</v>
      </c>
      <c r="K369" s="155">
        <f t="shared" si="120"/>
        <v>3256233000</v>
      </c>
      <c r="L369" s="156">
        <f t="shared" ref="L369:O369" si="130">E369*($I369+$J369)</f>
        <v>0</v>
      </c>
      <c r="M369" s="156">
        <f t="shared" si="130"/>
        <v>0</v>
      </c>
      <c r="N369" s="156">
        <f t="shared" si="130"/>
        <v>3256233000</v>
      </c>
      <c r="O369" s="156">
        <f t="shared" si="130"/>
        <v>3256233000</v>
      </c>
      <c r="P369" s="78"/>
      <c r="Q369" s="22" t="s">
        <v>475</v>
      </c>
    </row>
    <row r="370" spans="1:17" s="22" customFormat="1" ht="15.75" hidden="1">
      <c r="A370" s="102"/>
      <c r="B370" s="103" t="s">
        <v>36</v>
      </c>
      <c r="C370" s="104"/>
      <c r="D370" s="105"/>
      <c r="E370" s="105"/>
      <c r="F370" s="105"/>
      <c r="G370" s="105"/>
      <c r="H370" s="105"/>
      <c r="I370" s="106"/>
      <c r="J370" s="106"/>
      <c r="K370" s="107">
        <f>SUM(K22:K369)</f>
        <v>50396755870</v>
      </c>
      <c r="L370" s="108"/>
      <c r="M370" s="109">
        <f>SUM(M23:M369)</f>
        <v>0</v>
      </c>
      <c r="N370" s="110">
        <f>SUM(N23:N369)</f>
        <v>49763559870</v>
      </c>
      <c r="O370" s="111">
        <f>SUM(O23:O369)</f>
        <v>49763559870</v>
      </c>
      <c r="P370" s="112"/>
    </row>
    <row r="371" spans="1:17" s="22" customFormat="1" ht="15.75">
      <c r="A371" s="113"/>
      <c r="D371" s="23"/>
      <c r="E371" s="23"/>
      <c r="F371" s="23"/>
      <c r="G371" s="23"/>
      <c r="H371" s="23"/>
      <c r="I371" s="114"/>
      <c r="K371" s="128">
        <f>SUBTOTAL(9,K243:K370)</f>
        <v>8190378663</v>
      </c>
      <c r="L371" s="32"/>
      <c r="M371" s="32"/>
      <c r="N371" s="253">
        <f>SUBTOTAL(9,N243:N370)</f>
        <v>8190378663</v>
      </c>
      <c r="O371" s="254">
        <f>SUBTOTAL(9,O243:O370)</f>
        <v>8190378663</v>
      </c>
      <c r="P371" s="116"/>
    </row>
    <row r="372" spans="1:17" s="22" customFormat="1" ht="15.75">
      <c r="D372" s="23"/>
      <c r="E372" s="23"/>
      <c r="F372" s="23"/>
      <c r="G372" s="23"/>
      <c r="H372" s="23"/>
      <c r="I372" s="114"/>
      <c r="J372" s="117"/>
      <c r="K372" s="118"/>
      <c r="L372" s="119"/>
      <c r="M372" s="119"/>
      <c r="N372" s="252"/>
      <c r="O372" s="121"/>
      <c r="P372" s="116"/>
    </row>
  </sheetData>
  <autoFilter ref="A230:R370">
    <filterColumn colId="2">
      <filters>
        <filter val="Gói"/>
        <filter val="License"/>
      </filters>
    </filterColumn>
  </autoFilter>
  <mergeCells count="64">
    <mergeCell ref="B368:H368"/>
    <mergeCell ref="B358:H358"/>
    <mergeCell ref="B359:E359"/>
    <mergeCell ref="A363:H363"/>
    <mergeCell ref="B364:H364"/>
    <mergeCell ref="B365:E365"/>
    <mergeCell ref="B367:H367"/>
    <mergeCell ref="B356:H356"/>
    <mergeCell ref="B285:E285"/>
    <mergeCell ref="B290:H290"/>
    <mergeCell ref="B295:H295"/>
    <mergeCell ref="B296:E296"/>
    <mergeCell ref="B304:E304"/>
    <mergeCell ref="B321:E321"/>
    <mergeCell ref="B333:E333"/>
    <mergeCell ref="B342:E342"/>
    <mergeCell ref="B351:E351"/>
    <mergeCell ref="A354:H354"/>
    <mergeCell ref="B355:H355"/>
    <mergeCell ref="B279:E279"/>
    <mergeCell ref="B234:E234"/>
    <mergeCell ref="B237:E237"/>
    <mergeCell ref="B240:E240"/>
    <mergeCell ref="B242:E242"/>
    <mergeCell ref="B249:H249"/>
    <mergeCell ref="B250:E250"/>
    <mergeCell ref="B260:E260"/>
    <mergeCell ref="B266:E266"/>
    <mergeCell ref="B274:E274"/>
    <mergeCell ref="B276:E276"/>
    <mergeCell ref="B229:E229"/>
    <mergeCell ref="B145:E145"/>
    <mergeCell ref="B157:H157"/>
    <mergeCell ref="B158:D158"/>
    <mergeCell ref="B161:D161"/>
    <mergeCell ref="B172:H172"/>
    <mergeCell ref="A177:H177"/>
    <mergeCell ref="B178:E178"/>
    <mergeCell ref="B209:E209"/>
    <mergeCell ref="A224:H224"/>
    <mergeCell ref="B225:H225"/>
    <mergeCell ref="A228:H228"/>
    <mergeCell ref="B136:E136"/>
    <mergeCell ref="D16:E16"/>
    <mergeCell ref="F16:H16"/>
    <mergeCell ref="K16:L16"/>
    <mergeCell ref="M16:O16"/>
    <mergeCell ref="B81:E81"/>
    <mergeCell ref="B92:E92"/>
    <mergeCell ref="B96:E96"/>
    <mergeCell ref="B109:E109"/>
    <mergeCell ref="B122:E122"/>
    <mergeCell ref="B124:E124"/>
    <mergeCell ref="B132:E132"/>
    <mergeCell ref="O1:P1"/>
    <mergeCell ref="A2:P2"/>
    <mergeCell ref="A3:P3"/>
    <mergeCell ref="A4:P4"/>
    <mergeCell ref="A15:A17"/>
    <mergeCell ref="B15:B17"/>
    <mergeCell ref="C15:C17"/>
    <mergeCell ref="I15:J16"/>
    <mergeCell ref="K15:O15"/>
    <mergeCell ref="P15:P17"/>
  </mergeCells>
  <dataValidations count="4">
    <dataValidation allowBlank="1" showInputMessage="1" showErrorMessage="1" prompt="Cột 1, 2, 3, 4, 5 link đầy đủ từ sheet QT sang" sqref="B21 B18"/>
    <dataValidation allowBlank="1" showInputMessage="1" showErrorMessage="1" sqref="R1 O1"/>
    <dataValidation allowBlank="1" showInputMessage="1" showErrorMessage="1" prompt="Giữ phím Alt và ấn Enter để thêm các dòng để nhập căn cứ" sqref="A13"/>
    <dataValidation allowBlank="1" showInputMessage="1" showErrorMessage="1" promptTitle="Giai đoạn thanh toán" sqref="F11"/>
  </dataValidations>
  <printOptions horizontalCentered="1"/>
  <pageMargins left="0.2" right="0.2" top="1" bottom="0.25" header="0.3" footer="0.3"/>
  <pageSetup paperSize="9" scale="63" orientation="landscape" copies="10" r:id="rId1"/>
  <colBreaks count="1" manualBreakCount="1">
    <brk id="16" max="1048575" man="1"/>
  </colBreaks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411"/>
  <sheetViews>
    <sheetView topLeftCell="A17" zoomScaleNormal="100" workbookViewId="0">
      <selection activeCell="K396" sqref="K396"/>
    </sheetView>
  </sheetViews>
  <sheetFormatPr defaultColWidth="8.7109375" defaultRowHeight="15"/>
  <cols>
    <col min="1" max="1" width="8.140625" style="131" customWidth="1"/>
    <col min="2" max="2" width="29.28515625" style="131" customWidth="1"/>
    <col min="3" max="3" width="10.28515625" style="131" customWidth="1"/>
    <col min="4" max="4" width="12.140625" style="132" bestFit="1" customWidth="1"/>
    <col min="5" max="5" width="10.28515625" style="132" customWidth="1"/>
    <col min="6" max="6" width="10.42578125" style="132" customWidth="1"/>
    <col min="7" max="7" width="12" style="132" bestFit="1" customWidth="1"/>
    <col min="8" max="8" width="12.42578125" style="132" bestFit="1" customWidth="1"/>
    <col min="9" max="9" width="17" style="133" bestFit="1" customWidth="1"/>
    <col min="10" max="10" width="8.140625" style="131" customWidth="1"/>
    <col min="11" max="11" width="20" style="133" bestFit="1" customWidth="1"/>
    <col min="12" max="12" width="8.7109375" style="131"/>
    <col min="13" max="13" width="8" style="131" customWidth="1"/>
    <col min="14" max="14" width="18.42578125" style="133" bestFit="1" customWidth="1"/>
    <col min="15" max="15" width="18.42578125" style="131" bestFit="1" customWidth="1"/>
    <col min="16" max="16" width="10.28515625" style="134" customWidth="1"/>
    <col min="17" max="16384" width="8.7109375" style="131"/>
  </cols>
  <sheetData>
    <row r="1" spans="1:18" s="11" customFormat="1" ht="54" customHeight="1">
      <c r="A1" s="5"/>
      <c r="B1" s="6"/>
      <c r="C1" s="6"/>
      <c r="D1" s="7"/>
      <c r="E1" s="7"/>
      <c r="F1" s="7"/>
      <c r="G1" s="7"/>
      <c r="H1" s="7"/>
      <c r="I1" s="8"/>
      <c r="J1" s="6"/>
      <c r="K1" s="9"/>
      <c r="L1" s="6"/>
      <c r="M1" s="6"/>
      <c r="N1" s="8"/>
      <c r="O1" s="270" t="s">
        <v>48</v>
      </c>
      <c r="P1" s="270"/>
      <c r="Q1" s="6"/>
      <c r="R1" s="244"/>
    </row>
    <row r="2" spans="1:18" s="11" customFormat="1" ht="22.5">
      <c r="A2" s="271" t="s">
        <v>49</v>
      </c>
      <c r="B2" s="271"/>
      <c r="C2" s="271"/>
      <c r="D2" s="271"/>
      <c r="E2" s="271"/>
      <c r="F2" s="271"/>
      <c r="G2" s="271"/>
      <c r="H2" s="271"/>
      <c r="I2" s="271"/>
      <c r="J2" s="271"/>
      <c r="K2" s="271"/>
      <c r="L2" s="271"/>
      <c r="M2" s="271"/>
      <c r="N2" s="271"/>
      <c r="O2" s="271"/>
      <c r="P2" s="271"/>
      <c r="Q2" s="12"/>
      <c r="R2" s="12"/>
    </row>
    <row r="3" spans="1:18" s="11" customFormat="1" ht="15.75">
      <c r="A3" s="257" t="s">
        <v>445</v>
      </c>
      <c r="B3" s="257"/>
      <c r="C3" s="257"/>
      <c r="D3" s="257"/>
      <c r="E3" s="257"/>
      <c r="F3" s="257"/>
      <c r="G3" s="257"/>
      <c r="H3" s="257"/>
      <c r="I3" s="257"/>
      <c r="J3" s="257"/>
      <c r="K3" s="257"/>
      <c r="L3" s="257"/>
      <c r="M3" s="257"/>
      <c r="N3" s="257"/>
      <c r="O3" s="257"/>
      <c r="P3" s="257"/>
      <c r="Q3" s="14"/>
      <c r="R3" s="14"/>
    </row>
    <row r="4" spans="1:18" s="11" customFormat="1" ht="15.75">
      <c r="A4" s="258" t="s">
        <v>446</v>
      </c>
      <c r="B4" s="258"/>
      <c r="C4" s="258"/>
      <c r="D4" s="258"/>
      <c r="E4" s="258"/>
      <c r="F4" s="258"/>
      <c r="G4" s="258"/>
      <c r="H4" s="258"/>
      <c r="I4" s="258"/>
      <c r="J4" s="258"/>
      <c r="K4" s="258"/>
      <c r="L4" s="258"/>
      <c r="M4" s="258"/>
      <c r="N4" s="258"/>
      <c r="O4" s="258"/>
      <c r="P4" s="258"/>
      <c r="Q4" s="14"/>
      <c r="R4" s="14"/>
    </row>
    <row r="5" spans="1:18" s="11" customFormat="1" ht="15.75">
      <c r="A5" s="11" t="s">
        <v>436</v>
      </c>
      <c r="B5" s="14"/>
      <c r="C5" s="14"/>
      <c r="D5" s="15"/>
      <c r="E5" s="15"/>
      <c r="F5" s="15"/>
      <c r="G5" s="15"/>
      <c r="H5" s="15"/>
      <c r="I5" s="16"/>
      <c r="J5" s="14"/>
      <c r="K5" s="17"/>
      <c r="L5" s="14"/>
      <c r="M5" s="14"/>
      <c r="N5" s="16"/>
      <c r="O5" s="18"/>
      <c r="P5" s="19"/>
      <c r="Q5" s="14"/>
      <c r="R5" s="14"/>
    </row>
    <row r="6" spans="1:18" s="11" customFormat="1" ht="15.75">
      <c r="A6" s="21" t="s">
        <v>0</v>
      </c>
      <c r="B6" s="14"/>
      <c r="C6" s="14"/>
      <c r="D6" s="15"/>
      <c r="E6" s="15"/>
      <c r="F6" s="15"/>
      <c r="G6" s="15"/>
      <c r="H6" s="15"/>
      <c r="I6" s="16"/>
      <c r="J6" s="14"/>
      <c r="K6" s="17"/>
      <c r="L6" s="14"/>
      <c r="M6" s="14"/>
      <c r="N6" s="16"/>
      <c r="O6" s="18"/>
      <c r="P6" s="19"/>
      <c r="Q6" s="14"/>
      <c r="R6" s="14"/>
    </row>
    <row r="7" spans="1:18" s="11" customFormat="1" ht="18.75">
      <c r="A7" s="11" t="s">
        <v>437</v>
      </c>
      <c r="B7" s="22"/>
      <c r="C7" s="22"/>
      <c r="D7" s="23"/>
      <c r="E7" s="23"/>
      <c r="F7" s="23"/>
      <c r="G7" s="24"/>
      <c r="H7" s="24"/>
      <c r="I7" s="25"/>
      <c r="J7" s="26"/>
      <c r="K7" s="27"/>
      <c r="L7" s="26"/>
      <c r="M7" s="26"/>
      <c r="N7" s="25"/>
      <c r="O7" s="26"/>
      <c r="P7" s="28"/>
      <c r="Q7" s="26"/>
      <c r="R7" s="26"/>
    </row>
    <row r="8" spans="1:18" s="11" customFormat="1" ht="18.75">
      <c r="A8" s="166" t="s">
        <v>438</v>
      </c>
      <c r="B8" s="167"/>
      <c r="C8" s="167"/>
      <c r="D8" s="168"/>
      <c r="E8" s="168"/>
      <c r="F8" s="168"/>
      <c r="G8" s="170"/>
      <c r="H8" s="170"/>
      <c r="I8" s="171"/>
      <c r="J8" s="172"/>
      <c r="K8" s="169"/>
      <c r="L8" s="26"/>
      <c r="M8" s="29"/>
      <c r="N8" s="30"/>
      <c r="O8" s="31"/>
      <c r="P8" s="28"/>
      <c r="Q8" s="26"/>
      <c r="R8" s="26"/>
    </row>
    <row r="9" spans="1:18" s="11" customFormat="1" ht="18.75">
      <c r="A9" s="32" t="s">
        <v>439</v>
      </c>
      <c r="B9" s="22"/>
      <c r="C9" s="22"/>
      <c r="D9" s="23"/>
      <c r="E9" s="23"/>
      <c r="F9" s="23"/>
      <c r="G9" s="24"/>
      <c r="H9" s="24"/>
      <c r="I9" s="25"/>
      <c r="J9" s="26"/>
      <c r="K9" s="27"/>
      <c r="L9" s="26"/>
      <c r="M9" s="26"/>
      <c r="N9" s="25"/>
      <c r="O9" s="26"/>
      <c r="P9" s="28"/>
      <c r="Q9" s="26"/>
      <c r="R9" s="26"/>
    </row>
    <row r="10" spans="1:18" s="11" customFormat="1" ht="18.75">
      <c r="A10" s="32" t="s">
        <v>440</v>
      </c>
      <c r="B10" s="22"/>
      <c r="C10" s="22"/>
      <c r="D10" s="23"/>
      <c r="E10" s="23"/>
      <c r="F10" s="23"/>
      <c r="G10" s="24"/>
      <c r="H10" s="24"/>
      <c r="I10" s="25"/>
      <c r="J10" s="26"/>
      <c r="K10" s="27"/>
      <c r="L10" s="26"/>
      <c r="M10" s="26"/>
      <c r="N10" s="25"/>
      <c r="O10" s="26"/>
      <c r="P10" s="28"/>
      <c r="Q10" s="26"/>
      <c r="R10" s="26"/>
    </row>
    <row r="11" spans="1:18" s="11" customFormat="1" ht="18.75">
      <c r="A11" s="32" t="s">
        <v>441</v>
      </c>
      <c r="B11" s="22"/>
      <c r="C11" s="22"/>
      <c r="D11" s="23"/>
      <c r="E11" s="23"/>
      <c r="F11" s="33"/>
      <c r="G11" s="33"/>
      <c r="H11" s="24"/>
      <c r="I11" s="25"/>
      <c r="J11" s="26"/>
      <c r="K11" s="27"/>
      <c r="L11" s="26"/>
      <c r="M11" s="26"/>
      <c r="N11" s="25"/>
      <c r="O11" s="26"/>
      <c r="P11" s="28"/>
      <c r="Q11" s="32"/>
      <c r="R11" s="32"/>
    </row>
    <row r="12" spans="1:18" s="32" customFormat="1" ht="18.75">
      <c r="A12" s="34" t="s">
        <v>1</v>
      </c>
      <c r="B12" s="22"/>
      <c r="C12" s="22"/>
      <c r="D12" s="23"/>
      <c r="E12" s="23"/>
      <c r="F12" s="35"/>
      <c r="G12" s="24"/>
      <c r="H12" s="24"/>
      <c r="I12" s="25"/>
      <c r="J12" s="26"/>
      <c r="K12" s="27"/>
      <c r="L12" s="26"/>
      <c r="M12" s="26"/>
      <c r="N12" s="25"/>
      <c r="O12" s="26"/>
      <c r="P12" s="28"/>
    </row>
    <row r="13" spans="1:18" s="32" customFormat="1" ht="18.75">
      <c r="A13" s="32" t="s">
        <v>391</v>
      </c>
      <c r="B13" s="22"/>
      <c r="C13" s="22"/>
      <c r="D13" s="23"/>
      <c r="E13" s="23"/>
      <c r="F13" s="35"/>
      <c r="G13" s="24"/>
      <c r="H13" s="24"/>
      <c r="I13" s="25"/>
      <c r="J13" s="26"/>
      <c r="K13" s="27"/>
      <c r="L13" s="26"/>
      <c r="M13" s="26"/>
      <c r="N13" s="25"/>
      <c r="O13" s="26"/>
      <c r="P13" s="28"/>
    </row>
    <row r="14" spans="1:18" s="36" customFormat="1" ht="15.75">
      <c r="B14" s="32" t="s">
        <v>2</v>
      </c>
      <c r="C14" s="32"/>
      <c r="D14" s="37"/>
      <c r="E14" s="37"/>
      <c r="F14" s="37"/>
      <c r="G14" s="38"/>
      <c r="H14" s="38"/>
      <c r="I14" s="29"/>
      <c r="J14" s="39"/>
      <c r="K14" s="40"/>
      <c r="L14" s="32"/>
      <c r="M14" s="32"/>
      <c r="N14" s="41"/>
      <c r="O14" s="42"/>
      <c r="P14" s="43"/>
      <c r="Q14" s="32"/>
      <c r="R14" s="32"/>
    </row>
    <row r="15" spans="1:18" s="36" customFormat="1">
      <c r="A15" s="272" t="s">
        <v>3</v>
      </c>
      <c r="B15" s="274" t="s">
        <v>4</v>
      </c>
      <c r="C15" s="274" t="s">
        <v>5</v>
      </c>
      <c r="D15" s="44" t="s">
        <v>6</v>
      </c>
      <c r="E15" s="44"/>
      <c r="F15" s="44"/>
      <c r="G15" s="44"/>
      <c r="H15" s="44"/>
      <c r="I15" s="274" t="s">
        <v>7</v>
      </c>
      <c r="J15" s="274"/>
      <c r="K15" s="274" t="s">
        <v>8</v>
      </c>
      <c r="L15" s="274"/>
      <c r="M15" s="274"/>
      <c r="N15" s="274"/>
      <c r="O15" s="274"/>
      <c r="P15" s="276" t="s">
        <v>9</v>
      </c>
    </row>
    <row r="16" spans="1:18" s="36" customFormat="1">
      <c r="A16" s="273"/>
      <c r="B16" s="275"/>
      <c r="C16" s="275"/>
      <c r="D16" s="278" t="s">
        <v>10</v>
      </c>
      <c r="E16" s="278"/>
      <c r="F16" s="279" t="s">
        <v>11</v>
      </c>
      <c r="G16" s="279"/>
      <c r="H16" s="279"/>
      <c r="I16" s="275"/>
      <c r="J16" s="275"/>
      <c r="K16" s="280" t="s">
        <v>10</v>
      </c>
      <c r="L16" s="280"/>
      <c r="M16" s="275" t="s">
        <v>11</v>
      </c>
      <c r="N16" s="275"/>
      <c r="O16" s="275"/>
      <c r="P16" s="277"/>
    </row>
    <row r="17" spans="1:16" s="50" customFormat="1" ht="85.5">
      <c r="A17" s="273"/>
      <c r="B17" s="275"/>
      <c r="C17" s="275"/>
      <c r="D17" s="45" t="s">
        <v>12</v>
      </c>
      <c r="E17" s="45" t="s">
        <v>13</v>
      </c>
      <c r="F17" s="246" t="s">
        <v>14</v>
      </c>
      <c r="G17" s="246" t="s">
        <v>15</v>
      </c>
      <c r="H17" s="246" t="s">
        <v>16</v>
      </c>
      <c r="I17" s="47" t="s">
        <v>12</v>
      </c>
      <c r="J17" s="245" t="s">
        <v>17</v>
      </c>
      <c r="K17" s="47" t="s">
        <v>12</v>
      </c>
      <c r="L17" s="245" t="s">
        <v>18</v>
      </c>
      <c r="M17" s="245" t="s">
        <v>14</v>
      </c>
      <c r="N17" s="47" t="s">
        <v>15</v>
      </c>
      <c r="O17" s="49" t="s">
        <v>16</v>
      </c>
      <c r="P17" s="277"/>
    </row>
    <row r="18" spans="1:16" s="22" customFormat="1">
      <c r="A18" s="51" t="s">
        <v>19</v>
      </c>
      <c r="B18" s="52" t="s">
        <v>20</v>
      </c>
      <c r="C18" s="53" t="s">
        <v>21</v>
      </c>
      <c r="D18" s="54" t="s">
        <v>22</v>
      </c>
      <c r="E18" s="54" t="s">
        <v>23</v>
      </c>
      <c r="F18" s="54" t="s">
        <v>24</v>
      </c>
      <c r="G18" s="54" t="s">
        <v>25</v>
      </c>
      <c r="H18" s="54" t="s">
        <v>26</v>
      </c>
      <c r="I18" s="55" t="s">
        <v>27</v>
      </c>
      <c r="J18" s="56" t="s">
        <v>28</v>
      </c>
      <c r="K18" s="55" t="s">
        <v>29</v>
      </c>
      <c r="L18" s="56" t="s">
        <v>30</v>
      </c>
      <c r="M18" s="56" t="s">
        <v>31</v>
      </c>
      <c r="N18" s="55" t="s">
        <v>32</v>
      </c>
      <c r="O18" s="57" t="s">
        <v>33</v>
      </c>
      <c r="P18" s="58" t="s">
        <v>34</v>
      </c>
    </row>
    <row r="19" spans="1:16" s="22" customFormat="1" ht="15.75">
      <c r="A19" s="2" t="s">
        <v>392</v>
      </c>
      <c r="B19" s="1"/>
      <c r="C19" s="1"/>
      <c r="D19" s="1"/>
      <c r="E19" s="1"/>
      <c r="F19" s="1"/>
      <c r="G19" s="1"/>
      <c r="H19" s="1"/>
      <c r="I19" s="55"/>
      <c r="J19" s="56"/>
      <c r="K19" s="55"/>
      <c r="L19" s="56"/>
      <c r="M19" s="56"/>
      <c r="N19" s="55"/>
      <c r="O19" s="57"/>
      <c r="P19" s="58"/>
    </row>
    <row r="20" spans="1:16" s="22" customFormat="1" ht="15.75">
      <c r="A20" s="2" t="s">
        <v>407</v>
      </c>
      <c r="B20" s="1"/>
      <c r="C20" s="1"/>
      <c r="D20" s="1"/>
      <c r="E20" s="1"/>
      <c r="F20" s="1"/>
      <c r="G20" s="1"/>
      <c r="H20" s="1"/>
      <c r="I20" s="59"/>
      <c r="J20" s="1"/>
      <c r="K20" s="59"/>
      <c r="L20" s="1"/>
      <c r="M20" s="1"/>
      <c r="N20" s="59"/>
      <c r="O20" s="1"/>
      <c r="P20" s="60"/>
    </row>
    <row r="21" spans="1:16" s="22" customFormat="1" ht="15.4" customHeight="1">
      <c r="A21" s="61" t="s">
        <v>50</v>
      </c>
      <c r="B21" s="3" t="s">
        <v>408</v>
      </c>
      <c r="C21" s="62"/>
      <c r="D21" s="62"/>
      <c r="E21" s="62"/>
      <c r="F21" s="62"/>
      <c r="G21" s="62"/>
      <c r="H21" s="62"/>
      <c r="I21" s="63"/>
      <c r="J21" s="62"/>
      <c r="K21" s="63"/>
      <c r="L21" s="62"/>
      <c r="M21" s="62"/>
      <c r="N21" s="63"/>
      <c r="O21" s="62"/>
      <c r="P21" s="64"/>
    </row>
    <row r="22" spans="1:16" s="22" customFormat="1" ht="16.899999999999999" customHeight="1">
      <c r="A22" s="65" t="s">
        <v>51</v>
      </c>
      <c r="B22" s="3" t="s">
        <v>76</v>
      </c>
      <c r="C22" s="247"/>
      <c r="D22" s="247"/>
      <c r="E22" s="247"/>
      <c r="F22" s="67"/>
      <c r="G22" s="67"/>
      <c r="H22" s="67"/>
      <c r="I22" s="63"/>
      <c r="J22" s="68"/>
      <c r="K22" s="63"/>
      <c r="L22" s="68"/>
      <c r="M22" s="68"/>
      <c r="N22" s="63"/>
      <c r="O22" s="62"/>
      <c r="P22" s="69"/>
    </row>
    <row r="23" spans="1:16" s="22" customFormat="1" ht="16.5">
      <c r="A23" s="70">
        <v>1</v>
      </c>
      <c r="B23" s="71" t="s">
        <v>77</v>
      </c>
      <c r="C23" s="72" t="s">
        <v>78</v>
      </c>
      <c r="D23" s="73">
        <v>19200</v>
      </c>
      <c r="E23" s="74">
        <v>0</v>
      </c>
      <c r="F23" s="73">
        <v>0</v>
      </c>
      <c r="G23" s="73">
        <f>D23</f>
        <v>19200</v>
      </c>
      <c r="H23" s="73">
        <f>F23+G23</f>
        <v>19200</v>
      </c>
      <c r="I23" s="136">
        <v>30000</v>
      </c>
      <c r="J23" s="75">
        <v>0</v>
      </c>
      <c r="K23" s="76">
        <f t="shared" ref="K23:K86" si="0">I23*D23</f>
        <v>576000000</v>
      </c>
      <c r="L23" s="77">
        <f>E23*($I23+$J23)</f>
        <v>0</v>
      </c>
      <c r="M23" s="77">
        <f>F23*($I23+$J23)</f>
        <v>0</v>
      </c>
      <c r="N23" s="77">
        <f>G23*($I23+$J23)</f>
        <v>576000000</v>
      </c>
      <c r="O23" s="77">
        <f>H23*($I23+$J23)</f>
        <v>576000000</v>
      </c>
      <c r="P23" s="78"/>
    </row>
    <row r="24" spans="1:16" s="22" customFormat="1" ht="16.5">
      <c r="A24" s="70">
        <v>2</v>
      </c>
      <c r="B24" s="71" t="s">
        <v>79</v>
      </c>
      <c r="C24" s="72" t="s">
        <v>54</v>
      </c>
      <c r="D24" s="73">
        <v>10</v>
      </c>
      <c r="E24" s="74">
        <v>0</v>
      </c>
      <c r="F24" s="73">
        <v>0</v>
      </c>
      <c r="G24" s="73">
        <f t="shared" ref="G24:G32" si="1">D24</f>
        <v>10</v>
      </c>
      <c r="H24" s="73">
        <f t="shared" ref="H24:H32" si="2">F24+G24</f>
        <v>10</v>
      </c>
      <c r="I24" s="136">
        <v>5184000</v>
      </c>
      <c r="J24" s="75">
        <v>0</v>
      </c>
      <c r="K24" s="76">
        <f t="shared" si="0"/>
        <v>51840000</v>
      </c>
      <c r="L24" s="77">
        <f t="shared" ref="L24:O32" si="3">E24*($I24+$J24)</f>
        <v>0</v>
      </c>
      <c r="M24" s="77">
        <f t="shared" si="3"/>
        <v>0</v>
      </c>
      <c r="N24" s="77">
        <f t="shared" si="3"/>
        <v>51840000</v>
      </c>
      <c r="O24" s="77">
        <f t="shared" si="3"/>
        <v>51840000</v>
      </c>
      <c r="P24" s="78"/>
    </row>
    <row r="25" spans="1:16" s="22" customFormat="1" ht="16.5">
      <c r="A25" s="70">
        <v>3</v>
      </c>
      <c r="B25" s="71" t="s">
        <v>80</v>
      </c>
      <c r="C25" s="72" t="s">
        <v>54</v>
      </c>
      <c r="D25" s="73">
        <v>20</v>
      </c>
      <c r="E25" s="74">
        <v>0</v>
      </c>
      <c r="F25" s="73">
        <v>0</v>
      </c>
      <c r="G25" s="73">
        <f t="shared" si="1"/>
        <v>20</v>
      </c>
      <c r="H25" s="73">
        <f t="shared" si="2"/>
        <v>20</v>
      </c>
      <c r="I25" s="136">
        <v>2721000</v>
      </c>
      <c r="J25" s="75">
        <v>0</v>
      </c>
      <c r="K25" s="76">
        <f t="shared" si="0"/>
        <v>54420000</v>
      </c>
      <c r="L25" s="77">
        <f t="shared" si="3"/>
        <v>0</v>
      </c>
      <c r="M25" s="77">
        <f t="shared" si="3"/>
        <v>0</v>
      </c>
      <c r="N25" s="77">
        <f t="shared" si="3"/>
        <v>54420000</v>
      </c>
      <c r="O25" s="77">
        <f t="shared" si="3"/>
        <v>54420000</v>
      </c>
      <c r="P25" s="78"/>
    </row>
    <row r="26" spans="1:16" s="22" customFormat="1" ht="16.5">
      <c r="A26" s="70">
        <v>4</v>
      </c>
      <c r="B26" s="71" t="s">
        <v>81</v>
      </c>
      <c r="C26" s="72" t="s">
        <v>82</v>
      </c>
      <c r="D26" s="73">
        <v>40</v>
      </c>
      <c r="E26" s="74">
        <v>0</v>
      </c>
      <c r="F26" s="73">
        <v>0</v>
      </c>
      <c r="G26" s="73">
        <f t="shared" si="1"/>
        <v>40</v>
      </c>
      <c r="H26" s="73">
        <f t="shared" si="2"/>
        <v>40</v>
      </c>
      <c r="I26" s="136">
        <v>172000</v>
      </c>
      <c r="J26" s="75">
        <v>0</v>
      </c>
      <c r="K26" s="76">
        <f t="shared" si="0"/>
        <v>6880000</v>
      </c>
      <c r="L26" s="77">
        <f t="shared" si="3"/>
        <v>0</v>
      </c>
      <c r="M26" s="77">
        <f t="shared" si="3"/>
        <v>0</v>
      </c>
      <c r="N26" s="77">
        <f t="shared" si="3"/>
        <v>6880000</v>
      </c>
      <c r="O26" s="77">
        <f t="shared" si="3"/>
        <v>6880000</v>
      </c>
      <c r="P26" s="78"/>
    </row>
    <row r="27" spans="1:16" s="22" customFormat="1" ht="16.5">
      <c r="A27" s="70">
        <v>5</v>
      </c>
      <c r="B27" s="71" t="s">
        <v>83</v>
      </c>
      <c r="C27" s="72" t="s">
        <v>82</v>
      </c>
      <c r="D27" s="73">
        <v>20</v>
      </c>
      <c r="E27" s="74">
        <v>0</v>
      </c>
      <c r="F27" s="73">
        <v>0</v>
      </c>
      <c r="G27" s="73">
        <f t="shared" si="1"/>
        <v>20</v>
      </c>
      <c r="H27" s="73">
        <f t="shared" si="2"/>
        <v>20</v>
      </c>
      <c r="I27" s="136">
        <v>346000</v>
      </c>
      <c r="J27" s="75">
        <v>0</v>
      </c>
      <c r="K27" s="76">
        <f t="shared" si="0"/>
        <v>6920000</v>
      </c>
      <c r="L27" s="77">
        <f t="shared" si="3"/>
        <v>0</v>
      </c>
      <c r="M27" s="77">
        <f t="shared" si="3"/>
        <v>0</v>
      </c>
      <c r="N27" s="77">
        <f t="shared" si="3"/>
        <v>6920000</v>
      </c>
      <c r="O27" s="77">
        <f t="shared" si="3"/>
        <v>6920000</v>
      </c>
      <c r="P27" s="78"/>
    </row>
    <row r="28" spans="1:16" s="22" customFormat="1" ht="16.5">
      <c r="A28" s="70">
        <v>6</v>
      </c>
      <c r="B28" s="71" t="s">
        <v>84</v>
      </c>
      <c r="C28" s="72" t="s">
        <v>82</v>
      </c>
      <c r="D28" s="73">
        <v>40</v>
      </c>
      <c r="E28" s="74">
        <v>0</v>
      </c>
      <c r="F28" s="73">
        <v>0</v>
      </c>
      <c r="G28" s="73">
        <f t="shared" si="1"/>
        <v>40</v>
      </c>
      <c r="H28" s="73">
        <f t="shared" si="2"/>
        <v>40</v>
      </c>
      <c r="I28" s="136">
        <v>648000</v>
      </c>
      <c r="J28" s="75">
        <v>0</v>
      </c>
      <c r="K28" s="76">
        <f t="shared" si="0"/>
        <v>25920000</v>
      </c>
      <c r="L28" s="77">
        <f t="shared" si="3"/>
        <v>0</v>
      </c>
      <c r="M28" s="77">
        <f t="shared" si="3"/>
        <v>0</v>
      </c>
      <c r="N28" s="77">
        <f t="shared" si="3"/>
        <v>25920000</v>
      </c>
      <c r="O28" s="77">
        <f t="shared" si="3"/>
        <v>25920000</v>
      </c>
      <c r="P28" s="78"/>
    </row>
    <row r="29" spans="1:16" s="22" customFormat="1" ht="16.5">
      <c r="A29" s="70">
        <v>7</v>
      </c>
      <c r="B29" s="71" t="s">
        <v>85</v>
      </c>
      <c r="C29" s="72" t="s">
        <v>78</v>
      </c>
      <c r="D29" s="73">
        <v>1000</v>
      </c>
      <c r="E29" s="74">
        <v>0</v>
      </c>
      <c r="F29" s="73">
        <v>0</v>
      </c>
      <c r="G29" s="73">
        <f t="shared" si="1"/>
        <v>1000</v>
      </c>
      <c r="H29" s="73">
        <f t="shared" si="2"/>
        <v>1000</v>
      </c>
      <c r="I29" s="136">
        <v>70000</v>
      </c>
      <c r="J29" s="75">
        <v>0</v>
      </c>
      <c r="K29" s="76">
        <f t="shared" si="0"/>
        <v>70000000</v>
      </c>
      <c r="L29" s="77">
        <f t="shared" si="3"/>
        <v>0</v>
      </c>
      <c r="M29" s="77">
        <f t="shared" si="3"/>
        <v>0</v>
      </c>
      <c r="N29" s="77">
        <f t="shared" si="3"/>
        <v>70000000</v>
      </c>
      <c r="O29" s="77">
        <f t="shared" si="3"/>
        <v>70000000</v>
      </c>
      <c r="P29" s="78"/>
    </row>
    <row r="30" spans="1:16" s="22" customFormat="1" ht="16.5">
      <c r="A30" s="70">
        <v>8</v>
      </c>
      <c r="B30" s="71" t="s">
        <v>86</v>
      </c>
      <c r="C30" s="72" t="s">
        <v>78</v>
      </c>
      <c r="D30" s="73">
        <v>4000</v>
      </c>
      <c r="E30" s="74">
        <v>0</v>
      </c>
      <c r="F30" s="73">
        <v>0</v>
      </c>
      <c r="G30" s="73">
        <f t="shared" si="1"/>
        <v>4000</v>
      </c>
      <c r="H30" s="73">
        <f t="shared" si="2"/>
        <v>4000</v>
      </c>
      <c r="I30" s="136">
        <v>19000</v>
      </c>
      <c r="J30" s="75">
        <v>0</v>
      </c>
      <c r="K30" s="76">
        <f t="shared" si="0"/>
        <v>76000000</v>
      </c>
      <c r="L30" s="77">
        <f t="shared" si="3"/>
        <v>0</v>
      </c>
      <c r="M30" s="77">
        <f t="shared" si="3"/>
        <v>0</v>
      </c>
      <c r="N30" s="77">
        <f t="shared" si="3"/>
        <v>76000000</v>
      </c>
      <c r="O30" s="77">
        <f t="shared" si="3"/>
        <v>76000000</v>
      </c>
      <c r="P30" s="78"/>
    </row>
    <row r="31" spans="1:16" s="22" customFormat="1" ht="16.5">
      <c r="A31" s="70">
        <v>9</v>
      </c>
      <c r="B31" s="71" t="s">
        <v>87</v>
      </c>
      <c r="C31" s="72" t="s">
        <v>88</v>
      </c>
      <c r="D31" s="73">
        <v>4</v>
      </c>
      <c r="E31" s="74">
        <v>0</v>
      </c>
      <c r="F31" s="73">
        <v>0</v>
      </c>
      <c r="G31" s="73">
        <f t="shared" si="1"/>
        <v>4</v>
      </c>
      <c r="H31" s="73">
        <f t="shared" si="2"/>
        <v>4</v>
      </c>
      <c r="I31" s="136">
        <v>3585000</v>
      </c>
      <c r="J31" s="75">
        <v>0</v>
      </c>
      <c r="K31" s="76">
        <f t="shared" si="0"/>
        <v>14340000</v>
      </c>
      <c r="L31" s="77">
        <f t="shared" si="3"/>
        <v>0</v>
      </c>
      <c r="M31" s="77">
        <f t="shared" si="3"/>
        <v>0</v>
      </c>
      <c r="N31" s="77">
        <f t="shared" si="3"/>
        <v>14340000</v>
      </c>
      <c r="O31" s="77">
        <f t="shared" si="3"/>
        <v>14340000</v>
      </c>
      <c r="P31" s="78"/>
    </row>
    <row r="32" spans="1:16" s="22" customFormat="1" ht="16.5">
      <c r="A32" s="70">
        <v>10</v>
      </c>
      <c r="B32" s="71" t="s">
        <v>89</v>
      </c>
      <c r="C32" s="72" t="s">
        <v>90</v>
      </c>
      <c r="D32" s="73">
        <v>2</v>
      </c>
      <c r="E32" s="74">
        <v>0</v>
      </c>
      <c r="F32" s="73">
        <v>0</v>
      </c>
      <c r="G32" s="73">
        <f t="shared" si="1"/>
        <v>2</v>
      </c>
      <c r="H32" s="73">
        <f t="shared" si="2"/>
        <v>2</v>
      </c>
      <c r="I32" s="136">
        <v>2159000</v>
      </c>
      <c r="J32" s="75">
        <v>0</v>
      </c>
      <c r="K32" s="76">
        <f t="shared" si="0"/>
        <v>4318000</v>
      </c>
      <c r="L32" s="77">
        <f t="shared" si="3"/>
        <v>0</v>
      </c>
      <c r="M32" s="77">
        <f t="shared" si="3"/>
        <v>0</v>
      </c>
      <c r="N32" s="77">
        <f t="shared" si="3"/>
        <v>4318000</v>
      </c>
      <c r="O32" s="77">
        <f t="shared" si="3"/>
        <v>4318000</v>
      </c>
      <c r="P32" s="78"/>
    </row>
    <row r="33" spans="1:16" s="22" customFormat="1" ht="16.899999999999999" customHeight="1">
      <c r="A33" s="65" t="s">
        <v>57</v>
      </c>
      <c r="B33" s="3" t="s">
        <v>91</v>
      </c>
      <c r="C33" s="247"/>
      <c r="D33" s="247"/>
      <c r="E33" s="247"/>
      <c r="F33" s="79"/>
      <c r="G33" s="79"/>
      <c r="H33" s="79"/>
      <c r="I33" s="137"/>
      <c r="J33" s="75"/>
      <c r="K33" s="76"/>
      <c r="L33" s="80"/>
      <c r="M33" s="80"/>
      <c r="N33" s="81"/>
      <c r="O33" s="82"/>
      <c r="P33" s="78"/>
    </row>
    <row r="34" spans="1:16" s="22" customFormat="1" ht="16.5">
      <c r="A34" s="70">
        <v>1</v>
      </c>
      <c r="B34" s="71" t="s">
        <v>92</v>
      </c>
      <c r="C34" s="72" t="s">
        <v>88</v>
      </c>
      <c r="D34" s="73">
        <v>25</v>
      </c>
      <c r="E34" s="74">
        <v>0</v>
      </c>
      <c r="F34" s="73">
        <v>0</v>
      </c>
      <c r="G34" s="73">
        <f t="shared" ref="G34:G40" si="4">D34</f>
        <v>25</v>
      </c>
      <c r="H34" s="73">
        <f t="shared" ref="H34:H40" si="5">F34+G34</f>
        <v>25</v>
      </c>
      <c r="I34" s="136">
        <v>3585000</v>
      </c>
      <c r="J34" s="75">
        <v>0</v>
      </c>
      <c r="K34" s="76">
        <f t="shared" si="0"/>
        <v>89625000</v>
      </c>
      <c r="L34" s="77">
        <f t="shared" ref="L34:O40" si="6">E34*($I34+$J34)</f>
        <v>0</v>
      </c>
      <c r="M34" s="77">
        <f t="shared" si="6"/>
        <v>0</v>
      </c>
      <c r="N34" s="77">
        <f t="shared" si="6"/>
        <v>89625000</v>
      </c>
      <c r="O34" s="77">
        <f t="shared" si="6"/>
        <v>89625000</v>
      </c>
      <c r="P34" s="78"/>
    </row>
    <row r="35" spans="1:16" s="22" customFormat="1" ht="16.5">
      <c r="A35" s="70">
        <v>2</v>
      </c>
      <c r="B35" s="71" t="s">
        <v>93</v>
      </c>
      <c r="C35" s="72" t="s">
        <v>78</v>
      </c>
      <c r="D35" s="73">
        <v>1920</v>
      </c>
      <c r="E35" s="74">
        <v>0</v>
      </c>
      <c r="F35" s="73">
        <v>0</v>
      </c>
      <c r="G35" s="73">
        <f t="shared" si="4"/>
        <v>1920</v>
      </c>
      <c r="H35" s="73">
        <f t="shared" si="5"/>
        <v>1920</v>
      </c>
      <c r="I35" s="136">
        <v>34000</v>
      </c>
      <c r="J35" s="75">
        <v>0</v>
      </c>
      <c r="K35" s="76">
        <f t="shared" si="0"/>
        <v>65280000</v>
      </c>
      <c r="L35" s="77">
        <f t="shared" si="6"/>
        <v>0</v>
      </c>
      <c r="M35" s="77">
        <f t="shared" si="6"/>
        <v>0</v>
      </c>
      <c r="N35" s="77">
        <f t="shared" si="6"/>
        <v>65280000</v>
      </c>
      <c r="O35" s="77">
        <f t="shared" si="6"/>
        <v>65280000</v>
      </c>
      <c r="P35" s="78"/>
    </row>
    <row r="36" spans="1:16" s="22" customFormat="1" ht="16.5">
      <c r="A36" s="70">
        <v>3</v>
      </c>
      <c r="B36" s="71" t="s">
        <v>94</v>
      </c>
      <c r="C36" s="72" t="s">
        <v>78</v>
      </c>
      <c r="D36" s="73">
        <v>750</v>
      </c>
      <c r="E36" s="74">
        <v>0</v>
      </c>
      <c r="F36" s="73">
        <v>0</v>
      </c>
      <c r="G36" s="73">
        <f t="shared" si="4"/>
        <v>750</v>
      </c>
      <c r="H36" s="73">
        <f t="shared" si="5"/>
        <v>750</v>
      </c>
      <c r="I36" s="136">
        <v>18000</v>
      </c>
      <c r="J36" s="75">
        <v>0</v>
      </c>
      <c r="K36" s="76">
        <f t="shared" si="0"/>
        <v>13500000</v>
      </c>
      <c r="L36" s="77">
        <f t="shared" si="6"/>
        <v>0</v>
      </c>
      <c r="M36" s="77">
        <f t="shared" si="6"/>
        <v>0</v>
      </c>
      <c r="N36" s="77">
        <f t="shared" si="6"/>
        <v>13500000</v>
      </c>
      <c r="O36" s="77">
        <f t="shared" si="6"/>
        <v>13500000</v>
      </c>
      <c r="P36" s="78"/>
    </row>
    <row r="37" spans="1:16" s="22" customFormat="1" ht="33">
      <c r="A37" s="70">
        <v>4</v>
      </c>
      <c r="B37" s="71" t="s">
        <v>95</v>
      </c>
      <c r="C37" s="72" t="s">
        <v>90</v>
      </c>
      <c r="D37" s="73">
        <v>3</v>
      </c>
      <c r="E37" s="74">
        <v>0</v>
      </c>
      <c r="F37" s="73">
        <v>0</v>
      </c>
      <c r="G37" s="73">
        <f t="shared" si="4"/>
        <v>3</v>
      </c>
      <c r="H37" s="73">
        <f t="shared" si="5"/>
        <v>3</v>
      </c>
      <c r="I37" s="136">
        <v>2159000</v>
      </c>
      <c r="J37" s="75">
        <v>0</v>
      </c>
      <c r="K37" s="76">
        <f t="shared" si="0"/>
        <v>6477000</v>
      </c>
      <c r="L37" s="77">
        <f t="shared" si="6"/>
        <v>0</v>
      </c>
      <c r="M37" s="77">
        <f t="shared" si="6"/>
        <v>0</v>
      </c>
      <c r="N37" s="77">
        <f t="shared" si="6"/>
        <v>6477000</v>
      </c>
      <c r="O37" s="77">
        <f t="shared" si="6"/>
        <v>6477000</v>
      </c>
      <c r="P37" s="78"/>
    </row>
    <row r="38" spans="1:16" s="22" customFormat="1" ht="16.5">
      <c r="A38" s="70">
        <v>5</v>
      </c>
      <c r="B38" s="71" t="s">
        <v>96</v>
      </c>
      <c r="C38" s="72" t="s">
        <v>97</v>
      </c>
      <c r="D38" s="73">
        <v>128</v>
      </c>
      <c r="E38" s="74">
        <v>0</v>
      </c>
      <c r="F38" s="73">
        <v>0</v>
      </c>
      <c r="G38" s="73">
        <f t="shared" si="4"/>
        <v>128</v>
      </c>
      <c r="H38" s="73">
        <f t="shared" si="5"/>
        <v>128</v>
      </c>
      <c r="I38" s="136">
        <v>346000</v>
      </c>
      <c r="J38" s="75">
        <v>0</v>
      </c>
      <c r="K38" s="76">
        <f t="shared" si="0"/>
        <v>44288000</v>
      </c>
      <c r="L38" s="77">
        <f t="shared" si="6"/>
        <v>0</v>
      </c>
      <c r="M38" s="77">
        <f t="shared" si="6"/>
        <v>0</v>
      </c>
      <c r="N38" s="77">
        <f t="shared" si="6"/>
        <v>44288000</v>
      </c>
      <c r="O38" s="77">
        <f t="shared" si="6"/>
        <v>44288000</v>
      </c>
      <c r="P38" s="78"/>
    </row>
    <row r="39" spans="1:16" s="22" customFormat="1" ht="16.5">
      <c r="A39" s="70">
        <v>6</v>
      </c>
      <c r="B39" s="71" t="s">
        <v>98</v>
      </c>
      <c r="C39" s="72" t="s">
        <v>78</v>
      </c>
      <c r="D39" s="73">
        <v>1000</v>
      </c>
      <c r="E39" s="74">
        <v>0</v>
      </c>
      <c r="F39" s="73">
        <v>0</v>
      </c>
      <c r="G39" s="73">
        <f t="shared" si="4"/>
        <v>1000</v>
      </c>
      <c r="H39" s="73">
        <f t="shared" si="5"/>
        <v>1000</v>
      </c>
      <c r="I39" s="136">
        <v>10000</v>
      </c>
      <c r="J39" s="75">
        <v>0</v>
      </c>
      <c r="K39" s="76">
        <f t="shared" si="0"/>
        <v>10000000</v>
      </c>
      <c r="L39" s="77">
        <f t="shared" si="6"/>
        <v>0</v>
      </c>
      <c r="M39" s="77">
        <f t="shared" si="6"/>
        <v>0</v>
      </c>
      <c r="N39" s="77">
        <f t="shared" si="6"/>
        <v>10000000</v>
      </c>
      <c r="O39" s="77">
        <f t="shared" si="6"/>
        <v>10000000</v>
      </c>
      <c r="P39" s="83"/>
    </row>
    <row r="40" spans="1:16" s="22" customFormat="1" ht="16.5">
      <c r="A40" s="70">
        <v>7</v>
      </c>
      <c r="B40" s="71" t="s">
        <v>99</v>
      </c>
      <c r="C40" s="72" t="s">
        <v>97</v>
      </c>
      <c r="D40" s="73">
        <v>128</v>
      </c>
      <c r="E40" s="74">
        <v>0</v>
      </c>
      <c r="F40" s="73">
        <v>0</v>
      </c>
      <c r="G40" s="73">
        <f t="shared" si="4"/>
        <v>128</v>
      </c>
      <c r="H40" s="73">
        <f t="shared" si="5"/>
        <v>128</v>
      </c>
      <c r="I40" s="136">
        <v>56000</v>
      </c>
      <c r="J40" s="75">
        <v>0</v>
      </c>
      <c r="K40" s="76">
        <f t="shared" si="0"/>
        <v>7168000</v>
      </c>
      <c r="L40" s="77">
        <f t="shared" si="6"/>
        <v>0</v>
      </c>
      <c r="M40" s="77">
        <f t="shared" si="6"/>
        <v>0</v>
      </c>
      <c r="N40" s="77">
        <f t="shared" si="6"/>
        <v>7168000</v>
      </c>
      <c r="O40" s="77">
        <f t="shared" si="6"/>
        <v>7168000</v>
      </c>
      <c r="P40" s="78"/>
    </row>
    <row r="41" spans="1:16" s="22" customFormat="1" ht="16.899999999999999" customHeight="1">
      <c r="A41" s="65" t="s">
        <v>61</v>
      </c>
      <c r="B41" s="3" t="s">
        <v>100</v>
      </c>
      <c r="C41" s="247"/>
      <c r="D41" s="247"/>
      <c r="E41" s="247"/>
      <c r="F41" s="79"/>
      <c r="G41" s="79"/>
      <c r="H41" s="79"/>
      <c r="I41" s="138"/>
      <c r="J41" s="75"/>
      <c r="K41" s="76"/>
      <c r="L41" s="80"/>
      <c r="M41" s="80"/>
      <c r="N41" s="81"/>
      <c r="O41" s="82"/>
      <c r="P41" s="78"/>
    </row>
    <row r="42" spans="1:16" s="22" customFormat="1" ht="33">
      <c r="A42" s="70">
        <v>1</v>
      </c>
      <c r="B42" s="84" t="s">
        <v>101</v>
      </c>
      <c r="C42" s="72" t="s">
        <v>102</v>
      </c>
      <c r="D42" s="73">
        <v>13.69</v>
      </c>
      <c r="E42" s="74">
        <v>0</v>
      </c>
      <c r="F42" s="73">
        <v>0</v>
      </c>
      <c r="G42" s="73">
        <f t="shared" ref="G42:G54" si="7">D42</f>
        <v>13.69</v>
      </c>
      <c r="H42" s="73">
        <f t="shared" ref="H42:H54" si="8">F42+G42</f>
        <v>13.69</v>
      </c>
      <c r="I42" s="136">
        <v>1280000</v>
      </c>
      <c r="J42" s="75">
        <v>0</v>
      </c>
      <c r="K42" s="76">
        <f t="shared" si="0"/>
        <v>17523200</v>
      </c>
      <c r="L42" s="77">
        <f t="shared" ref="L42:O54" si="9">E42*($I42+$J42)</f>
        <v>0</v>
      </c>
      <c r="M42" s="77">
        <f t="shared" si="9"/>
        <v>0</v>
      </c>
      <c r="N42" s="77">
        <f t="shared" si="9"/>
        <v>17523200</v>
      </c>
      <c r="O42" s="77">
        <f t="shared" si="9"/>
        <v>17523200</v>
      </c>
      <c r="P42" s="78"/>
    </row>
    <row r="43" spans="1:16" s="22" customFormat="1" ht="33">
      <c r="A43" s="70">
        <v>2</v>
      </c>
      <c r="B43" s="84" t="s">
        <v>103</v>
      </c>
      <c r="C43" s="72" t="s">
        <v>102</v>
      </c>
      <c r="D43" s="73">
        <v>55</v>
      </c>
      <c r="E43" s="74">
        <v>0</v>
      </c>
      <c r="F43" s="73">
        <v>0</v>
      </c>
      <c r="G43" s="73">
        <f t="shared" si="7"/>
        <v>55</v>
      </c>
      <c r="H43" s="73">
        <f t="shared" si="8"/>
        <v>55</v>
      </c>
      <c r="I43" s="136">
        <v>914000</v>
      </c>
      <c r="J43" s="75">
        <v>0</v>
      </c>
      <c r="K43" s="76">
        <f t="shared" si="0"/>
        <v>50270000</v>
      </c>
      <c r="L43" s="77">
        <f t="shared" si="9"/>
        <v>0</v>
      </c>
      <c r="M43" s="77">
        <f t="shared" si="9"/>
        <v>0</v>
      </c>
      <c r="N43" s="77">
        <f t="shared" si="9"/>
        <v>50270000</v>
      </c>
      <c r="O43" s="77">
        <f t="shared" si="9"/>
        <v>50270000</v>
      </c>
      <c r="P43" s="78"/>
    </row>
    <row r="44" spans="1:16" s="22" customFormat="1" ht="33">
      <c r="A44" s="70">
        <v>3</v>
      </c>
      <c r="B44" s="84" t="s">
        <v>104</v>
      </c>
      <c r="C44" s="72" t="s">
        <v>102</v>
      </c>
      <c r="D44" s="73">
        <v>52.2</v>
      </c>
      <c r="E44" s="74">
        <v>0</v>
      </c>
      <c r="F44" s="73">
        <v>0</v>
      </c>
      <c r="G44" s="73">
        <f t="shared" si="7"/>
        <v>52.2</v>
      </c>
      <c r="H44" s="73">
        <f t="shared" si="8"/>
        <v>52.2</v>
      </c>
      <c r="I44" s="136">
        <v>686000</v>
      </c>
      <c r="J44" s="75">
        <v>0</v>
      </c>
      <c r="K44" s="76">
        <f t="shared" si="0"/>
        <v>35809200</v>
      </c>
      <c r="L44" s="77">
        <f t="shared" si="9"/>
        <v>0</v>
      </c>
      <c r="M44" s="77">
        <f t="shared" si="9"/>
        <v>0</v>
      </c>
      <c r="N44" s="77">
        <f t="shared" si="9"/>
        <v>35809200</v>
      </c>
      <c r="O44" s="77">
        <f t="shared" si="9"/>
        <v>35809200</v>
      </c>
      <c r="P44" s="78"/>
    </row>
    <row r="45" spans="1:16" s="22" customFormat="1" ht="33">
      <c r="A45" s="70">
        <v>4</v>
      </c>
      <c r="B45" s="84" t="s">
        <v>105</v>
      </c>
      <c r="C45" s="72" t="s">
        <v>102</v>
      </c>
      <c r="D45" s="73">
        <v>14.32</v>
      </c>
      <c r="E45" s="74">
        <v>0</v>
      </c>
      <c r="F45" s="73">
        <v>0</v>
      </c>
      <c r="G45" s="73">
        <f t="shared" si="7"/>
        <v>14.32</v>
      </c>
      <c r="H45" s="73">
        <f t="shared" si="8"/>
        <v>14.32</v>
      </c>
      <c r="I45" s="136">
        <v>2057000</v>
      </c>
      <c r="J45" s="75">
        <v>0</v>
      </c>
      <c r="K45" s="76">
        <f t="shared" si="0"/>
        <v>29456240</v>
      </c>
      <c r="L45" s="77">
        <f t="shared" si="9"/>
        <v>0</v>
      </c>
      <c r="M45" s="77">
        <f t="shared" si="9"/>
        <v>0</v>
      </c>
      <c r="N45" s="77">
        <f t="shared" si="9"/>
        <v>29456240</v>
      </c>
      <c r="O45" s="77">
        <f t="shared" si="9"/>
        <v>29456240</v>
      </c>
      <c r="P45" s="78"/>
    </row>
    <row r="46" spans="1:16" s="22" customFormat="1" ht="49.5">
      <c r="A46" s="70">
        <v>5</v>
      </c>
      <c r="B46" s="71" t="s">
        <v>106</v>
      </c>
      <c r="C46" s="72" t="s">
        <v>102</v>
      </c>
      <c r="D46" s="73">
        <v>18.399999999999999</v>
      </c>
      <c r="E46" s="74">
        <v>0</v>
      </c>
      <c r="F46" s="73">
        <v>0</v>
      </c>
      <c r="G46" s="73">
        <f t="shared" si="7"/>
        <v>18.399999999999999</v>
      </c>
      <c r="H46" s="73">
        <f t="shared" si="8"/>
        <v>18.399999999999999</v>
      </c>
      <c r="I46" s="136">
        <v>2057000</v>
      </c>
      <c r="J46" s="75">
        <v>0</v>
      </c>
      <c r="K46" s="76">
        <f t="shared" si="0"/>
        <v>37848800</v>
      </c>
      <c r="L46" s="77">
        <f t="shared" si="9"/>
        <v>0</v>
      </c>
      <c r="M46" s="77">
        <f t="shared" si="9"/>
        <v>0</v>
      </c>
      <c r="N46" s="77">
        <f t="shared" si="9"/>
        <v>37848800</v>
      </c>
      <c r="O46" s="77">
        <f t="shared" si="9"/>
        <v>37848800</v>
      </c>
      <c r="P46" s="78"/>
    </row>
    <row r="47" spans="1:16" s="22" customFormat="1" ht="49.5">
      <c r="A47" s="70">
        <v>6</v>
      </c>
      <c r="B47" s="84" t="s">
        <v>409</v>
      </c>
      <c r="C47" s="72" t="s">
        <v>102</v>
      </c>
      <c r="D47" s="73">
        <v>13.11</v>
      </c>
      <c r="E47" s="74">
        <v>0</v>
      </c>
      <c r="F47" s="73">
        <v>0</v>
      </c>
      <c r="G47" s="73">
        <f t="shared" si="7"/>
        <v>13.11</v>
      </c>
      <c r="H47" s="73">
        <f t="shared" si="8"/>
        <v>13.11</v>
      </c>
      <c r="I47" s="136">
        <v>2057000</v>
      </c>
      <c r="J47" s="75">
        <v>0</v>
      </c>
      <c r="K47" s="76">
        <f t="shared" si="0"/>
        <v>26967270</v>
      </c>
      <c r="L47" s="77">
        <f t="shared" si="9"/>
        <v>0</v>
      </c>
      <c r="M47" s="77">
        <f t="shared" si="9"/>
        <v>0</v>
      </c>
      <c r="N47" s="77">
        <f t="shared" si="9"/>
        <v>26967270</v>
      </c>
      <c r="O47" s="77">
        <f t="shared" si="9"/>
        <v>26967270</v>
      </c>
      <c r="P47" s="78"/>
    </row>
    <row r="48" spans="1:16" s="22" customFormat="1" ht="33">
      <c r="A48" s="70">
        <v>7</v>
      </c>
      <c r="B48" s="71" t="s">
        <v>107</v>
      </c>
      <c r="C48" s="72" t="s">
        <v>54</v>
      </c>
      <c r="D48" s="73">
        <v>1</v>
      </c>
      <c r="E48" s="74">
        <v>0</v>
      </c>
      <c r="F48" s="73">
        <v>0</v>
      </c>
      <c r="G48" s="73">
        <f t="shared" si="7"/>
        <v>1</v>
      </c>
      <c r="H48" s="73">
        <f t="shared" si="8"/>
        <v>1</v>
      </c>
      <c r="I48" s="136">
        <v>19425000</v>
      </c>
      <c r="J48" s="75">
        <v>0</v>
      </c>
      <c r="K48" s="76">
        <f t="shared" si="0"/>
        <v>19425000</v>
      </c>
      <c r="L48" s="77">
        <f t="shared" si="9"/>
        <v>0</v>
      </c>
      <c r="M48" s="77">
        <f t="shared" si="9"/>
        <v>0</v>
      </c>
      <c r="N48" s="77">
        <f t="shared" si="9"/>
        <v>19425000</v>
      </c>
      <c r="O48" s="77">
        <f t="shared" si="9"/>
        <v>19425000</v>
      </c>
      <c r="P48" s="78"/>
    </row>
    <row r="49" spans="1:16" s="22" customFormat="1" ht="16.5">
      <c r="A49" s="70">
        <v>8</v>
      </c>
      <c r="B49" s="71" t="s">
        <v>108</v>
      </c>
      <c r="C49" s="72" t="s">
        <v>109</v>
      </c>
      <c r="D49" s="73">
        <v>1</v>
      </c>
      <c r="E49" s="74">
        <v>0</v>
      </c>
      <c r="F49" s="73">
        <v>0</v>
      </c>
      <c r="G49" s="73">
        <f t="shared" si="7"/>
        <v>1</v>
      </c>
      <c r="H49" s="73">
        <f t="shared" si="8"/>
        <v>1</v>
      </c>
      <c r="I49" s="136">
        <v>10635000</v>
      </c>
      <c r="J49" s="75">
        <v>0</v>
      </c>
      <c r="K49" s="76">
        <f t="shared" si="0"/>
        <v>10635000</v>
      </c>
      <c r="L49" s="77">
        <f t="shared" si="9"/>
        <v>0</v>
      </c>
      <c r="M49" s="77">
        <f t="shared" si="9"/>
        <v>0</v>
      </c>
      <c r="N49" s="77">
        <f t="shared" si="9"/>
        <v>10635000</v>
      </c>
      <c r="O49" s="77">
        <f t="shared" si="9"/>
        <v>10635000</v>
      </c>
      <c r="P49" s="78"/>
    </row>
    <row r="50" spans="1:16" s="22" customFormat="1" ht="16.5">
      <c r="A50" s="70">
        <v>9</v>
      </c>
      <c r="B50" s="71" t="s">
        <v>110</v>
      </c>
      <c r="C50" s="72" t="s">
        <v>109</v>
      </c>
      <c r="D50" s="73">
        <v>10</v>
      </c>
      <c r="E50" s="74">
        <v>0</v>
      </c>
      <c r="F50" s="73">
        <v>0</v>
      </c>
      <c r="G50" s="73">
        <f t="shared" si="7"/>
        <v>10</v>
      </c>
      <c r="H50" s="73">
        <f t="shared" si="8"/>
        <v>10</v>
      </c>
      <c r="I50" s="136">
        <v>737000</v>
      </c>
      <c r="J50" s="75">
        <v>0</v>
      </c>
      <c r="K50" s="76">
        <f t="shared" si="0"/>
        <v>7370000</v>
      </c>
      <c r="L50" s="77">
        <f t="shared" si="9"/>
        <v>0</v>
      </c>
      <c r="M50" s="77">
        <f t="shared" si="9"/>
        <v>0</v>
      </c>
      <c r="N50" s="77">
        <f t="shared" si="9"/>
        <v>7370000</v>
      </c>
      <c r="O50" s="77">
        <f t="shared" si="9"/>
        <v>7370000</v>
      </c>
      <c r="P50" s="78"/>
    </row>
    <row r="51" spans="1:16" s="22" customFormat="1" ht="16.5">
      <c r="A51" s="70">
        <v>10</v>
      </c>
      <c r="B51" s="71" t="s">
        <v>111</v>
      </c>
      <c r="C51" s="72" t="s">
        <v>102</v>
      </c>
      <c r="D51" s="73">
        <v>19.2</v>
      </c>
      <c r="E51" s="74">
        <v>0</v>
      </c>
      <c r="F51" s="73">
        <v>0</v>
      </c>
      <c r="G51" s="73">
        <f t="shared" si="7"/>
        <v>19.2</v>
      </c>
      <c r="H51" s="73">
        <f t="shared" si="8"/>
        <v>19.2</v>
      </c>
      <c r="I51" s="136">
        <v>1481000</v>
      </c>
      <c r="J51" s="75">
        <v>0</v>
      </c>
      <c r="K51" s="76">
        <f t="shared" si="0"/>
        <v>28435200</v>
      </c>
      <c r="L51" s="77">
        <f t="shared" si="9"/>
        <v>0</v>
      </c>
      <c r="M51" s="77">
        <f t="shared" si="9"/>
        <v>0</v>
      </c>
      <c r="N51" s="77">
        <f t="shared" si="9"/>
        <v>28435200</v>
      </c>
      <c r="O51" s="77">
        <f t="shared" si="9"/>
        <v>28435200</v>
      </c>
      <c r="P51" s="78"/>
    </row>
    <row r="52" spans="1:16" s="22" customFormat="1" ht="49.5">
      <c r="A52" s="70">
        <v>11</v>
      </c>
      <c r="B52" s="84" t="s">
        <v>112</v>
      </c>
      <c r="C52" s="72" t="s">
        <v>54</v>
      </c>
      <c r="D52" s="73">
        <v>1</v>
      </c>
      <c r="E52" s="74">
        <v>0</v>
      </c>
      <c r="F52" s="73">
        <v>0</v>
      </c>
      <c r="G52" s="73">
        <f t="shared" si="7"/>
        <v>1</v>
      </c>
      <c r="H52" s="73">
        <f t="shared" si="8"/>
        <v>1</v>
      </c>
      <c r="I52" s="136">
        <v>15641000</v>
      </c>
      <c r="J52" s="75">
        <v>0</v>
      </c>
      <c r="K52" s="76">
        <f t="shared" si="0"/>
        <v>15641000</v>
      </c>
      <c r="L52" s="77">
        <f t="shared" si="9"/>
        <v>0</v>
      </c>
      <c r="M52" s="77">
        <f t="shared" si="9"/>
        <v>0</v>
      </c>
      <c r="N52" s="77">
        <f t="shared" si="9"/>
        <v>15641000</v>
      </c>
      <c r="O52" s="77">
        <f t="shared" si="9"/>
        <v>15641000</v>
      </c>
      <c r="P52" s="78"/>
    </row>
    <row r="53" spans="1:16" s="22" customFormat="1" ht="33">
      <c r="A53" s="70">
        <v>12</v>
      </c>
      <c r="B53" s="84" t="s">
        <v>113</v>
      </c>
      <c r="C53" s="72" t="s">
        <v>102</v>
      </c>
      <c r="D53" s="73">
        <v>41</v>
      </c>
      <c r="E53" s="74">
        <v>0</v>
      </c>
      <c r="F53" s="73">
        <v>0</v>
      </c>
      <c r="G53" s="73">
        <f t="shared" si="7"/>
        <v>41</v>
      </c>
      <c r="H53" s="73">
        <f t="shared" si="8"/>
        <v>41</v>
      </c>
      <c r="I53" s="136">
        <v>377000</v>
      </c>
      <c r="J53" s="75">
        <v>0</v>
      </c>
      <c r="K53" s="76">
        <f t="shared" si="0"/>
        <v>15457000</v>
      </c>
      <c r="L53" s="77">
        <f t="shared" si="9"/>
        <v>0</v>
      </c>
      <c r="M53" s="77">
        <f t="shared" si="9"/>
        <v>0</v>
      </c>
      <c r="N53" s="77">
        <f t="shared" si="9"/>
        <v>15457000</v>
      </c>
      <c r="O53" s="77">
        <f t="shared" si="9"/>
        <v>15457000</v>
      </c>
      <c r="P53" s="78"/>
    </row>
    <row r="54" spans="1:16" s="22" customFormat="1" ht="49.5">
      <c r="A54" s="70">
        <v>13</v>
      </c>
      <c r="B54" s="84" t="s">
        <v>114</v>
      </c>
      <c r="C54" s="72" t="s">
        <v>54</v>
      </c>
      <c r="D54" s="73">
        <v>1</v>
      </c>
      <c r="E54" s="74">
        <v>0</v>
      </c>
      <c r="F54" s="73">
        <v>0</v>
      </c>
      <c r="G54" s="73">
        <f t="shared" si="7"/>
        <v>1</v>
      </c>
      <c r="H54" s="73">
        <f t="shared" si="8"/>
        <v>1</v>
      </c>
      <c r="I54" s="136">
        <v>7824000</v>
      </c>
      <c r="J54" s="75">
        <v>0</v>
      </c>
      <c r="K54" s="76">
        <f t="shared" si="0"/>
        <v>7824000</v>
      </c>
      <c r="L54" s="77">
        <f t="shared" si="9"/>
        <v>0</v>
      </c>
      <c r="M54" s="77">
        <f t="shared" si="9"/>
        <v>0</v>
      </c>
      <c r="N54" s="77">
        <f t="shared" si="9"/>
        <v>7824000</v>
      </c>
      <c r="O54" s="77">
        <f t="shared" si="9"/>
        <v>7824000</v>
      </c>
      <c r="P54" s="78"/>
    </row>
    <row r="55" spans="1:16" s="22" customFormat="1" ht="16.899999999999999" customHeight="1">
      <c r="A55" s="65" t="s">
        <v>66</v>
      </c>
      <c r="B55" s="3" t="s">
        <v>115</v>
      </c>
      <c r="C55" s="247"/>
      <c r="D55" s="247"/>
      <c r="E55" s="247"/>
      <c r="F55" s="79"/>
      <c r="G55" s="79"/>
      <c r="H55" s="79"/>
      <c r="I55" s="138"/>
      <c r="J55" s="75"/>
      <c r="K55" s="76"/>
      <c r="L55" s="80"/>
      <c r="M55" s="80"/>
      <c r="N55" s="81"/>
      <c r="O55" s="82"/>
      <c r="P55" s="78"/>
    </row>
    <row r="56" spans="1:16" s="22" customFormat="1" ht="16.5">
      <c r="A56" s="70">
        <v>1</v>
      </c>
      <c r="B56" s="71" t="s">
        <v>116</v>
      </c>
      <c r="C56" s="72" t="s">
        <v>102</v>
      </c>
      <c r="D56" s="73">
        <v>75</v>
      </c>
      <c r="E56" s="74">
        <v>0</v>
      </c>
      <c r="F56" s="73">
        <v>0</v>
      </c>
      <c r="G56" s="73">
        <f t="shared" ref="G56:G64" si="10">D56</f>
        <v>75</v>
      </c>
      <c r="H56" s="73">
        <f t="shared" ref="H56:H64" si="11">F56+G56</f>
        <v>75</v>
      </c>
      <c r="I56" s="136">
        <v>823000</v>
      </c>
      <c r="J56" s="75">
        <v>0</v>
      </c>
      <c r="K56" s="76">
        <f t="shared" si="0"/>
        <v>61725000</v>
      </c>
      <c r="L56" s="77">
        <f t="shared" ref="L56:O64" si="12">E56*($I56+$J56)</f>
        <v>0</v>
      </c>
      <c r="M56" s="77">
        <f t="shared" si="12"/>
        <v>0</v>
      </c>
      <c r="N56" s="77">
        <f t="shared" si="12"/>
        <v>61725000</v>
      </c>
      <c r="O56" s="77">
        <f t="shared" si="12"/>
        <v>61725000</v>
      </c>
      <c r="P56" s="78"/>
    </row>
    <row r="57" spans="1:16" s="22" customFormat="1" ht="16.5">
      <c r="A57" s="70">
        <v>2</v>
      </c>
      <c r="B57" s="71" t="s">
        <v>117</v>
      </c>
      <c r="C57" s="72" t="s">
        <v>118</v>
      </c>
      <c r="D57" s="73">
        <v>140</v>
      </c>
      <c r="E57" s="74">
        <v>0</v>
      </c>
      <c r="F57" s="73">
        <v>0</v>
      </c>
      <c r="G57" s="73">
        <f t="shared" si="10"/>
        <v>140</v>
      </c>
      <c r="H57" s="73">
        <f t="shared" si="11"/>
        <v>140</v>
      </c>
      <c r="I57" s="136">
        <v>914000</v>
      </c>
      <c r="J57" s="75">
        <v>0</v>
      </c>
      <c r="K57" s="76">
        <f t="shared" si="0"/>
        <v>127960000</v>
      </c>
      <c r="L57" s="77">
        <f t="shared" si="12"/>
        <v>0</v>
      </c>
      <c r="M57" s="77">
        <f t="shared" si="12"/>
        <v>0</v>
      </c>
      <c r="N57" s="77">
        <f t="shared" si="12"/>
        <v>127960000</v>
      </c>
      <c r="O57" s="77">
        <f t="shared" si="12"/>
        <v>127960000</v>
      </c>
      <c r="P57" s="78"/>
    </row>
    <row r="58" spans="1:16" s="22" customFormat="1" ht="16.5">
      <c r="A58" s="70">
        <v>3</v>
      </c>
      <c r="B58" s="71" t="s">
        <v>119</v>
      </c>
      <c r="C58" s="72" t="s">
        <v>102</v>
      </c>
      <c r="D58" s="73">
        <v>55</v>
      </c>
      <c r="E58" s="74">
        <v>0</v>
      </c>
      <c r="F58" s="73">
        <v>0</v>
      </c>
      <c r="G58" s="73">
        <f t="shared" si="10"/>
        <v>55</v>
      </c>
      <c r="H58" s="73">
        <f t="shared" si="11"/>
        <v>55</v>
      </c>
      <c r="I58" s="136">
        <v>311000</v>
      </c>
      <c r="J58" s="75">
        <v>0</v>
      </c>
      <c r="K58" s="76">
        <f t="shared" si="0"/>
        <v>17105000</v>
      </c>
      <c r="L58" s="77">
        <f t="shared" si="12"/>
        <v>0</v>
      </c>
      <c r="M58" s="77">
        <f t="shared" si="12"/>
        <v>0</v>
      </c>
      <c r="N58" s="77">
        <f t="shared" si="12"/>
        <v>17105000</v>
      </c>
      <c r="O58" s="77">
        <f t="shared" si="12"/>
        <v>17105000</v>
      </c>
      <c r="P58" s="78"/>
    </row>
    <row r="59" spans="1:16" s="22" customFormat="1" ht="33">
      <c r="A59" s="70">
        <v>4</v>
      </c>
      <c r="B59" s="84" t="s">
        <v>120</v>
      </c>
      <c r="C59" s="72" t="s">
        <v>118</v>
      </c>
      <c r="D59" s="73">
        <v>16</v>
      </c>
      <c r="E59" s="74">
        <v>0</v>
      </c>
      <c r="F59" s="73">
        <v>0</v>
      </c>
      <c r="G59" s="73">
        <f t="shared" si="10"/>
        <v>16</v>
      </c>
      <c r="H59" s="73">
        <f t="shared" si="11"/>
        <v>16</v>
      </c>
      <c r="I59" s="136">
        <v>2104000</v>
      </c>
      <c r="J59" s="75">
        <v>0</v>
      </c>
      <c r="K59" s="76">
        <f t="shared" si="0"/>
        <v>33664000</v>
      </c>
      <c r="L59" s="77">
        <f t="shared" si="12"/>
        <v>0</v>
      </c>
      <c r="M59" s="77">
        <f t="shared" si="12"/>
        <v>0</v>
      </c>
      <c r="N59" s="77">
        <f t="shared" si="12"/>
        <v>33664000</v>
      </c>
      <c r="O59" s="77">
        <f t="shared" si="12"/>
        <v>33664000</v>
      </c>
      <c r="P59" s="78"/>
    </row>
    <row r="60" spans="1:16" s="22" customFormat="1" ht="16.5">
      <c r="A60" s="70">
        <v>5</v>
      </c>
      <c r="B60" s="71" t="s">
        <v>121</v>
      </c>
      <c r="C60" s="72" t="s">
        <v>122</v>
      </c>
      <c r="D60" s="73">
        <v>1</v>
      </c>
      <c r="E60" s="74">
        <v>0</v>
      </c>
      <c r="F60" s="73">
        <v>0</v>
      </c>
      <c r="G60" s="73">
        <f t="shared" si="10"/>
        <v>1</v>
      </c>
      <c r="H60" s="73">
        <f t="shared" si="11"/>
        <v>1</v>
      </c>
      <c r="I60" s="136">
        <v>1464000</v>
      </c>
      <c r="J60" s="75">
        <v>0</v>
      </c>
      <c r="K60" s="76">
        <f t="shared" si="0"/>
        <v>1464000</v>
      </c>
      <c r="L60" s="77">
        <f t="shared" si="12"/>
        <v>0</v>
      </c>
      <c r="M60" s="77">
        <f t="shared" si="12"/>
        <v>0</v>
      </c>
      <c r="N60" s="77">
        <f t="shared" si="12"/>
        <v>1464000</v>
      </c>
      <c r="O60" s="77">
        <f t="shared" si="12"/>
        <v>1464000</v>
      </c>
      <c r="P60" s="78"/>
    </row>
    <row r="61" spans="1:16" s="22" customFormat="1" ht="16.5">
      <c r="A61" s="70">
        <v>6</v>
      </c>
      <c r="B61" s="71" t="s">
        <v>123</v>
      </c>
      <c r="C61" s="72" t="s">
        <v>122</v>
      </c>
      <c r="D61" s="73">
        <v>1</v>
      </c>
      <c r="E61" s="74">
        <v>0</v>
      </c>
      <c r="F61" s="73">
        <v>0</v>
      </c>
      <c r="G61" s="73">
        <f t="shared" si="10"/>
        <v>1</v>
      </c>
      <c r="H61" s="73">
        <f t="shared" si="11"/>
        <v>1</v>
      </c>
      <c r="I61" s="136">
        <v>12819000</v>
      </c>
      <c r="J61" s="75">
        <v>0</v>
      </c>
      <c r="K61" s="76">
        <f t="shared" si="0"/>
        <v>12819000</v>
      </c>
      <c r="L61" s="77">
        <f t="shared" si="12"/>
        <v>0</v>
      </c>
      <c r="M61" s="77">
        <f t="shared" si="12"/>
        <v>0</v>
      </c>
      <c r="N61" s="77">
        <f t="shared" si="12"/>
        <v>12819000</v>
      </c>
      <c r="O61" s="77">
        <f t="shared" si="12"/>
        <v>12819000</v>
      </c>
      <c r="P61" s="78"/>
    </row>
    <row r="62" spans="1:16" s="22" customFormat="1" ht="16.5">
      <c r="A62" s="70">
        <v>7</v>
      </c>
      <c r="B62" s="71" t="s">
        <v>124</v>
      </c>
      <c r="C62" s="72" t="s">
        <v>122</v>
      </c>
      <c r="D62" s="73">
        <v>2</v>
      </c>
      <c r="E62" s="74">
        <v>0</v>
      </c>
      <c r="F62" s="73">
        <v>0</v>
      </c>
      <c r="G62" s="73">
        <f t="shared" si="10"/>
        <v>2</v>
      </c>
      <c r="H62" s="73">
        <f t="shared" si="11"/>
        <v>2</v>
      </c>
      <c r="I62" s="136">
        <v>2747000</v>
      </c>
      <c r="J62" s="75">
        <v>0</v>
      </c>
      <c r="K62" s="76">
        <f t="shared" si="0"/>
        <v>5494000</v>
      </c>
      <c r="L62" s="77">
        <f t="shared" si="12"/>
        <v>0</v>
      </c>
      <c r="M62" s="77">
        <f t="shared" si="12"/>
        <v>0</v>
      </c>
      <c r="N62" s="77">
        <f t="shared" si="12"/>
        <v>5494000</v>
      </c>
      <c r="O62" s="77">
        <f t="shared" si="12"/>
        <v>5494000</v>
      </c>
      <c r="P62" s="78"/>
    </row>
    <row r="63" spans="1:16" s="22" customFormat="1" ht="16.5">
      <c r="A63" s="70">
        <v>8</v>
      </c>
      <c r="B63" s="71" t="s">
        <v>125</v>
      </c>
      <c r="C63" s="72" t="s">
        <v>122</v>
      </c>
      <c r="D63" s="73">
        <v>2</v>
      </c>
      <c r="E63" s="74">
        <v>0</v>
      </c>
      <c r="F63" s="73">
        <v>0</v>
      </c>
      <c r="G63" s="73">
        <f t="shared" si="10"/>
        <v>2</v>
      </c>
      <c r="H63" s="73">
        <f t="shared" si="11"/>
        <v>2</v>
      </c>
      <c r="I63" s="136">
        <v>914000</v>
      </c>
      <c r="J63" s="75">
        <v>0</v>
      </c>
      <c r="K63" s="76">
        <f t="shared" si="0"/>
        <v>1828000</v>
      </c>
      <c r="L63" s="77">
        <f t="shared" si="12"/>
        <v>0</v>
      </c>
      <c r="M63" s="77">
        <f t="shared" si="12"/>
        <v>0</v>
      </c>
      <c r="N63" s="77">
        <f t="shared" si="12"/>
        <v>1828000</v>
      </c>
      <c r="O63" s="77">
        <f t="shared" si="12"/>
        <v>1828000</v>
      </c>
      <c r="P63" s="78"/>
    </row>
    <row r="64" spans="1:16" s="22" customFormat="1" ht="16.5">
      <c r="A64" s="70">
        <v>9</v>
      </c>
      <c r="B64" s="71" t="s">
        <v>126</v>
      </c>
      <c r="C64" s="72" t="s">
        <v>102</v>
      </c>
      <c r="D64" s="73">
        <v>55</v>
      </c>
      <c r="E64" s="74">
        <v>0</v>
      </c>
      <c r="F64" s="73">
        <v>0</v>
      </c>
      <c r="G64" s="73">
        <f t="shared" si="10"/>
        <v>55</v>
      </c>
      <c r="H64" s="73">
        <f t="shared" si="11"/>
        <v>55</v>
      </c>
      <c r="I64" s="136">
        <v>733000</v>
      </c>
      <c r="J64" s="75">
        <v>0</v>
      </c>
      <c r="K64" s="76">
        <f t="shared" si="0"/>
        <v>40315000</v>
      </c>
      <c r="L64" s="77">
        <f t="shared" si="12"/>
        <v>0</v>
      </c>
      <c r="M64" s="77">
        <f t="shared" si="12"/>
        <v>0</v>
      </c>
      <c r="N64" s="77">
        <f t="shared" si="12"/>
        <v>40315000</v>
      </c>
      <c r="O64" s="77">
        <f t="shared" si="12"/>
        <v>40315000</v>
      </c>
      <c r="P64" s="78"/>
    </row>
    <row r="65" spans="1:16" s="22" customFormat="1" ht="16.899999999999999" customHeight="1">
      <c r="A65" s="65" t="s">
        <v>69</v>
      </c>
      <c r="B65" s="3" t="s">
        <v>127</v>
      </c>
      <c r="C65" s="247"/>
      <c r="D65" s="247"/>
      <c r="E65" s="247"/>
      <c r="F65" s="79"/>
      <c r="G65" s="79"/>
      <c r="H65" s="79"/>
      <c r="I65" s="138"/>
      <c r="J65" s="75"/>
      <c r="K65" s="76"/>
      <c r="L65" s="80"/>
      <c r="M65" s="80"/>
      <c r="N65" s="81"/>
      <c r="O65" s="82"/>
      <c r="P65" s="78"/>
    </row>
    <row r="66" spans="1:16" s="22" customFormat="1" ht="33">
      <c r="A66" s="70">
        <v>1</v>
      </c>
      <c r="B66" s="84" t="s">
        <v>128</v>
      </c>
      <c r="C66" s="72" t="s">
        <v>78</v>
      </c>
      <c r="D66" s="73">
        <v>60</v>
      </c>
      <c r="E66" s="74">
        <v>0</v>
      </c>
      <c r="F66" s="73">
        <v>0</v>
      </c>
      <c r="G66" s="73">
        <f t="shared" ref="G66:G75" si="13">D66</f>
        <v>60</v>
      </c>
      <c r="H66" s="73">
        <f t="shared" ref="H66:H75" si="14">F66+G66</f>
        <v>60</v>
      </c>
      <c r="I66" s="136">
        <v>412000</v>
      </c>
      <c r="J66" s="75">
        <v>0</v>
      </c>
      <c r="K66" s="76">
        <f t="shared" si="0"/>
        <v>24720000</v>
      </c>
      <c r="L66" s="77">
        <f t="shared" ref="L66:O75" si="15">E66*($I66+$J66)</f>
        <v>0</v>
      </c>
      <c r="M66" s="77">
        <f t="shared" si="15"/>
        <v>0</v>
      </c>
      <c r="N66" s="77">
        <f t="shared" si="15"/>
        <v>24720000</v>
      </c>
      <c r="O66" s="77">
        <f t="shared" si="15"/>
        <v>24720000</v>
      </c>
      <c r="P66" s="78"/>
    </row>
    <row r="67" spans="1:16" s="22" customFormat="1" ht="16.5">
      <c r="A67" s="70">
        <v>2</v>
      </c>
      <c r="B67" s="71" t="s">
        <v>129</v>
      </c>
      <c r="C67" s="72" t="s">
        <v>78</v>
      </c>
      <c r="D67" s="73">
        <v>17.5</v>
      </c>
      <c r="E67" s="74">
        <v>0</v>
      </c>
      <c r="F67" s="73">
        <v>0</v>
      </c>
      <c r="G67" s="73">
        <f t="shared" si="13"/>
        <v>17.5</v>
      </c>
      <c r="H67" s="73">
        <f t="shared" si="14"/>
        <v>17.5</v>
      </c>
      <c r="I67" s="136">
        <v>960000</v>
      </c>
      <c r="J67" s="75">
        <v>0</v>
      </c>
      <c r="K67" s="76">
        <f t="shared" si="0"/>
        <v>16800000</v>
      </c>
      <c r="L67" s="77">
        <f t="shared" si="15"/>
        <v>0</v>
      </c>
      <c r="M67" s="77">
        <f t="shared" si="15"/>
        <v>0</v>
      </c>
      <c r="N67" s="77">
        <f t="shared" si="15"/>
        <v>16800000</v>
      </c>
      <c r="O67" s="77">
        <f t="shared" si="15"/>
        <v>16800000</v>
      </c>
      <c r="P67" s="78"/>
    </row>
    <row r="68" spans="1:16" s="22" customFormat="1" ht="16.5">
      <c r="A68" s="70">
        <v>3</v>
      </c>
      <c r="B68" s="71" t="s">
        <v>130</v>
      </c>
      <c r="C68" s="72" t="s">
        <v>122</v>
      </c>
      <c r="D68" s="73">
        <v>2</v>
      </c>
      <c r="E68" s="74">
        <v>0</v>
      </c>
      <c r="F68" s="73">
        <v>0</v>
      </c>
      <c r="G68" s="73">
        <f t="shared" si="13"/>
        <v>2</v>
      </c>
      <c r="H68" s="73">
        <f t="shared" si="14"/>
        <v>2</v>
      </c>
      <c r="I68" s="136">
        <v>1373000</v>
      </c>
      <c r="J68" s="75">
        <v>0</v>
      </c>
      <c r="K68" s="76">
        <f t="shared" si="0"/>
        <v>2746000</v>
      </c>
      <c r="L68" s="77">
        <f t="shared" si="15"/>
        <v>0</v>
      </c>
      <c r="M68" s="77">
        <f t="shared" si="15"/>
        <v>0</v>
      </c>
      <c r="N68" s="77">
        <f t="shared" si="15"/>
        <v>2746000</v>
      </c>
      <c r="O68" s="77">
        <f t="shared" si="15"/>
        <v>2746000</v>
      </c>
      <c r="P68" s="78"/>
    </row>
    <row r="69" spans="1:16" s="22" customFormat="1" ht="16.5">
      <c r="A69" s="70">
        <v>4</v>
      </c>
      <c r="B69" s="71" t="s">
        <v>131</v>
      </c>
      <c r="C69" s="72" t="s">
        <v>122</v>
      </c>
      <c r="D69" s="73">
        <v>2</v>
      </c>
      <c r="E69" s="74">
        <v>0</v>
      </c>
      <c r="F69" s="73">
        <v>0</v>
      </c>
      <c r="G69" s="73">
        <f t="shared" si="13"/>
        <v>2</v>
      </c>
      <c r="H69" s="73">
        <f t="shared" si="14"/>
        <v>2</v>
      </c>
      <c r="I69" s="136">
        <v>1071000</v>
      </c>
      <c r="J69" s="75">
        <v>0</v>
      </c>
      <c r="K69" s="76">
        <f t="shared" si="0"/>
        <v>2142000</v>
      </c>
      <c r="L69" s="77">
        <f t="shared" si="15"/>
        <v>0</v>
      </c>
      <c r="M69" s="77">
        <f t="shared" si="15"/>
        <v>0</v>
      </c>
      <c r="N69" s="77">
        <f t="shared" si="15"/>
        <v>2142000</v>
      </c>
      <c r="O69" s="77">
        <f t="shared" si="15"/>
        <v>2142000</v>
      </c>
      <c r="P69" s="78"/>
    </row>
    <row r="70" spans="1:16" s="22" customFormat="1" ht="16.5">
      <c r="A70" s="70">
        <v>5</v>
      </c>
      <c r="B70" s="71" t="s">
        <v>132</v>
      </c>
      <c r="C70" s="72" t="s">
        <v>122</v>
      </c>
      <c r="D70" s="73">
        <v>2</v>
      </c>
      <c r="E70" s="74">
        <v>0</v>
      </c>
      <c r="F70" s="73">
        <v>0</v>
      </c>
      <c r="G70" s="73">
        <f t="shared" si="13"/>
        <v>2</v>
      </c>
      <c r="H70" s="73">
        <f t="shared" si="14"/>
        <v>2</v>
      </c>
      <c r="I70" s="136">
        <v>1099000</v>
      </c>
      <c r="J70" s="75">
        <v>0</v>
      </c>
      <c r="K70" s="76">
        <f t="shared" si="0"/>
        <v>2198000</v>
      </c>
      <c r="L70" s="77">
        <f t="shared" si="15"/>
        <v>0</v>
      </c>
      <c r="M70" s="77">
        <f t="shared" si="15"/>
        <v>0</v>
      </c>
      <c r="N70" s="77">
        <f t="shared" si="15"/>
        <v>2198000</v>
      </c>
      <c r="O70" s="77">
        <f t="shared" si="15"/>
        <v>2198000</v>
      </c>
      <c r="P70" s="78"/>
    </row>
    <row r="71" spans="1:16" s="22" customFormat="1" ht="33">
      <c r="A71" s="70">
        <v>6</v>
      </c>
      <c r="B71" s="84" t="s">
        <v>133</v>
      </c>
      <c r="C71" s="72" t="s">
        <v>78</v>
      </c>
      <c r="D71" s="73">
        <v>30</v>
      </c>
      <c r="E71" s="74">
        <v>0</v>
      </c>
      <c r="F71" s="73">
        <v>0</v>
      </c>
      <c r="G71" s="73">
        <f t="shared" si="13"/>
        <v>30</v>
      </c>
      <c r="H71" s="73">
        <f t="shared" si="14"/>
        <v>30</v>
      </c>
      <c r="I71" s="136">
        <v>458000</v>
      </c>
      <c r="J71" s="75">
        <v>0</v>
      </c>
      <c r="K71" s="76">
        <f t="shared" si="0"/>
        <v>13740000</v>
      </c>
      <c r="L71" s="77">
        <f t="shared" si="15"/>
        <v>0</v>
      </c>
      <c r="M71" s="77">
        <f t="shared" si="15"/>
        <v>0</v>
      </c>
      <c r="N71" s="77">
        <f t="shared" si="15"/>
        <v>13740000</v>
      </c>
      <c r="O71" s="77">
        <f t="shared" si="15"/>
        <v>13740000</v>
      </c>
      <c r="P71" s="78"/>
    </row>
    <row r="72" spans="1:16" s="22" customFormat="1" ht="16.5">
      <c r="A72" s="70">
        <v>7</v>
      </c>
      <c r="B72" s="71" t="s">
        <v>134</v>
      </c>
      <c r="C72" s="72" t="s">
        <v>122</v>
      </c>
      <c r="D72" s="73">
        <v>8</v>
      </c>
      <c r="E72" s="74">
        <v>0</v>
      </c>
      <c r="F72" s="73">
        <v>0</v>
      </c>
      <c r="G72" s="73">
        <f t="shared" si="13"/>
        <v>8</v>
      </c>
      <c r="H72" s="73">
        <f t="shared" si="14"/>
        <v>8</v>
      </c>
      <c r="I72" s="136">
        <v>914000</v>
      </c>
      <c r="J72" s="75">
        <v>0</v>
      </c>
      <c r="K72" s="76">
        <f t="shared" si="0"/>
        <v>7312000</v>
      </c>
      <c r="L72" s="77">
        <f t="shared" si="15"/>
        <v>0</v>
      </c>
      <c r="M72" s="77">
        <f t="shared" si="15"/>
        <v>0</v>
      </c>
      <c r="N72" s="77">
        <f t="shared" si="15"/>
        <v>7312000</v>
      </c>
      <c r="O72" s="77">
        <f t="shared" si="15"/>
        <v>7312000</v>
      </c>
      <c r="P72" s="78"/>
    </row>
    <row r="73" spans="1:16" s="22" customFormat="1" ht="16.5">
      <c r="A73" s="70">
        <v>8</v>
      </c>
      <c r="B73" s="71" t="s">
        <v>131</v>
      </c>
      <c r="C73" s="72" t="s">
        <v>122</v>
      </c>
      <c r="D73" s="73">
        <v>2</v>
      </c>
      <c r="E73" s="74">
        <v>0</v>
      </c>
      <c r="F73" s="73">
        <v>0</v>
      </c>
      <c r="G73" s="73">
        <f t="shared" si="13"/>
        <v>2</v>
      </c>
      <c r="H73" s="73">
        <f t="shared" si="14"/>
        <v>2</v>
      </c>
      <c r="I73" s="136">
        <v>823000</v>
      </c>
      <c r="J73" s="75">
        <v>0</v>
      </c>
      <c r="K73" s="76">
        <f t="shared" si="0"/>
        <v>1646000</v>
      </c>
      <c r="L73" s="77">
        <f t="shared" si="15"/>
        <v>0</v>
      </c>
      <c r="M73" s="77">
        <f t="shared" si="15"/>
        <v>0</v>
      </c>
      <c r="N73" s="77">
        <f t="shared" si="15"/>
        <v>1646000</v>
      </c>
      <c r="O73" s="77">
        <f t="shared" si="15"/>
        <v>1646000</v>
      </c>
      <c r="P73" s="78"/>
    </row>
    <row r="74" spans="1:16" s="22" customFormat="1" ht="16.5">
      <c r="A74" s="70">
        <v>9</v>
      </c>
      <c r="B74" s="71" t="s">
        <v>135</v>
      </c>
      <c r="C74" s="72" t="s">
        <v>122</v>
      </c>
      <c r="D74" s="73">
        <v>300</v>
      </c>
      <c r="E74" s="74">
        <v>0</v>
      </c>
      <c r="F74" s="73">
        <v>0</v>
      </c>
      <c r="G74" s="73">
        <f t="shared" si="13"/>
        <v>300</v>
      </c>
      <c r="H74" s="73">
        <f t="shared" si="14"/>
        <v>300</v>
      </c>
      <c r="I74" s="136">
        <v>19000</v>
      </c>
      <c r="J74" s="75">
        <v>0</v>
      </c>
      <c r="K74" s="76">
        <f t="shared" si="0"/>
        <v>5700000</v>
      </c>
      <c r="L74" s="77">
        <f t="shared" si="15"/>
        <v>0</v>
      </c>
      <c r="M74" s="77">
        <f t="shared" si="15"/>
        <v>0</v>
      </c>
      <c r="N74" s="77">
        <f t="shared" si="15"/>
        <v>5700000</v>
      </c>
      <c r="O74" s="77">
        <f t="shared" si="15"/>
        <v>5700000</v>
      </c>
      <c r="P74" s="78"/>
    </row>
    <row r="75" spans="1:16" s="22" customFormat="1" ht="16.5">
      <c r="A75" s="70">
        <v>10</v>
      </c>
      <c r="B75" s="71" t="s">
        <v>136</v>
      </c>
      <c r="C75" s="72" t="s">
        <v>137</v>
      </c>
      <c r="D75" s="73">
        <v>1</v>
      </c>
      <c r="E75" s="74">
        <v>0</v>
      </c>
      <c r="F75" s="73">
        <v>0</v>
      </c>
      <c r="G75" s="73">
        <f t="shared" si="13"/>
        <v>1</v>
      </c>
      <c r="H75" s="73">
        <f t="shared" si="14"/>
        <v>1</v>
      </c>
      <c r="I75" s="136">
        <v>4807000</v>
      </c>
      <c r="J75" s="75">
        <v>0</v>
      </c>
      <c r="K75" s="76">
        <f t="shared" si="0"/>
        <v>4807000</v>
      </c>
      <c r="L75" s="77">
        <f t="shared" si="15"/>
        <v>0</v>
      </c>
      <c r="M75" s="77">
        <f t="shared" si="15"/>
        <v>0</v>
      </c>
      <c r="N75" s="77">
        <f t="shared" si="15"/>
        <v>4807000</v>
      </c>
      <c r="O75" s="77">
        <f t="shared" si="15"/>
        <v>4807000</v>
      </c>
      <c r="P75" s="78"/>
    </row>
    <row r="76" spans="1:16" s="22" customFormat="1" ht="16.899999999999999" customHeight="1">
      <c r="A76" s="65" t="s">
        <v>138</v>
      </c>
      <c r="B76" s="3" t="s">
        <v>139</v>
      </c>
      <c r="C76" s="247"/>
      <c r="D76" s="247"/>
      <c r="E76" s="247"/>
      <c r="F76" s="73">
        <v>0</v>
      </c>
      <c r="G76" s="79"/>
      <c r="H76" s="79"/>
      <c r="I76" s="138"/>
      <c r="J76" s="75"/>
      <c r="K76" s="76"/>
      <c r="L76" s="80"/>
      <c r="M76" s="80"/>
      <c r="N76" s="81"/>
      <c r="O76" s="82"/>
      <c r="P76" s="78"/>
    </row>
    <row r="77" spans="1:16" s="22" customFormat="1" ht="16.5">
      <c r="A77" s="70">
        <v>1</v>
      </c>
      <c r="B77" s="71" t="s">
        <v>129</v>
      </c>
      <c r="C77" s="72" t="s">
        <v>78</v>
      </c>
      <c r="D77" s="73">
        <v>20</v>
      </c>
      <c r="E77" s="74">
        <v>0</v>
      </c>
      <c r="F77" s="73">
        <v>0</v>
      </c>
      <c r="G77" s="73">
        <f t="shared" ref="G77:G80" si="16">D77</f>
        <v>20</v>
      </c>
      <c r="H77" s="73">
        <f t="shared" ref="H77:H80" si="17">F77+G77</f>
        <v>20</v>
      </c>
      <c r="I77" s="136">
        <v>961000</v>
      </c>
      <c r="J77" s="75">
        <v>0</v>
      </c>
      <c r="K77" s="76">
        <f t="shared" si="0"/>
        <v>19220000</v>
      </c>
      <c r="L77" s="77">
        <f t="shared" ref="L77:O80" si="18">E77*($I77+$J77)</f>
        <v>0</v>
      </c>
      <c r="M77" s="77">
        <f t="shared" si="18"/>
        <v>0</v>
      </c>
      <c r="N77" s="77">
        <f t="shared" si="18"/>
        <v>19220000</v>
      </c>
      <c r="O77" s="77">
        <f t="shared" si="18"/>
        <v>19220000</v>
      </c>
      <c r="P77" s="78"/>
    </row>
    <row r="78" spans="1:16" s="22" customFormat="1" ht="16.5">
      <c r="A78" s="70">
        <v>2</v>
      </c>
      <c r="B78" s="71" t="s">
        <v>131</v>
      </c>
      <c r="C78" s="72" t="s">
        <v>122</v>
      </c>
      <c r="D78" s="73">
        <v>4</v>
      </c>
      <c r="E78" s="74">
        <v>0</v>
      </c>
      <c r="F78" s="73">
        <v>0</v>
      </c>
      <c r="G78" s="73">
        <f t="shared" si="16"/>
        <v>4</v>
      </c>
      <c r="H78" s="73">
        <f t="shared" si="17"/>
        <v>4</v>
      </c>
      <c r="I78" s="136">
        <v>1071000</v>
      </c>
      <c r="J78" s="75">
        <v>0</v>
      </c>
      <c r="K78" s="76">
        <f t="shared" si="0"/>
        <v>4284000</v>
      </c>
      <c r="L78" s="77">
        <f t="shared" si="18"/>
        <v>0</v>
      </c>
      <c r="M78" s="77">
        <f t="shared" si="18"/>
        <v>0</v>
      </c>
      <c r="N78" s="77">
        <f t="shared" si="18"/>
        <v>4284000</v>
      </c>
      <c r="O78" s="77">
        <f t="shared" si="18"/>
        <v>4284000</v>
      </c>
      <c r="P78" s="78"/>
    </row>
    <row r="79" spans="1:16" s="22" customFormat="1" ht="16.5">
      <c r="A79" s="70">
        <v>3</v>
      </c>
      <c r="B79" s="71" t="s">
        <v>135</v>
      </c>
      <c r="C79" s="72" t="s">
        <v>122</v>
      </c>
      <c r="D79" s="73">
        <v>50</v>
      </c>
      <c r="E79" s="74">
        <v>0</v>
      </c>
      <c r="F79" s="73">
        <v>0</v>
      </c>
      <c r="G79" s="73">
        <f t="shared" si="16"/>
        <v>50</v>
      </c>
      <c r="H79" s="73">
        <f t="shared" si="17"/>
        <v>50</v>
      </c>
      <c r="I79" s="136">
        <v>19000</v>
      </c>
      <c r="J79" s="75">
        <v>0</v>
      </c>
      <c r="K79" s="76">
        <f t="shared" si="0"/>
        <v>950000</v>
      </c>
      <c r="L79" s="77">
        <f t="shared" si="18"/>
        <v>0</v>
      </c>
      <c r="M79" s="77">
        <f t="shared" si="18"/>
        <v>0</v>
      </c>
      <c r="N79" s="77">
        <f t="shared" si="18"/>
        <v>950000</v>
      </c>
      <c r="O79" s="77">
        <f t="shared" si="18"/>
        <v>950000</v>
      </c>
      <c r="P79" s="78"/>
    </row>
    <row r="80" spans="1:16" s="22" customFormat="1" ht="16.5">
      <c r="A80" s="70">
        <v>4</v>
      </c>
      <c r="B80" s="71" t="s">
        <v>136</v>
      </c>
      <c r="C80" s="72" t="s">
        <v>137</v>
      </c>
      <c r="D80" s="73">
        <v>1</v>
      </c>
      <c r="E80" s="74">
        <v>0</v>
      </c>
      <c r="F80" s="73">
        <v>0</v>
      </c>
      <c r="G80" s="73">
        <f t="shared" si="16"/>
        <v>1</v>
      </c>
      <c r="H80" s="73">
        <f t="shared" si="17"/>
        <v>1</v>
      </c>
      <c r="I80" s="136">
        <v>1374000</v>
      </c>
      <c r="J80" s="75">
        <v>0</v>
      </c>
      <c r="K80" s="76">
        <f t="shared" si="0"/>
        <v>1374000</v>
      </c>
      <c r="L80" s="77">
        <f t="shared" si="18"/>
        <v>0</v>
      </c>
      <c r="M80" s="77">
        <f t="shared" si="18"/>
        <v>0</v>
      </c>
      <c r="N80" s="77">
        <f t="shared" si="18"/>
        <v>1374000</v>
      </c>
      <c r="O80" s="77">
        <f t="shared" si="18"/>
        <v>1374000</v>
      </c>
      <c r="P80" s="78"/>
    </row>
    <row r="81" spans="1:16" s="22" customFormat="1" ht="17.25">
      <c r="A81" s="65" t="s">
        <v>140</v>
      </c>
      <c r="B81" s="259" t="s">
        <v>141</v>
      </c>
      <c r="C81" s="259"/>
      <c r="D81" s="259"/>
      <c r="E81" s="259"/>
      <c r="F81" s="79"/>
      <c r="G81" s="79"/>
      <c r="H81" s="79"/>
      <c r="I81" s="138"/>
      <c r="J81" s="75"/>
      <c r="K81" s="76"/>
      <c r="L81" s="80"/>
      <c r="M81" s="80"/>
      <c r="N81" s="81"/>
      <c r="O81" s="82"/>
      <c r="P81" s="78"/>
    </row>
    <row r="82" spans="1:16" s="22" customFormat="1" ht="33">
      <c r="A82" s="70">
        <v>1</v>
      </c>
      <c r="B82" s="84" t="s">
        <v>142</v>
      </c>
      <c r="C82" s="72" t="s">
        <v>78</v>
      </c>
      <c r="D82" s="73">
        <v>1000</v>
      </c>
      <c r="E82" s="74">
        <v>0</v>
      </c>
      <c r="F82" s="73">
        <v>0</v>
      </c>
      <c r="G82" s="73">
        <f t="shared" ref="G82:G91" si="19">D82</f>
        <v>1000</v>
      </c>
      <c r="H82" s="73">
        <f t="shared" ref="H82:H91" si="20">F82+G82</f>
        <v>1000</v>
      </c>
      <c r="I82" s="136">
        <v>124000</v>
      </c>
      <c r="J82" s="75">
        <v>0</v>
      </c>
      <c r="K82" s="76">
        <f t="shared" si="0"/>
        <v>124000000</v>
      </c>
      <c r="L82" s="77">
        <f t="shared" ref="L82:O91" si="21">E82*($I82+$J82)</f>
        <v>0</v>
      </c>
      <c r="M82" s="77">
        <f t="shared" si="21"/>
        <v>0</v>
      </c>
      <c r="N82" s="77">
        <f t="shared" si="21"/>
        <v>124000000</v>
      </c>
      <c r="O82" s="77">
        <f t="shared" si="21"/>
        <v>124000000</v>
      </c>
      <c r="P82" s="78"/>
    </row>
    <row r="83" spans="1:16" s="22" customFormat="1" ht="33">
      <c r="A83" s="70">
        <v>2</v>
      </c>
      <c r="B83" s="71" t="s">
        <v>143</v>
      </c>
      <c r="C83" s="72" t="s">
        <v>97</v>
      </c>
      <c r="D83" s="73">
        <v>2</v>
      </c>
      <c r="E83" s="74">
        <v>0</v>
      </c>
      <c r="F83" s="73">
        <v>0</v>
      </c>
      <c r="G83" s="73">
        <f t="shared" si="19"/>
        <v>2</v>
      </c>
      <c r="H83" s="73">
        <f t="shared" si="20"/>
        <v>2</v>
      </c>
      <c r="I83" s="136">
        <v>7921000</v>
      </c>
      <c r="J83" s="75">
        <v>0</v>
      </c>
      <c r="K83" s="76">
        <f t="shared" si="0"/>
        <v>15842000</v>
      </c>
      <c r="L83" s="77">
        <f t="shared" si="21"/>
        <v>0</v>
      </c>
      <c r="M83" s="77">
        <f t="shared" si="21"/>
        <v>0</v>
      </c>
      <c r="N83" s="77">
        <f t="shared" si="21"/>
        <v>15842000</v>
      </c>
      <c r="O83" s="77">
        <f t="shared" si="21"/>
        <v>15842000</v>
      </c>
      <c r="P83" s="78"/>
    </row>
    <row r="84" spans="1:16" s="22" customFormat="1" ht="16.5">
      <c r="A84" s="70">
        <v>3</v>
      </c>
      <c r="B84" s="71" t="s">
        <v>144</v>
      </c>
      <c r="C84" s="72" t="s">
        <v>78</v>
      </c>
      <c r="D84" s="73">
        <v>250</v>
      </c>
      <c r="E84" s="74">
        <v>0</v>
      </c>
      <c r="F84" s="73">
        <v>0</v>
      </c>
      <c r="G84" s="73">
        <f t="shared" si="19"/>
        <v>250</v>
      </c>
      <c r="H84" s="73">
        <f t="shared" si="20"/>
        <v>250</v>
      </c>
      <c r="I84" s="136">
        <v>81000</v>
      </c>
      <c r="J84" s="75">
        <v>0</v>
      </c>
      <c r="K84" s="76">
        <f t="shared" si="0"/>
        <v>20250000</v>
      </c>
      <c r="L84" s="77">
        <f t="shared" si="21"/>
        <v>0</v>
      </c>
      <c r="M84" s="77">
        <f t="shared" si="21"/>
        <v>0</v>
      </c>
      <c r="N84" s="77">
        <f t="shared" si="21"/>
        <v>20250000</v>
      </c>
      <c r="O84" s="77">
        <f t="shared" si="21"/>
        <v>20250000</v>
      </c>
      <c r="P84" s="78"/>
    </row>
    <row r="85" spans="1:16" s="22" customFormat="1" ht="16.5">
      <c r="A85" s="70">
        <v>4</v>
      </c>
      <c r="B85" s="71" t="s">
        <v>145</v>
      </c>
      <c r="C85" s="72" t="s">
        <v>78</v>
      </c>
      <c r="D85" s="73">
        <v>50</v>
      </c>
      <c r="E85" s="74">
        <v>0</v>
      </c>
      <c r="F85" s="73">
        <v>0</v>
      </c>
      <c r="G85" s="73">
        <f t="shared" si="19"/>
        <v>50</v>
      </c>
      <c r="H85" s="73">
        <f t="shared" si="20"/>
        <v>50</v>
      </c>
      <c r="I85" s="136">
        <v>52000</v>
      </c>
      <c r="J85" s="75">
        <v>0</v>
      </c>
      <c r="K85" s="76">
        <f t="shared" si="0"/>
        <v>2600000</v>
      </c>
      <c r="L85" s="77">
        <f t="shared" si="21"/>
        <v>0</v>
      </c>
      <c r="M85" s="77">
        <f t="shared" si="21"/>
        <v>0</v>
      </c>
      <c r="N85" s="77">
        <f t="shared" si="21"/>
        <v>2600000</v>
      </c>
      <c r="O85" s="77">
        <f t="shared" si="21"/>
        <v>2600000</v>
      </c>
      <c r="P85" s="78"/>
    </row>
    <row r="86" spans="1:16" s="22" customFormat="1" ht="16.5">
      <c r="A86" s="70">
        <v>5</v>
      </c>
      <c r="B86" s="71" t="s">
        <v>146</v>
      </c>
      <c r="C86" s="72" t="s">
        <v>78</v>
      </c>
      <c r="D86" s="73">
        <v>350</v>
      </c>
      <c r="E86" s="74">
        <v>0</v>
      </c>
      <c r="F86" s="73">
        <v>0</v>
      </c>
      <c r="G86" s="73">
        <f t="shared" si="19"/>
        <v>350</v>
      </c>
      <c r="H86" s="73">
        <f t="shared" si="20"/>
        <v>350</v>
      </c>
      <c r="I86" s="136">
        <v>52000</v>
      </c>
      <c r="J86" s="75">
        <v>0</v>
      </c>
      <c r="K86" s="76">
        <f t="shared" si="0"/>
        <v>18200000</v>
      </c>
      <c r="L86" s="77">
        <f t="shared" si="21"/>
        <v>0</v>
      </c>
      <c r="M86" s="77">
        <f t="shared" si="21"/>
        <v>0</v>
      </c>
      <c r="N86" s="77">
        <f t="shared" si="21"/>
        <v>18200000</v>
      </c>
      <c r="O86" s="77">
        <f t="shared" si="21"/>
        <v>18200000</v>
      </c>
      <c r="P86" s="78"/>
    </row>
    <row r="87" spans="1:16" s="22" customFormat="1" ht="16.5">
      <c r="A87" s="70">
        <v>6</v>
      </c>
      <c r="B87" s="71" t="s">
        <v>147</v>
      </c>
      <c r="C87" s="72" t="s">
        <v>78</v>
      </c>
      <c r="D87" s="73">
        <v>400</v>
      </c>
      <c r="E87" s="74">
        <v>0</v>
      </c>
      <c r="F87" s="73">
        <v>0</v>
      </c>
      <c r="G87" s="73">
        <f t="shared" si="19"/>
        <v>400</v>
      </c>
      <c r="H87" s="73">
        <f t="shared" si="20"/>
        <v>400</v>
      </c>
      <c r="I87" s="136">
        <v>48000</v>
      </c>
      <c r="J87" s="75">
        <v>0</v>
      </c>
      <c r="K87" s="76">
        <f t="shared" ref="K87:K150" si="22">I87*D87</f>
        <v>19200000</v>
      </c>
      <c r="L87" s="77">
        <f t="shared" si="21"/>
        <v>0</v>
      </c>
      <c r="M87" s="77">
        <f t="shared" si="21"/>
        <v>0</v>
      </c>
      <c r="N87" s="77">
        <f t="shared" si="21"/>
        <v>19200000</v>
      </c>
      <c r="O87" s="77">
        <f t="shared" si="21"/>
        <v>19200000</v>
      </c>
      <c r="P87" s="78"/>
    </row>
    <row r="88" spans="1:16" s="22" customFormat="1" ht="16.5">
      <c r="A88" s="70">
        <v>7</v>
      </c>
      <c r="B88" s="71" t="s">
        <v>148</v>
      </c>
      <c r="C88" s="72" t="s">
        <v>78</v>
      </c>
      <c r="D88" s="73">
        <v>400</v>
      </c>
      <c r="E88" s="74">
        <v>0</v>
      </c>
      <c r="F88" s="73">
        <v>0</v>
      </c>
      <c r="G88" s="73">
        <f t="shared" si="19"/>
        <v>400</v>
      </c>
      <c r="H88" s="73">
        <f t="shared" si="20"/>
        <v>400</v>
      </c>
      <c r="I88" s="136">
        <v>52000</v>
      </c>
      <c r="J88" s="75">
        <v>0</v>
      </c>
      <c r="K88" s="76">
        <f t="shared" si="22"/>
        <v>20800000</v>
      </c>
      <c r="L88" s="77">
        <f t="shared" si="21"/>
        <v>0</v>
      </c>
      <c r="M88" s="77">
        <f t="shared" si="21"/>
        <v>0</v>
      </c>
      <c r="N88" s="77">
        <f t="shared" si="21"/>
        <v>20800000</v>
      </c>
      <c r="O88" s="77">
        <f t="shared" si="21"/>
        <v>20800000</v>
      </c>
      <c r="P88" s="78"/>
    </row>
    <row r="89" spans="1:16" s="22" customFormat="1" ht="33">
      <c r="A89" s="70">
        <v>8</v>
      </c>
      <c r="B89" s="84" t="s">
        <v>149</v>
      </c>
      <c r="C89" s="72" t="s">
        <v>78</v>
      </c>
      <c r="D89" s="73">
        <v>50</v>
      </c>
      <c r="E89" s="74">
        <v>0</v>
      </c>
      <c r="F89" s="73">
        <v>0</v>
      </c>
      <c r="G89" s="73">
        <f t="shared" si="19"/>
        <v>50</v>
      </c>
      <c r="H89" s="73">
        <f t="shared" si="20"/>
        <v>50</v>
      </c>
      <c r="I89" s="136">
        <v>32000</v>
      </c>
      <c r="J89" s="75">
        <v>0</v>
      </c>
      <c r="K89" s="76">
        <f t="shared" si="22"/>
        <v>1600000</v>
      </c>
      <c r="L89" s="77">
        <f t="shared" si="21"/>
        <v>0</v>
      </c>
      <c r="M89" s="77">
        <f t="shared" si="21"/>
        <v>0</v>
      </c>
      <c r="N89" s="77">
        <f t="shared" si="21"/>
        <v>1600000</v>
      </c>
      <c r="O89" s="77">
        <f t="shared" si="21"/>
        <v>1600000</v>
      </c>
      <c r="P89" s="78"/>
    </row>
    <row r="90" spans="1:16" s="22" customFormat="1" ht="16.5">
      <c r="A90" s="70">
        <v>9</v>
      </c>
      <c r="B90" s="71" t="s">
        <v>150</v>
      </c>
      <c r="C90" s="72" t="s">
        <v>97</v>
      </c>
      <c r="D90" s="73">
        <v>20</v>
      </c>
      <c r="E90" s="74">
        <v>0</v>
      </c>
      <c r="F90" s="73">
        <v>0</v>
      </c>
      <c r="G90" s="73">
        <f t="shared" si="19"/>
        <v>20</v>
      </c>
      <c r="H90" s="73">
        <f t="shared" si="20"/>
        <v>20</v>
      </c>
      <c r="I90" s="136">
        <v>721000</v>
      </c>
      <c r="J90" s="75">
        <v>0</v>
      </c>
      <c r="K90" s="76">
        <f t="shared" si="22"/>
        <v>14420000</v>
      </c>
      <c r="L90" s="77">
        <f t="shared" si="21"/>
        <v>0</v>
      </c>
      <c r="M90" s="77">
        <f t="shared" si="21"/>
        <v>0</v>
      </c>
      <c r="N90" s="77">
        <f t="shared" si="21"/>
        <v>14420000</v>
      </c>
      <c r="O90" s="77">
        <f t="shared" si="21"/>
        <v>14420000</v>
      </c>
      <c r="P90" s="78"/>
    </row>
    <row r="91" spans="1:16" s="22" customFormat="1" ht="16.5">
      <c r="A91" s="70">
        <v>10</v>
      </c>
      <c r="B91" s="71" t="s">
        <v>151</v>
      </c>
      <c r="C91" s="72" t="s">
        <v>122</v>
      </c>
      <c r="D91" s="73">
        <v>20</v>
      </c>
      <c r="E91" s="74">
        <v>0</v>
      </c>
      <c r="F91" s="73">
        <v>0</v>
      </c>
      <c r="G91" s="73">
        <f t="shared" si="19"/>
        <v>20</v>
      </c>
      <c r="H91" s="73">
        <f t="shared" si="20"/>
        <v>20</v>
      </c>
      <c r="I91" s="136">
        <v>5829000</v>
      </c>
      <c r="J91" s="75">
        <v>0</v>
      </c>
      <c r="K91" s="76">
        <f t="shared" si="22"/>
        <v>116580000</v>
      </c>
      <c r="L91" s="77">
        <f t="shared" si="21"/>
        <v>0</v>
      </c>
      <c r="M91" s="77">
        <f t="shared" si="21"/>
        <v>0</v>
      </c>
      <c r="N91" s="77">
        <f t="shared" si="21"/>
        <v>116580000</v>
      </c>
      <c r="O91" s="77">
        <f t="shared" si="21"/>
        <v>116580000</v>
      </c>
      <c r="P91" s="78"/>
    </row>
    <row r="92" spans="1:16" s="22" customFormat="1" ht="17.25">
      <c r="A92" s="65" t="s">
        <v>152</v>
      </c>
      <c r="B92" s="259" t="s">
        <v>153</v>
      </c>
      <c r="C92" s="259"/>
      <c r="D92" s="259"/>
      <c r="E92" s="259"/>
      <c r="F92" s="79"/>
      <c r="G92" s="79"/>
      <c r="H92" s="79"/>
      <c r="I92" s="138"/>
      <c r="J92" s="75"/>
      <c r="K92" s="76"/>
      <c r="L92" s="80"/>
      <c r="M92" s="80"/>
      <c r="N92" s="81"/>
      <c r="O92" s="82"/>
      <c r="P92" s="78"/>
    </row>
    <row r="93" spans="1:16" s="22" customFormat="1" ht="16.5">
      <c r="A93" s="70">
        <v>1</v>
      </c>
      <c r="B93" s="71" t="s">
        <v>154</v>
      </c>
      <c r="C93" s="72" t="s">
        <v>122</v>
      </c>
      <c r="D93" s="73">
        <v>4</v>
      </c>
      <c r="E93" s="74">
        <v>0</v>
      </c>
      <c r="F93" s="73">
        <v>0</v>
      </c>
      <c r="G93" s="73">
        <f t="shared" ref="G93:G108" si="23">D93</f>
        <v>4</v>
      </c>
      <c r="H93" s="73">
        <f t="shared" ref="H93:H108" si="24">F93+G93</f>
        <v>4</v>
      </c>
      <c r="I93" s="136">
        <v>29634000</v>
      </c>
      <c r="J93" s="75">
        <v>0</v>
      </c>
      <c r="K93" s="76">
        <f t="shared" si="22"/>
        <v>118536000</v>
      </c>
      <c r="L93" s="77">
        <f t="shared" ref="L93:O95" si="25">E93*($I93+$J93)</f>
        <v>0</v>
      </c>
      <c r="M93" s="77">
        <f t="shared" si="25"/>
        <v>0</v>
      </c>
      <c r="N93" s="77">
        <f t="shared" si="25"/>
        <v>118536000</v>
      </c>
      <c r="O93" s="77">
        <f t="shared" si="25"/>
        <v>118536000</v>
      </c>
      <c r="P93" s="78"/>
    </row>
    <row r="94" spans="1:16" s="22" customFormat="1" ht="16.5">
      <c r="A94" s="70">
        <v>2</v>
      </c>
      <c r="B94" s="71" t="s">
        <v>155</v>
      </c>
      <c r="C94" s="72" t="s">
        <v>122</v>
      </c>
      <c r="D94" s="73">
        <v>4</v>
      </c>
      <c r="E94" s="74">
        <v>0</v>
      </c>
      <c r="F94" s="73">
        <v>0</v>
      </c>
      <c r="G94" s="73">
        <f t="shared" si="23"/>
        <v>4</v>
      </c>
      <c r="H94" s="73">
        <f t="shared" si="24"/>
        <v>4</v>
      </c>
      <c r="I94" s="136">
        <v>7536000</v>
      </c>
      <c r="J94" s="75">
        <v>0</v>
      </c>
      <c r="K94" s="76">
        <f t="shared" si="22"/>
        <v>30144000</v>
      </c>
      <c r="L94" s="77">
        <f t="shared" si="25"/>
        <v>0</v>
      </c>
      <c r="M94" s="77">
        <f t="shared" si="25"/>
        <v>0</v>
      </c>
      <c r="N94" s="77">
        <f t="shared" si="25"/>
        <v>30144000</v>
      </c>
      <c r="O94" s="77">
        <f t="shared" si="25"/>
        <v>30144000</v>
      </c>
      <c r="P94" s="78"/>
    </row>
    <row r="95" spans="1:16" s="22" customFormat="1" ht="16.5">
      <c r="A95" s="70">
        <v>3</v>
      </c>
      <c r="B95" s="71" t="s">
        <v>156</v>
      </c>
      <c r="C95" s="72" t="s">
        <v>122</v>
      </c>
      <c r="D95" s="73">
        <v>18</v>
      </c>
      <c r="E95" s="74">
        <v>0</v>
      </c>
      <c r="F95" s="73">
        <v>0</v>
      </c>
      <c r="G95" s="73">
        <f t="shared" si="23"/>
        <v>18</v>
      </c>
      <c r="H95" s="73">
        <f t="shared" si="24"/>
        <v>18</v>
      </c>
      <c r="I95" s="136">
        <v>3700000</v>
      </c>
      <c r="J95" s="75">
        <v>0</v>
      </c>
      <c r="K95" s="76">
        <f t="shared" si="22"/>
        <v>66600000</v>
      </c>
      <c r="L95" s="77">
        <f t="shared" si="25"/>
        <v>0</v>
      </c>
      <c r="M95" s="77">
        <f t="shared" si="25"/>
        <v>0</v>
      </c>
      <c r="N95" s="77">
        <f t="shared" si="25"/>
        <v>66600000</v>
      </c>
      <c r="O95" s="77">
        <f t="shared" si="25"/>
        <v>66600000</v>
      </c>
      <c r="P95" s="78"/>
    </row>
    <row r="96" spans="1:16" s="22" customFormat="1" ht="17.25">
      <c r="A96" s="65" t="s">
        <v>157</v>
      </c>
      <c r="B96" s="259" t="s">
        <v>158</v>
      </c>
      <c r="C96" s="259"/>
      <c r="D96" s="259"/>
      <c r="E96" s="259"/>
      <c r="F96" s="73"/>
      <c r="G96" s="73">
        <f t="shared" si="23"/>
        <v>0</v>
      </c>
      <c r="H96" s="73">
        <f t="shared" si="24"/>
        <v>0</v>
      </c>
      <c r="I96" s="138"/>
      <c r="J96" s="75"/>
      <c r="K96" s="76"/>
      <c r="L96" s="80"/>
      <c r="M96" s="80"/>
      <c r="N96" s="81"/>
      <c r="O96" s="82"/>
      <c r="P96" s="78"/>
    </row>
    <row r="97" spans="1:16" s="22" customFormat="1" ht="16.5">
      <c r="A97" s="70">
        <v>1</v>
      </c>
      <c r="B97" s="71" t="s">
        <v>159</v>
      </c>
      <c r="C97" s="72" t="s">
        <v>78</v>
      </c>
      <c r="D97" s="73">
        <v>250</v>
      </c>
      <c r="E97" s="74">
        <v>0</v>
      </c>
      <c r="F97" s="73">
        <v>0</v>
      </c>
      <c r="G97" s="73">
        <f t="shared" si="23"/>
        <v>250</v>
      </c>
      <c r="H97" s="73">
        <f t="shared" si="24"/>
        <v>250</v>
      </c>
      <c r="I97" s="136">
        <v>310000</v>
      </c>
      <c r="J97" s="75">
        <v>0</v>
      </c>
      <c r="K97" s="76">
        <f t="shared" si="22"/>
        <v>77500000</v>
      </c>
      <c r="L97" s="77">
        <f t="shared" ref="L97:O108" si="26">E97*($I97+$J97)</f>
        <v>0</v>
      </c>
      <c r="M97" s="77">
        <f t="shared" si="26"/>
        <v>0</v>
      </c>
      <c r="N97" s="77">
        <f t="shared" si="26"/>
        <v>77500000</v>
      </c>
      <c r="O97" s="77">
        <f t="shared" si="26"/>
        <v>77500000</v>
      </c>
      <c r="P97" s="78"/>
    </row>
    <row r="98" spans="1:16" s="22" customFormat="1" ht="16.5">
      <c r="A98" s="70">
        <v>2</v>
      </c>
      <c r="B98" s="71" t="s">
        <v>160</v>
      </c>
      <c r="C98" s="72" t="s">
        <v>161</v>
      </c>
      <c r="D98" s="73">
        <v>10</v>
      </c>
      <c r="E98" s="74">
        <v>0</v>
      </c>
      <c r="F98" s="73">
        <v>0</v>
      </c>
      <c r="G98" s="73">
        <f t="shared" si="23"/>
        <v>10</v>
      </c>
      <c r="H98" s="73">
        <f t="shared" si="24"/>
        <v>10</v>
      </c>
      <c r="I98" s="136">
        <v>471000</v>
      </c>
      <c r="J98" s="75">
        <v>0</v>
      </c>
      <c r="K98" s="76">
        <f t="shared" si="22"/>
        <v>4710000</v>
      </c>
      <c r="L98" s="77">
        <f t="shared" si="26"/>
        <v>0</v>
      </c>
      <c r="M98" s="77">
        <f t="shared" si="26"/>
        <v>0</v>
      </c>
      <c r="N98" s="77">
        <f t="shared" si="26"/>
        <v>4710000</v>
      </c>
      <c r="O98" s="77">
        <f t="shared" si="26"/>
        <v>4710000</v>
      </c>
      <c r="P98" s="78"/>
    </row>
    <row r="99" spans="1:16" s="22" customFormat="1" ht="16.5">
      <c r="A99" s="70">
        <v>3</v>
      </c>
      <c r="B99" s="71" t="s">
        <v>162</v>
      </c>
      <c r="C99" s="72" t="s">
        <v>97</v>
      </c>
      <c r="D99" s="73">
        <v>1</v>
      </c>
      <c r="E99" s="74">
        <v>0</v>
      </c>
      <c r="F99" s="73">
        <v>0</v>
      </c>
      <c r="G99" s="73">
        <f t="shared" si="23"/>
        <v>1</v>
      </c>
      <c r="H99" s="73">
        <f t="shared" si="24"/>
        <v>1</v>
      </c>
      <c r="I99" s="136">
        <v>1254000</v>
      </c>
      <c r="J99" s="75">
        <v>0</v>
      </c>
      <c r="K99" s="76">
        <f t="shared" si="22"/>
        <v>1254000</v>
      </c>
      <c r="L99" s="77">
        <f t="shared" si="26"/>
        <v>0</v>
      </c>
      <c r="M99" s="77">
        <f t="shared" si="26"/>
        <v>0</v>
      </c>
      <c r="N99" s="77">
        <f t="shared" si="26"/>
        <v>1254000</v>
      </c>
      <c r="O99" s="77">
        <f t="shared" si="26"/>
        <v>1254000</v>
      </c>
      <c r="P99" s="78"/>
    </row>
    <row r="100" spans="1:16" s="22" customFormat="1" ht="16.5">
      <c r="A100" s="70">
        <v>4</v>
      </c>
      <c r="B100" s="71" t="s">
        <v>163</v>
      </c>
      <c r="C100" s="72" t="s">
        <v>164</v>
      </c>
      <c r="D100" s="73">
        <v>30</v>
      </c>
      <c r="E100" s="74">
        <v>0</v>
      </c>
      <c r="F100" s="73">
        <v>0</v>
      </c>
      <c r="G100" s="73">
        <f t="shared" si="23"/>
        <v>30</v>
      </c>
      <c r="H100" s="73">
        <f t="shared" si="24"/>
        <v>30</v>
      </c>
      <c r="I100" s="136">
        <v>317000</v>
      </c>
      <c r="J100" s="75">
        <v>0</v>
      </c>
      <c r="K100" s="76">
        <f t="shared" si="22"/>
        <v>9510000</v>
      </c>
      <c r="L100" s="77">
        <f t="shared" si="26"/>
        <v>0</v>
      </c>
      <c r="M100" s="77">
        <f t="shared" si="26"/>
        <v>0</v>
      </c>
      <c r="N100" s="77">
        <f t="shared" si="26"/>
        <v>9510000</v>
      </c>
      <c r="O100" s="77">
        <f t="shared" si="26"/>
        <v>9510000</v>
      </c>
      <c r="P100" s="78"/>
    </row>
    <row r="101" spans="1:16" s="22" customFormat="1" ht="16.5">
      <c r="A101" s="70">
        <v>5</v>
      </c>
      <c r="B101" s="71" t="s">
        <v>165</v>
      </c>
      <c r="C101" s="72" t="s">
        <v>137</v>
      </c>
      <c r="D101" s="73">
        <v>6</v>
      </c>
      <c r="E101" s="74">
        <v>0</v>
      </c>
      <c r="F101" s="73">
        <v>0</v>
      </c>
      <c r="G101" s="73">
        <f t="shared" si="23"/>
        <v>6</v>
      </c>
      <c r="H101" s="73">
        <f t="shared" si="24"/>
        <v>6</v>
      </c>
      <c r="I101" s="136">
        <v>794000</v>
      </c>
      <c r="J101" s="75">
        <v>0</v>
      </c>
      <c r="K101" s="76">
        <f t="shared" si="22"/>
        <v>4764000</v>
      </c>
      <c r="L101" s="77">
        <f t="shared" si="26"/>
        <v>0</v>
      </c>
      <c r="M101" s="77">
        <f t="shared" si="26"/>
        <v>0</v>
      </c>
      <c r="N101" s="77">
        <f t="shared" si="26"/>
        <v>4764000</v>
      </c>
      <c r="O101" s="77">
        <f t="shared" si="26"/>
        <v>4764000</v>
      </c>
      <c r="P101" s="78"/>
    </row>
    <row r="102" spans="1:16" s="22" customFormat="1" ht="16.5">
      <c r="A102" s="70">
        <v>6</v>
      </c>
      <c r="B102" s="71" t="s">
        <v>166</v>
      </c>
      <c r="C102" s="72" t="s">
        <v>78</v>
      </c>
      <c r="D102" s="73">
        <v>100</v>
      </c>
      <c r="E102" s="74">
        <v>0</v>
      </c>
      <c r="F102" s="73">
        <v>0</v>
      </c>
      <c r="G102" s="73">
        <f t="shared" si="23"/>
        <v>100</v>
      </c>
      <c r="H102" s="73">
        <f t="shared" si="24"/>
        <v>100</v>
      </c>
      <c r="I102" s="136">
        <v>32000</v>
      </c>
      <c r="J102" s="75">
        <v>0</v>
      </c>
      <c r="K102" s="76">
        <f t="shared" si="22"/>
        <v>3200000</v>
      </c>
      <c r="L102" s="77">
        <f t="shared" si="26"/>
        <v>0</v>
      </c>
      <c r="M102" s="77">
        <f t="shared" si="26"/>
        <v>0</v>
      </c>
      <c r="N102" s="77">
        <f t="shared" si="26"/>
        <v>3200000</v>
      </c>
      <c r="O102" s="77">
        <f t="shared" si="26"/>
        <v>3200000</v>
      </c>
      <c r="P102" s="78"/>
    </row>
    <row r="103" spans="1:16" s="22" customFormat="1" ht="16.5">
      <c r="A103" s="70">
        <v>7</v>
      </c>
      <c r="B103" s="71" t="s">
        <v>167</v>
      </c>
      <c r="C103" s="72" t="s">
        <v>168</v>
      </c>
      <c r="D103" s="73">
        <v>10</v>
      </c>
      <c r="E103" s="74">
        <v>0</v>
      </c>
      <c r="F103" s="73">
        <v>0</v>
      </c>
      <c r="G103" s="73">
        <f t="shared" si="23"/>
        <v>10</v>
      </c>
      <c r="H103" s="73">
        <f t="shared" si="24"/>
        <v>10</v>
      </c>
      <c r="I103" s="136">
        <v>7904000</v>
      </c>
      <c r="J103" s="75">
        <v>0</v>
      </c>
      <c r="K103" s="76">
        <f t="shared" si="22"/>
        <v>79040000</v>
      </c>
      <c r="L103" s="77">
        <f t="shared" si="26"/>
        <v>0</v>
      </c>
      <c r="M103" s="77">
        <f t="shared" si="26"/>
        <v>0</v>
      </c>
      <c r="N103" s="77">
        <f t="shared" si="26"/>
        <v>79040000</v>
      </c>
      <c r="O103" s="77">
        <f t="shared" si="26"/>
        <v>79040000</v>
      </c>
      <c r="P103" s="78"/>
    </row>
    <row r="104" spans="1:16" s="22" customFormat="1" ht="16.5">
      <c r="A104" s="70">
        <v>8</v>
      </c>
      <c r="B104" s="71" t="s">
        <v>169</v>
      </c>
      <c r="C104" s="72" t="s">
        <v>54</v>
      </c>
      <c r="D104" s="73">
        <v>1</v>
      </c>
      <c r="E104" s="74">
        <v>0</v>
      </c>
      <c r="F104" s="73">
        <v>0</v>
      </c>
      <c r="G104" s="73">
        <f t="shared" si="23"/>
        <v>1</v>
      </c>
      <c r="H104" s="73">
        <f t="shared" si="24"/>
        <v>1</v>
      </c>
      <c r="I104" s="136">
        <v>64763000</v>
      </c>
      <c r="J104" s="75">
        <v>0</v>
      </c>
      <c r="K104" s="76">
        <f t="shared" si="22"/>
        <v>64763000</v>
      </c>
      <c r="L104" s="77">
        <f t="shared" si="26"/>
        <v>0</v>
      </c>
      <c r="M104" s="77">
        <f t="shared" si="26"/>
        <v>0</v>
      </c>
      <c r="N104" s="77">
        <f t="shared" si="26"/>
        <v>64763000</v>
      </c>
      <c r="O104" s="77">
        <f t="shared" si="26"/>
        <v>64763000</v>
      </c>
      <c r="P104" s="78"/>
    </row>
    <row r="105" spans="1:16" s="22" customFormat="1" ht="16.5">
      <c r="A105" s="70">
        <v>9</v>
      </c>
      <c r="B105" s="71" t="s">
        <v>170</v>
      </c>
      <c r="C105" s="72" t="s">
        <v>78</v>
      </c>
      <c r="D105" s="73">
        <v>100</v>
      </c>
      <c r="E105" s="74">
        <v>0</v>
      </c>
      <c r="F105" s="73">
        <v>0</v>
      </c>
      <c r="G105" s="73">
        <f t="shared" si="23"/>
        <v>100</v>
      </c>
      <c r="H105" s="73">
        <f t="shared" si="24"/>
        <v>100</v>
      </c>
      <c r="I105" s="136">
        <v>143000</v>
      </c>
      <c r="J105" s="75">
        <v>0</v>
      </c>
      <c r="K105" s="76">
        <f t="shared" si="22"/>
        <v>14300000</v>
      </c>
      <c r="L105" s="77">
        <f t="shared" si="26"/>
        <v>0</v>
      </c>
      <c r="M105" s="77">
        <f t="shared" si="26"/>
        <v>0</v>
      </c>
      <c r="N105" s="77">
        <f t="shared" si="26"/>
        <v>14300000</v>
      </c>
      <c r="O105" s="77">
        <f t="shared" si="26"/>
        <v>14300000</v>
      </c>
      <c r="P105" s="78"/>
    </row>
    <row r="106" spans="1:16" s="22" customFormat="1" ht="16.5">
      <c r="A106" s="70">
        <v>10</v>
      </c>
      <c r="B106" s="71" t="s">
        <v>171</v>
      </c>
      <c r="C106" s="72" t="s">
        <v>54</v>
      </c>
      <c r="D106" s="73">
        <v>2</v>
      </c>
      <c r="E106" s="74">
        <v>0</v>
      </c>
      <c r="F106" s="73">
        <v>0</v>
      </c>
      <c r="G106" s="73">
        <f t="shared" si="23"/>
        <v>2</v>
      </c>
      <c r="H106" s="73">
        <f t="shared" si="24"/>
        <v>2</v>
      </c>
      <c r="I106" s="136">
        <v>31900000</v>
      </c>
      <c r="J106" s="75">
        <v>0</v>
      </c>
      <c r="K106" s="76">
        <f t="shared" si="22"/>
        <v>63800000</v>
      </c>
      <c r="L106" s="77">
        <f t="shared" si="26"/>
        <v>0</v>
      </c>
      <c r="M106" s="77">
        <f t="shared" si="26"/>
        <v>0</v>
      </c>
      <c r="N106" s="77">
        <f t="shared" si="26"/>
        <v>63800000</v>
      </c>
      <c r="O106" s="77">
        <f t="shared" si="26"/>
        <v>63800000</v>
      </c>
      <c r="P106" s="78"/>
    </row>
    <row r="107" spans="1:16" s="22" customFormat="1" ht="16.5">
      <c r="A107" s="70">
        <v>11</v>
      </c>
      <c r="B107" s="71" t="s">
        <v>170</v>
      </c>
      <c r="C107" s="72" t="s">
        <v>78</v>
      </c>
      <c r="D107" s="73">
        <v>40</v>
      </c>
      <c r="E107" s="74">
        <v>0</v>
      </c>
      <c r="F107" s="73">
        <v>0</v>
      </c>
      <c r="G107" s="73">
        <f t="shared" si="23"/>
        <v>40</v>
      </c>
      <c r="H107" s="73">
        <f t="shared" si="24"/>
        <v>40</v>
      </c>
      <c r="I107" s="136">
        <v>143000</v>
      </c>
      <c r="J107" s="75">
        <v>0</v>
      </c>
      <c r="K107" s="76">
        <f t="shared" si="22"/>
        <v>5720000</v>
      </c>
      <c r="L107" s="77">
        <f t="shared" si="26"/>
        <v>0</v>
      </c>
      <c r="M107" s="77">
        <f t="shared" si="26"/>
        <v>0</v>
      </c>
      <c r="N107" s="77">
        <f t="shared" si="26"/>
        <v>5720000</v>
      </c>
      <c r="O107" s="77">
        <f t="shared" si="26"/>
        <v>5720000</v>
      </c>
      <c r="P107" s="78"/>
    </row>
    <row r="108" spans="1:16" s="22" customFormat="1" ht="16.5">
      <c r="A108" s="70">
        <v>12</v>
      </c>
      <c r="B108" s="71" t="s">
        <v>172</v>
      </c>
      <c r="C108" s="72" t="s">
        <v>78</v>
      </c>
      <c r="D108" s="73">
        <v>40</v>
      </c>
      <c r="E108" s="74">
        <v>0</v>
      </c>
      <c r="F108" s="73">
        <v>0</v>
      </c>
      <c r="G108" s="73">
        <f t="shared" si="23"/>
        <v>40</v>
      </c>
      <c r="H108" s="73">
        <f t="shared" si="24"/>
        <v>40</v>
      </c>
      <c r="I108" s="136">
        <v>79000</v>
      </c>
      <c r="J108" s="75">
        <v>0</v>
      </c>
      <c r="K108" s="76">
        <f t="shared" si="22"/>
        <v>3160000</v>
      </c>
      <c r="L108" s="77">
        <f t="shared" si="26"/>
        <v>0</v>
      </c>
      <c r="M108" s="77">
        <f t="shared" si="26"/>
        <v>0</v>
      </c>
      <c r="N108" s="77">
        <f t="shared" si="26"/>
        <v>3160000</v>
      </c>
      <c r="O108" s="77">
        <f t="shared" si="26"/>
        <v>3160000</v>
      </c>
      <c r="P108" s="78"/>
    </row>
    <row r="109" spans="1:16" s="22" customFormat="1" ht="17.25">
      <c r="A109" s="65" t="s">
        <v>173</v>
      </c>
      <c r="B109" s="259" t="s">
        <v>174</v>
      </c>
      <c r="C109" s="259"/>
      <c r="D109" s="259"/>
      <c r="E109" s="259"/>
      <c r="F109" s="79"/>
      <c r="G109" s="79"/>
      <c r="H109" s="79"/>
      <c r="I109" s="138"/>
      <c r="J109" s="75"/>
      <c r="K109" s="76"/>
      <c r="L109" s="80"/>
      <c r="M109" s="80"/>
      <c r="N109" s="81"/>
      <c r="O109" s="82"/>
      <c r="P109" s="78"/>
    </row>
    <row r="110" spans="1:16" s="22" customFormat="1" ht="33">
      <c r="A110" s="70">
        <v>1</v>
      </c>
      <c r="B110" s="84" t="s">
        <v>175</v>
      </c>
      <c r="C110" s="72" t="s">
        <v>97</v>
      </c>
      <c r="D110" s="73">
        <v>1</v>
      </c>
      <c r="E110" s="74">
        <v>0</v>
      </c>
      <c r="F110" s="73">
        <v>0</v>
      </c>
      <c r="G110" s="73">
        <f t="shared" ref="G110:G121" si="27">D110</f>
        <v>1</v>
      </c>
      <c r="H110" s="73">
        <f t="shared" ref="H110:H121" si="28">F110+G110</f>
        <v>1</v>
      </c>
      <c r="I110" s="136">
        <v>45868000</v>
      </c>
      <c r="J110" s="75">
        <v>0</v>
      </c>
      <c r="K110" s="76">
        <f t="shared" si="22"/>
        <v>45868000</v>
      </c>
      <c r="L110" s="77">
        <f t="shared" ref="L110:O121" si="29">E110*($I110+$J110)</f>
        <v>0</v>
      </c>
      <c r="M110" s="77">
        <f t="shared" si="29"/>
        <v>0</v>
      </c>
      <c r="N110" s="77">
        <f t="shared" si="29"/>
        <v>45868000</v>
      </c>
      <c r="O110" s="77">
        <f t="shared" si="29"/>
        <v>45868000</v>
      </c>
      <c r="P110" s="78"/>
    </row>
    <row r="111" spans="1:16" s="22" customFormat="1" ht="16.5">
      <c r="A111" s="70">
        <v>2</v>
      </c>
      <c r="B111" s="71" t="s">
        <v>176</v>
      </c>
      <c r="C111" s="72" t="s">
        <v>97</v>
      </c>
      <c r="D111" s="73">
        <v>6</v>
      </c>
      <c r="E111" s="74">
        <v>0</v>
      </c>
      <c r="F111" s="73">
        <v>0</v>
      </c>
      <c r="G111" s="73">
        <f t="shared" si="27"/>
        <v>6</v>
      </c>
      <c r="H111" s="73">
        <f t="shared" si="28"/>
        <v>6</v>
      </c>
      <c r="I111" s="136">
        <v>991000</v>
      </c>
      <c r="J111" s="75">
        <v>0</v>
      </c>
      <c r="K111" s="76">
        <f t="shared" si="22"/>
        <v>5946000</v>
      </c>
      <c r="L111" s="77">
        <f t="shared" si="29"/>
        <v>0</v>
      </c>
      <c r="M111" s="77">
        <f t="shared" si="29"/>
        <v>0</v>
      </c>
      <c r="N111" s="77">
        <f t="shared" si="29"/>
        <v>5946000</v>
      </c>
      <c r="O111" s="77">
        <f t="shared" si="29"/>
        <v>5946000</v>
      </c>
      <c r="P111" s="78"/>
    </row>
    <row r="112" spans="1:16" s="22" customFormat="1" ht="16.5">
      <c r="A112" s="70">
        <v>3</v>
      </c>
      <c r="B112" s="71" t="s">
        <v>177</v>
      </c>
      <c r="C112" s="72" t="s">
        <v>97</v>
      </c>
      <c r="D112" s="73">
        <v>6</v>
      </c>
      <c r="E112" s="74">
        <v>0</v>
      </c>
      <c r="F112" s="73">
        <v>0</v>
      </c>
      <c r="G112" s="73">
        <f t="shared" si="27"/>
        <v>6</v>
      </c>
      <c r="H112" s="73">
        <f t="shared" si="28"/>
        <v>6</v>
      </c>
      <c r="I112" s="136">
        <v>597000</v>
      </c>
      <c r="J112" s="75">
        <v>0</v>
      </c>
      <c r="K112" s="76">
        <f t="shared" si="22"/>
        <v>3582000</v>
      </c>
      <c r="L112" s="77">
        <f t="shared" si="29"/>
        <v>0</v>
      </c>
      <c r="M112" s="77">
        <f t="shared" si="29"/>
        <v>0</v>
      </c>
      <c r="N112" s="77">
        <f t="shared" si="29"/>
        <v>3582000</v>
      </c>
      <c r="O112" s="77">
        <f t="shared" si="29"/>
        <v>3582000</v>
      </c>
      <c r="P112" s="78"/>
    </row>
    <row r="113" spans="1:16" s="22" customFormat="1" ht="33">
      <c r="A113" s="70">
        <v>4</v>
      </c>
      <c r="B113" s="71" t="s">
        <v>178</v>
      </c>
      <c r="C113" s="72" t="s">
        <v>97</v>
      </c>
      <c r="D113" s="73">
        <v>1</v>
      </c>
      <c r="E113" s="74">
        <v>0</v>
      </c>
      <c r="F113" s="73">
        <v>0</v>
      </c>
      <c r="G113" s="73">
        <f t="shared" si="27"/>
        <v>1</v>
      </c>
      <c r="H113" s="73">
        <f t="shared" si="28"/>
        <v>1</v>
      </c>
      <c r="I113" s="136">
        <v>9896000</v>
      </c>
      <c r="J113" s="75">
        <v>0</v>
      </c>
      <c r="K113" s="76">
        <f t="shared" si="22"/>
        <v>9896000</v>
      </c>
      <c r="L113" s="77">
        <f t="shared" si="29"/>
        <v>0</v>
      </c>
      <c r="M113" s="77">
        <f t="shared" si="29"/>
        <v>0</v>
      </c>
      <c r="N113" s="77">
        <f t="shared" si="29"/>
        <v>9896000</v>
      </c>
      <c r="O113" s="77">
        <f t="shared" si="29"/>
        <v>9896000</v>
      </c>
      <c r="P113" s="78"/>
    </row>
    <row r="114" spans="1:16" s="22" customFormat="1" ht="16.5">
      <c r="A114" s="70">
        <v>5</v>
      </c>
      <c r="B114" s="71" t="s">
        <v>179</v>
      </c>
      <c r="C114" s="72" t="s">
        <v>97</v>
      </c>
      <c r="D114" s="73">
        <v>3</v>
      </c>
      <c r="E114" s="74">
        <v>0</v>
      </c>
      <c r="F114" s="73">
        <v>0</v>
      </c>
      <c r="G114" s="73">
        <f t="shared" si="27"/>
        <v>3</v>
      </c>
      <c r="H114" s="73">
        <f t="shared" si="28"/>
        <v>3</v>
      </c>
      <c r="I114" s="136">
        <v>1635000</v>
      </c>
      <c r="J114" s="75">
        <v>0</v>
      </c>
      <c r="K114" s="76">
        <f t="shared" si="22"/>
        <v>4905000</v>
      </c>
      <c r="L114" s="77">
        <f t="shared" si="29"/>
        <v>0</v>
      </c>
      <c r="M114" s="77">
        <f t="shared" si="29"/>
        <v>0</v>
      </c>
      <c r="N114" s="77">
        <f t="shared" si="29"/>
        <v>4905000</v>
      </c>
      <c r="O114" s="77">
        <f t="shared" si="29"/>
        <v>4905000</v>
      </c>
      <c r="P114" s="78"/>
    </row>
    <row r="115" spans="1:16" s="22" customFormat="1" ht="16.5">
      <c r="A115" s="70">
        <v>6</v>
      </c>
      <c r="B115" s="71" t="s">
        <v>180</v>
      </c>
      <c r="C115" s="72" t="s">
        <v>97</v>
      </c>
      <c r="D115" s="73">
        <v>2</v>
      </c>
      <c r="E115" s="74">
        <v>0</v>
      </c>
      <c r="F115" s="73">
        <v>0</v>
      </c>
      <c r="G115" s="73">
        <f t="shared" si="27"/>
        <v>2</v>
      </c>
      <c r="H115" s="73">
        <f t="shared" si="28"/>
        <v>2</v>
      </c>
      <c r="I115" s="136">
        <v>2197000</v>
      </c>
      <c r="J115" s="75">
        <v>0</v>
      </c>
      <c r="K115" s="76">
        <f t="shared" si="22"/>
        <v>4394000</v>
      </c>
      <c r="L115" s="77">
        <f t="shared" si="29"/>
        <v>0</v>
      </c>
      <c r="M115" s="77">
        <f t="shared" si="29"/>
        <v>0</v>
      </c>
      <c r="N115" s="77">
        <f t="shared" si="29"/>
        <v>4394000</v>
      </c>
      <c r="O115" s="77">
        <f t="shared" si="29"/>
        <v>4394000</v>
      </c>
      <c r="P115" s="78"/>
    </row>
    <row r="116" spans="1:16" s="22" customFormat="1" ht="16.5">
      <c r="A116" s="70">
        <v>7</v>
      </c>
      <c r="B116" s="71" t="s">
        <v>181</v>
      </c>
      <c r="C116" s="72" t="s">
        <v>182</v>
      </c>
      <c r="D116" s="73">
        <v>1</v>
      </c>
      <c r="E116" s="74">
        <v>0</v>
      </c>
      <c r="F116" s="73">
        <v>0</v>
      </c>
      <c r="G116" s="73">
        <f t="shared" si="27"/>
        <v>1</v>
      </c>
      <c r="H116" s="73">
        <f t="shared" si="28"/>
        <v>1</v>
      </c>
      <c r="I116" s="136">
        <v>143853000</v>
      </c>
      <c r="J116" s="75">
        <v>0</v>
      </c>
      <c r="K116" s="76">
        <f t="shared" si="22"/>
        <v>143853000</v>
      </c>
      <c r="L116" s="77">
        <f t="shared" si="29"/>
        <v>0</v>
      </c>
      <c r="M116" s="77">
        <f t="shared" si="29"/>
        <v>0</v>
      </c>
      <c r="N116" s="77">
        <f t="shared" si="29"/>
        <v>143853000</v>
      </c>
      <c r="O116" s="77">
        <f t="shared" si="29"/>
        <v>143853000</v>
      </c>
      <c r="P116" s="78"/>
    </row>
    <row r="117" spans="1:16" s="22" customFormat="1" ht="16.5">
      <c r="A117" s="70">
        <v>8</v>
      </c>
      <c r="B117" s="71" t="s">
        <v>183</v>
      </c>
      <c r="C117" s="72" t="s">
        <v>182</v>
      </c>
      <c r="D117" s="73">
        <v>1</v>
      </c>
      <c r="E117" s="74">
        <v>0</v>
      </c>
      <c r="F117" s="73">
        <v>0</v>
      </c>
      <c r="G117" s="73">
        <f t="shared" si="27"/>
        <v>1</v>
      </c>
      <c r="H117" s="73">
        <f t="shared" si="28"/>
        <v>1</v>
      </c>
      <c r="I117" s="136">
        <v>232667000</v>
      </c>
      <c r="J117" s="75">
        <v>0</v>
      </c>
      <c r="K117" s="76">
        <f t="shared" si="22"/>
        <v>232667000</v>
      </c>
      <c r="L117" s="77">
        <f t="shared" si="29"/>
        <v>0</v>
      </c>
      <c r="M117" s="77">
        <f t="shared" si="29"/>
        <v>0</v>
      </c>
      <c r="N117" s="77">
        <f t="shared" si="29"/>
        <v>232667000</v>
      </c>
      <c r="O117" s="77">
        <f t="shared" si="29"/>
        <v>232667000</v>
      </c>
      <c r="P117" s="78"/>
    </row>
    <row r="118" spans="1:16" s="22" customFormat="1" ht="16.5">
      <c r="A118" s="70">
        <v>9</v>
      </c>
      <c r="B118" s="71" t="s">
        <v>184</v>
      </c>
      <c r="C118" s="72" t="s">
        <v>122</v>
      </c>
      <c r="D118" s="73">
        <v>1</v>
      </c>
      <c r="E118" s="74">
        <v>0</v>
      </c>
      <c r="F118" s="73">
        <v>0</v>
      </c>
      <c r="G118" s="73">
        <f t="shared" si="27"/>
        <v>1</v>
      </c>
      <c r="H118" s="73">
        <f t="shared" si="28"/>
        <v>1</v>
      </c>
      <c r="I118" s="136">
        <v>3808000</v>
      </c>
      <c r="J118" s="75">
        <v>0</v>
      </c>
      <c r="K118" s="76">
        <f t="shared" si="22"/>
        <v>3808000</v>
      </c>
      <c r="L118" s="77">
        <f t="shared" si="29"/>
        <v>0</v>
      </c>
      <c r="M118" s="77">
        <f t="shared" si="29"/>
        <v>0</v>
      </c>
      <c r="N118" s="77">
        <f t="shared" si="29"/>
        <v>3808000</v>
      </c>
      <c r="O118" s="77">
        <f t="shared" si="29"/>
        <v>3808000</v>
      </c>
      <c r="P118" s="78"/>
    </row>
    <row r="119" spans="1:16" s="22" customFormat="1" ht="16.5">
      <c r="A119" s="70">
        <v>10</v>
      </c>
      <c r="B119" s="71" t="s">
        <v>185</v>
      </c>
      <c r="C119" s="72" t="s">
        <v>122</v>
      </c>
      <c r="D119" s="73">
        <v>1</v>
      </c>
      <c r="E119" s="74">
        <v>0</v>
      </c>
      <c r="F119" s="73">
        <v>0</v>
      </c>
      <c r="G119" s="73">
        <f t="shared" si="27"/>
        <v>1</v>
      </c>
      <c r="H119" s="73">
        <f t="shared" si="28"/>
        <v>1</v>
      </c>
      <c r="I119" s="136">
        <v>1654000</v>
      </c>
      <c r="J119" s="75">
        <v>0</v>
      </c>
      <c r="K119" s="76">
        <f t="shared" si="22"/>
        <v>1654000</v>
      </c>
      <c r="L119" s="77">
        <f t="shared" si="29"/>
        <v>0</v>
      </c>
      <c r="M119" s="77">
        <f t="shared" si="29"/>
        <v>0</v>
      </c>
      <c r="N119" s="77">
        <f t="shared" si="29"/>
        <v>1654000</v>
      </c>
      <c r="O119" s="77">
        <f t="shared" si="29"/>
        <v>1654000</v>
      </c>
      <c r="P119" s="78"/>
    </row>
    <row r="120" spans="1:16" s="22" customFormat="1" ht="16.5">
      <c r="A120" s="70">
        <v>11</v>
      </c>
      <c r="B120" s="71" t="s">
        <v>186</v>
      </c>
      <c r="C120" s="72" t="s">
        <v>122</v>
      </c>
      <c r="D120" s="73">
        <v>2</v>
      </c>
      <c r="E120" s="74">
        <v>0</v>
      </c>
      <c r="F120" s="73">
        <v>0</v>
      </c>
      <c r="G120" s="73">
        <f t="shared" si="27"/>
        <v>2</v>
      </c>
      <c r="H120" s="73">
        <f t="shared" si="28"/>
        <v>2</v>
      </c>
      <c r="I120" s="136">
        <v>1557000</v>
      </c>
      <c r="J120" s="75">
        <v>0</v>
      </c>
      <c r="K120" s="76">
        <f t="shared" si="22"/>
        <v>3114000</v>
      </c>
      <c r="L120" s="77">
        <f t="shared" si="29"/>
        <v>0</v>
      </c>
      <c r="M120" s="77">
        <f t="shared" si="29"/>
        <v>0</v>
      </c>
      <c r="N120" s="77">
        <f t="shared" si="29"/>
        <v>3114000</v>
      </c>
      <c r="O120" s="77">
        <f t="shared" si="29"/>
        <v>3114000</v>
      </c>
      <c r="P120" s="78"/>
    </row>
    <row r="121" spans="1:16" s="22" customFormat="1" ht="16.5">
      <c r="A121" s="70">
        <v>12</v>
      </c>
      <c r="B121" s="71" t="s">
        <v>187</v>
      </c>
      <c r="C121" s="72" t="s">
        <v>188</v>
      </c>
      <c r="D121" s="73">
        <v>1</v>
      </c>
      <c r="E121" s="74">
        <v>0</v>
      </c>
      <c r="F121" s="73">
        <v>0</v>
      </c>
      <c r="G121" s="73">
        <f t="shared" si="27"/>
        <v>1</v>
      </c>
      <c r="H121" s="73">
        <f t="shared" si="28"/>
        <v>1</v>
      </c>
      <c r="I121" s="136">
        <v>30048000</v>
      </c>
      <c r="J121" s="75">
        <v>0</v>
      </c>
      <c r="K121" s="76">
        <f t="shared" si="22"/>
        <v>30048000</v>
      </c>
      <c r="L121" s="77">
        <f t="shared" si="29"/>
        <v>0</v>
      </c>
      <c r="M121" s="77">
        <f t="shared" si="29"/>
        <v>0</v>
      </c>
      <c r="N121" s="77">
        <f t="shared" si="29"/>
        <v>30048000</v>
      </c>
      <c r="O121" s="77">
        <f t="shared" si="29"/>
        <v>30048000</v>
      </c>
      <c r="P121" s="78"/>
    </row>
    <row r="122" spans="1:16" s="22" customFormat="1" ht="17.25">
      <c r="A122" s="65" t="s">
        <v>189</v>
      </c>
      <c r="B122" s="259" t="s">
        <v>190</v>
      </c>
      <c r="C122" s="259"/>
      <c r="D122" s="259"/>
      <c r="E122" s="259"/>
      <c r="F122" s="79"/>
      <c r="G122" s="79"/>
      <c r="H122" s="79"/>
      <c r="I122" s="138"/>
      <c r="J122" s="75"/>
      <c r="K122" s="76"/>
      <c r="L122" s="80"/>
      <c r="M122" s="80"/>
      <c r="N122" s="81"/>
      <c r="O122" s="82"/>
      <c r="P122" s="78"/>
    </row>
    <row r="123" spans="1:16" s="22" customFormat="1" ht="33">
      <c r="A123" s="70">
        <v>1</v>
      </c>
      <c r="B123" s="71" t="s">
        <v>190</v>
      </c>
      <c r="C123" s="72" t="s">
        <v>191</v>
      </c>
      <c r="D123" s="73">
        <v>1</v>
      </c>
      <c r="E123" s="74">
        <v>0</v>
      </c>
      <c r="F123" s="73">
        <v>0</v>
      </c>
      <c r="G123" s="73">
        <f t="shared" ref="G123" si="30">D123</f>
        <v>1</v>
      </c>
      <c r="H123" s="73">
        <f t="shared" ref="H123" si="31">F123+G123</f>
        <v>1</v>
      </c>
      <c r="I123" s="136">
        <v>219450000</v>
      </c>
      <c r="J123" s="75">
        <v>0</v>
      </c>
      <c r="K123" s="76">
        <f t="shared" si="22"/>
        <v>219450000</v>
      </c>
      <c r="L123" s="77">
        <f t="shared" ref="L123:O123" si="32">E123*($I123+$J123)</f>
        <v>0</v>
      </c>
      <c r="M123" s="77">
        <f t="shared" si="32"/>
        <v>0</v>
      </c>
      <c r="N123" s="77">
        <f t="shared" si="32"/>
        <v>219450000</v>
      </c>
      <c r="O123" s="77">
        <f t="shared" si="32"/>
        <v>219450000</v>
      </c>
      <c r="P123" s="78"/>
    </row>
    <row r="124" spans="1:16" s="22" customFormat="1" ht="17.25">
      <c r="A124" s="65" t="s">
        <v>192</v>
      </c>
      <c r="B124" s="259" t="s">
        <v>193</v>
      </c>
      <c r="C124" s="259"/>
      <c r="D124" s="259"/>
      <c r="E124" s="259"/>
      <c r="F124" s="79"/>
      <c r="G124" s="79"/>
      <c r="H124" s="79"/>
      <c r="I124" s="138"/>
      <c r="J124" s="75"/>
      <c r="K124" s="76"/>
      <c r="L124" s="80"/>
      <c r="M124" s="80"/>
      <c r="N124" s="81"/>
      <c r="O124" s="82"/>
      <c r="P124" s="78"/>
    </row>
    <row r="125" spans="1:16" s="22" customFormat="1" ht="33">
      <c r="A125" s="70">
        <v>1</v>
      </c>
      <c r="B125" s="71" t="s">
        <v>194</v>
      </c>
      <c r="C125" s="72" t="s">
        <v>54</v>
      </c>
      <c r="D125" s="73">
        <v>2</v>
      </c>
      <c r="E125" s="74">
        <v>0</v>
      </c>
      <c r="F125" s="73">
        <v>0</v>
      </c>
      <c r="G125" s="73">
        <f t="shared" ref="G125:G127" si="33">D125</f>
        <v>2</v>
      </c>
      <c r="H125" s="73">
        <f t="shared" ref="H125:H127" si="34">F125+G125</f>
        <v>2</v>
      </c>
      <c r="I125" s="136">
        <v>33950000</v>
      </c>
      <c r="J125" s="75">
        <v>0</v>
      </c>
      <c r="K125" s="76">
        <f t="shared" si="22"/>
        <v>67900000</v>
      </c>
      <c r="L125" s="77">
        <f t="shared" ref="L125:O127" si="35">E125*($I125+$J125)</f>
        <v>0</v>
      </c>
      <c r="M125" s="77">
        <f t="shared" si="35"/>
        <v>0</v>
      </c>
      <c r="N125" s="77">
        <f t="shared" si="35"/>
        <v>67900000</v>
      </c>
      <c r="O125" s="77">
        <f t="shared" si="35"/>
        <v>67900000</v>
      </c>
      <c r="P125" s="78"/>
    </row>
    <row r="126" spans="1:16" s="22" customFormat="1" ht="16.5">
      <c r="A126" s="70">
        <v>2</v>
      </c>
      <c r="B126" s="71" t="s">
        <v>195</v>
      </c>
      <c r="C126" s="72" t="s">
        <v>54</v>
      </c>
      <c r="D126" s="73">
        <v>2</v>
      </c>
      <c r="E126" s="74">
        <v>0</v>
      </c>
      <c r="F126" s="73">
        <v>0</v>
      </c>
      <c r="G126" s="73">
        <f t="shared" si="33"/>
        <v>2</v>
      </c>
      <c r="H126" s="73">
        <f t="shared" si="34"/>
        <v>2</v>
      </c>
      <c r="I126" s="136">
        <v>7986000</v>
      </c>
      <c r="J126" s="75">
        <v>0</v>
      </c>
      <c r="K126" s="76">
        <f t="shared" si="22"/>
        <v>15972000</v>
      </c>
      <c r="L126" s="77">
        <f t="shared" si="35"/>
        <v>0</v>
      </c>
      <c r="M126" s="77">
        <f t="shared" si="35"/>
        <v>0</v>
      </c>
      <c r="N126" s="77">
        <f t="shared" si="35"/>
        <v>15972000</v>
      </c>
      <c r="O126" s="77">
        <f t="shared" si="35"/>
        <v>15972000</v>
      </c>
      <c r="P126" s="78"/>
    </row>
    <row r="127" spans="1:16" s="22" customFormat="1" ht="16.5">
      <c r="A127" s="70">
        <v>3</v>
      </c>
      <c r="B127" s="71" t="s">
        <v>196</v>
      </c>
      <c r="C127" s="72" t="s">
        <v>54</v>
      </c>
      <c r="D127" s="73">
        <v>1</v>
      </c>
      <c r="E127" s="74">
        <v>0</v>
      </c>
      <c r="F127" s="73">
        <v>0</v>
      </c>
      <c r="G127" s="73">
        <f t="shared" si="33"/>
        <v>1</v>
      </c>
      <c r="H127" s="73">
        <f t="shared" si="34"/>
        <v>1</v>
      </c>
      <c r="I127" s="136">
        <v>39915000</v>
      </c>
      <c r="J127" s="75">
        <v>0</v>
      </c>
      <c r="K127" s="76">
        <f t="shared" si="22"/>
        <v>39915000</v>
      </c>
      <c r="L127" s="77">
        <f t="shared" si="35"/>
        <v>0</v>
      </c>
      <c r="M127" s="77">
        <f t="shared" si="35"/>
        <v>0</v>
      </c>
      <c r="N127" s="77">
        <f t="shared" si="35"/>
        <v>39915000</v>
      </c>
      <c r="O127" s="77">
        <f t="shared" si="35"/>
        <v>39915000</v>
      </c>
      <c r="P127" s="78"/>
    </row>
    <row r="128" spans="1:16" s="22" customFormat="1" ht="16.899999999999999" customHeight="1">
      <c r="A128" s="65" t="s">
        <v>197</v>
      </c>
      <c r="B128" s="247" t="s">
        <v>410</v>
      </c>
      <c r="C128" s="247"/>
      <c r="D128" s="247"/>
      <c r="E128" s="247"/>
      <c r="F128" s="79"/>
      <c r="G128" s="79"/>
      <c r="H128" s="79"/>
      <c r="I128" s="138"/>
      <c r="J128" s="75"/>
      <c r="K128" s="76"/>
      <c r="L128" s="80"/>
      <c r="M128" s="80"/>
      <c r="N128" s="81"/>
      <c r="O128" s="82"/>
      <c r="P128" s="78"/>
    </row>
    <row r="129" spans="1:16" s="22" customFormat="1" ht="16.5">
      <c r="A129" s="70">
        <v>1</v>
      </c>
      <c r="B129" s="71" t="s">
        <v>198</v>
      </c>
      <c r="C129" s="72" t="s">
        <v>97</v>
      </c>
      <c r="D129" s="73">
        <v>2</v>
      </c>
      <c r="E129" s="74">
        <v>0</v>
      </c>
      <c r="F129" s="73">
        <v>0</v>
      </c>
      <c r="G129" s="73">
        <f t="shared" ref="G129:G131" si="36">D129</f>
        <v>2</v>
      </c>
      <c r="H129" s="73">
        <f t="shared" ref="H129:H131" si="37">F129+G129</f>
        <v>2</v>
      </c>
      <c r="I129" s="136">
        <v>412048000</v>
      </c>
      <c r="J129" s="75">
        <v>0</v>
      </c>
      <c r="K129" s="76">
        <f t="shared" si="22"/>
        <v>824096000</v>
      </c>
      <c r="L129" s="77">
        <f t="shared" ref="L129:O131" si="38">E129*($I129+$J129)</f>
        <v>0</v>
      </c>
      <c r="M129" s="77">
        <f t="shared" si="38"/>
        <v>0</v>
      </c>
      <c r="N129" s="77">
        <f t="shared" si="38"/>
        <v>824096000</v>
      </c>
      <c r="O129" s="77">
        <f t="shared" si="38"/>
        <v>824096000</v>
      </c>
      <c r="P129" s="78"/>
    </row>
    <row r="130" spans="1:16" s="22" customFormat="1" ht="33">
      <c r="A130" s="70">
        <v>2</v>
      </c>
      <c r="B130" s="71" t="s">
        <v>199</v>
      </c>
      <c r="C130" s="72" t="s">
        <v>188</v>
      </c>
      <c r="D130" s="73">
        <v>1</v>
      </c>
      <c r="E130" s="74">
        <v>0</v>
      </c>
      <c r="F130" s="73">
        <v>0</v>
      </c>
      <c r="G130" s="73">
        <f t="shared" si="36"/>
        <v>1</v>
      </c>
      <c r="H130" s="73">
        <f t="shared" si="37"/>
        <v>1</v>
      </c>
      <c r="I130" s="136">
        <v>283785000</v>
      </c>
      <c r="J130" s="75">
        <v>0</v>
      </c>
      <c r="K130" s="76">
        <f t="shared" si="22"/>
        <v>283785000</v>
      </c>
      <c r="L130" s="77">
        <f t="shared" si="38"/>
        <v>0</v>
      </c>
      <c r="M130" s="77">
        <f t="shared" si="38"/>
        <v>0</v>
      </c>
      <c r="N130" s="77">
        <f t="shared" si="38"/>
        <v>283785000</v>
      </c>
      <c r="O130" s="77">
        <f t="shared" si="38"/>
        <v>283785000</v>
      </c>
      <c r="P130" s="78"/>
    </row>
    <row r="131" spans="1:16" s="22" customFormat="1" ht="16.5">
      <c r="A131" s="70">
        <v>3</v>
      </c>
      <c r="B131" s="71" t="s">
        <v>200</v>
      </c>
      <c r="C131" s="72" t="s">
        <v>137</v>
      </c>
      <c r="D131" s="73">
        <v>1</v>
      </c>
      <c r="E131" s="74">
        <v>0</v>
      </c>
      <c r="F131" s="73">
        <v>0</v>
      </c>
      <c r="G131" s="73">
        <f t="shared" si="36"/>
        <v>1</v>
      </c>
      <c r="H131" s="73">
        <f t="shared" si="37"/>
        <v>1</v>
      </c>
      <c r="I131" s="136">
        <v>47765000</v>
      </c>
      <c r="J131" s="75">
        <v>0</v>
      </c>
      <c r="K131" s="76">
        <f t="shared" si="22"/>
        <v>47765000</v>
      </c>
      <c r="L131" s="77">
        <f t="shared" si="38"/>
        <v>0</v>
      </c>
      <c r="M131" s="77">
        <f t="shared" si="38"/>
        <v>0</v>
      </c>
      <c r="N131" s="77">
        <f t="shared" si="38"/>
        <v>47765000</v>
      </c>
      <c r="O131" s="77">
        <f t="shared" si="38"/>
        <v>47765000</v>
      </c>
      <c r="P131" s="78"/>
    </row>
    <row r="132" spans="1:16" s="22" customFormat="1" ht="17.25">
      <c r="A132" s="65" t="s">
        <v>411</v>
      </c>
      <c r="B132" s="259" t="s">
        <v>201</v>
      </c>
      <c r="C132" s="259"/>
      <c r="D132" s="259"/>
      <c r="E132" s="259"/>
      <c r="F132" s="79"/>
      <c r="G132" s="79"/>
      <c r="H132" s="79"/>
      <c r="I132" s="138"/>
      <c r="J132" s="75"/>
      <c r="K132" s="76"/>
      <c r="L132" s="80"/>
      <c r="M132" s="80"/>
      <c r="N132" s="81"/>
      <c r="O132" s="82"/>
      <c r="P132" s="78"/>
    </row>
    <row r="133" spans="1:16" s="22" customFormat="1" ht="16.5">
      <c r="A133" s="70">
        <v>1</v>
      </c>
      <c r="B133" s="71" t="s">
        <v>201</v>
      </c>
      <c r="C133" s="72" t="s">
        <v>54</v>
      </c>
      <c r="D133" s="73">
        <v>10</v>
      </c>
      <c r="E133" s="74">
        <v>0</v>
      </c>
      <c r="F133" s="73">
        <v>0</v>
      </c>
      <c r="G133" s="73">
        <f t="shared" ref="G133:G134" si="39">D133</f>
        <v>10</v>
      </c>
      <c r="H133" s="73">
        <f t="shared" ref="H133:H134" si="40">F133+G133</f>
        <v>10</v>
      </c>
      <c r="I133" s="136">
        <v>3659000</v>
      </c>
      <c r="J133" s="75">
        <v>0</v>
      </c>
      <c r="K133" s="76">
        <f t="shared" si="22"/>
        <v>36590000</v>
      </c>
      <c r="L133" s="77">
        <f t="shared" ref="L133:O134" si="41">E133*($I133+$J133)</f>
        <v>0</v>
      </c>
      <c r="M133" s="77">
        <f t="shared" si="41"/>
        <v>0</v>
      </c>
      <c r="N133" s="77">
        <f t="shared" si="41"/>
        <v>36590000</v>
      </c>
      <c r="O133" s="77">
        <f t="shared" si="41"/>
        <v>36590000</v>
      </c>
      <c r="P133" s="78"/>
    </row>
    <row r="134" spans="1:16" s="22" customFormat="1" ht="16.5">
      <c r="A134" s="70">
        <v>2</v>
      </c>
      <c r="B134" s="71" t="s">
        <v>202</v>
      </c>
      <c r="C134" s="72" t="s">
        <v>54</v>
      </c>
      <c r="D134" s="73">
        <v>1</v>
      </c>
      <c r="E134" s="74">
        <v>0</v>
      </c>
      <c r="F134" s="73">
        <v>0</v>
      </c>
      <c r="G134" s="73">
        <f t="shared" si="39"/>
        <v>1</v>
      </c>
      <c r="H134" s="73">
        <f t="shared" si="40"/>
        <v>1</v>
      </c>
      <c r="I134" s="136">
        <v>36574000</v>
      </c>
      <c r="J134" s="75">
        <v>0</v>
      </c>
      <c r="K134" s="76">
        <f t="shared" si="22"/>
        <v>36574000</v>
      </c>
      <c r="L134" s="77">
        <f t="shared" si="41"/>
        <v>0</v>
      </c>
      <c r="M134" s="77">
        <f t="shared" si="41"/>
        <v>0</v>
      </c>
      <c r="N134" s="77">
        <f t="shared" si="41"/>
        <v>36574000</v>
      </c>
      <c r="O134" s="77">
        <f t="shared" si="41"/>
        <v>36574000</v>
      </c>
      <c r="P134" s="78"/>
    </row>
    <row r="135" spans="1:16" s="22" customFormat="1" ht="16.899999999999999" customHeight="1">
      <c r="A135" s="65" t="s">
        <v>75</v>
      </c>
      <c r="B135" s="247" t="s">
        <v>412</v>
      </c>
      <c r="C135" s="247"/>
      <c r="D135" s="247"/>
      <c r="E135" s="247"/>
      <c r="F135" s="247"/>
      <c r="G135" s="247"/>
      <c r="H135" s="247"/>
      <c r="I135" s="139"/>
      <c r="J135" s="75"/>
      <c r="K135" s="76"/>
      <c r="L135" s="80"/>
      <c r="M135" s="80"/>
      <c r="N135" s="81"/>
      <c r="O135" s="82"/>
      <c r="P135" s="78"/>
    </row>
    <row r="136" spans="1:16" s="22" customFormat="1" ht="17.25">
      <c r="A136" s="65" t="s">
        <v>51</v>
      </c>
      <c r="B136" s="259" t="s">
        <v>249</v>
      </c>
      <c r="C136" s="259"/>
      <c r="D136" s="259"/>
      <c r="E136" s="259"/>
      <c r="F136" s="79"/>
      <c r="G136" s="79"/>
      <c r="H136" s="79"/>
      <c r="I136" s="138"/>
      <c r="J136" s="75"/>
      <c r="K136" s="76"/>
      <c r="L136" s="80"/>
      <c r="M136" s="80"/>
      <c r="N136" s="81"/>
      <c r="O136" s="82"/>
      <c r="P136" s="78"/>
    </row>
    <row r="137" spans="1:16" s="22" customFormat="1" ht="33">
      <c r="A137" s="70">
        <v>1</v>
      </c>
      <c r="B137" s="71" t="s">
        <v>413</v>
      </c>
      <c r="C137" s="72" t="s">
        <v>54</v>
      </c>
      <c r="D137" s="73">
        <v>5</v>
      </c>
      <c r="E137" s="74">
        <v>0</v>
      </c>
      <c r="F137" s="73">
        <v>0</v>
      </c>
      <c r="G137" s="73">
        <f t="shared" ref="G137:G144" si="42">D137</f>
        <v>5</v>
      </c>
      <c r="H137" s="73">
        <f t="shared" ref="H137:H144" si="43">F137+G137</f>
        <v>5</v>
      </c>
      <c r="I137" s="136">
        <v>15066000</v>
      </c>
      <c r="J137" s="75">
        <v>0</v>
      </c>
      <c r="K137" s="76">
        <f t="shared" si="22"/>
        <v>75330000</v>
      </c>
      <c r="L137" s="77">
        <f t="shared" ref="L137:O144" si="44">E137*($I137+$J137)</f>
        <v>0</v>
      </c>
      <c r="M137" s="77">
        <f t="shared" si="44"/>
        <v>0</v>
      </c>
      <c r="N137" s="77">
        <f t="shared" si="44"/>
        <v>75330000</v>
      </c>
      <c r="O137" s="77">
        <f t="shared" si="44"/>
        <v>75330000</v>
      </c>
      <c r="P137" s="78"/>
    </row>
    <row r="138" spans="1:16" s="22" customFormat="1" ht="33">
      <c r="A138" s="70">
        <v>2</v>
      </c>
      <c r="B138" s="71" t="s">
        <v>250</v>
      </c>
      <c r="C138" s="72" t="s">
        <v>54</v>
      </c>
      <c r="D138" s="73">
        <v>4</v>
      </c>
      <c r="E138" s="74">
        <v>0</v>
      </c>
      <c r="F138" s="73">
        <v>0</v>
      </c>
      <c r="G138" s="73">
        <f t="shared" si="42"/>
        <v>4</v>
      </c>
      <c r="H138" s="73">
        <f t="shared" si="43"/>
        <v>4</v>
      </c>
      <c r="I138" s="136">
        <v>10132000</v>
      </c>
      <c r="J138" s="75">
        <v>0</v>
      </c>
      <c r="K138" s="76">
        <f t="shared" si="22"/>
        <v>40528000</v>
      </c>
      <c r="L138" s="77">
        <f t="shared" si="44"/>
        <v>0</v>
      </c>
      <c r="M138" s="77">
        <f t="shared" si="44"/>
        <v>0</v>
      </c>
      <c r="N138" s="77">
        <f t="shared" si="44"/>
        <v>40528000</v>
      </c>
      <c r="O138" s="77">
        <f t="shared" si="44"/>
        <v>40528000</v>
      </c>
      <c r="P138" s="78"/>
    </row>
    <row r="139" spans="1:16" s="22" customFormat="1" ht="33">
      <c r="A139" s="70">
        <v>3</v>
      </c>
      <c r="B139" s="84" t="s">
        <v>251</v>
      </c>
      <c r="C139" s="72" t="s">
        <v>54</v>
      </c>
      <c r="D139" s="73">
        <v>3</v>
      </c>
      <c r="E139" s="74">
        <v>0</v>
      </c>
      <c r="F139" s="73">
        <v>0</v>
      </c>
      <c r="G139" s="73">
        <f t="shared" si="42"/>
        <v>3</v>
      </c>
      <c r="H139" s="73">
        <f t="shared" si="43"/>
        <v>3</v>
      </c>
      <c r="I139" s="136">
        <v>20122000</v>
      </c>
      <c r="J139" s="75">
        <v>0</v>
      </c>
      <c r="K139" s="76">
        <f t="shared" si="22"/>
        <v>60366000</v>
      </c>
      <c r="L139" s="77">
        <f t="shared" si="44"/>
        <v>0</v>
      </c>
      <c r="M139" s="77">
        <f t="shared" si="44"/>
        <v>0</v>
      </c>
      <c r="N139" s="77">
        <f t="shared" si="44"/>
        <v>60366000</v>
      </c>
      <c r="O139" s="77">
        <f t="shared" si="44"/>
        <v>60366000</v>
      </c>
      <c r="P139" s="78"/>
    </row>
    <row r="140" spans="1:16" s="22" customFormat="1" ht="33">
      <c r="A140" s="70">
        <v>4</v>
      </c>
      <c r="B140" s="71" t="s">
        <v>252</v>
      </c>
      <c r="C140" s="72" t="s">
        <v>54</v>
      </c>
      <c r="D140" s="73">
        <v>3</v>
      </c>
      <c r="E140" s="74">
        <v>0</v>
      </c>
      <c r="F140" s="73">
        <v>0</v>
      </c>
      <c r="G140" s="73">
        <f t="shared" si="42"/>
        <v>3</v>
      </c>
      <c r="H140" s="73">
        <f t="shared" si="43"/>
        <v>3</v>
      </c>
      <c r="I140" s="136">
        <v>26693000</v>
      </c>
      <c r="J140" s="75">
        <v>0</v>
      </c>
      <c r="K140" s="76">
        <f t="shared" si="22"/>
        <v>80079000</v>
      </c>
      <c r="L140" s="77">
        <f t="shared" si="44"/>
        <v>0</v>
      </c>
      <c r="M140" s="77">
        <f t="shared" si="44"/>
        <v>0</v>
      </c>
      <c r="N140" s="77">
        <f t="shared" si="44"/>
        <v>80079000</v>
      </c>
      <c r="O140" s="77">
        <f t="shared" si="44"/>
        <v>80079000</v>
      </c>
      <c r="P140" s="78"/>
    </row>
    <row r="141" spans="1:16" s="22" customFormat="1" ht="16.5">
      <c r="A141" s="70">
        <v>5</v>
      </c>
      <c r="B141" s="71" t="s">
        <v>253</v>
      </c>
      <c r="C141" s="72" t="s">
        <v>54</v>
      </c>
      <c r="D141" s="73">
        <v>1</v>
      </c>
      <c r="E141" s="74">
        <v>0</v>
      </c>
      <c r="F141" s="73">
        <v>0</v>
      </c>
      <c r="G141" s="73">
        <f t="shared" si="42"/>
        <v>1</v>
      </c>
      <c r="H141" s="73">
        <f t="shared" si="43"/>
        <v>1</v>
      </c>
      <c r="I141" s="136">
        <v>24527000</v>
      </c>
      <c r="J141" s="75">
        <v>0</v>
      </c>
      <c r="K141" s="76">
        <f t="shared" si="22"/>
        <v>24527000</v>
      </c>
      <c r="L141" s="77">
        <f t="shared" si="44"/>
        <v>0</v>
      </c>
      <c r="M141" s="77">
        <f t="shared" si="44"/>
        <v>0</v>
      </c>
      <c r="N141" s="77">
        <f t="shared" si="44"/>
        <v>24527000</v>
      </c>
      <c r="O141" s="77">
        <f t="shared" si="44"/>
        <v>24527000</v>
      </c>
      <c r="P141" s="78"/>
    </row>
    <row r="142" spans="1:16" s="22" customFormat="1" ht="33">
      <c r="A142" s="70">
        <v>6</v>
      </c>
      <c r="B142" s="71" t="s">
        <v>254</v>
      </c>
      <c r="C142" s="71" t="s">
        <v>54</v>
      </c>
      <c r="D142" s="73">
        <v>1</v>
      </c>
      <c r="E142" s="74">
        <v>0</v>
      </c>
      <c r="F142" s="73">
        <v>0</v>
      </c>
      <c r="G142" s="73">
        <f t="shared" si="42"/>
        <v>1</v>
      </c>
      <c r="H142" s="73">
        <f t="shared" si="43"/>
        <v>1</v>
      </c>
      <c r="I142" s="136">
        <v>11243000</v>
      </c>
      <c r="J142" s="75">
        <v>0</v>
      </c>
      <c r="K142" s="76">
        <f t="shared" si="22"/>
        <v>11243000</v>
      </c>
      <c r="L142" s="77">
        <f t="shared" si="44"/>
        <v>0</v>
      </c>
      <c r="M142" s="77">
        <f t="shared" si="44"/>
        <v>0</v>
      </c>
      <c r="N142" s="77">
        <f t="shared" si="44"/>
        <v>11243000</v>
      </c>
      <c r="O142" s="77">
        <f t="shared" si="44"/>
        <v>11243000</v>
      </c>
      <c r="P142" s="78"/>
    </row>
    <row r="143" spans="1:16" s="22" customFormat="1" ht="33">
      <c r="A143" s="70">
        <v>7</v>
      </c>
      <c r="B143" s="71" t="s">
        <v>255</v>
      </c>
      <c r="C143" s="72" t="s">
        <v>54</v>
      </c>
      <c r="D143" s="73">
        <v>1</v>
      </c>
      <c r="E143" s="74">
        <v>0</v>
      </c>
      <c r="F143" s="73">
        <v>0</v>
      </c>
      <c r="G143" s="73">
        <f t="shared" si="42"/>
        <v>1</v>
      </c>
      <c r="H143" s="73">
        <f t="shared" si="43"/>
        <v>1</v>
      </c>
      <c r="I143" s="136">
        <v>44662000</v>
      </c>
      <c r="J143" s="75">
        <v>0</v>
      </c>
      <c r="K143" s="76">
        <f t="shared" si="22"/>
        <v>44662000</v>
      </c>
      <c r="L143" s="77">
        <f t="shared" si="44"/>
        <v>0</v>
      </c>
      <c r="M143" s="77">
        <f t="shared" si="44"/>
        <v>0</v>
      </c>
      <c r="N143" s="77">
        <f t="shared" si="44"/>
        <v>44662000</v>
      </c>
      <c r="O143" s="77">
        <f t="shared" si="44"/>
        <v>44662000</v>
      </c>
      <c r="P143" s="78"/>
    </row>
    <row r="144" spans="1:16" s="22" customFormat="1" ht="33">
      <c r="A144" s="70">
        <v>8</v>
      </c>
      <c r="B144" s="71" t="s">
        <v>256</v>
      </c>
      <c r="C144" s="72" t="s">
        <v>54</v>
      </c>
      <c r="D144" s="73">
        <v>1</v>
      </c>
      <c r="E144" s="74">
        <v>0</v>
      </c>
      <c r="F144" s="73">
        <v>0</v>
      </c>
      <c r="G144" s="73">
        <f t="shared" si="42"/>
        <v>1</v>
      </c>
      <c r="H144" s="73">
        <f t="shared" si="43"/>
        <v>1</v>
      </c>
      <c r="I144" s="136">
        <v>25327000</v>
      </c>
      <c r="J144" s="75">
        <v>0</v>
      </c>
      <c r="K144" s="76">
        <f t="shared" si="22"/>
        <v>25327000</v>
      </c>
      <c r="L144" s="77">
        <f t="shared" si="44"/>
        <v>0</v>
      </c>
      <c r="M144" s="77">
        <f t="shared" si="44"/>
        <v>0</v>
      </c>
      <c r="N144" s="77">
        <f t="shared" si="44"/>
        <v>25327000</v>
      </c>
      <c r="O144" s="77">
        <f t="shared" si="44"/>
        <v>25327000</v>
      </c>
      <c r="P144" s="78"/>
    </row>
    <row r="145" spans="1:16" s="22" customFormat="1" ht="17.25">
      <c r="A145" s="65" t="s">
        <v>57</v>
      </c>
      <c r="B145" s="259" t="s">
        <v>257</v>
      </c>
      <c r="C145" s="259"/>
      <c r="D145" s="259"/>
      <c r="E145" s="259"/>
      <c r="F145" s="79"/>
      <c r="G145" s="79"/>
      <c r="H145" s="79"/>
      <c r="I145" s="138"/>
      <c r="J145" s="75"/>
      <c r="K145" s="76"/>
      <c r="L145" s="80"/>
      <c r="M145" s="80"/>
      <c r="N145" s="81"/>
      <c r="O145" s="82"/>
      <c r="P145" s="78"/>
    </row>
    <row r="146" spans="1:16" s="22" customFormat="1" ht="33">
      <c r="A146" s="70">
        <v>1</v>
      </c>
      <c r="B146" s="71" t="s">
        <v>258</v>
      </c>
      <c r="C146" s="72" t="s">
        <v>97</v>
      </c>
      <c r="D146" s="73">
        <v>1</v>
      </c>
      <c r="E146" s="74">
        <v>0</v>
      </c>
      <c r="F146" s="73">
        <v>0</v>
      </c>
      <c r="G146" s="73">
        <f t="shared" ref="G146:G156" si="45">D146</f>
        <v>1</v>
      </c>
      <c r="H146" s="73">
        <f t="shared" ref="H146:H156" si="46">F146+G146</f>
        <v>1</v>
      </c>
      <c r="I146" s="136">
        <v>70943000</v>
      </c>
      <c r="J146" s="75">
        <v>0</v>
      </c>
      <c r="K146" s="76">
        <f t="shared" si="22"/>
        <v>70943000</v>
      </c>
      <c r="L146" s="77">
        <f t="shared" ref="L146:O156" si="47">E146*($I146+$J146)</f>
        <v>0</v>
      </c>
      <c r="M146" s="77">
        <f t="shared" si="47"/>
        <v>0</v>
      </c>
      <c r="N146" s="77">
        <f t="shared" si="47"/>
        <v>70943000</v>
      </c>
      <c r="O146" s="77">
        <f t="shared" si="47"/>
        <v>70943000</v>
      </c>
      <c r="P146" s="78"/>
    </row>
    <row r="147" spans="1:16" s="22" customFormat="1" ht="16.5">
      <c r="A147" s="70">
        <v>2</v>
      </c>
      <c r="B147" s="71" t="s">
        <v>259</v>
      </c>
      <c r="C147" s="71"/>
      <c r="D147" s="85"/>
      <c r="E147" s="74">
        <v>0</v>
      </c>
      <c r="F147" s="73">
        <v>0</v>
      </c>
      <c r="G147" s="73">
        <f t="shared" si="45"/>
        <v>0</v>
      </c>
      <c r="H147" s="73">
        <f t="shared" si="46"/>
        <v>0</v>
      </c>
      <c r="I147" s="136"/>
      <c r="J147" s="75">
        <v>0</v>
      </c>
      <c r="K147" s="76">
        <f t="shared" si="22"/>
        <v>0</v>
      </c>
      <c r="L147" s="77">
        <f t="shared" si="47"/>
        <v>0</v>
      </c>
      <c r="M147" s="77">
        <f t="shared" si="47"/>
        <v>0</v>
      </c>
      <c r="N147" s="77">
        <f t="shared" si="47"/>
        <v>0</v>
      </c>
      <c r="O147" s="77">
        <f t="shared" si="47"/>
        <v>0</v>
      </c>
      <c r="P147" s="78"/>
    </row>
    <row r="148" spans="1:16" s="22" customFormat="1" ht="16.5">
      <c r="A148" s="70" t="s">
        <v>414</v>
      </c>
      <c r="B148" s="71" t="s">
        <v>260</v>
      </c>
      <c r="C148" s="72" t="s">
        <v>97</v>
      </c>
      <c r="D148" s="73">
        <v>3</v>
      </c>
      <c r="E148" s="74">
        <v>0</v>
      </c>
      <c r="F148" s="73">
        <v>0</v>
      </c>
      <c r="G148" s="73">
        <f t="shared" si="45"/>
        <v>3</v>
      </c>
      <c r="H148" s="73">
        <f t="shared" si="46"/>
        <v>3</v>
      </c>
      <c r="I148" s="136">
        <v>6420000</v>
      </c>
      <c r="J148" s="75">
        <v>0</v>
      </c>
      <c r="K148" s="76">
        <f t="shared" si="22"/>
        <v>19260000</v>
      </c>
      <c r="L148" s="77">
        <f t="shared" si="47"/>
        <v>0</v>
      </c>
      <c r="M148" s="77">
        <f t="shared" si="47"/>
        <v>0</v>
      </c>
      <c r="N148" s="77">
        <f t="shared" si="47"/>
        <v>19260000</v>
      </c>
      <c r="O148" s="77">
        <f t="shared" si="47"/>
        <v>19260000</v>
      </c>
      <c r="P148" s="78"/>
    </row>
    <row r="149" spans="1:16" s="22" customFormat="1" ht="16.5">
      <c r="A149" s="70" t="s">
        <v>415</v>
      </c>
      <c r="B149" s="71" t="s">
        <v>261</v>
      </c>
      <c r="C149" s="72" t="s">
        <v>97</v>
      </c>
      <c r="D149" s="73">
        <v>50</v>
      </c>
      <c r="E149" s="74">
        <v>0</v>
      </c>
      <c r="F149" s="73">
        <v>0</v>
      </c>
      <c r="G149" s="73">
        <f t="shared" si="45"/>
        <v>50</v>
      </c>
      <c r="H149" s="73">
        <f t="shared" si="46"/>
        <v>50</v>
      </c>
      <c r="I149" s="136">
        <v>169000</v>
      </c>
      <c r="J149" s="75">
        <v>0</v>
      </c>
      <c r="K149" s="76">
        <f t="shared" si="22"/>
        <v>8450000</v>
      </c>
      <c r="L149" s="77">
        <f t="shared" si="47"/>
        <v>0</v>
      </c>
      <c r="M149" s="77">
        <f t="shared" si="47"/>
        <v>0</v>
      </c>
      <c r="N149" s="77">
        <f t="shared" si="47"/>
        <v>8450000</v>
      </c>
      <c r="O149" s="77">
        <f t="shared" si="47"/>
        <v>8450000</v>
      </c>
      <c r="P149" s="78"/>
    </row>
    <row r="150" spans="1:16" s="22" customFormat="1" ht="16.5">
      <c r="A150" s="70" t="s">
        <v>416</v>
      </c>
      <c r="B150" s="71" t="s">
        <v>262</v>
      </c>
      <c r="C150" s="72" t="s">
        <v>97</v>
      </c>
      <c r="D150" s="73">
        <v>2</v>
      </c>
      <c r="E150" s="74">
        <v>0</v>
      </c>
      <c r="F150" s="73">
        <v>0</v>
      </c>
      <c r="G150" s="73">
        <f t="shared" si="45"/>
        <v>2</v>
      </c>
      <c r="H150" s="73">
        <f t="shared" si="46"/>
        <v>2</v>
      </c>
      <c r="I150" s="136">
        <v>5911000</v>
      </c>
      <c r="J150" s="75">
        <v>0</v>
      </c>
      <c r="K150" s="76">
        <f t="shared" si="22"/>
        <v>11822000</v>
      </c>
      <c r="L150" s="77">
        <f t="shared" si="47"/>
        <v>0</v>
      </c>
      <c r="M150" s="77">
        <f t="shared" si="47"/>
        <v>0</v>
      </c>
      <c r="N150" s="77">
        <f t="shared" si="47"/>
        <v>11822000</v>
      </c>
      <c r="O150" s="77">
        <f t="shared" si="47"/>
        <v>11822000</v>
      </c>
      <c r="P150" s="78"/>
    </row>
    <row r="151" spans="1:16" s="22" customFormat="1" ht="16.5">
      <c r="A151" s="70" t="s">
        <v>417</v>
      </c>
      <c r="B151" s="71" t="s">
        <v>263</v>
      </c>
      <c r="C151" s="72" t="s">
        <v>97</v>
      </c>
      <c r="D151" s="73">
        <v>10</v>
      </c>
      <c r="E151" s="74">
        <v>0</v>
      </c>
      <c r="F151" s="73">
        <v>0</v>
      </c>
      <c r="G151" s="73">
        <f t="shared" si="45"/>
        <v>10</v>
      </c>
      <c r="H151" s="73">
        <f t="shared" si="46"/>
        <v>10</v>
      </c>
      <c r="I151" s="136">
        <v>389000</v>
      </c>
      <c r="J151" s="75">
        <v>0</v>
      </c>
      <c r="K151" s="76">
        <f t="shared" ref="K151:K214" si="48">I151*D151</f>
        <v>3890000</v>
      </c>
      <c r="L151" s="77">
        <f t="shared" si="47"/>
        <v>0</v>
      </c>
      <c r="M151" s="77">
        <f t="shared" si="47"/>
        <v>0</v>
      </c>
      <c r="N151" s="77">
        <f t="shared" si="47"/>
        <v>3890000</v>
      </c>
      <c r="O151" s="77">
        <f t="shared" si="47"/>
        <v>3890000</v>
      </c>
      <c r="P151" s="78"/>
    </row>
    <row r="152" spans="1:16" s="22" customFormat="1" ht="16.5">
      <c r="A152" s="70" t="s">
        <v>418</v>
      </c>
      <c r="B152" s="71" t="s">
        <v>264</v>
      </c>
      <c r="C152" s="72" t="s">
        <v>97</v>
      </c>
      <c r="D152" s="73">
        <v>15</v>
      </c>
      <c r="E152" s="74">
        <v>0</v>
      </c>
      <c r="F152" s="73">
        <v>0</v>
      </c>
      <c r="G152" s="73">
        <f t="shared" si="45"/>
        <v>15</v>
      </c>
      <c r="H152" s="73">
        <f t="shared" si="46"/>
        <v>15</v>
      </c>
      <c r="I152" s="136">
        <v>508000</v>
      </c>
      <c r="J152" s="75">
        <v>0</v>
      </c>
      <c r="K152" s="76">
        <f t="shared" si="48"/>
        <v>7620000</v>
      </c>
      <c r="L152" s="77">
        <f t="shared" si="47"/>
        <v>0</v>
      </c>
      <c r="M152" s="77">
        <f t="shared" si="47"/>
        <v>0</v>
      </c>
      <c r="N152" s="77">
        <f t="shared" si="47"/>
        <v>7620000</v>
      </c>
      <c r="O152" s="77">
        <f t="shared" si="47"/>
        <v>7620000</v>
      </c>
      <c r="P152" s="78"/>
    </row>
    <row r="153" spans="1:16" s="22" customFormat="1" ht="16.5">
      <c r="A153" s="70" t="s">
        <v>419</v>
      </c>
      <c r="B153" s="71" t="s">
        <v>265</v>
      </c>
      <c r="C153" s="72" t="s">
        <v>88</v>
      </c>
      <c r="D153" s="73">
        <v>1</v>
      </c>
      <c r="E153" s="74">
        <v>0</v>
      </c>
      <c r="F153" s="73">
        <v>0</v>
      </c>
      <c r="G153" s="73">
        <f t="shared" si="45"/>
        <v>1</v>
      </c>
      <c r="H153" s="73">
        <f t="shared" si="46"/>
        <v>1</v>
      </c>
      <c r="I153" s="136">
        <v>3585000</v>
      </c>
      <c r="J153" s="75">
        <v>0</v>
      </c>
      <c r="K153" s="76">
        <f t="shared" si="48"/>
        <v>3585000</v>
      </c>
      <c r="L153" s="77">
        <f t="shared" si="47"/>
        <v>0</v>
      </c>
      <c r="M153" s="77">
        <f t="shared" si="47"/>
        <v>0</v>
      </c>
      <c r="N153" s="77">
        <f t="shared" si="47"/>
        <v>3585000</v>
      </c>
      <c r="O153" s="77">
        <f t="shared" si="47"/>
        <v>3585000</v>
      </c>
      <c r="P153" s="83"/>
    </row>
    <row r="154" spans="1:16" s="22" customFormat="1" ht="16.5">
      <c r="A154" s="70" t="s">
        <v>420</v>
      </c>
      <c r="B154" s="71" t="s">
        <v>266</v>
      </c>
      <c r="C154" s="72" t="s">
        <v>97</v>
      </c>
      <c r="D154" s="73">
        <v>1</v>
      </c>
      <c r="E154" s="74">
        <v>0</v>
      </c>
      <c r="F154" s="73">
        <v>0</v>
      </c>
      <c r="G154" s="73">
        <f t="shared" si="45"/>
        <v>1</v>
      </c>
      <c r="H154" s="73">
        <f t="shared" si="46"/>
        <v>1</v>
      </c>
      <c r="I154" s="136">
        <v>1604000</v>
      </c>
      <c r="J154" s="75">
        <v>0</v>
      </c>
      <c r="K154" s="76">
        <f t="shared" si="48"/>
        <v>1604000</v>
      </c>
      <c r="L154" s="77">
        <f t="shared" si="47"/>
        <v>0</v>
      </c>
      <c r="M154" s="77">
        <f t="shared" si="47"/>
        <v>0</v>
      </c>
      <c r="N154" s="77">
        <f t="shared" si="47"/>
        <v>1604000</v>
      </c>
      <c r="O154" s="77">
        <f t="shared" si="47"/>
        <v>1604000</v>
      </c>
      <c r="P154" s="83"/>
    </row>
    <row r="155" spans="1:16" s="22" customFormat="1" ht="16.5">
      <c r="A155" s="70" t="s">
        <v>421</v>
      </c>
      <c r="B155" s="71" t="s">
        <v>267</v>
      </c>
      <c r="C155" s="72" t="s">
        <v>97</v>
      </c>
      <c r="D155" s="73">
        <v>5</v>
      </c>
      <c r="E155" s="74">
        <v>0</v>
      </c>
      <c r="F155" s="73">
        <v>0</v>
      </c>
      <c r="G155" s="73">
        <f t="shared" si="45"/>
        <v>5</v>
      </c>
      <c r="H155" s="73">
        <f t="shared" si="46"/>
        <v>5</v>
      </c>
      <c r="I155" s="136">
        <v>423000</v>
      </c>
      <c r="J155" s="75">
        <v>0</v>
      </c>
      <c r="K155" s="76">
        <f t="shared" si="48"/>
        <v>2115000</v>
      </c>
      <c r="L155" s="77">
        <f t="shared" si="47"/>
        <v>0</v>
      </c>
      <c r="M155" s="77">
        <f t="shared" si="47"/>
        <v>0</v>
      </c>
      <c r="N155" s="77">
        <f t="shared" si="47"/>
        <v>2115000</v>
      </c>
      <c r="O155" s="77">
        <f t="shared" si="47"/>
        <v>2115000</v>
      </c>
      <c r="P155" s="78"/>
    </row>
    <row r="156" spans="1:16" s="22" customFormat="1" ht="16.5">
      <c r="A156" s="86">
        <v>3</v>
      </c>
      <c r="B156" s="87" t="s">
        <v>268</v>
      </c>
      <c r="C156" s="88" t="s">
        <v>137</v>
      </c>
      <c r="D156" s="89">
        <v>1</v>
      </c>
      <c r="E156" s="74">
        <v>0</v>
      </c>
      <c r="F156" s="73">
        <v>0</v>
      </c>
      <c r="G156" s="73">
        <f t="shared" si="45"/>
        <v>1</v>
      </c>
      <c r="H156" s="73">
        <f t="shared" si="46"/>
        <v>1</v>
      </c>
      <c r="I156" s="137">
        <v>21965000</v>
      </c>
      <c r="J156" s="75">
        <v>0</v>
      </c>
      <c r="K156" s="76">
        <f t="shared" si="48"/>
        <v>21965000</v>
      </c>
      <c r="L156" s="77">
        <f t="shared" si="47"/>
        <v>0</v>
      </c>
      <c r="M156" s="77">
        <f t="shared" si="47"/>
        <v>0</v>
      </c>
      <c r="N156" s="77">
        <f t="shared" si="47"/>
        <v>21965000</v>
      </c>
      <c r="O156" s="77">
        <f t="shared" si="47"/>
        <v>21965000</v>
      </c>
      <c r="P156" s="83"/>
    </row>
    <row r="157" spans="1:16" s="22" customFormat="1" ht="16.5">
      <c r="A157" s="90" t="s">
        <v>323</v>
      </c>
      <c r="B157" s="259" t="s">
        <v>422</v>
      </c>
      <c r="C157" s="259"/>
      <c r="D157" s="259"/>
      <c r="E157" s="259"/>
      <c r="F157" s="259"/>
      <c r="G157" s="259"/>
      <c r="H157" s="259"/>
      <c r="I157" s="140"/>
      <c r="J157" s="75"/>
      <c r="K157" s="76"/>
      <c r="L157" s="80"/>
      <c r="M157" s="80"/>
      <c r="N157" s="81"/>
      <c r="O157" s="82"/>
      <c r="P157" s="83"/>
    </row>
    <row r="158" spans="1:16" s="22" customFormat="1" ht="17.25">
      <c r="A158" s="65" t="s">
        <v>51</v>
      </c>
      <c r="B158" s="285" t="s">
        <v>272</v>
      </c>
      <c r="C158" s="285"/>
      <c r="D158" s="285"/>
      <c r="E158" s="91"/>
      <c r="F158" s="79"/>
      <c r="G158" s="79"/>
      <c r="H158" s="79"/>
      <c r="I158" s="138"/>
      <c r="J158" s="75"/>
      <c r="K158" s="76"/>
      <c r="L158" s="80"/>
      <c r="M158" s="80"/>
      <c r="N158" s="81"/>
      <c r="O158" s="82"/>
      <c r="P158" s="78"/>
    </row>
    <row r="159" spans="1:16" s="22" customFormat="1" ht="49.5">
      <c r="A159" s="70">
        <v>1</v>
      </c>
      <c r="B159" s="84" t="s">
        <v>273</v>
      </c>
      <c r="C159" s="72" t="s">
        <v>122</v>
      </c>
      <c r="D159" s="73">
        <v>1</v>
      </c>
      <c r="E159" s="74">
        <v>0</v>
      </c>
      <c r="F159" s="73">
        <v>0</v>
      </c>
      <c r="G159" s="73">
        <f t="shared" ref="G159:G160" si="49">D159</f>
        <v>1</v>
      </c>
      <c r="H159" s="73">
        <f t="shared" ref="H159:H160" si="50">F159+G159</f>
        <v>1</v>
      </c>
      <c r="I159" s="136">
        <v>59453000</v>
      </c>
      <c r="J159" s="75">
        <v>0</v>
      </c>
      <c r="K159" s="76">
        <f t="shared" si="48"/>
        <v>59453000</v>
      </c>
      <c r="L159" s="77">
        <f t="shared" ref="L159:O171" si="51">E159*($I159+$J159)</f>
        <v>0</v>
      </c>
      <c r="M159" s="77">
        <f t="shared" si="51"/>
        <v>0</v>
      </c>
      <c r="N159" s="77">
        <f t="shared" si="51"/>
        <v>59453000</v>
      </c>
      <c r="O159" s="77">
        <f t="shared" si="51"/>
        <v>59453000</v>
      </c>
      <c r="P159" s="78"/>
    </row>
    <row r="160" spans="1:16" s="22" customFormat="1" ht="49.5">
      <c r="A160" s="70">
        <v>2</v>
      </c>
      <c r="B160" s="84" t="s">
        <v>274</v>
      </c>
      <c r="C160" s="72" t="s">
        <v>122</v>
      </c>
      <c r="D160" s="73">
        <v>1</v>
      </c>
      <c r="E160" s="74">
        <v>0</v>
      </c>
      <c r="F160" s="73">
        <v>0</v>
      </c>
      <c r="G160" s="73">
        <f t="shared" si="49"/>
        <v>1</v>
      </c>
      <c r="H160" s="73">
        <f t="shared" si="50"/>
        <v>1</v>
      </c>
      <c r="I160" s="136">
        <v>109875000</v>
      </c>
      <c r="J160" s="75">
        <v>0</v>
      </c>
      <c r="K160" s="76">
        <f t="shared" si="48"/>
        <v>109875000</v>
      </c>
      <c r="L160" s="77">
        <f t="shared" si="51"/>
        <v>0</v>
      </c>
      <c r="M160" s="77">
        <f t="shared" si="51"/>
        <v>0</v>
      </c>
      <c r="N160" s="77">
        <f t="shared" si="51"/>
        <v>109875000</v>
      </c>
      <c r="O160" s="77">
        <f t="shared" si="51"/>
        <v>109875000</v>
      </c>
      <c r="P160" s="78"/>
    </row>
    <row r="161" spans="1:16" s="22" customFormat="1" ht="17.25">
      <c r="A161" s="65" t="s">
        <v>57</v>
      </c>
      <c r="B161" s="286" t="s">
        <v>275</v>
      </c>
      <c r="C161" s="286"/>
      <c r="D161" s="286"/>
      <c r="E161" s="74"/>
      <c r="F161" s="79"/>
      <c r="G161" s="79"/>
      <c r="H161" s="79"/>
      <c r="I161" s="138"/>
      <c r="J161" s="75"/>
      <c r="K161" s="76"/>
      <c r="L161" s="77">
        <f t="shared" si="51"/>
        <v>0</v>
      </c>
      <c r="M161" s="77">
        <f t="shared" si="51"/>
        <v>0</v>
      </c>
      <c r="N161" s="77">
        <f t="shared" si="51"/>
        <v>0</v>
      </c>
      <c r="O161" s="77">
        <f t="shared" si="51"/>
        <v>0</v>
      </c>
      <c r="P161" s="78"/>
    </row>
    <row r="162" spans="1:16" s="22" customFormat="1" ht="16.5">
      <c r="A162" s="70">
        <v>1</v>
      </c>
      <c r="B162" s="71" t="s">
        <v>276</v>
      </c>
      <c r="C162" s="72" t="s">
        <v>122</v>
      </c>
      <c r="D162" s="73">
        <v>3</v>
      </c>
      <c r="E162" s="74">
        <v>0</v>
      </c>
      <c r="F162" s="73">
        <v>0</v>
      </c>
      <c r="G162" s="73">
        <f t="shared" ref="G162:G171" si="52">D162</f>
        <v>3</v>
      </c>
      <c r="H162" s="73">
        <f t="shared" ref="H162:H171" si="53">F162+G162</f>
        <v>3</v>
      </c>
      <c r="I162" s="136">
        <v>1555000</v>
      </c>
      <c r="J162" s="75">
        <v>0</v>
      </c>
      <c r="K162" s="76">
        <f t="shared" si="48"/>
        <v>4665000</v>
      </c>
      <c r="L162" s="77">
        <f t="shared" si="51"/>
        <v>0</v>
      </c>
      <c r="M162" s="77">
        <f t="shared" si="51"/>
        <v>0</v>
      </c>
      <c r="N162" s="77">
        <f t="shared" si="51"/>
        <v>4665000</v>
      </c>
      <c r="O162" s="77">
        <f t="shared" si="51"/>
        <v>4665000</v>
      </c>
      <c r="P162" s="78"/>
    </row>
    <row r="163" spans="1:16" s="22" customFormat="1" ht="16.5">
      <c r="A163" s="70">
        <v>2</v>
      </c>
      <c r="B163" s="71" t="s">
        <v>277</v>
      </c>
      <c r="C163" s="72" t="s">
        <v>122</v>
      </c>
      <c r="D163" s="73">
        <v>6</v>
      </c>
      <c r="E163" s="74">
        <v>0</v>
      </c>
      <c r="F163" s="73">
        <v>0</v>
      </c>
      <c r="G163" s="73">
        <f t="shared" si="52"/>
        <v>6</v>
      </c>
      <c r="H163" s="73">
        <f t="shared" si="53"/>
        <v>6</v>
      </c>
      <c r="I163" s="136">
        <v>1372000</v>
      </c>
      <c r="J163" s="75">
        <v>0</v>
      </c>
      <c r="K163" s="76">
        <f t="shared" si="48"/>
        <v>8232000</v>
      </c>
      <c r="L163" s="77">
        <f t="shared" si="51"/>
        <v>0</v>
      </c>
      <c r="M163" s="77">
        <f t="shared" si="51"/>
        <v>0</v>
      </c>
      <c r="N163" s="77">
        <f t="shared" si="51"/>
        <v>8232000</v>
      </c>
      <c r="O163" s="77">
        <f t="shared" si="51"/>
        <v>8232000</v>
      </c>
      <c r="P163" s="78"/>
    </row>
    <row r="164" spans="1:16" s="22" customFormat="1" ht="16.5">
      <c r="A164" s="70">
        <v>3</v>
      </c>
      <c r="B164" s="71" t="s">
        <v>278</v>
      </c>
      <c r="C164" s="72" t="s">
        <v>54</v>
      </c>
      <c r="D164" s="73">
        <v>6</v>
      </c>
      <c r="E164" s="74">
        <v>0</v>
      </c>
      <c r="F164" s="73">
        <v>0</v>
      </c>
      <c r="G164" s="73">
        <f t="shared" si="52"/>
        <v>6</v>
      </c>
      <c r="H164" s="73">
        <f t="shared" si="53"/>
        <v>6</v>
      </c>
      <c r="I164" s="136">
        <v>2472000</v>
      </c>
      <c r="J164" s="75">
        <v>0</v>
      </c>
      <c r="K164" s="76">
        <f t="shared" si="48"/>
        <v>14832000</v>
      </c>
      <c r="L164" s="77">
        <f t="shared" si="51"/>
        <v>0</v>
      </c>
      <c r="M164" s="77">
        <f t="shared" si="51"/>
        <v>0</v>
      </c>
      <c r="N164" s="77">
        <f t="shared" si="51"/>
        <v>14832000</v>
      </c>
      <c r="O164" s="77">
        <f t="shared" si="51"/>
        <v>14832000</v>
      </c>
      <c r="P164" s="78"/>
    </row>
    <row r="165" spans="1:16" s="22" customFormat="1" ht="16.5">
      <c r="A165" s="70">
        <v>4</v>
      </c>
      <c r="B165" s="71" t="s">
        <v>279</v>
      </c>
      <c r="C165" s="72" t="s">
        <v>54</v>
      </c>
      <c r="D165" s="73">
        <v>24</v>
      </c>
      <c r="E165" s="74">
        <v>0</v>
      </c>
      <c r="F165" s="73">
        <v>0</v>
      </c>
      <c r="G165" s="73">
        <f t="shared" si="52"/>
        <v>24</v>
      </c>
      <c r="H165" s="73">
        <f t="shared" si="53"/>
        <v>24</v>
      </c>
      <c r="I165" s="136">
        <v>458000</v>
      </c>
      <c r="J165" s="75">
        <v>0</v>
      </c>
      <c r="K165" s="76">
        <f t="shared" si="48"/>
        <v>10992000</v>
      </c>
      <c r="L165" s="77">
        <f t="shared" si="51"/>
        <v>0</v>
      </c>
      <c r="M165" s="77">
        <f t="shared" si="51"/>
        <v>0</v>
      </c>
      <c r="N165" s="77">
        <f t="shared" si="51"/>
        <v>10992000</v>
      </c>
      <c r="O165" s="77">
        <f t="shared" si="51"/>
        <v>10992000</v>
      </c>
      <c r="P165" s="78"/>
    </row>
    <row r="166" spans="1:16" s="22" customFormat="1" ht="16.5">
      <c r="A166" s="70">
        <v>5</v>
      </c>
      <c r="B166" s="71" t="s">
        <v>280</v>
      </c>
      <c r="C166" s="72" t="s">
        <v>54</v>
      </c>
      <c r="D166" s="73">
        <v>4</v>
      </c>
      <c r="E166" s="74">
        <v>0</v>
      </c>
      <c r="F166" s="73">
        <v>0</v>
      </c>
      <c r="G166" s="73">
        <f t="shared" si="52"/>
        <v>4</v>
      </c>
      <c r="H166" s="73">
        <f t="shared" si="53"/>
        <v>4</v>
      </c>
      <c r="I166" s="136">
        <v>110000</v>
      </c>
      <c r="J166" s="75">
        <v>0</v>
      </c>
      <c r="K166" s="76">
        <f t="shared" si="48"/>
        <v>440000</v>
      </c>
      <c r="L166" s="77">
        <f t="shared" si="51"/>
        <v>0</v>
      </c>
      <c r="M166" s="77">
        <f t="shared" si="51"/>
        <v>0</v>
      </c>
      <c r="N166" s="77">
        <f t="shared" si="51"/>
        <v>440000</v>
      </c>
      <c r="O166" s="77">
        <f t="shared" si="51"/>
        <v>440000</v>
      </c>
      <c r="P166" s="78"/>
    </row>
    <row r="167" spans="1:16" s="22" customFormat="1" ht="16.5">
      <c r="A167" s="70">
        <v>6</v>
      </c>
      <c r="B167" s="71" t="s">
        <v>281</v>
      </c>
      <c r="C167" s="72" t="s">
        <v>54</v>
      </c>
      <c r="D167" s="73">
        <v>25</v>
      </c>
      <c r="E167" s="74">
        <v>0</v>
      </c>
      <c r="F167" s="73">
        <v>0</v>
      </c>
      <c r="G167" s="73">
        <f t="shared" si="52"/>
        <v>25</v>
      </c>
      <c r="H167" s="73">
        <f t="shared" si="53"/>
        <v>25</v>
      </c>
      <c r="I167" s="136">
        <v>104000</v>
      </c>
      <c r="J167" s="75">
        <v>0</v>
      </c>
      <c r="K167" s="76">
        <f t="shared" si="48"/>
        <v>2600000</v>
      </c>
      <c r="L167" s="77">
        <f t="shared" si="51"/>
        <v>0</v>
      </c>
      <c r="M167" s="77">
        <f t="shared" si="51"/>
        <v>0</v>
      </c>
      <c r="N167" s="77">
        <f t="shared" si="51"/>
        <v>2600000</v>
      </c>
      <c r="O167" s="77">
        <f t="shared" si="51"/>
        <v>2600000</v>
      </c>
      <c r="P167" s="78"/>
    </row>
    <row r="168" spans="1:16" s="22" customFormat="1" ht="16.5">
      <c r="A168" s="70">
        <v>7</v>
      </c>
      <c r="B168" s="71" t="s">
        <v>282</v>
      </c>
      <c r="C168" s="72" t="s">
        <v>78</v>
      </c>
      <c r="D168" s="73">
        <v>150</v>
      </c>
      <c r="E168" s="74">
        <v>0</v>
      </c>
      <c r="F168" s="73">
        <v>0</v>
      </c>
      <c r="G168" s="73">
        <f t="shared" si="52"/>
        <v>150</v>
      </c>
      <c r="H168" s="73">
        <f t="shared" si="53"/>
        <v>150</v>
      </c>
      <c r="I168" s="136">
        <v>27000</v>
      </c>
      <c r="J168" s="75">
        <v>0</v>
      </c>
      <c r="K168" s="76">
        <f t="shared" si="48"/>
        <v>4050000</v>
      </c>
      <c r="L168" s="77">
        <f t="shared" si="51"/>
        <v>0</v>
      </c>
      <c r="M168" s="77">
        <f t="shared" si="51"/>
        <v>0</v>
      </c>
      <c r="N168" s="77">
        <f t="shared" si="51"/>
        <v>4050000</v>
      </c>
      <c r="O168" s="77">
        <f t="shared" si="51"/>
        <v>4050000</v>
      </c>
      <c r="P168" s="78"/>
    </row>
    <row r="169" spans="1:16" s="22" customFormat="1" ht="16.5">
      <c r="A169" s="70">
        <v>8</v>
      </c>
      <c r="B169" s="71" t="s">
        <v>283</v>
      </c>
      <c r="C169" s="72" t="s">
        <v>78</v>
      </c>
      <c r="D169" s="73">
        <v>100</v>
      </c>
      <c r="E169" s="74">
        <v>0</v>
      </c>
      <c r="F169" s="73">
        <v>0</v>
      </c>
      <c r="G169" s="73">
        <f t="shared" si="52"/>
        <v>100</v>
      </c>
      <c r="H169" s="73">
        <f t="shared" si="53"/>
        <v>100</v>
      </c>
      <c r="I169" s="136">
        <v>11000</v>
      </c>
      <c r="J169" s="75">
        <v>0</v>
      </c>
      <c r="K169" s="76">
        <f t="shared" si="48"/>
        <v>1100000</v>
      </c>
      <c r="L169" s="77">
        <f t="shared" si="51"/>
        <v>0</v>
      </c>
      <c r="M169" s="77">
        <f t="shared" si="51"/>
        <v>0</v>
      </c>
      <c r="N169" s="77">
        <f t="shared" si="51"/>
        <v>1100000</v>
      </c>
      <c r="O169" s="77">
        <f t="shared" si="51"/>
        <v>1100000</v>
      </c>
      <c r="P169" s="78"/>
    </row>
    <row r="170" spans="1:16" s="22" customFormat="1" ht="16.5">
      <c r="A170" s="70">
        <v>9</v>
      </c>
      <c r="B170" s="71" t="s">
        <v>284</v>
      </c>
      <c r="C170" s="72" t="s">
        <v>78</v>
      </c>
      <c r="D170" s="73">
        <v>200</v>
      </c>
      <c r="E170" s="74">
        <v>0</v>
      </c>
      <c r="F170" s="73">
        <v>0</v>
      </c>
      <c r="G170" s="73">
        <f t="shared" si="52"/>
        <v>200</v>
      </c>
      <c r="H170" s="73">
        <f t="shared" si="53"/>
        <v>200</v>
      </c>
      <c r="I170" s="136">
        <v>10000</v>
      </c>
      <c r="J170" s="75">
        <v>0</v>
      </c>
      <c r="K170" s="76">
        <f t="shared" si="48"/>
        <v>2000000</v>
      </c>
      <c r="L170" s="77">
        <f t="shared" si="51"/>
        <v>0</v>
      </c>
      <c r="M170" s="77">
        <f t="shared" si="51"/>
        <v>0</v>
      </c>
      <c r="N170" s="77">
        <f t="shared" si="51"/>
        <v>2000000</v>
      </c>
      <c r="O170" s="77">
        <f t="shared" si="51"/>
        <v>2000000</v>
      </c>
      <c r="P170" s="78"/>
    </row>
    <row r="171" spans="1:16" s="22" customFormat="1" ht="16.5">
      <c r="A171" s="70">
        <v>10</v>
      </c>
      <c r="B171" s="71" t="s">
        <v>285</v>
      </c>
      <c r="C171" s="72" t="s">
        <v>78</v>
      </c>
      <c r="D171" s="73">
        <v>400</v>
      </c>
      <c r="E171" s="74">
        <v>0</v>
      </c>
      <c r="F171" s="73">
        <v>0</v>
      </c>
      <c r="G171" s="73">
        <f t="shared" si="52"/>
        <v>400</v>
      </c>
      <c r="H171" s="73">
        <f t="shared" si="53"/>
        <v>400</v>
      </c>
      <c r="I171" s="136">
        <v>10000</v>
      </c>
      <c r="J171" s="75">
        <v>0</v>
      </c>
      <c r="K171" s="76">
        <f t="shared" si="48"/>
        <v>4000000</v>
      </c>
      <c r="L171" s="77">
        <f t="shared" si="51"/>
        <v>0</v>
      </c>
      <c r="M171" s="77">
        <f t="shared" si="51"/>
        <v>0</v>
      </c>
      <c r="N171" s="77">
        <f t="shared" si="51"/>
        <v>4000000</v>
      </c>
      <c r="O171" s="77">
        <f t="shared" si="51"/>
        <v>4000000</v>
      </c>
      <c r="P171" s="78"/>
    </row>
    <row r="172" spans="1:16" s="22" customFormat="1" ht="16.5">
      <c r="A172" s="90" t="s">
        <v>423</v>
      </c>
      <c r="B172" s="259" t="s">
        <v>424</v>
      </c>
      <c r="C172" s="259"/>
      <c r="D172" s="259"/>
      <c r="E172" s="259"/>
      <c r="F172" s="259"/>
      <c r="G172" s="259"/>
      <c r="H172" s="259"/>
      <c r="I172" s="141"/>
      <c r="J172" s="75"/>
      <c r="K172" s="76"/>
      <c r="L172" s="80"/>
      <c r="M172" s="80"/>
      <c r="N172" s="81"/>
      <c r="O172" s="82"/>
      <c r="P172" s="78"/>
    </row>
    <row r="173" spans="1:16" s="22" customFormat="1" ht="33">
      <c r="A173" s="70">
        <v>1</v>
      </c>
      <c r="B173" s="71" t="s">
        <v>324</v>
      </c>
      <c r="C173" s="72" t="s">
        <v>54</v>
      </c>
      <c r="D173" s="73">
        <v>60</v>
      </c>
      <c r="E173" s="74">
        <v>0</v>
      </c>
      <c r="F173" s="73">
        <v>0</v>
      </c>
      <c r="G173" s="73">
        <f t="shared" ref="G173:G176" si="54">D173</f>
        <v>60</v>
      </c>
      <c r="H173" s="73">
        <f t="shared" ref="H173:H176" si="55">F173+G173</f>
        <v>60</v>
      </c>
      <c r="I173" s="136">
        <v>960000</v>
      </c>
      <c r="J173" s="75">
        <v>0</v>
      </c>
      <c r="K173" s="76">
        <f t="shared" si="48"/>
        <v>57600000</v>
      </c>
      <c r="L173" s="77">
        <f t="shared" ref="L173:O176" si="56">E173*($I173+$J173)</f>
        <v>0</v>
      </c>
      <c r="M173" s="77">
        <f t="shared" si="56"/>
        <v>0</v>
      </c>
      <c r="N173" s="77">
        <f t="shared" si="56"/>
        <v>57600000</v>
      </c>
      <c r="O173" s="77">
        <f t="shared" si="56"/>
        <v>57600000</v>
      </c>
      <c r="P173" s="78"/>
    </row>
    <row r="174" spans="1:16" s="22" customFormat="1" ht="16.5">
      <c r="A174" s="70">
        <v>2</v>
      </c>
      <c r="B174" s="71" t="s">
        <v>284</v>
      </c>
      <c r="C174" s="72" t="s">
        <v>78</v>
      </c>
      <c r="D174" s="73">
        <v>600</v>
      </c>
      <c r="E174" s="74">
        <v>0</v>
      </c>
      <c r="F174" s="73">
        <v>0</v>
      </c>
      <c r="G174" s="73">
        <f t="shared" si="54"/>
        <v>600</v>
      </c>
      <c r="H174" s="73">
        <f t="shared" si="55"/>
        <v>600</v>
      </c>
      <c r="I174" s="136">
        <v>15000</v>
      </c>
      <c r="J174" s="75">
        <v>0</v>
      </c>
      <c r="K174" s="76">
        <f t="shared" si="48"/>
        <v>9000000</v>
      </c>
      <c r="L174" s="77">
        <f t="shared" si="56"/>
        <v>0</v>
      </c>
      <c r="M174" s="77">
        <f t="shared" si="56"/>
        <v>0</v>
      </c>
      <c r="N174" s="77">
        <f t="shared" si="56"/>
        <v>9000000</v>
      </c>
      <c r="O174" s="77">
        <f t="shared" si="56"/>
        <v>9000000</v>
      </c>
      <c r="P174" s="78"/>
    </row>
    <row r="175" spans="1:16" s="22" customFormat="1" ht="16.5">
      <c r="A175" s="70">
        <v>3</v>
      </c>
      <c r="B175" s="71" t="s">
        <v>285</v>
      </c>
      <c r="C175" s="72" t="s">
        <v>78</v>
      </c>
      <c r="D175" s="73">
        <v>400</v>
      </c>
      <c r="E175" s="74">
        <v>0</v>
      </c>
      <c r="F175" s="73">
        <v>0</v>
      </c>
      <c r="G175" s="73">
        <f t="shared" si="54"/>
        <v>400</v>
      </c>
      <c r="H175" s="73">
        <f t="shared" si="55"/>
        <v>400</v>
      </c>
      <c r="I175" s="136">
        <v>10000</v>
      </c>
      <c r="J175" s="75">
        <v>0</v>
      </c>
      <c r="K175" s="76">
        <f t="shared" si="48"/>
        <v>4000000</v>
      </c>
      <c r="L175" s="77">
        <f t="shared" si="56"/>
        <v>0</v>
      </c>
      <c r="M175" s="77">
        <f t="shared" si="56"/>
        <v>0</v>
      </c>
      <c r="N175" s="77">
        <f t="shared" si="56"/>
        <v>4000000</v>
      </c>
      <c r="O175" s="77">
        <f t="shared" si="56"/>
        <v>4000000</v>
      </c>
      <c r="P175" s="78"/>
    </row>
    <row r="176" spans="1:16" s="22" customFormat="1" ht="16.5">
      <c r="A176" s="70">
        <v>4</v>
      </c>
      <c r="B176" s="71" t="s">
        <v>280</v>
      </c>
      <c r="C176" s="72" t="s">
        <v>54</v>
      </c>
      <c r="D176" s="73">
        <v>4</v>
      </c>
      <c r="E176" s="74">
        <v>0</v>
      </c>
      <c r="F176" s="73">
        <v>0</v>
      </c>
      <c r="G176" s="73">
        <f t="shared" si="54"/>
        <v>4</v>
      </c>
      <c r="H176" s="73">
        <f t="shared" si="55"/>
        <v>4</v>
      </c>
      <c r="I176" s="136">
        <v>110000</v>
      </c>
      <c r="J176" s="75">
        <v>0</v>
      </c>
      <c r="K176" s="76">
        <f t="shared" si="48"/>
        <v>440000</v>
      </c>
      <c r="L176" s="77">
        <f t="shared" si="56"/>
        <v>0</v>
      </c>
      <c r="M176" s="77">
        <f t="shared" si="56"/>
        <v>0</v>
      </c>
      <c r="N176" s="77">
        <f t="shared" si="56"/>
        <v>440000</v>
      </c>
      <c r="O176" s="77">
        <f t="shared" si="56"/>
        <v>440000</v>
      </c>
      <c r="P176" s="78"/>
    </row>
    <row r="177" spans="1:16" s="22" customFormat="1" ht="15.75">
      <c r="A177" s="287" t="s">
        <v>425</v>
      </c>
      <c r="B177" s="266"/>
      <c r="C177" s="266"/>
      <c r="D177" s="266"/>
      <c r="E177" s="266"/>
      <c r="F177" s="266"/>
      <c r="G177" s="266"/>
      <c r="H177" s="266"/>
      <c r="I177" s="142"/>
      <c r="J177" s="75"/>
      <c r="K177" s="76"/>
      <c r="L177" s="80"/>
      <c r="M177" s="80"/>
      <c r="N177" s="81"/>
      <c r="O177" s="82"/>
      <c r="P177" s="78"/>
    </row>
    <row r="178" spans="1:16" s="22" customFormat="1" ht="16.5">
      <c r="A178" s="65" t="s">
        <v>51</v>
      </c>
      <c r="B178" s="259" t="s">
        <v>328</v>
      </c>
      <c r="C178" s="259"/>
      <c r="D178" s="259"/>
      <c r="E178" s="259"/>
      <c r="F178" s="79"/>
      <c r="G178" s="79"/>
      <c r="H178" s="79"/>
      <c r="I178" s="142"/>
      <c r="J178" s="75"/>
      <c r="K178" s="76"/>
      <c r="L178" s="80"/>
      <c r="M178" s="80"/>
      <c r="N178" s="81"/>
      <c r="O178" s="82"/>
      <c r="P178" s="78"/>
    </row>
    <row r="179" spans="1:16" s="22" customFormat="1" ht="33">
      <c r="A179" s="70">
        <v>1</v>
      </c>
      <c r="B179" s="71" t="s">
        <v>329</v>
      </c>
      <c r="C179" s="92" t="s">
        <v>330</v>
      </c>
      <c r="D179" s="93">
        <v>3</v>
      </c>
      <c r="E179" s="74">
        <v>0</v>
      </c>
      <c r="F179" s="73">
        <v>0</v>
      </c>
      <c r="G179" s="73">
        <f t="shared" ref="G179:G223" si="57">D179</f>
        <v>3</v>
      </c>
      <c r="H179" s="73">
        <f t="shared" ref="H179:H208" si="58">F179+G179</f>
        <v>3</v>
      </c>
      <c r="I179" s="143">
        <v>689000</v>
      </c>
      <c r="J179" s="75">
        <v>0</v>
      </c>
      <c r="K179" s="76">
        <f t="shared" si="48"/>
        <v>2067000</v>
      </c>
      <c r="L179" s="77">
        <f t="shared" ref="L179:O208" si="59">E179*($I179+$J179)</f>
        <v>0</v>
      </c>
      <c r="M179" s="77">
        <f t="shared" si="59"/>
        <v>0</v>
      </c>
      <c r="N179" s="77">
        <f t="shared" si="59"/>
        <v>2067000</v>
      </c>
      <c r="O179" s="77">
        <f t="shared" si="59"/>
        <v>2067000</v>
      </c>
      <c r="P179" s="78"/>
    </row>
    <row r="180" spans="1:16" s="22" customFormat="1" ht="49.5">
      <c r="A180" s="70">
        <v>2</v>
      </c>
      <c r="B180" s="71" t="s">
        <v>331</v>
      </c>
      <c r="C180" s="92" t="s">
        <v>102</v>
      </c>
      <c r="D180" s="93">
        <v>195</v>
      </c>
      <c r="E180" s="74">
        <v>0</v>
      </c>
      <c r="F180" s="73">
        <v>0</v>
      </c>
      <c r="G180" s="73">
        <f t="shared" si="57"/>
        <v>195</v>
      </c>
      <c r="H180" s="73">
        <f t="shared" si="58"/>
        <v>195</v>
      </c>
      <c r="I180" s="143">
        <v>21000</v>
      </c>
      <c r="J180" s="75">
        <v>0</v>
      </c>
      <c r="K180" s="76">
        <f t="shared" si="48"/>
        <v>4095000</v>
      </c>
      <c r="L180" s="77">
        <f t="shared" si="59"/>
        <v>0</v>
      </c>
      <c r="M180" s="77">
        <f t="shared" si="59"/>
        <v>0</v>
      </c>
      <c r="N180" s="77">
        <f t="shared" si="59"/>
        <v>4095000</v>
      </c>
      <c r="O180" s="77">
        <f t="shared" si="59"/>
        <v>4095000</v>
      </c>
      <c r="P180" s="78"/>
    </row>
    <row r="181" spans="1:16" s="22" customFormat="1" ht="66">
      <c r="A181" s="70">
        <v>3</v>
      </c>
      <c r="B181" s="71" t="s">
        <v>332</v>
      </c>
      <c r="C181" s="92" t="s">
        <v>330</v>
      </c>
      <c r="D181" s="93">
        <v>78</v>
      </c>
      <c r="E181" s="74">
        <v>0</v>
      </c>
      <c r="F181" s="73">
        <v>0</v>
      </c>
      <c r="G181" s="73">
        <f t="shared" si="57"/>
        <v>78</v>
      </c>
      <c r="H181" s="73">
        <f t="shared" si="58"/>
        <v>78</v>
      </c>
      <c r="I181" s="143">
        <v>454000</v>
      </c>
      <c r="J181" s="75">
        <v>0</v>
      </c>
      <c r="K181" s="76">
        <f t="shared" si="48"/>
        <v>35412000</v>
      </c>
      <c r="L181" s="77">
        <f t="shared" si="59"/>
        <v>0</v>
      </c>
      <c r="M181" s="77">
        <f t="shared" si="59"/>
        <v>0</v>
      </c>
      <c r="N181" s="77">
        <f t="shared" si="59"/>
        <v>35412000</v>
      </c>
      <c r="O181" s="77">
        <f t="shared" si="59"/>
        <v>35412000</v>
      </c>
      <c r="P181" s="78"/>
    </row>
    <row r="182" spans="1:16" s="22" customFormat="1" ht="66">
      <c r="A182" s="70">
        <v>4</v>
      </c>
      <c r="B182" s="71" t="s">
        <v>333</v>
      </c>
      <c r="C182" s="92" t="s">
        <v>334</v>
      </c>
      <c r="D182" s="93">
        <v>10</v>
      </c>
      <c r="E182" s="74">
        <v>0</v>
      </c>
      <c r="F182" s="73">
        <v>0</v>
      </c>
      <c r="G182" s="73">
        <f t="shared" si="57"/>
        <v>10</v>
      </c>
      <c r="H182" s="73">
        <f t="shared" si="58"/>
        <v>10</v>
      </c>
      <c r="I182" s="143">
        <v>1484000</v>
      </c>
      <c r="J182" s="75">
        <v>0</v>
      </c>
      <c r="K182" s="76">
        <f t="shared" si="48"/>
        <v>14840000</v>
      </c>
      <c r="L182" s="77">
        <f t="shared" si="59"/>
        <v>0</v>
      </c>
      <c r="M182" s="77">
        <f t="shared" si="59"/>
        <v>0</v>
      </c>
      <c r="N182" s="77">
        <f t="shared" si="59"/>
        <v>14840000</v>
      </c>
      <c r="O182" s="77">
        <f t="shared" si="59"/>
        <v>14840000</v>
      </c>
      <c r="P182" s="78"/>
    </row>
    <row r="183" spans="1:16" s="22" customFormat="1" ht="66">
      <c r="A183" s="70">
        <v>5</v>
      </c>
      <c r="B183" s="71" t="s">
        <v>335</v>
      </c>
      <c r="C183" s="92" t="s">
        <v>334</v>
      </c>
      <c r="D183" s="93">
        <v>40</v>
      </c>
      <c r="E183" s="74">
        <v>0</v>
      </c>
      <c r="F183" s="73">
        <v>0</v>
      </c>
      <c r="G183" s="73">
        <f t="shared" si="57"/>
        <v>40</v>
      </c>
      <c r="H183" s="73">
        <f t="shared" si="58"/>
        <v>40</v>
      </c>
      <c r="I183" s="143">
        <v>1133000</v>
      </c>
      <c r="J183" s="75">
        <v>0</v>
      </c>
      <c r="K183" s="76">
        <f t="shared" si="48"/>
        <v>45320000</v>
      </c>
      <c r="L183" s="77">
        <f t="shared" si="59"/>
        <v>0</v>
      </c>
      <c r="M183" s="77">
        <f t="shared" si="59"/>
        <v>0</v>
      </c>
      <c r="N183" s="77">
        <f t="shared" si="59"/>
        <v>45320000</v>
      </c>
      <c r="O183" s="77">
        <f t="shared" si="59"/>
        <v>45320000</v>
      </c>
      <c r="P183" s="78"/>
    </row>
    <row r="184" spans="1:16" s="22" customFormat="1" ht="33">
      <c r="A184" s="70">
        <v>6</v>
      </c>
      <c r="B184" s="71" t="s">
        <v>336</v>
      </c>
      <c r="C184" s="92" t="s">
        <v>337</v>
      </c>
      <c r="D184" s="93">
        <v>25</v>
      </c>
      <c r="E184" s="74">
        <v>0</v>
      </c>
      <c r="F184" s="73">
        <v>0</v>
      </c>
      <c r="G184" s="73">
        <f t="shared" si="57"/>
        <v>25</v>
      </c>
      <c r="H184" s="73">
        <f t="shared" si="58"/>
        <v>25</v>
      </c>
      <c r="I184" s="143">
        <v>1751000</v>
      </c>
      <c r="J184" s="75">
        <v>0</v>
      </c>
      <c r="K184" s="76">
        <f t="shared" si="48"/>
        <v>43775000</v>
      </c>
      <c r="L184" s="77">
        <f t="shared" si="59"/>
        <v>0</v>
      </c>
      <c r="M184" s="77">
        <f t="shared" si="59"/>
        <v>0</v>
      </c>
      <c r="N184" s="77">
        <f t="shared" si="59"/>
        <v>43775000</v>
      </c>
      <c r="O184" s="77">
        <f t="shared" si="59"/>
        <v>43775000</v>
      </c>
      <c r="P184" s="78"/>
    </row>
    <row r="185" spans="1:16" s="22" customFormat="1" ht="49.5">
      <c r="A185" s="70">
        <v>7</v>
      </c>
      <c r="B185" s="71" t="s">
        <v>338</v>
      </c>
      <c r="C185" s="92" t="s">
        <v>339</v>
      </c>
      <c r="D185" s="93">
        <v>15</v>
      </c>
      <c r="E185" s="74">
        <v>0</v>
      </c>
      <c r="F185" s="73">
        <v>0</v>
      </c>
      <c r="G185" s="73">
        <f t="shared" si="57"/>
        <v>15</v>
      </c>
      <c r="H185" s="73">
        <f t="shared" si="58"/>
        <v>15</v>
      </c>
      <c r="I185" s="143">
        <v>18084000</v>
      </c>
      <c r="J185" s="75">
        <v>0</v>
      </c>
      <c r="K185" s="76">
        <f t="shared" si="48"/>
        <v>271260000</v>
      </c>
      <c r="L185" s="77">
        <f t="shared" si="59"/>
        <v>0</v>
      </c>
      <c r="M185" s="77">
        <f t="shared" si="59"/>
        <v>0</v>
      </c>
      <c r="N185" s="77">
        <f t="shared" si="59"/>
        <v>271260000</v>
      </c>
      <c r="O185" s="77">
        <f t="shared" si="59"/>
        <v>271260000</v>
      </c>
      <c r="P185" s="78"/>
    </row>
    <row r="186" spans="1:16" s="22" customFormat="1" ht="99">
      <c r="A186" s="70">
        <v>8</v>
      </c>
      <c r="B186" s="71" t="s">
        <v>340</v>
      </c>
      <c r="C186" s="92" t="s">
        <v>330</v>
      </c>
      <c r="D186" s="93">
        <v>3</v>
      </c>
      <c r="E186" s="74">
        <v>0</v>
      </c>
      <c r="F186" s="73">
        <v>0</v>
      </c>
      <c r="G186" s="73">
        <f t="shared" si="57"/>
        <v>3</v>
      </c>
      <c r="H186" s="73">
        <f t="shared" si="58"/>
        <v>3</v>
      </c>
      <c r="I186" s="143">
        <v>567000</v>
      </c>
      <c r="J186" s="75">
        <v>0</v>
      </c>
      <c r="K186" s="76">
        <f t="shared" si="48"/>
        <v>1701000</v>
      </c>
      <c r="L186" s="77">
        <f t="shared" si="59"/>
        <v>0</v>
      </c>
      <c r="M186" s="77">
        <f t="shared" si="59"/>
        <v>0</v>
      </c>
      <c r="N186" s="77">
        <f t="shared" si="59"/>
        <v>1701000</v>
      </c>
      <c r="O186" s="77">
        <f t="shared" si="59"/>
        <v>1701000</v>
      </c>
      <c r="P186" s="78"/>
    </row>
    <row r="187" spans="1:16" s="22" customFormat="1" ht="49.5">
      <c r="A187" s="70">
        <v>9</v>
      </c>
      <c r="B187" s="71" t="s">
        <v>341</v>
      </c>
      <c r="C187" s="92" t="s">
        <v>102</v>
      </c>
      <c r="D187" s="93">
        <v>195</v>
      </c>
      <c r="E187" s="74">
        <v>0</v>
      </c>
      <c r="F187" s="73">
        <v>0</v>
      </c>
      <c r="G187" s="73">
        <f t="shared" si="57"/>
        <v>195</v>
      </c>
      <c r="H187" s="73">
        <f t="shared" si="58"/>
        <v>195</v>
      </c>
      <c r="I187" s="143">
        <v>214000</v>
      </c>
      <c r="J187" s="75">
        <v>0</v>
      </c>
      <c r="K187" s="76">
        <f t="shared" si="48"/>
        <v>41730000</v>
      </c>
      <c r="L187" s="77">
        <f t="shared" si="59"/>
        <v>0</v>
      </c>
      <c r="M187" s="77">
        <f t="shared" si="59"/>
        <v>0</v>
      </c>
      <c r="N187" s="77">
        <f t="shared" si="59"/>
        <v>41730000</v>
      </c>
      <c r="O187" s="77">
        <f t="shared" si="59"/>
        <v>41730000</v>
      </c>
      <c r="P187" s="78"/>
    </row>
    <row r="188" spans="1:16" s="22" customFormat="1" ht="33">
      <c r="A188" s="70">
        <v>10</v>
      </c>
      <c r="B188" s="71" t="s">
        <v>342</v>
      </c>
      <c r="C188" s="92" t="s">
        <v>343</v>
      </c>
      <c r="D188" s="93">
        <v>20</v>
      </c>
      <c r="E188" s="74">
        <v>0</v>
      </c>
      <c r="F188" s="73">
        <v>0</v>
      </c>
      <c r="G188" s="73">
        <f t="shared" si="57"/>
        <v>20</v>
      </c>
      <c r="H188" s="73">
        <f t="shared" si="58"/>
        <v>20</v>
      </c>
      <c r="I188" s="143">
        <v>5782000</v>
      </c>
      <c r="J188" s="75">
        <v>0</v>
      </c>
      <c r="K188" s="76">
        <f t="shared" si="48"/>
        <v>115640000</v>
      </c>
      <c r="L188" s="77">
        <f t="shared" si="59"/>
        <v>0</v>
      </c>
      <c r="M188" s="77">
        <f t="shared" si="59"/>
        <v>0</v>
      </c>
      <c r="N188" s="77">
        <f t="shared" si="59"/>
        <v>115640000</v>
      </c>
      <c r="O188" s="77">
        <f t="shared" si="59"/>
        <v>115640000</v>
      </c>
      <c r="P188" s="78"/>
    </row>
    <row r="189" spans="1:16" s="22" customFormat="1" ht="33">
      <c r="A189" s="70">
        <v>11</v>
      </c>
      <c r="B189" s="71" t="s">
        <v>344</v>
      </c>
      <c r="C189" s="92" t="s">
        <v>343</v>
      </c>
      <c r="D189" s="93">
        <v>10</v>
      </c>
      <c r="E189" s="74">
        <v>0</v>
      </c>
      <c r="F189" s="73">
        <v>0</v>
      </c>
      <c r="G189" s="73">
        <f t="shared" si="57"/>
        <v>10</v>
      </c>
      <c r="H189" s="73">
        <f t="shared" si="58"/>
        <v>10</v>
      </c>
      <c r="I189" s="143">
        <v>7457000</v>
      </c>
      <c r="J189" s="75">
        <v>0</v>
      </c>
      <c r="K189" s="76">
        <f t="shared" si="48"/>
        <v>74570000</v>
      </c>
      <c r="L189" s="77">
        <f t="shared" si="59"/>
        <v>0</v>
      </c>
      <c r="M189" s="77">
        <f t="shared" si="59"/>
        <v>0</v>
      </c>
      <c r="N189" s="77">
        <f t="shared" si="59"/>
        <v>74570000</v>
      </c>
      <c r="O189" s="77">
        <f t="shared" si="59"/>
        <v>74570000</v>
      </c>
      <c r="P189" s="78"/>
    </row>
    <row r="190" spans="1:16" s="22" customFormat="1" ht="49.5">
      <c r="A190" s="70">
        <v>12</v>
      </c>
      <c r="B190" s="71" t="s">
        <v>345</v>
      </c>
      <c r="C190" s="92" t="s">
        <v>346</v>
      </c>
      <c r="D190" s="93">
        <v>750</v>
      </c>
      <c r="E190" s="74">
        <v>0</v>
      </c>
      <c r="F190" s="73">
        <v>0</v>
      </c>
      <c r="G190" s="73">
        <f t="shared" si="57"/>
        <v>750</v>
      </c>
      <c r="H190" s="73">
        <f t="shared" si="58"/>
        <v>750</v>
      </c>
      <c r="I190" s="143">
        <v>74000</v>
      </c>
      <c r="J190" s="75">
        <v>0</v>
      </c>
      <c r="K190" s="76">
        <f t="shared" si="48"/>
        <v>55500000</v>
      </c>
      <c r="L190" s="77">
        <f t="shared" si="59"/>
        <v>0</v>
      </c>
      <c r="M190" s="77">
        <f t="shared" si="59"/>
        <v>0</v>
      </c>
      <c r="N190" s="77">
        <f t="shared" si="59"/>
        <v>55500000</v>
      </c>
      <c r="O190" s="77">
        <f t="shared" si="59"/>
        <v>55500000</v>
      </c>
      <c r="P190" s="78"/>
    </row>
    <row r="191" spans="1:16" s="22" customFormat="1" ht="33">
      <c r="A191" s="70">
        <v>13</v>
      </c>
      <c r="B191" s="71" t="s">
        <v>347</v>
      </c>
      <c r="C191" s="92" t="s">
        <v>346</v>
      </c>
      <c r="D191" s="93">
        <v>267</v>
      </c>
      <c r="E191" s="74">
        <v>0</v>
      </c>
      <c r="F191" s="73">
        <v>0</v>
      </c>
      <c r="G191" s="73">
        <f t="shared" si="57"/>
        <v>267</v>
      </c>
      <c r="H191" s="73">
        <f t="shared" si="58"/>
        <v>267</v>
      </c>
      <c r="I191" s="143">
        <v>141000</v>
      </c>
      <c r="J191" s="75">
        <v>0</v>
      </c>
      <c r="K191" s="76">
        <f t="shared" si="48"/>
        <v>37647000</v>
      </c>
      <c r="L191" s="77">
        <f t="shared" si="59"/>
        <v>0</v>
      </c>
      <c r="M191" s="77">
        <f t="shared" si="59"/>
        <v>0</v>
      </c>
      <c r="N191" s="77">
        <f t="shared" si="59"/>
        <v>37647000</v>
      </c>
      <c r="O191" s="77">
        <f t="shared" si="59"/>
        <v>37647000</v>
      </c>
      <c r="P191" s="78"/>
    </row>
    <row r="192" spans="1:16" s="22" customFormat="1" ht="16.5">
      <c r="A192" s="70">
        <v>14</v>
      </c>
      <c r="B192" s="71" t="s">
        <v>348</v>
      </c>
      <c r="C192" s="92" t="s">
        <v>426</v>
      </c>
      <c r="D192" s="93"/>
      <c r="E192" s="74">
        <v>0</v>
      </c>
      <c r="F192" s="73">
        <v>0</v>
      </c>
      <c r="G192" s="73">
        <f t="shared" si="57"/>
        <v>0</v>
      </c>
      <c r="H192" s="73">
        <f t="shared" si="58"/>
        <v>0</v>
      </c>
      <c r="I192" s="143">
        <v>0</v>
      </c>
      <c r="J192" s="75">
        <v>0</v>
      </c>
      <c r="K192" s="76">
        <f t="shared" si="48"/>
        <v>0</v>
      </c>
      <c r="L192" s="77">
        <f t="shared" si="59"/>
        <v>0</v>
      </c>
      <c r="M192" s="77">
        <f t="shared" si="59"/>
        <v>0</v>
      </c>
      <c r="N192" s="77">
        <f t="shared" si="59"/>
        <v>0</v>
      </c>
      <c r="O192" s="77">
        <f t="shared" si="59"/>
        <v>0</v>
      </c>
      <c r="P192" s="78"/>
    </row>
    <row r="193" spans="1:16" s="22" customFormat="1" ht="49.5">
      <c r="A193" s="70">
        <v>15</v>
      </c>
      <c r="B193" s="71" t="s">
        <v>349</v>
      </c>
      <c r="C193" s="92" t="s">
        <v>350</v>
      </c>
      <c r="D193" s="93">
        <v>150</v>
      </c>
      <c r="E193" s="74">
        <v>0</v>
      </c>
      <c r="F193" s="73">
        <v>0</v>
      </c>
      <c r="G193" s="73">
        <f t="shared" si="57"/>
        <v>150</v>
      </c>
      <c r="H193" s="73">
        <f t="shared" si="58"/>
        <v>150</v>
      </c>
      <c r="I193" s="143">
        <v>299000</v>
      </c>
      <c r="J193" s="75">
        <v>0</v>
      </c>
      <c r="K193" s="76">
        <f t="shared" si="48"/>
        <v>44850000</v>
      </c>
      <c r="L193" s="77">
        <f t="shared" si="59"/>
        <v>0</v>
      </c>
      <c r="M193" s="77">
        <f t="shared" si="59"/>
        <v>0</v>
      </c>
      <c r="N193" s="77">
        <f t="shared" si="59"/>
        <v>44850000</v>
      </c>
      <c r="O193" s="77">
        <f t="shared" si="59"/>
        <v>44850000</v>
      </c>
      <c r="P193" s="78"/>
    </row>
    <row r="194" spans="1:16" s="22" customFormat="1" ht="49.5">
      <c r="A194" s="70">
        <v>16</v>
      </c>
      <c r="B194" s="71" t="s">
        <v>351</v>
      </c>
      <c r="C194" s="92" t="s">
        <v>352</v>
      </c>
      <c r="D194" s="93">
        <v>1</v>
      </c>
      <c r="E194" s="74">
        <v>0</v>
      </c>
      <c r="F194" s="73">
        <v>0</v>
      </c>
      <c r="G194" s="73">
        <f t="shared" si="57"/>
        <v>1</v>
      </c>
      <c r="H194" s="73">
        <f t="shared" si="58"/>
        <v>1</v>
      </c>
      <c r="I194" s="143">
        <v>3749000</v>
      </c>
      <c r="J194" s="75">
        <v>0</v>
      </c>
      <c r="K194" s="76">
        <f t="shared" si="48"/>
        <v>3749000</v>
      </c>
      <c r="L194" s="77">
        <f t="shared" si="59"/>
        <v>0</v>
      </c>
      <c r="M194" s="77">
        <f t="shared" si="59"/>
        <v>0</v>
      </c>
      <c r="N194" s="77">
        <f t="shared" si="59"/>
        <v>3749000</v>
      </c>
      <c r="O194" s="77">
        <f t="shared" si="59"/>
        <v>3749000</v>
      </c>
      <c r="P194" s="78"/>
    </row>
    <row r="195" spans="1:16" s="22" customFormat="1" ht="49.5">
      <c r="A195" s="70">
        <v>17</v>
      </c>
      <c r="B195" s="71" t="s">
        <v>353</v>
      </c>
      <c r="C195" s="92" t="s">
        <v>352</v>
      </c>
      <c r="D195" s="93">
        <v>2</v>
      </c>
      <c r="E195" s="74">
        <v>0</v>
      </c>
      <c r="F195" s="73">
        <v>0</v>
      </c>
      <c r="G195" s="73">
        <f t="shared" si="57"/>
        <v>2</v>
      </c>
      <c r="H195" s="73">
        <f t="shared" si="58"/>
        <v>2</v>
      </c>
      <c r="I195" s="143">
        <v>1869000</v>
      </c>
      <c r="J195" s="75">
        <v>0</v>
      </c>
      <c r="K195" s="76">
        <f t="shared" si="48"/>
        <v>3738000</v>
      </c>
      <c r="L195" s="77">
        <f t="shared" si="59"/>
        <v>0</v>
      </c>
      <c r="M195" s="77">
        <f t="shared" si="59"/>
        <v>0</v>
      </c>
      <c r="N195" s="77">
        <f t="shared" si="59"/>
        <v>3738000</v>
      </c>
      <c r="O195" s="77">
        <f t="shared" si="59"/>
        <v>3738000</v>
      </c>
      <c r="P195" s="78"/>
    </row>
    <row r="196" spans="1:16" s="22" customFormat="1" ht="66">
      <c r="A196" s="70">
        <v>18</v>
      </c>
      <c r="B196" s="71" t="s">
        <v>354</v>
      </c>
      <c r="C196" s="92" t="s">
        <v>352</v>
      </c>
      <c r="D196" s="93">
        <v>96</v>
      </c>
      <c r="E196" s="74">
        <v>0</v>
      </c>
      <c r="F196" s="73">
        <v>0</v>
      </c>
      <c r="G196" s="73">
        <f t="shared" si="57"/>
        <v>96</v>
      </c>
      <c r="H196" s="73">
        <f t="shared" si="58"/>
        <v>96</v>
      </c>
      <c r="I196" s="143">
        <v>185000</v>
      </c>
      <c r="J196" s="75">
        <v>0</v>
      </c>
      <c r="K196" s="76">
        <f t="shared" si="48"/>
        <v>17760000</v>
      </c>
      <c r="L196" s="77">
        <f t="shared" si="59"/>
        <v>0</v>
      </c>
      <c r="M196" s="77">
        <f t="shared" si="59"/>
        <v>0</v>
      </c>
      <c r="N196" s="77">
        <f t="shared" si="59"/>
        <v>17760000</v>
      </c>
      <c r="O196" s="77">
        <f t="shared" si="59"/>
        <v>17760000</v>
      </c>
      <c r="P196" s="78"/>
    </row>
    <row r="197" spans="1:16" s="22" customFormat="1" ht="148.5">
      <c r="A197" s="70">
        <v>19</v>
      </c>
      <c r="B197" s="71" t="s">
        <v>355</v>
      </c>
      <c r="C197" s="92" t="s">
        <v>346</v>
      </c>
      <c r="D197" s="93">
        <v>100</v>
      </c>
      <c r="E197" s="74">
        <v>0</v>
      </c>
      <c r="F197" s="73">
        <v>0</v>
      </c>
      <c r="G197" s="73">
        <f t="shared" si="57"/>
        <v>100</v>
      </c>
      <c r="H197" s="73">
        <f t="shared" si="58"/>
        <v>100</v>
      </c>
      <c r="I197" s="143">
        <v>66000</v>
      </c>
      <c r="J197" s="75">
        <v>0</v>
      </c>
      <c r="K197" s="76">
        <f t="shared" si="48"/>
        <v>6600000</v>
      </c>
      <c r="L197" s="77">
        <f t="shared" si="59"/>
        <v>0</v>
      </c>
      <c r="M197" s="77">
        <f t="shared" si="59"/>
        <v>0</v>
      </c>
      <c r="N197" s="77">
        <f t="shared" si="59"/>
        <v>6600000</v>
      </c>
      <c r="O197" s="77">
        <f t="shared" si="59"/>
        <v>6600000</v>
      </c>
      <c r="P197" s="78"/>
    </row>
    <row r="198" spans="1:16" s="22" customFormat="1" ht="132">
      <c r="A198" s="70">
        <v>20</v>
      </c>
      <c r="B198" s="71" t="s">
        <v>356</v>
      </c>
      <c r="C198" s="92" t="s">
        <v>346</v>
      </c>
      <c r="D198" s="93">
        <v>25</v>
      </c>
      <c r="E198" s="74">
        <v>0</v>
      </c>
      <c r="F198" s="73">
        <v>0</v>
      </c>
      <c r="G198" s="73">
        <f t="shared" si="57"/>
        <v>25</v>
      </c>
      <c r="H198" s="73">
        <f t="shared" si="58"/>
        <v>25</v>
      </c>
      <c r="I198" s="143">
        <v>66000</v>
      </c>
      <c r="J198" s="75">
        <v>0</v>
      </c>
      <c r="K198" s="76">
        <f t="shared" si="48"/>
        <v>1650000</v>
      </c>
      <c r="L198" s="77">
        <f t="shared" si="59"/>
        <v>0</v>
      </c>
      <c r="M198" s="77">
        <f t="shared" si="59"/>
        <v>0</v>
      </c>
      <c r="N198" s="77">
        <f t="shared" si="59"/>
        <v>1650000</v>
      </c>
      <c r="O198" s="77">
        <f t="shared" si="59"/>
        <v>1650000</v>
      </c>
      <c r="P198" s="83"/>
    </row>
    <row r="199" spans="1:16" s="22" customFormat="1" ht="66">
      <c r="A199" s="70">
        <v>21</v>
      </c>
      <c r="B199" s="71" t="s">
        <v>357</v>
      </c>
      <c r="C199" s="92" t="s">
        <v>346</v>
      </c>
      <c r="D199" s="93">
        <v>5</v>
      </c>
      <c r="E199" s="74">
        <v>0</v>
      </c>
      <c r="F199" s="73">
        <v>0</v>
      </c>
      <c r="G199" s="73">
        <f t="shared" si="57"/>
        <v>5</v>
      </c>
      <c r="H199" s="73">
        <f t="shared" si="58"/>
        <v>5</v>
      </c>
      <c r="I199" s="143">
        <v>66000</v>
      </c>
      <c r="J199" s="75">
        <v>0</v>
      </c>
      <c r="K199" s="76">
        <f t="shared" si="48"/>
        <v>330000</v>
      </c>
      <c r="L199" s="77">
        <f t="shared" si="59"/>
        <v>0</v>
      </c>
      <c r="M199" s="77">
        <f t="shared" si="59"/>
        <v>0</v>
      </c>
      <c r="N199" s="77">
        <f t="shared" si="59"/>
        <v>330000</v>
      </c>
      <c r="O199" s="77">
        <f t="shared" si="59"/>
        <v>330000</v>
      </c>
      <c r="P199" s="78"/>
    </row>
    <row r="200" spans="1:16" s="22" customFormat="1" ht="132">
      <c r="A200" s="70">
        <v>22</v>
      </c>
      <c r="B200" s="71" t="s">
        <v>358</v>
      </c>
      <c r="C200" s="92" t="s">
        <v>346</v>
      </c>
      <c r="D200" s="93">
        <v>35</v>
      </c>
      <c r="E200" s="74">
        <v>0</v>
      </c>
      <c r="F200" s="73">
        <v>0</v>
      </c>
      <c r="G200" s="73">
        <f t="shared" si="57"/>
        <v>35</v>
      </c>
      <c r="H200" s="73">
        <f t="shared" si="58"/>
        <v>35</v>
      </c>
      <c r="I200" s="143">
        <v>66000</v>
      </c>
      <c r="J200" s="75">
        <v>0</v>
      </c>
      <c r="K200" s="76">
        <f t="shared" si="48"/>
        <v>2310000</v>
      </c>
      <c r="L200" s="77">
        <f t="shared" si="59"/>
        <v>0</v>
      </c>
      <c r="M200" s="77">
        <f t="shared" si="59"/>
        <v>0</v>
      </c>
      <c r="N200" s="77">
        <f t="shared" si="59"/>
        <v>2310000</v>
      </c>
      <c r="O200" s="77">
        <f t="shared" si="59"/>
        <v>2310000</v>
      </c>
      <c r="P200" s="78"/>
    </row>
    <row r="201" spans="1:16" s="22" customFormat="1" ht="66">
      <c r="A201" s="70">
        <v>23</v>
      </c>
      <c r="B201" s="71" t="s">
        <v>359</v>
      </c>
      <c r="C201" s="92" t="s">
        <v>346</v>
      </c>
      <c r="D201" s="93">
        <v>40</v>
      </c>
      <c r="E201" s="74">
        <v>0</v>
      </c>
      <c r="F201" s="73">
        <v>0</v>
      </c>
      <c r="G201" s="73">
        <f t="shared" si="57"/>
        <v>40</v>
      </c>
      <c r="H201" s="73">
        <f t="shared" si="58"/>
        <v>40</v>
      </c>
      <c r="I201" s="143">
        <v>66000</v>
      </c>
      <c r="J201" s="75">
        <v>0</v>
      </c>
      <c r="K201" s="76">
        <f t="shared" si="48"/>
        <v>2640000</v>
      </c>
      <c r="L201" s="77">
        <f t="shared" si="59"/>
        <v>0</v>
      </c>
      <c r="M201" s="77">
        <f t="shared" si="59"/>
        <v>0</v>
      </c>
      <c r="N201" s="77">
        <f t="shared" si="59"/>
        <v>2640000</v>
      </c>
      <c r="O201" s="77">
        <f t="shared" si="59"/>
        <v>2640000</v>
      </c>
      <c r="P201" s="78"/>
    </row>
    <row r="202" spans="1:16" s="22" customFormat="1" ht="49.5">
      <c r="A202" s="70">
        <v>24</v>
      </c>
      <c r="B202" s="71" t="s">
        <v>360</v>
      </c>
      <c r="C202" s="92" t="s">
        <v>346</v>
      </c>
      <c r="D202" s="93">
        <v>40</v>
      </c>
      <c r="E202" s="74">
        <v>0</v>
      </c>
      <c r="F202" s="73">
        <v>0</v>
      </c>
      <c r="G202" s="73">
        <f t="shared" si="57"/>
        <v>40</v>
      </c>
      <c r="H202" s="73">
        <f t="shared" si="58"/>
        <v>40</v>
      </c>
      <c r="I202" s="143">
        <v>43000</v>
      </c>
      <c r="J202" s="75">
        <v>0</v>
      </c>
      <c r="K202" s="76">
        <f t="shared" si="48"/>
        <v>1720000</v>
      </c>
      <c r="L202" s="77">
        <f t="shared" si="59"/>
        <v>0</v>
      </c>
      <c r="M202" s="77">
        <f t="shared" si="59"/>
        <v>0</v>
      </c>
      <c r="N202" s="77">
        <f t="shared" si="59"/>
        <v>1720000</v>
      </c>
      <c r="O202" s="77">
        <f t="shared" si="59"/>
        <v>1720000</v>
      </c>
      <c r="P202" s="78"/>
    </row>
    <row r="203" spans="1:16" s="22" customFormat="1" ht="66">
      <c r="A203" s="70">
        <v>25</v>
      </c>
      <c r="B203" s="71" t="s">
        <v>361</v>
      </c>
      <c r="C203" s="92" t="s">
        <v>362</v>
      </c>
      <c r="D203" s="93">
        <v>20</v>
      </c>
      <c r="E203" s="74">
        <v>0</v>
      </c>
      <c r="F203" s="73">
        <v>0</v>
      </c>
      <c r="G203" s="73">
        <f t="shared" si="57"/>
        <v>20</v>
      </c>
      <c r="H203" s="73">
        <f t="shared" si="58"/>
        <v>20</v>
      </c>
      <c r="I203" s="143">
        <v>44000</v>
      </c>
      <c r="J203" s="75">
        <v>0</v>
      </c>
      <c r="K203" s="76">
        <f t="shared" si="48"/>
        <v>880000</v>
      </c>
      <c r="L203" s="77">
        <f t="shared" si="59"/>
        <v>0</v>
      </c>
      <c r="M203" s="77">
        <f t="shared" si="59"/>
        <v>0</v>
      </c>
      <c r="N203" s="77">
        <f t="shared" si="59"/>
        <v>880000</v>
      </c>
      <c r="O203" s="77">
        <f t="shared" si="59"/>
        <v>880000</v>
      </c>
      <c r="P203" s="78"/>
    </row>
    <row r="204" spans="1:16" s="22" customFormat="1" ht="33">
      <c r="A204" s="70">
        <v>26</v>
      </c>
      <c r="B204" s="71" t="s">
        <v>363</v>
      </c>
      <c r="C204" s="92" t="s">
        <v>364</v>
      </c>
      <c r="D204" s="93">
        <v>20</v>
      </c>
      <c r="E204" s="74">
        <v>0</v>
      </c>
      <c r="F204" s="73">
        <v>0</v>
      </c>
      <c r="G204" s="73">
        <f t="shared" si="57"/>
        <v>20</v>
      </c>
      <c r="H204" s="73">
        <f t="shared" si="58"/>
        <v>20</v>
      </c>
      <c r="I204" s="143">
        <v>23000</v>
      </c>
      <c r="J204" s="75">
        <v>0</v>
      </c>
      <c r="K204" s="76">
        <f t="shared" si="48"/>
        <v>460000</v>
      </c>
      <c r="L204" s="77">
        <f t="shared" si="59"/>
        <v>0</v>
      </c>
      <c r="M204" s="77">
        <f t="shared" si="59"/>
        <v>0</v>
      </c>
      <c r="N204" s="77">
        <f t="shared" si="59"/>
        <v>460000</v>
      </c>
      <c r="O204" s="77">
        <f t="shared" si="59"/>
        <v>460000</v>
      </c>
      <c r="P204" s="78"/>
    </row>
    <row r="205" spans="1:16" s="22" customFormat="1" ht="49.5">
      <c r="A205" s="70">
        <v>27</v>
      </c>
      <c r="B205" s="71" t="s">
        <v>365</v>
      </c>
      <c r="C205" s="92" t="s">
        <v>366</v>
      </c>
      <c r="D205" s="93">
        <v>18</v>
      </c>
      <c r="E205" s="74">
        <v>0</v>
      </c>
      <c r="F205" s="73">
        <v>0</v>
      </c>
      <c r="G205" s="73">
        <f t="shared" si="57"/>
        <v>18</v>
      </c>
      <c r="H205" s="73">
        <f t="shared" si="58"/>
        <v>18</v>
      </c>
      <c r="I205" s="143">
        <v>77000</v>
      </c>
      <c r="J205" s="75">
        <v>0</v>
      </c>
      <c r="K205" s="76">
        <f t="shared" si="48"/>
        <v>1386000</v>
      </c>
      <c r="L205" s="77">
        <f t="shared" si="59"/>
        <v>0</v>
      </c>
      <c r="M205" s="77">
        <f t="shared" si="59"/>
        <v>0</v>
      </c>
      <c r="N205" s="77">
        <f t="shared" si="59"/>
        <v>1386000</v>
      </c>
      <c r="O205" s="77">
        <f t="shared" si="59"/>
        <v>1386000</v>
      </c>
      <c r="P205" s="78"/>
    </row>
    <row r="206" spans="1:16" s="22" customFormat="1" ht="33">
      <c r="A206" s="70">
        <v>28</v>
      </c>
      <c r="B206" s="71" t="s">
        <v>367</v>
      </c>
      <c r="C206" s="92" t="s">
        <v>368</v>
      </c>
      <c r="D206" s="93">
        <v>1</v>
      </c>
      <c r="E206" s="74">
        <v>0</v>
      </c>
      <c r="F206" s="73">
        <v>0</v>
      </c>
      <c r="G206" s="73">
        <f t="shared" si="57"/>
        <v>1</v>
      </c>
      <c r="H206" s="73">
        <f t="shared" si="58"/>
        <v>1</v>
      </c>
      <c r="I206" s="143">
        <v>1359000</v>
      </c>
      <c r="J206" s="75">
        <v>0</v>
      </c>
      <c r="K206" s="76">
        <f t="shared" si="48"/>
        <v>1359000</v>
      </c>
      <c r="L206" s="77">
        <f t="shared" si="59"/>
        <v>0</v>
      </c>
      <c r="M206" s="77">
        <f t="shared" si="59"/>
        <v>0</v>
      </c>
      <c r="N206" s="77">
        <f t="shared" si="59"/>
        <v>1359000</v>
      </c>
      <c r="O206" s="77">
        <f t="shared" si="59"/>
        <v>1359000</v>
      </c>
      <c r="P206" s="78"/>
    </row>
    <row r="207" spans="1:16" s="22" customFormat="1" ht="33">
      <c r="A207" s="70">
        <v>29</v>
      </c>
      <c r="B207" s="71" t="s">
        <v>369</v>
      </c>
      <c r="C207" s="92" t="s">
        <v>370</v>
      </c>
      <c r="D207" s="93">
        <v>12</v>
      </c>
      <c r="E207" s="74">
        <v>0</v>
      </c>
      <c r="F207" s="73">
        <v>0</v>
      </c>
      <c r="G207" s="73">
        <f t="shared" si="57"/>
        <v>12</v>
      </c>
      <c r="H207" s="73">
        <f t="shared" si="58"/>
        <v>12</v>
      </c>
      <c r="I207" s="143">
        <v>734000</v>
      </c>
      <c r="J207" s="75">
        <v>0</v>
      </c>
      <c r="K207" s="76">
        <f t="shared" si="48"/>
        <v>8808000</v>
      </c>
      <c r="L207" s="77">
        <f t="shared" si="59"/>
        <v>0</v>
      </c>
      <c r="M207" s="77">
        <f t="shared" si="59"/>
        <v>0</v>
      </c>
      <c r="N207" s="77">
        <f t="shared" si="59"/>
        <v>8808000</v>
      </c>
      <c r="O207" s="77">
        <f t="shared" si="59"/>
        <v>8808000</v>
      </c>
      <c r="P207" s="78"/>
    </row>
    <row r="208" spans="1:16" s="22" customFormat="1" ht="33">
      <c r="A208" s="70">
        <v>30</v>
      </c>
      <c r="B208" s="71" t="s">
        <v>371</v>
      </c>
      <c r="C208" s="92" t="s">
        <v>372</v>
      </c>
      <c r="D208" s="93">
        <v>1</v>
      </c>
      <c r="E208" s="74">
        <v>0</v>
      </c>
      <c r="F208" s="73">
        <v>0</v>
      </c>
      <c r="G208" s="73">
        <f t="shared" si="57"/>
        <v>1</v>
      </c>
      <c r="H208" s="73">
        <f t="shared" si="58"/>
        <v>1</v>
      </c>
      <c r="I208" s="143">
        <v>1305000</v>
      </c>
      <c r="J208" s="75">
        <v>0</v>
      </c>
      <c r="K208" s="76">
        <f t="shared" si="48"/>
        <v>1305000</v>
      </c>
      <c r="L208" s="77">
        <f t="shared" si="59"/>
        <v>0</v>
      </c>
      <c r="M208" s="77">
        <f t="shared" si="59"/>
        <v>0</v>
      </c>
      <c r="N208" s="77">
        <f t="shared" si="59"/>
        <v>1305000</v>
      </c>
      <c r="O208" s="77">
        <f t="shared" si="59"/>
        <v>1305000</v>
      </c>
      <c r="P208" s="78"/>
    </row>
    <row r="209" spans="1:16" s="22" customFormat="1" ht="16.5">
      <c r="A209" s="65" t="s">
        <v>57</v>
      </c>
      <c r="B209" s="259" t="s">
        <v>373</v>
      </c>
      <c r="C209" s="259"/>
      <c r="D209" s="259"/>
      <c r="E209" s="259"/>
      <c r="F209" s="79"/>
      <c r="G209" s="79"/>
      <c r="H209" s="79"/>
      <c r="I209" s="140"/>
      <c r="J209" s="75"/>
      <c r="K209" s="76"/>
      <c r="L209" s="80"/>
      <c r="M209" s="80"/>
      <c r="N209" s="81"/>
      <c r="O209" s="82"/>
      <c r="P209" s="78"/>
    </row>
    <row r="210" spans="1:16" s="22" customFormat="1" ht="66">
      <c r="A210" s="70">
        <v>1</v>
      </c>
      <c r="B210" s="71" t="s">
        <v>374</v>
      </c>
      <c r="C210" s="92" t="s">
        <v>366</v>
      </c>
      <c r="D210" s="93">
        <v>1</v>
      </c>
      <c r="E210" s="74">
        <v>0</v>
      </c>
      <c r="F210" s="73">
        <v>0</v>
      </c>
      <c r="G210" s="73">
        <f t="shared" si="57"/>
        <v>1</v>
      </c>
      <c r="H210" s="73">
        <f t="shared" ref="H210:H223" si="60">F210+G210</f>
        <v>1</v>
      </c>
      <c r="I210" s="143">
        <v>756000</v>
      </c>
      <c r="J210" s="75">
        <v>0</v>
      </c>
      <c r="K210" s="76">
        <f t="shared" si="48"/>
        <v>756000</v>
      </c>
      <c r="L210" s="77">
        <f t="shared" ref="L210:O223" si="61">E210*($I210+$J210)</f>
        <v>0</v>
      </c>
      <c r="M210" s="77">
        <f t="shared" si="61"/>
        <v>0</v>
      </c>
      <c r="N210" s="77">
        <f t="shared" si="61"/>
        <v>756000</v>
      </c>
      <c r="O210" s="77">
        <f t="shared" si="61"/>
        <v>756000</v>
      </c>
      <c r="P210" s="78"/>
    </row>
    <row r="211" spans="1:16" s="22" customFormat="1" ht="66">
      <c r="A211" s="70">
        <v>2</v>
      </c>
      <c r="B211" s="71" t="s">
        <v>375</v>
      </c>
      <c r="C211" s="92" t="s">
        <v>376</v>
      </c>
      <c r="D211" s="93">
        <v>1</v>
      </c>
      <c r="E211" s="74">
        <v>0</v>
      </c>
      <c r="F211" s="73">
        <v>0</v>
      </c>
      <c r="G211" s="73">
        <f t="shared" si="57"/>
        <v>1</v>
      </c>
      <c r="H211" s="73">
        <f t="shared" si="60"/>
        <v>1</v>
      </c>
      <c r="I211" s="143">
        <v>195000</v>
      </c>
      <c r="J211" s="75">
        <v>0</v>
      </c>
      <c r="K211" s="76">
        <f t="shared" si="48"/>
        <v>195000</v>
      </c>
      <c r="L211" s="77">
        <f t="shared" si="61"/>
        <v>0</v>
      </c>
      <c r="M211" s="77">
        <f t="shared" si="61"/>
        <v>0</v>
      </c>
      <c r="N211" s="77">
        <f t="shared" si="61"/>
        <v>195000</v>
      </c>
      <c r="O211" s="77">
        <f t="shared" si="61"/>
        <v>195000</v>
      </c>
      <c r="P211" s="78"/>
    </row>
    <row r="212" spans="1:16" s="22" customFormat="1" ht="115.5">
      <c r="A212" s="70">
        <v>3</v>
      </c>
      <c r="B212" s="71" t="s">
        <v>377</v>
      </c>
      <c r="C212" s="92" t="s">
        <v>376</v>
      </c>
      <c r="D212" s="93">
        <v>6</v>
      </c>
      <c r="E212" s="74">
        <v>0</v>
      </c>
      <c r="F212" s="73">
        <v>0</v>
      </c>
      <c r="G212" s="73">
        <f t="shared" si="57"/>
        <v>6</v>
      </c>
      <c r="H212" s="73">
        <f t="shared" si="60"/>
        <v>6</v>
      </c>
      <c r="I212" s="143">
        <v>53000</v>
      </c>
      <c r="J212" s="75">
        <v>0</v>
      </c>
      <c r="K212" s="76">
        <f t="shared" si="48"/>
        <v>318000</v>
      </c>
      <c r="L212" s="77">
        <f t="shared" si="61"/>
        <v>0</v>
      </c>
      <c r="M212" s="77">
        <f t="shared" si="61"/>
        <v>0</v>
      </c>
      <c r="N212" s="77">
        <f t="shared" si="61"/>
        <v>318000</v>
      </c>
      <c r="O212" s="77">
        <f t="shared" si="61"/>
        <v>318000</v>
      </c>
      <c r="P212" s="78"/>
    </row>
    <row r="213" spans="1:16" s="22" customFormat="1" ht="99">
      <c r="A213" s="70">
        <v>4</v>
      </c>
      <c r="B213" s="71" t="s">
        <v>378</v>
      </c>
      <c r="C213" s="92" t="s">
        <v>376</v>
      </c>
      <c r="D213" s="93">
        <v>4</v>
      </c>
      <c r="E213" s="74">
        <v>0</v>
      </c>
      <c r="F213" s="73">
        <v>0</v>
      </c>
      <c r="G213" s="73">
        <f t="shared" si="57"/>
        <v>4</v>
      </c>
      <c r="H213" s="73">
        <f t="shared" si="60"/>
        <v>4</v>
      </c>
      <c r="I213" s="143">
        <v>117000</v>
      </c>
      <c r="J213" s="75">
        <v>0</v>
      </c>
      <c r="K213" s="76">
        <f t="shared" si="48"/>
        <v>468000</v>
      </c>
      <c r="L213" s="77">
        <f t="shared" si="61"/>
        <v>0</v>
      </c>
      <c r="M213" s="77">
        <f t="shared" si="61"/>
        <v>0</v>
      </c>
      <c r="N213" s="77">
        <f t="shared" si="61"/>
        <v>468000</v>
      </c>
      <c r="O213" s="77">
        <f t="shared" si="61"/>
        <v>468000</v>
      </c>
      <c r="P213" s="78"/>
    </row>
    <row r="214" spans="1:16" s="22" customFormat="1" ht="66">
      <c r="A214" s="70">
        <v>5</v>
      </c>
      <c r="B214" s="71" t="s">
        <v>379</v>
      </c>
      <c r="C214" s="92" t="s">
        <v>376</v>
      </c>
      <c r="D214" s="93">
        <v>1</v>
      </c>
      <c r="E214" s="74">
        <v>0</v>
      </c>
      <c r="F214" s="73">
        <v>0</v>
      </c>
      <c r="G214" s="73">
        <f t="shared" si="57"/>
        <v>1</v>
      </c>
      <c r="H214" s="73">
        <f t="shared" si="60"/>
        <v>1</v>
      </c>
      <c r="I214" s="143">
        <v>117000</v>
      </c>
      <c r="J214" s="75">
        <v>0</v>
      </c>
      <c r="K214" s="76">
        <f t="shared" si="48"/>
        <v>117000</v>
      </c>
      <c r="L214" s="77">
        <f t="shared" si="61"/>
        <v>0</v>
      </c>
      <c r="M214" s="77">
        <f t="shared" si="61"/>
        <v>0</v>
      </c>
      <c r="N214" s="77">
        <f t="shared" si="61"/>
        <v>117000</v>
      </c>
      <c r="O214" s="77">
        <f t="shared" si="61"/>
        <v>117000</v>
      </c>
      <c r="P214" s="78"/>
    </row>
    <row r="215" spans="1:16" s="22" customFormat="1" ht="66">
      <c r="A215" s="70">
        <v>6</v>
      </c>
      <c r="B215" s="71" t="s">
        <v>380</v>
      </c>
      <c r="C215" s="92" t="s">
        <v>366</v>
      </c>
      <c r="D215" s="93">
        <v>1</v>
      </c>
      <c r="E215" s="74">
        <v>0</v>
      </c>
      <c r="F215" s="73">
        <v>0</v>
      </c>
      <c r="G215" s="73">
        <f t="shared" si="57"/>
        <v>1</v>
      </c>
      <c r="H215" s="73">
        <f t="shared" si="60"/>
        <v>1</v>
      </c>
      <c r="I215" s="143">
        <v>756000</v>
      </c>
      <c r="J215" s="75">
        <v>0</v>
      </c>
      <c r="K215" s="76">
        <f t="shared" ref="K215:K282" si="62">I215*D215</f>
        <v>756000</v>
      </c>
      <c r="L215" s="77">
        <f t="shared" si="61"/>
        <v>0</v>
      </c>
      <c r="M215" s="77">
        <f t="shared" si="61"/>
        <v>0</v>
      </c>
      <c r="N215" s="77">
        <f t="shared" si="61"/>
        <v>756000</v>
      </c>
      <c r="O215" s="77">
        <f t="shared" si="61"/>
        <v>756000</v>
      </c>
      <c r="P215" s="78"/>
    </row>
    <row r="216" spans="1:16" s="22" customFormat="1" ht="82.5">
      <c r="A216" s="70">
        <v>7</v>
      </c>
      <c r="B216" s="71" t="s">
        <v>381</v>
      </c>
      <c r="C216" s="92" t="s">
        <v>376</v>
      </c>
      <c r="D216" s="93">
        <v>2</v>
      </c>
      <c r="E216" s="74">
        <v>0</v>
      </c>
      <c r="F216" s="73">
        <v>0</v>
      </c>
      <c r="G216" s="73">
        <f t="shared" si="57"/>
        <v>2</v>
      </c>
      <c r="H216" s="73">
        <f t="shared" si="60"/>
        <v>2</v>
      </c>
      <c r="I216" s="143">
        <v>195000</v>
      </c>
      <c r="J216" s="75">
        <v>0</v>
      </c>
      <c r="K216" s="76">
        <f t="shared" si="62"/>
        <v>390000</v>
      </c>
      <c r="L216" s="77">
        <f t="shared" si="61"/>
        <v>0</v>
      </c>
      <c r="M216" s="77">
        <f t="shared" si="61"/>
        <v>0</v>
      </c>
      <c r="N216" s="77">
        <f t="shared" si="61"/>
        <v>390000</v>
      </c>
      <c r="O216" s="77">
        <f t="shared" si="61"/>
        <v>390000</v>
      </c>
      <c r="P216" s="78"/>
    </row>
    <row r="217" spans="1:16" s="22" customFormat="1" ht="82.5">
      <c r="A217" s="70">
        <v>8</v>
      </c>
      <c r="B217" s="71" t="s">
        <v>382</v>
      </c>
      <c r="C217" s="92" t="s">
        <v>376</v>
      </c>
      <c r="D217" s="93">
        <v>5</v>
      </c>
      <c r="E217" s="74">
        <v>0</v>
      </c>
      <c r="F217" s="73">
        <v>0</v>
      </c>
      <c r="G217" s="73">
        <f t="shared" si="57"/>
        <v>5</v>
      </c>
      <c r="H217" s="73">
        <f t="shared" si="60"/>
        <v>5</v>
      </c>
      <c r="I217" s="143">
        <v>117000</v>
      </c>
      <c r="J217" s="75">
        <v>0</v>
      </c>
      <c r="K217" s="76">
        <f t="shared" si="62"/>
        <v>585000</v>
      </c>
      <c r="L217" s="77">
        <f t="shared" si="61"/>
        <v>0</v>
      </c>
      <c r="M217" s="77">
        <f t="shared" si="61"/>
        <v>0</v>
      </c>
      <c r="N217" s="77">
        <f t="shared" si="61"/>
        <v>585000</v>
      </c>
      <c r="O217" s="77">
        <f t="shared" si="61"/>
        <v>585000</v>
      </c>
      <c r="P217" s="78"/>
    </row>
    <row r="218" spans="1:16" s="22" customFormat="1" ht="66">
      <c r="A218" s="70">
        <v>9</v>
      </c>
      <c r="B218" s="71" t="s">
        <v>383</v>
      </c>
      <c r="C218" s="92" t="s">
        <v>376</v>
      </c>
      <c r="D218" s="93">
        <v>20</v>
      </c>
      <c r="E218" s="74">
        <v>0</v>
      </c>
      <c r="F218" s="73">
        <v>0</v>
      </c>
      <c r="G218" s="73">
        <f t="shared" si="57"/>
        <v>20</v>
      </c>
      <c r="H218" s="73">
        <f t="shared" si="60"/>
        <v>20</v>
      </c>
      <c r="I218" s="143">
        <v>53000</v>
      </c>
      <c r="J218" s="75">
        <v>0</v>
      </c>
      <c r="K218" s="76">
        <f t="shared" si="62"/>
        <v>1060000</v>
      </c>
      <c r="L218" s="77">
        <f t="shared" si="61"/>
        <v>0</v>
      </c>
      <c r="M218" s="77">
        <f t="shared" si="61"/>
        <v>0</v>
      </c>
      <c r="N218" s="77">
        <f t="shared" si="61"/>
        <v>1060000</v>
      </c>
      <c r="O218" s="77">
        <f t="shared" si="61"/>
        <v>1060000</v>
      </c>
      <c r="P218" s="78"/>
    </row>
    <row r="219" spans="1:16" s="22" customFormat="1" ht="16.5">
      <c r="A219" s="70">
        <v>10</v>
      </c>
      <c r="B219" s="71" t="s">
        <v>384</v>
      </c>
      <c r="C219" s="92" t="s">
        <v>427</v>
      </c>
      <c r="D219" s="93">
        <v>5</v>
      </c>
      <c r="E219" s="74">
        <v>0</v>
      </c>
      <c r="F219" s="73">
        <v>0</v>
      </c>
      <c r="G219" s="73">
        <f t="shared" si="57"/>
        <v>5</v>
      </c>
      <c r="H219" s="73">
        <f t="shared" si="60"/>
        <v>5</v>
      </c>
      <c r="I219" s="143">
        <v>0</v>
      </c>
      <c r="J219" s="75">
        <v>0</v>
      </c>
      <c r="K219" s="76">
        <f t="shared" si="62"/>
        <v>0</v>
      </c>
      <c r="L219" s="77">
        <f t="shared" si="61"/>
        <v>0</v>
      </c>
      <c r="M219" s="77">
        <f t="shared" si="61"/>
        <v>0</v>
      </c>
      <c r="N219" s="77">
        <f t="shared" si="61"/>
        <v>0</v>
      </c>
      <c r="O219" s="77">
        <f t="shared" si="61"/>
        <v>0</v>
      </c>
      <c r="P219" s="78"/>
    </row>
    <row r="220" spans="1:16" s="22" customFormat="1" ht="66">
      <c r="A220" s="70">
        <v>11</v>
      </c>
      <c r="B220" s="71" t="s">
        <v>385</v>
      </c>
      <c r="C220" s="92" t="s">
        <v>386</v>
      </c>
      <c r="D220" s="93">
        <v>30</v>
      </c>
      <c r="E220" s="74">
        <v>0</v>
      </c>
      <c r="F220" s="73">
        <v>0</v>
      </c>
      <c r="G220" s="73">
        <f t="shared" si="57"/>
        <v>30</v>
      </c>
      <c r="H220" s="73">
        <f t="shared" si="60"/>
        <v>30</v>
      </c>
      <c r="I220" s="143">
        <v>37000</v>
      </c>
      <c r="J220" s="75">
        <v>0</v>
      </c>
      <c r="K220" s="76">
        <f t="shared" si="62"/>
        <v>1110000</v>
      </c>
      <c r="L220" s="77">
        <f t="shared" si="61"/>
        <v>0</v>
      </c>
      <c r="M220" s="77">
        <f t="shared" si="61"/>
        <v>0</v>
      </c>
      <c r="N220" s="77">
        <f t="shared" si="61"/>
        <v>1110000</v>
      </c>
      <c r="O220" s="77">
        <f t="shared" si="61"/>
        <v>1110000</v>
      </c>
      <c r="P220" s="83"/>
    </row>
    <row r="221" spans="1:16" s="22" customFormat="1" ht="16.5">
      <c r="A221" s="70">
        <v>12</v>
      </c>
      <c r="B221" s="71" t="s">
        <v>387</v>
      </c>
      <c r="C221" s="92" t="s">
        <v>337</v>
      </c>
      <c r="D221" s="93">
        <v>4</v>
      </c>
      <c r="E221" s="74">
        <v>0</v>
      </c>
      <c r="F221" s="73">
        <v>0</v>
      </c>
      <c r="G221" s="73">
        <f t="shared" si="57"/>
        <v>4</v>
      </c>
      <c r="H221" s="73">
        <f t="shared" si="60"/>
        <v>4</v>
      </c>
      <c r="I221" s="143">
        <v>27000</v>
      </c>
      <c r="J221" s="75">
        <v>0</v>
      </c>
      <c r="K221" s="76">
        <f t="shared" si="62"/>
        <v>108000</v>
      </c>
      <c r="L221" s="77">
        <f t="shared" si="61"/>
        <v>0</v>
      </c>
      <c r="M221" s="77">
        <f t="shared" si="61"/>
        <v>0</v>
      </c>
      <c r="N221" s="77">
        <f t="shared" si="61"/>
        <v>108000</v>
      </c>
      <c r="O221" s="77">
        <f t="shared" si="61"/>
        <v>108000</v>
      </c>
      <c r="P221" s="83"/>
    </row>
    <row r="222" spans="1:16" s="22" customFormat="1" ht="16.5">
      <c r="A222" s="70">
        <v>13</v>
      </c>
      <c r="B222" s="71" t="s">
        <v>388</v>
      </c>
      <c r="C222" s="92" t="s">
        <v>337</v>
      </c>
      <c r="D222" s="93">
        <v>25</v>
      </c>
      <c r="E222" s="74">
        <v>0</v>
      </c>
      <c r="F222" s="73">
        <v>0</v>
      </c>
      <c r="G222" s="73">
        <f t="shared" si="57"/>
        <v>25</v>
      </c>
      <c r="H222" s="73">
        <f t="shared" si="60"/>
        <v>25</v>
      </c>
      <c r="I222" s="143">
        <v>120000</v>
      </c>
      <c r="J222" s="75">
        <v>0</v>
      </c>
      <c r="K222" s="76">
        <f t="shared" si="62"/>
        <v>3000000</v>
      </c>
      <c r="L222" s="77">
        <f t="shared" si="61"/>
        <v>0</v>
      </c>
      <c r="M222" s="77">
        <f t="shared" si="61"/>
        <v>0</v>
      </c>
      <c r="N222" s="77">
        <f t="shared" si="61"/>
        <v>3000000</v>
      </c>
      <c r="O222" s="77">
        <f t="shared" si="61"/>
        <v>3000000</v>
      </c>
      <c r="P222" s="78"/>
    </row>
    <row r="223" spans="1:16" s="22" customFormat="1" ht="49.5">
      <c r="A223" s="70">
        <v>14</v>
      </c>
      <c r="B223" s="71" t="s">
        <v>389</v>
      </c>
      <c r="C223" s="92" t="s">
        <v>390</v>
      </c>
      <c r="D223" s="93">
        <v>80</v>
      </c>
      <c r="E223" s="74">
        <v>0</v>
      </c>
      <c r="F223" s="73">
        <v>0</v>
      </c>
      <c r="G223" s="73">
        <f t="shared" si="57"/>
        <v>80</v>
      </c>
      <c r="H223" s="73">
        <f t="shared" si="60"/>
        <v>80</v>
      </c>
      <c r="I223" s="143">
        <v>102000</v>
      </c>
      <c r="J223" s="75">
        <v>0</v>
      </c>
      <c r="K223" s="76">
        <f t="shared" si="62"/>
        <v>8160000</v>
      </c>
      <c r="L223" s="77">
        <f t="shared" si="61"/>
        <v>0</v>
      </c>
      <c r="M223" s="77">
        <f t="shared" si="61"/>
        <v>0</v>
      </c>
      <c r="N223" s="77">
        <f t="shared" si="61"/>
        <v>8160000</v>
      </c>
      <c r="O223" s="77">
        <f t="shared" si="61"/>
        <v>8160000</v>
      </c>
      <c r="P223" s="78"/>
    </row>
    <row r="224" spans="1:16" s="22" customFormat="1" ht="16.5">
      <c r="A224" s="283" t="s">
        <v>434</v>
      </c>
      <c r="B224" s="259"/>
      <c r="C224" s="259"/>
      <c r="D224" s="259"/>
      <c r="E224" s="259"/>
      <c r="F224" s="259"/>
      <c r="G224" s="259"/>
      <c r="H224" s="259"/>
      <c r="I224" s="143"/>
      <c r="J224" s="75"/>
      <c r="K224" s="76"/>
      <c r="L224" s="80"/>
      <c r="M224" s="80"/>
      <c r="N224" s="81"/>
      <c r="O224" s="82"/>
      <c r="P224" s="78"/>
    </row>
    <row r="225" spans="1:16" s="22" customFormat="1" ht="16.5">
      <c r="A225" s="65" t="s">
        <v>50</v>
      </c>
      <c r="B225" s="259" t="s">
        <v>435</v>
      </c>
      <c r="C225" s="259"/>
      <c r="D225" s="259"/>
      <c r="E225" s="259"/>
      <c r="F225" s="259"/>
      <c r="G225" s="259"/>
      <c r="H225" s="259"/>
      <c r="I225" s="143"/>
      <c r="J225" s="75"/>
      <c r="K225" s="76"/>
      <c r="L225" s="80"/>
      <c r="M225" s="80"/>
      <c r="N225" s="81"/>
      <c r="O225" s="82"/>
      <c r="P225" s="78"/>
    </row>
    <row r="226" spans="1:16" s="22" customFormat="1" ht="49.5">
      <c r="A226" s="238">
        <v>1</v>
      </c>
      <c r="B226" s="239" t="s">
        <v>325</v>
      </c>
      <c r="C226" s="240" t="s">
        <v>326</v>
      </c>
      <c r="D226" s="241">
        <v>3</v>
      </c>
      <c r="E226" s="178">
        <v>0</v>
      </c>
      <c r="F226" s="179">
        <v>0</v>
      </c>
      <c r="G226" s="179"/>
      <c r="H226" s="179">
        <f t="shared" ref="H226:H227" si="63">F226+G226</f>
        <v>0</v>
      </c>
      <c r="I226" s="242">
        <v>95000000</v>
      </c>
      <c r="J226" s="181">
        <v>0</v>
      </c>
      <c r="K226" s="182">
        <f t="shared" si="62"/>
        <v>285000000</v>
      </c>
      <c r="L226" s="183">
        <f t="shared" ref="L226:O227" si="64">E226*($I226+$J226)</f>
        <v>0</v>
      </c>
      <c r="M226" s="183">
        <f t="shared" si="64"/>
        <v>0</v>
      </c>
      <c r="N226" s="183">
        <f t="shared" si="64"/>
        <v>0</v>
      </c>
      <c r="O226" s="183">
        <f t="shared" si="64"/>
        <v>0</v>
      </c>
      <c r="P226" s="184"/>
    </row>
    <row r="227" spans="1:16" s="22" customFormat="1" ht="66">
      <c r="A227" s="238">
        <v>2</v>
      </c>
      <c r="B227" s="239" t="s">
        <v>327</v>
      </c>
      <c r="C227" s="240" t="s">
        <v>326</v>
      </c>
      <c r="D227" s="241">
        <v>1</v>
      </c>
      <c r="E227" s="178">
        <v>0</v>
      </c>
      <c r="F227" s="179">
        <v>0</v>
      </c>
      <c r="G227" s="179"/>
      <c r="H227" s="179">
        <f t="shared" si="63"/>
        <v>0</v>
      </c>
      <c r="I227" s="242">
        <v>102000000</v>
      </c>
      <c r="J227" s="181">
        <v>0</v>
      </c>
      <c r="K227" s="182">
        <f t="shared" si="62"/>
        <v>102000000</v>
      </c>
      <c r="L227" s="183">
        <f t="shared" si="64"/>
        <v>0</v>
      </c>
      <c r="M227" s="183">
        <f t="shared" si="64"/>
        <v>0</v>
      </c>
      <c r="N227" s="183">
        <f t="shared" si="64"/>
        <v>0</v>
      </c>
      <c r="O227" s="183">
        <f t="shared" si="64"/>
        <v>0</v>
      </c>
      <c r="P227" s="184"/>
    </row>
    <row r="228" spans="1:16" s="22" customFormat="1" ht="16.5">
      <c r="A228" s="283" t="s">
        <v>433</v>
      </c>
      <c r="B228" s="284"/>
      <c r="C228" s="284"/>
      <c r="D228" s="284"/>
      <c r="E228" s="284"/>
      <c r="F228" s="284"/>
      <c r="G228" s="284"/>
      <c r="H228" s="284"/>
      <c r="I228" s="143"/>
      <c r="J228" s="75"/>
      <c r="K228" s="76"/>
      <c r="L228" s="80"/>
      <c r="M228" s="80"/>
      <c r="N228" s="81"/>
      <c r="O228" s="82"/>
      <c r="P228" s="78"/>
    </row>
    <row r="229" spans="1:16" s="22" customFormat="1" ht="15.75">
      <c r="A229" s="94" t="s">
        <v>75</v>
      </c>
      <c r="B229" s="266" t="s">
        <v>408</v>
      </c>
      <c r="C229" s="266"/>
      <c r="D229" s="266"/>
      <c r="E229" s="266"/>
      <c r="F229" s="79"/>
      <c r="G229" s="79"/>
      <c r="H229" s="79"/>
      <c r="I229" s="142"/>
      <c r="J229" s="75"/>
      <c r="K229" s="76"/>
      <c r="L229" s="80"/>
      <c r="M229" s="80"/>
      <c r="N229" s="81"/>
      <c r="O229" s="82"/>
      <c r="P229" s="78"/>
    </row>
    <row r="230" spans="1:16" s="22" customFormat="1" ht="15.75">
      <c r="A230" s="95" t="s">
        <v>51</v>
      </c>
      <c r="B230" s="266" t="s">
        <v>52</v>
      </c>
      <c r="C230" s="266"/>
      <c r="D230" s="266"/>
      <c r="E230" s="266"/>
      <c r="F230" s="79"/>
      <c r="G230" s="79"/>
      <c r="H230" s="79"/>
      <c r="I230" s="142"/>
      <c r="J230" s="75"/>
      <c r="K230" s="76"/>
      <c r="L230" s="80"/>
      <c r="M230" s="80"/>
      <c r="N230" s="81"/>
      <c r="O230" s="82"/>
      <c r="P230" s="78"/>
    </row>
    <row r="231" spans="1:16" s="22" customFormat="1" ht="16.5">
      <c r="A231" s="96">
        <v>1</v>
      </c>
      <c r="B231" s="97" t="s">
        <v>53</v>
      </c>
      <c r="C231" s="98" t="s">
        <v>54</v>
      </c>
      <c r="D231" s="79">
        <v>2</v>
      </c>
      <c r="E231" s="74">
        <v>0</v>
      </c>
      <c r="F231" s="73">
        <v>0</v>
      </c>
      <c r="G231" s="73">
        <f t="shared" ref="G231:G239" si="65">D231</f>
        <v>2</v>
      </c>
      <c r="H231" s="73">
        <f t="shared" ref="H231:H239" si="66">F231+G231</f>
        <v>2</v>
      </c>
      <c r="I231" s="142">
        <v>1779193000</v>
      </c>
      <c r="J231" s="75">
        <v>0</v>
      </c>
      <c r="K231" s="76">
        <f t="shared" si="62"/>
        <v>3558386000</v>
      </c>
      <c r="L231" s="77">
        <f t="shared" ref="L231:O233" si="67">E231*($I231+$J231)</f>
        <v>0</v>
      </c>
      <c r="M231" s="77">
        <f t="shared" si="67"/>
        <v>0</v>
      </c>
      <c r="N231" s="77">
        <f t="shared" si="67"/>
        <v>3558386000</v>
      </c>
      <c r="O231" s="77">
        <f t="shared" si="67"/>
        <v>3558386000</v>
      </c>
      <c r="P231" s="78"/>
    </row>
    <row r="232" spans="1:16" s="22" customFormat="1" ht="16.5">
      <c r="A232" s="96">
        <v>2</v>
      </c>
      <c r="B232" s="97" t="s">
        <v>55</v>
      </c>
      <c r="C232" s="98" t="s">
        <v>54</v>
      </c>
      <c r="D232" s="79">
        <v>12</v>
      </c>
      <c r="E232" s="74">
        <v>0</v>
      </c>
      <c r="F232" s="73">
        <v>0</v>
      </c>
      <c r="G232" s="73">
        <f t="shared" si="65"/>
        <v>12</v>
      </c>
      <c r="H232" s="73">
        <f t="shared" si="66"/>
        <v>12</v>
      </c>
      <c r="I232" s="142">
        <v>210503000</v>
      </c>
      <c r="J232" s="75">
        <v>0</v>
      </c>
      <c r="K232" s="76">
        <f t="shared" si="62"/>
        <v>2526036000</v>
      </c>
      <c r="L232" s="77">
        <f t="shared" si="67"/>
        <v>0</v>
      </c>
      <c r="M232" s="77">
        <f t="shared" si="67"/>
        <v>0</v>
      </c>
      <c r="N232" s="77">
        <f t="shared" si="67"/>
        <v>2526036000</v>
      </c>
      <c r="O232" s="77">
        <f t="shared" si="67"/>
        <v>2526036000</v>
      </c>
      <c r="P232" s="78"/>
    </row>
    <row r="233" spans="1:16" s="22" customFormat="1" ht="16.5">
      <c r="A233" s="96">
        <v>3</v>
      </c>
      <c r="B233" s="97" t="s">
        <v>56</v>
      </c>
      <c r="C233" s="98" t="s">
        <v>54</v>
      </c>
      <c r="D233" s="79">
        <v>43</v>
      </c>
      <c r="E233" s="74">
        <v>0</v>
      </c>
      <c r="F233" s="73">
        <v>0</v>
      </c>
      <c r="G233" s="73">
        <f t="shared" si="65"/>
        <v>43</v>
      </c>
      <c r="H233" s="73">
        <f t="shared" si="66"/>
        <v>43</v>
      </c>
      <c r="I233" s="142">
        <v>53301000</v>
      </c>
      <c r="J233" s="75">
        <v>0</v>
      </c>
      <c r="K233" s="76">
        <f t="shared" si="62"/>
        <v>2291943000</v>
      </c>
      <c r="L233" s="77">
        <f t="shared" si="67"/>
        <v>0</v>
      </c>
      <c r="M233" s="77">
        <f t="shared" si="67"/>
        <v>0</v>
      </c>
      <c r="N233" s="77">
        <f t="shared" si="67"/>
        <v>2291943000</v>
      </c>
      <c r="O233" s="77">
        <f t="shared" si="67"/>
        <v>2291943000</v>
      </c>
      <c r="P233" s="78"/>
    </row>
    <row r="234" spans="1:16" s="22" customFormat="1" ht="16.5">
      <c r="A234" s="95" t="s">
        <v>57</v>
      </c>
      <c r="B234" s="266" t="s">
        <v>58</v>
      </c>
      <c r="C234" s="266"/>
      <c r="D234" s="266"/>
      <c r="E234" s="266"/>
      <c r="F234" s="73">
        <v>0</v>
      </c>
      <c r="G234" s="73">
        <f t="shared" si="65"/>
        <v>0</v>
      </c>
      <c r="H234" s="73">
        <f t="shared" si="66"/>
        <v>0</v>
      </c>
      <c r="I234" s="142"/>
      <c r="J234" s="75"/>
      <c r="K234" s="76"/>
      <c r="L234" s="80"/>
      <c r="M234" s="80"/>
      <c r="N234" s="81"/>
      <c r="O234" s="82"/>
      <c r="P234" s="78"/>
    </row>
    <row r="235" spans="1:16" s="22" customFormat="1" ht="31.5">
      <c r="A235" s="96">
        <v>1</v>
      </c>
      <c r="B235" s="97" t="s">
        <v>59</v>
      </c>
      <c r="C235" s="98" t="s">
        <v>54</v>
      </c>
      <c r="D235" s="79">
        <v>2</v>
      </c>
      <c r="E235" s="74">
        <v>0</v>
      </c>
      <c r="F235" s="73">
        <v>0</v>
      </c>
      <c r="G235" s="73">
        <f t="shared" si="65"/>
        <v>2</v>
      </c>
      <c r="H235" s="73">
        <f t="shared" si="66"/>
        <v>2</v>
      </c>
      <c r="I235" s="142">
        <v>1766963000</v>
      </c>
      <c r="J235" s="75">
        <v>0</v>
      </c>
      <c r="K235" s="76">
        <f t="shared" si="62"/>
        <v>3533926000</v>
      </c>
      <c r="L235" s="77">
        <f t="shared" ref="L235:O236" si="68">E235*($I235+$J235)</f>
        <v>0</v>
      </c>
      <c r="M235" s="77">
        <f t="shared" si="68"/>
        <v>0</v>
      </c>
      <c r="N235" s="77">
        <f t="shared" si="68"/>
        <v>3533926000</v>
      </c>
      <c r="O235" s="77">
        <f t="shared" si="68"/>
        <v>3533926000</v>
      </c>
      <c r="P235" s="78"/>
    </row>
    <row r="236" spans="1:16" s="22" customFormat="1" ht="31.5">
      <c r="A236" s="96">
        <v>2</v>
      </c>
      <c r="B236" s="99" t="s">
        <v>60</v>
      </c>
      <c r="C236" s="98" t="s">
        <v>54</v>
      </c>
      <c r="D236" s="79">
        <v>1</v>
      </c>
      <c r="E236" s="74">
        <v>0</v>
      </c>
      <c r="F236" s="73">
        <v>0</v>
      </c>
      <c r="G236" s="73">
        <f t="shared" si="65"/>
        <v>1</v>
      </c>
      <c r="H236" s="73">
        <f t="shared" si="66"/>
        <v>1</v>
      </c>
      <c r="I236" s="142">
        <v>1595808000</v>
      </c>
      <c r="J236" s="75">
        <v>0</v>
      </c>
      <c r="K236" s="76">
        <f t="shared" si="62"/>
        <v>1595808000</v>
      </c>
      <c r="L236" s="77">
        <f t="shared" si="68"/>
        <v>0</v>
      </c>
      <c r="M236" s="77">
        <f t="shared" si="68"/>
        <v>0</v>
      </c>
      <c r="N236" s="77">
        <f t="shared" si="68"/>
        <v>1595808000</v>
      </c>
      <c r="O236" s="77">
        <f t="shared" si="68"/>
        <v>1595808000</v>
      </c>
      <c r="P236" s="78"/>
    </row>
    <row r="237" spans="1:16" s="22" customFormat="1" ht="16.5">
      <c r="A237" s="95" t="s">
        <v>61</v>
      </c>
      <c r="B237" s="266" t="s">
        <v>62</v>
      </c>
      <c r="C237" s="266"/>
      <c r="D237" s="266"/>
      <c r="E237" s="266"/>
      <c r="F237" s="73">
        <v>0</v>
      </c>
      <c r="G237" s="73">
        <f t="shared" si="65"/>
        <v>0</v>
      </c>
      <c r="H237" s="73">
        <f t="shared" si="66"/>
        <v>0</v>
      </c>
      <c r="I237" s="142"/>
      <c r="J237" s="75"/>
      <c r="K237" s="76"/>
      <c r="L237" s="80"/>
      <c r="M237" s="80"/>
      <c r="N237" s="81"/>
      <c r="O237" s="82"/>
      <c r="P237" s="78"/>
    </row>
    <row r="238" spans="1:16" s="22" customFormat="1" ht="16.5">
      <c r="A238" s="96">
        <v>1</v>
      </c>
      <c r="B238" s="97" t="s">
        <v>63</v>
      </c>
      <c r="C238" s="98" t="s">
        <v>54</v>
      </c>
      <c r="D238" s="79">
        <v>128</v>
      </c>
      <c r="E238" s="74">
        <v>0</v>
      </c>
      <c r="F238" s="73">
        <v>0</v>
      </c>
      <c r="G238" s="73">
        <f t="shared" si="65"/>
        <v>128</v>
      </c>
      <c r="H238" s="73">
        <f t="shared" si="66"/>
        <v>128</v>
      </c>
      <c r="I238" s="142">
        <v>13795000</v>
      </c>
      <c r="J238" s="75">
        <v>0</v>
      </c>
      <c r="K238" s="76">
        <f t="shared" si="62"/>
        <v>1765760000</v>
      </c>
      <c r="L238" s="77">
        <f t="shared" ref="L238:O239" si="69">E238*($I238+$J238)</f>
        <v>0</v>
      </c>
      <c r="M238" s="77">
        <f t="shared" si="69"/>
        <v>0</v>
      </c>
      <c r="N238" s="77">
        <f t="shared" si="69"/>
        <v>1765760000</v>
      </c>
      <c r="O238" s="77">
        <f t="shared" si="69"/>
        <v>1765760000</v>
      </c>
      <c r="P238" s="78"/>
    </row>
    <row r="239" spans="1:16" s="22" customFormat="1" ht="31.5">
      <c r="A239" s="96">
        <v>2</v>
      </c>
      <c r="B239" s="97" t="s">
        <v>64</v>
      </c>
      <c r="C239" s="98" t="s">
        <v>65</v>
      </c>
      <c r="D239" s="79">
        <v>1</v>
      </c>
      <c r="E239" s="74">
        <v>0</v>
      </c>
      <c r="F239" s="73">
        <v>0</v>
      </c>
      <c r="G239" s="73">
        <f t="shared" si="65"/>
        <v>1</v>
      </c>
      <c r="H239" s="73">
        <f t="shared" si="66"/>
        <v>1</v>
      </c>
      <c r="I239" s="142"/>
      <c r="J239" s="75">
        <v>0</v>
      </c>
      <c r="K239" s="76">
        <f t="shared" si="62"/>
        <v>0</v>
      </c>
      <c r="L239" s="77">
        <f t="shared" si="69"/>
        <v>0</v>
      </c>
      <c r="M239" s="77">
        <f t="shared" si="69"/>
        <v>0</v>
      </c>
      <c r="N239" s="77">
        <f t="shared" si="69"/>
        <v>0</v>
      </c>
      <c r="O239" s="77">
        <f t="shared" si="69"/>
        <v>0</v>
      </c>
      <c r="P239" s="78"/>
    </row>
    <row r="240" spans="1:16" s="22" customFormat="1" ht="15.75">
      <c r="A240" s="95" t="s">
        <v>66</v>
      </c>
      <c r="B240" s="266" t="s">
        <v>67</v>
      </c>
      <c r="C240" s="266"/>
      <c r="D240" s="266"/>
      <c r="E240" s="266"/>
      <c r="F240" s="79"/>
      <c r="G240" s="79"/>
      <c r="H240" s="79"/>
      <c r="I240" s="142"/>
      <c r="J240" s="75"/>
      <c r="K240" s="76"/>
      <c r="L240" s="80"/>
      <c r="M240" s="80"/>
      <c r="N240" s="81"/>
      <c r="O240" s="82"/>
      <c r="P240" s="78"/>
    </row>
    <row r="241" spans="1:16" s="22" customFormat="1" ht="16.5">
      <c r="A241" s="96">
        <v>1</v>
      </c>
      <c r="B241" s="97" t="s">
        <v>68</v>
      </c>
      <c r="C241" s="98" t="s">
        <v>54</v>
      </c>
      <c r="D241" s="79">
        <v>2</v>
      </c>
      <c r="E241" s="74">
        <v>0</v>
      </c>
      <c r="F241" s="73">
        <v>0</v>
      </c>
      <c r="G241" s="73">
        <f t="shared" ref="G241" si="70">D241</f>
        <v>2</v>
      </c>
      <c r="H241" s="73">
        <f t="shared" ref="H241" si="71">F241+G241</f>
        <v>2</v>
      </c>
      <c r="I241" s="142">
        <v>626758000</v>
      </c>
      <c r="J241" s="75">
        <v>0</v>
      </c>
      <c r="K241" s="76">
        <f t="shared" si="62"/>
        <v>1253516000</v>
      </c>
      <c r="L241" s="77">
        <f t="shared" ref="L241:O241" si="72">E241*($I241+$J241)</f>
        <v>0</v>
      </c>
      <c r="M241" s="77">
        <f t="shared" si="72"/>
        <v>0</v>
      </c>
      <c r="N241" s="77">
        <f t="shared" si="72"/>
        <v>1253516000</v>
      </c>
      <c r="O241" s="77">
        <f t="shared" si="72"/>
        <v>1253516000</v>
      </c>
      <c r="P241" s="78"/>
    </row>
    <row r="242" spans="1:16" s="22" customFormat="1" ht="15.75">
      <c r="A242" s="95" t="s">
        <v>69</v>
      </c>
      <c r="B242" s="266" t="s">
        <v>70</v>
      </c>
      <c r="C242" s="266"/>
      <c r="D242" s="266"/>
      <c r="E242" s="266"/>
      <c r="F242" s="79"/>
      <c r="G242" s="79"/>
      <c r="H242" s="79"/>
      <c r="I242" s="142"/>
      <c r="J242" s="75">
        <v>0</v>
      </c>
      <c r="K242" s="76"/>
      <c r="L242" s="80"/>
      <c r="M242" s="80"/>
      <c r="N242" s="81"/>
      <c r="O242" s="82"/>
      <c r="P242" s="78"/>
    </row>
    <row r="243" spans="1:16" s="22" customFormat="1" ht="16.5">
      <c r="A243" s="96">
        <v>1</v>
      </c>
      <c r="B243" s="97" t="s">
        <v>71</v>
      </c>
      <c r="C243" s="98" t="s">
        <v>65</v>
      </c>
      <c r="D243" s="79">
        <v>100</v>
      </c>
      <c r="E243" s="74">
        <v>0</v>
      </c>
      <c r="F243" s="73">
        <v>0</v>
      </c>
      <c r="G243" s="73">
        <f t="shared" ref="G243:G246" si="73">D243</f>
        <v>100</v>
      </c>
      <c r="H243" s="73">
        <f t="shared" ref="H243:H246" si="74">F243+G243</f>
        <v>100</v>
      </c>
      <c r="I243" s="142">
        <v>2619000</v>
      </c>
      <c r="J243" s="75">
        <v>0</v>
      </c>
      <c r="K243" s="76">
        <f t="shared" si="62"/>
        <v>261900000</v>
      </c>
      <c r="L243" s="77">
        <f t="shared" ref="L243:O246" si="75">E243*($I243+$J243)</f>
        <v>0</v>
      </c>
      <c r="M243" s="77">
        <f t="shared" si="75"/>
        <v>0</v>
      </c>
      <c r="N243" s="77">
        <f t="shared" si="75"/>
        <v>261900000</v>
      </c>
      <c r="O243" s="77">
        <f t="shared" si="75"/>
        <v>261900000</v>
      </c>
      <c r="P243" s="78"/>
    </row>
    <row r="244" spans="1:16" s="22" customFormat="1" ht="31.5">
      <c r="A244" s="96">
        <v>2</v>
      </c>
      <c r="B244" s="99" t="s">
        <v>72</v>
      </c>
      <c r="C244" s="98" t="s">
        <v>65</v>
      </c>
      <c r="D244" s="79">
        <v>1</v>
      </c>
      <c r="E244" s="74">
        <v>0</v>
      </c>
      <c r="F244" s="73">
        <v>0</v>
      </c>
      <c r="G244" s="73">
        <f t="shared" si="73"/>
        <v>1</v>
      </c>
      <c r="H244" s="73">
        <f t="shared" si="74"/>
        <v>1</v>
      </c>
      <c r="I244" s="142">
        <v>248355000</v>
      </c>
      <c r="J244" s="75">
        <v>0</v>
      </c>
      <c r="K244" s="76">
        <f t="shared" si="62"/>
        <v>248355000</v>
      </c>
      <c r="L244" s="77">
        <f t="shared" si="75"/>
        <v>0</v>
      </c>
      <c r="M244" s="77">
        <f t="shared" si="75"/>
        <v>0</v>
      </c>
      <c r="N244" s="77">
        <f t="shared" si="75"/>
        <v>248355000</v>
      </c>
      <c r="O244" s="77">
        <f t="shared" si="75"/>
        <v>248355000</v>
      </c>
      <c r="P244" s="78"/>
    </row>
    <row r="245" spans="1:16" s="22" customFormat="1" ht="31.5">
      <c r="A245" s="96">
        <v>3</v>
      </c>
      <c r="B245" s="99" t="s">
        <v>73</v>
      </c>
      <c r="C245" s="98" t="s">
        <v>65</v>
      </c>
      <c r="D245" s="79">
        <v>1</v>
      </c>
      <c r="E245" s="74">
        <v>0</v>
      </c>
      <c r="F245" s="73">
        <v>0</v>
      </c>
      <c r="G245" s="73">
        <f t="shared" si="73"/>
        <v>1</v>
      </c>
      <c r="H245" s="73">
        <f t="shared" si="74"/>
        <v>1</v>
      </c>
      <c r="I245" s="142">
        <v>196473000</v>
      </c>
      <c r="J245" s="75">
        <v>0</v>
      </c>
      <c r="K245" s="76">
        <f t="shared" si="62"/>
        <v>196473000</v>
      </c>
      <c r="L245" s="77">
        <f t="shared" si="75"/>
        <v>0</v>
      </c>
      <c r="M245" s="77">
        <f t="shared" si="75"/>
        <v>0</v>
      </c>
      <c r="N245" s="77">
        <f t="shared" si="75"/>
        <v>196473000</v>
      </c>
      <c r="O245" s="77">
        <f t="shared" si="75"/>
        <v>196473000</v>
      </c>
      <c r="P245" s="78"/>
    </row>
    <row r="246" spans="1:16" s="22" customFormat="1" ht="31.5">
      <c r="A246" s="96">
        <v>4</v>
      </c>
      <c r="B246" s="99" t="s">
        <v>74</v>
      </c>
      <c r="C246" s="98" t="s">
        <v>65</v>
      </c>
      <c r="D246" s="79">
        <v>30</v>
      </c>
      <c r="E246" s="74">
        <v>0</v>
      </c>
      <c r="F246" s="73">
        <v>0</v>
      </c>
      <c r="G246" s="73">
        <f t="shared" si="73"/>
        <v>30</v>
      </c>
      <c r="H246" s="73">
        <f t="shared" si="74"/>
        <v>30</v>
      </c>
      <c r="I246" s="142">
        <v>1701000</v>
      </c>
      <c r="J246" s="75">
        <v>0</v>
      </c>
      <c r="K246" s="76">
        <f t="shared" si="62"/>
        <v>51030000</v>
      </c>
      <c r="L246" s="77">
        <f t="shared" si="75"/>
        <v>0</v>
      </c>
      <c r="M246" s="77">
        <f t="shared" si="75"/>
        <v>0</v>
      </c>
      <c r="N246" s="77">
        <f t="shared" si="75"/>
        <v>51030000</v>
      </c>
      <c r="O246" s="77">
        <f t="shared" si="75"/>
        <v>51030000</v>
      </c>
      <c r="P246" s="83"/>
    </row>
    <row r="247" spans="1:16" s="22" customFormat="1" ht="15.4" customHeight="1">
      <c r="A247" s="95" t="s">
        <v>323</v>
      </c>
      <c r="B247" s="4" t="s">
        <v>428</v>
      </c>
      <c r="C247" s="100"/>
      <c r="D247" s="100"/>
      <c r="E247" s="100"/>
      <c r="F247" s="100"/>
      <c r="G247" s="100"/>
      <c r="H247" s="100"/>
      <c r="I247" s="144"/>
      <c r="J247" s="75"/>
      <c r="K247" s="76"/>
      <c r="L247" s="80"/>
      <c r="M247" s="80"/>
      <c r="N247" s="81"/>
      <c r="O247" s="82"/>
      <c r="P247" s="83"/>
    </row>
    <row r="248" spans="1:16" s="22" customFormat="1" ht="31.5">
      <c r="A248" s="96">
        <v>1</v>
      </c>
      <c r="B248" s="99" t="s">
        <v>204</v>
      </c>
      <c r="C248" s="98" t="s">
        <v>54</v>
      </c>
      <c r="D248" s="79">
        <v>2</v>
      </c>
      <c r="E248" s="74">
        <v>0</v>
      </c>
      <c r="F248" s="73">
        <v>0</v>
      </c>
      <c r="G248" s="73">
        <f t="shared" ref="G248" si="76">D248</f>
        <v>2</v>
      </c>
      <c r="H248" s="73">
        <f t="shared" ref="H248" si="77">F248+G248</f>
        <v>2</v>
      </c>
      <c r="I248" s="142">
        <v>689985000</v>
      </c>
      <c r="J248" s="75">
        <v>0</v>
      </c>
      <c r="K248" s="76">
        <f t="shared" si="62"/>
        <v>1379970000</v>
      </c>
      <c r="L248" s="77">
        <f t="shared" ref="L248:O248" si="78">E248*($I248+$J248)</f>
        <v>0</v>
      </c>
      <c r="M248" s="77">
        <f t="shared" si="78"/>
        <v>0</v>
      </c>
      <c r="N248" s="77">
        <f t="shared" si="78"/>
        <v>1379970000</v>
      </c>
      <c r="O248" s="77">
        <f t="shared" si="78"/>
        <v>1379970000</v>
      </c>
      <c r="P248" s="78"/>
    </row>
    <row r="249" spans="1:16" s="22" customFormat="1" ht="15.75">
      <c r="A249" s="95" t="s">
        <v>423</v>
      </c>
      <c r="B249" s="266" t="s">
        <v>412</v>
      </c>
      <c r="C249" s="266"/>
      <c r="D249" s="266"/>
      <c r="E249" s="266"/>
      <c r="F249" s="266"/>
      <c r="G249" s="266"/>
      <c r="H249" s="266"/>
      <c r="I249" s="145"/>
      <c r="J249" s="75"/>
      <c r="K249" s="76"/>
      <c r="L249" s="80"/>
      <c r="M249" s="80"/>
      <c r="N249" s="81"/>
      <c r="O249" s="82"/>
      <c r="P249" s="78"/>
    </row>
    <row r="250" spans="1:16" s="22" customFormat="1" ht="15.75">
      <c r="A250" s="95" t="s">
        <v>51</v>
      </c>
      <c r="B250" s="266" t="s">
        <v>207</v>
      </c>
      <c r="C250" s="266"/>
      <c r="D250" s="266"/>
      <c r="E250" s="266"/>
      <c r="F250" s="79"/>
      <c r="G250" s="79"/>
      <c r="H250" s="79"/>
      <c r="I250" s="144"/>
      <c r="J250" s="75"/>
      <c r="K250" s="76"/>
      <c r="L250" s="80"/>
      <c r="M250" s="80"/>
      <c r="N250" s="81"/>
      <c r="O250" s="82"/>
      <c r="P250" s="78"/>
    </row>
    <row r="251" spans="1:16" s="22" customFormat="1" ht="16.5">
      <c r="A251" s="96">
        <v>1</v>
      </c>
      <c r="B251" s="97" t="s">
        <v>208</v>
      </c>
      <c r="C251" s="98" t="s">
        <v>97</v>
      </c>
      <c r="D251" s="79">
        <v>3</v>
      </c>
      <c r="E251" s="74">
        <v>0</v>
      </c>
      <c r="F251" s="73">
        <v>0</v>
      </c>
      <c r="G251" s="73">
        <f t="shared" ref="G251:G259" si="79">D251</f>
        <v>3</v>
      </c>
      <c r="H251" s="73">
        <f t="shared" ref="H251:H259" si="80">F251+G251</f>
        <v>3</v>
      </c>
      <c r="I251" s="142">
        <v>131487000</v>
      </c>
      <c r="J251" s="75">
        <v>0</v>
      </c>
      <c r="K251" s="76">
        <f t="shared" si="62"/>
        <v>394461000</v>
      </c>
      <c r="L251" s="77">
        <f t="shared" ref="L251:O259" si="81">E251*($I251+$J251)</f>
        <v>0</v>
      </c>
      <c r="M251" s="77">
        <f t="shared" si="81"/>
        <v>0</v>
      </c>
      <c r="N251" s="77">
        <f t="shared" si="81"/>
        <v>394461000</v>
      </c>
      <c r="O251" s="77">
        <f t="shared" si="81"/>
        <v>394461000</v>
      </c>
      <c r="P251" s="78"/>
    </row>
    <row r="252" spans="1:16" s="22" customFormat="1" ht="31.5">
      <c r="A252" s="96">
        <v>2</v>
      </c>
      <c r="B252" s="97" t="s">
        <v>209</v>
      </c>
      <c r="C252" s="98" t="s">
        <v>210</v>
      </c>
      <c r="D252" s="79">
        <v>6</v>
      </c>
      <c r="E252" s="74">
        <v>0</v>
      </c>
      <c r="F252" s="73">
        <v>0</v>
      </c>
      <c r="G252" s="73">
        <f t="shared" si="79"/>
        <v>6</v>
      </c>
      <c r="H252" s="73">
        <f t="shared" si="80"/>
        <v>6</v>
      </c>
      <c r="I252" s="142">
        <v>7610000</v>
      </c>
      <c r="J252" s="75">
        <v>0</v>
      </c>
      <c r="K252" s="76">
        <f t="shared" si="62"/>
        <v>45660000</v>
      </c>
      <c r="L252" s="77">
        <f t="shared" si="81"/>
        <v>0</v>
      </c>
      <c r="M252" s="77">
        <f t="shared" si="81"/>
        <v>0</v>
      </c>
      <c r="N252" s="77">
        <f t="shared" si="81"/>
        <v>45660000</v>
      </c>
      <c r="O252" s="77">
        <f t="shared" si="81"/>
        <v>45660000</v>
      </c>
      <c r="P252" s="78"/>
    </row>
    <row r="253" spans="1:16" s="22" customFormat="1" ht="31.5">
      <c r="A253" s="96">
        <v>3</v>
      </c>
      <c r="B253" s="97" t="s">
        <v>211</v>
      </c>
      <c r="C253" s="98" t="s">
        <v>97</v>
      </c>
      <c r="D253" s="79">
        <v>6</v>
      </c>
      <c r="E253" s="74">
        <v>0</v>
      </c>
      <c r="F253" s="73">
        <v>0</v>
      </c>
      <c r="G253" s="73">
        <f t="shared" si="79"/>
        <v>6</v>
      </c>
      <c r="H253" s="73">
        <f t="shared" si="80"/>
        <v>6</v>
      </c>
      <c r="I253" s="142">
        <v>2550000</v>
      </c>
      <c r="J253" s="75">
        <v>0</v>
      </c>
      <c r="K253" s="76">
        <f t="shared" si="62"/>
        <v>15300000</v>
      </c>
      <c r="L253" s="77">
        <f t="shared" si="81"/>
        <v>0</v>
      </c>
      <c r="M253" s="77">
        <f t="shared" si="81"/>
        <v>0</v>
      </c>
      <c r="N253" s="77">
        <f t="shared" si="81"/>
        <v>15300000</v>
      </c>
      <c r="O253" s="77">
        <f t="shared" si="81"/>
        <v>15300000</v>
      </c>
      <c r="P253" s="78"/>
    </row>
    <row r="254" spans="1:16" s="22" customFormat="1" ht="16.5">
      <c r="A254" s="96">
        <v>4</v>
      </c>
      <c r="B254" s="97" t="s">
        <v>212</v>
      </c>
      <c r="C254" s="98" t="s">
        <v>97</v>
      </c>
      <c r="D254" s="79">
        <v>3</v>
      </c>
      <c r="E254" s="74">
        <v>0</v>
      </c>
      <c r="F254" s="73">
        <v>0</v>
      </c>
      <c r="G254" s="73">
        <f t="shared" si="79"/>
        <v>3</v>
      </c>
      <c r="H254" s="73">
        <f t="shared" si="80"/>
        <v>3</v>
      </c>
      <c r="I254" s="142">
        <v>11205000</v>
      </c>
      <c r="J254" s="75">
        <v>0</v>
      </c>
      <c r="K254" s="76">
        <f t="shared" si="62"/>
        <v>33615000</v>
      </c>
      <c r="L254" s="77">
        <f t="shared" si="81"/>
        <v>0</v>
      </c>
      <c r="M254" s="77">
        <f t="shared" si="81"/>
        <v>0</v>
      </c>
      <c r="N254" s="77">
        <f t="shared" si="81"/>
        <v>33615000</v>
      </c>
      <c r="O254" s="77">
        <f t="shared" si="81"/>
        <v>33615000</v>
      </c>
      <c r="P254" s="78"/>
    </row>
    <row r="255" spans="1:16" s="22" customFormat="1" ht="16.5">
      <c r="A255" s="96">
        <v>5</v>
      </c>
      <c r="B255" s="97" t="s">
        <v>213</v>
      </c>
      <c r="C255" s="98" t="s">
        <v>97</v>
      </c>
      <c r="D255" s="79">
        <v>3</v>
      </c>
      <c r="E255" s="74">
        <v>0</v>
      </c>
      <c r="F255" s="73">
        <v>0</v>
      </c>
      <c r="G255" s="73">
        <f t="shared" si="79"/>
        <v>3</v>
      </c>
      <c r="H255" s="73">
        <f t="shared" si="80"/>
        <v>3</v>
      </c>
      <c r="I255" s="142">
        <v>5942000</v>
      </c>
      <c r="J255" s="75">
        <v>0</v>
      </c>
      <c r="K255" s="76">
        <f t="shared" si="62"/>
        <v>17826000</v>
      </c>
      <c r="L255" s="77">
        <f t="shared" si="81"/>
        <v>0</v>
      </c>
      <c r="M255" s="77">
        <f t="shared" si="81"/>
        <v>0</v>
      </c>
      <c r="N255" s="77">
        <f t="shared" si="81"/>
        <v>17826000</v>
      </c>
      <c r="O255" s="77">
        <f t="shared" si="81"/>
        <v>17826000</v>
      </c>
      <c r="P255" s="78"/>
    </row>
    <row r="256" spans="1:16" s="22" customFormat="1" ht="16.5">
      <c r="A256" s="96">
        <v>6</v>
      </c>
      <c r="B256" s="97" t="s">
        <v>429</v>
      </c>
      <c r="C256" s="98" t="s">
        <v>97</v>
      </c>
      <c r="D256" s="79">
        <v>3</v>
      </c>
      <c r="E256" s="74">
        <v>0</v>
      </c>
      <c r="F256" s="73">
        <v>0</v>
      </c>
      <c r="G256" s="73">
        <f t="shared" si="79"/>
        <v>3</v>
      </c>
      <c r="H256" s="73">
        <f t="shared" si="80"/>
        <v>3</v>
      </c>
      <c r="I256" s="142">
        <v>11000000</v>
      </c>
      <c r="J256" s="75">
        <v>0</v>
      </c>
      <c r="K256" s="76">
        <f t="shared" si="62"/>
        <v>33000000</v>
      </c>
      <c r="L256" s="77">
        <f t="shared" si="81"/>
        <v>0</v>
      </c>
      <c r="M256" s="77">
        <f t="shared" si="81"/>
        <v>0</v>
      </c>
      <c r="N256" s="77">
        <f t="shared" si="81"/>
        <v>33000000</v>
      </c>
      <c r="O256" s="77">
        <f t="shared" si="81"/>
        <v>33000000</v>
      </c>
      <c r="P256" s="78"/>
    </row>
    <row r="257" spans="1:16" s="22" customFormat="1" ht="16.5">
      <c r="A257" s="96">
        <v>7</v>
      </c>
      <c r="B257" s="97" t="s">
        <v>214</v>
      </c>
      <c r="C257" s="98" t="s">
        <v>54</v>
      </c>
      <c r="D257" s="79">
        <v>3</v>
      </c>
      <c r="E257" s="74">
        <v>0</v>
      </c>
      <c r="F257" s="73">
        <v>0</v>
      </c>
      <c r="G257" s="73">
        <f t="shared" si="79"/>
        <v>3</v>
      </c>
      <c r="H257" s="73">
        <f t="shared" si="80"/>
        <v>3</v>
      </c>
      <c r="I257" s="142">
        <v>10996000</v>
      </c>
      <c r="J257" s="75">
        <v>0</v>
      </c>
      <c r="K257" s="76">
        <f t="shared" si="62"/>
        <v>32988000</v>
      </c>
      <c r="L257" s="77">
        <f t="shared" si="81"/>
        <v>0</v>
      </c>
      <c r="M257" s="77">
        <f t="shared" si="81"/>
        <v>0</v>
      </c>
      <c r="N257" s="77">
        <f t="shared" si="81"/>
        <v>32988000</v>
      </c>
      <c r="O257" s="77">
        <f t="shared" si="81"/>
        <v>32988000</v>
      </c>
      <c r="P257" s="78"/>
    </row>
    <row r="258" spans="1:16" s="22" customFormat="1" ht="16.5">
      <c r="A258" s="96">
        <v>8</v>
      </c>
      <c r="B258" s="97" t="s">
        <v>215</v>
      </c>
      <c r="C258" s="98" t="s">
        <v>97</v>
      </c>
      <c r="D258" s="79">
        <v>3</v>
      </c>
      <c r="E258" s="74">
        <v>0</v>
      </c>
      <c r="F258" s="73">
        <v>0</v>
      </c>
      <c r="G258" s="73">
        <f t="shared" si="79"/>
        <v>3</v>
      </c>
      <c r="H258" s="73">
        <f t="shared" si="80"/>
        <v>3</v>
      </c>
      <c r="I258" s="142">
        <v>9806000</v>
      </c>
      <c r="J258" s="75">
        <v>0</v>
      </c>
      <c r="K258" s="76">
        <f t="shared" si="62"/>
        <v>29418000</v>
      </c>
      <c r="L258" s="77">
        <f t="shared" si="81"/>
        <v>0</v>
      </c>
      <c r="M258" s="77">
        <f t="shared" si="81"/>
        <v>0</v>
      </c>
      <c r="N258" s="77">
        <f t="shared" si="81"/>
        <v>29418000</v>
      </c>
      <c r="O258" s="77">
        <f t="shared" si="81"/>
        <v>29418000</v>
      </c>
      <c r="P258" s="78"/>
    </row>
    <row r="259" spans="1:16" s="22" customFormat="1" ht="31.5">
      <c r="A259" s="96">
        <v>9</v>
      </c>
      <c r="B259" s="97" t="s">
        <v>216</v>
      </c>
      <c r="C259" s="98" t="s">
        <v>97</v>
      </c>
      <c r="D259" s="79">
        <v>3</v>
      </c>
      <c r="E259" s="74">
        <v>0</v>
      </c>
      <c r="F259" s="73">
        <v>0</v>
      </c>
      <c r="G259" s="73">
        <f t="shared" si="79"/>
        <v>3</v>
      </c>
      <c r="H259" s="73">
        <f t="shared" si="80"/>
        <v>3</v>
      </c>
      <c r="I259" s="142">
        <v>11010000</v>
      </c>
      <c r="J259" s="75">
        <v>0</v>
      </c>
      <c r="K259" s="76">
        <f t="shared" si="62"/>
        <v>33030000</v>
      </c>
      <c r="L259" s="77">
        <f t="shared" si="81"/>
        <v>0</v>
      </c>
      <c r="M259" s="77">
        <f t="shared" si="81"/>
        <v>0</v>
      </c>
      <c r="N259" s="77">
        <f t="shared" si="81"/>
        <v>33030000</v>
      </c>
      <c r="O259" s="77">
        <f t="shared" si="81"/>
        <v>33030000</v>
      </c>
      <c r="P259" s="78"/>
    </row>
    <row r="260" spans="1:16" s="22" customFormat="1" ht="15.75">
      <c r="A260" s="95" t="s">
        <v>57</v>
      </c>
      <c r="B260" s="266" t="s">
        <v>217</v>
      </c>
      <c r="C260" s="266"/>
      <c r="D260" s="266"/>
      <c r="E260" s="266"/>
      <c r="F260" s="79"/>
      <c r="G260" s="79"/>
      <c r="H260" s="79"/>
      <c r="I260" s="144"/>
      <c r="J260" s="75"/>
      <c r="K260" s="76"/>
      <c r="L260" s="80"/>
      <c r="M260" s="80"/>
      <c r="N260" s="81"/>
      <c r="O260" s="82"/>
      <c r="P260" s="78"/>
    </row>
    <row r="261" spans="1:16" s="22" customFormat="1" ht="31.5">
      <c r="A261" s="96">
        <v>1</v>
      </c>
      <c r="B261" s="97" t="s">
        <v>218</v>
      </c>
      <c r="C261" s="98" t="s">
        <v>97</v>
      </c>
      <c r="D261" s="79">
        <v>1</v>
      </c>
      <c r="E261" s="74">
        <v>0</v>
      </c>
      <c r="F261" s="73">
        <v>0</v>
      </c>
      <c r="G261" s="73">
        <f t="shared" ref="G261:G265" si="82">D261</f>
        <v>1</v>
      </c>
      <c r="H261" s="73">
        <f t="shared" ref="H261:H265" si="83">F261+G261</f>
        <v>1</v>
      </c>
      <c r="I261" s="142">
        <v>90287000</v>
      </c>
      <c r="J261" s="75">
        <v>0</v>
      </c>
      <c r="K261" s="76">
        <f t="shared" si="62"/>
        <v>90287000</v>
      </c>
      <c r="L261" s="77">
        <f t="shared" ref="L261:O265" si="84">E261*($I261+$J261)</f>
        <v>0</v>
      </c>
      <c r="M261" s="77">
        <f t="shared" si="84"/>
        <v>0</v>
      </c>
      <c r="N261" s="77">
        <f t="shared" si="84"/>
        <v>90287000</v>
      </c>
      <c r="O261" s="77">
        <f t="shared" si="84"/>
        <v>90287000</v>
      </c>
      <c r="P261" s="78"/>
    </row>
    <row r="262" spans="1:16" s="22" customFormat="1" ht="16.5">
      <c r="A262" s="96">
        <v>2</v>
      </c>
      <c r="B262" s="97" t="s">
        <v>219</v>
      </c>
      <c r="C262" s="98" t="s">
        <v>97</v>
      </c>
      <c r="D262" s="79">
        <v>1</v>
      </c>
      <c r="E262" s="74">
        <v>0</v>
      </c>
      <c r="F262" s="73">
        <v>0</v>
      </c>
      <c r="G262" s="73">
        <f t="shared" si="82"/>
        <v>1</v>
      </c>
      <c r="H262" s="73">
        <f t="shared" si="83"/>
        <v>1</v>
      </c>
      <c r="I262" s="142">
        <v>144962000</v>
      </c>
      <c r="J262" s="75">
        <v>0</v>
      </c>
      <c r="K262" s="76">
        <f t="shared" si="62"/>
        <v>144962000</v>
      </c>
      <c r="L262" s="77">
        <f t="shared" si="84"/>
        <v>0</v>
      </c>
      <c r="M262" s="77">
        <f t="shared" si="84"/>
        <v>0</v>
      </c>
      <c r="N262" s="77">
        <f t="shared" si="84"/>
        <v>144962000</v>
      </c>
      <c r="O262" s="77">
        <f t="shared" si="84"/>
        <v>144962000</v>
      </c>
      <c r="P262" s="78"/>
    </row>
    <row r="263" spans="1:16" s="22" customFormat="1" ht="16.5">
      <c r="A263" s="96">
        <v>3</v>
      </c>
      <c r="B263" s="97" t="s">
        <v>220</v>
      </c>
      <c r="C263" s="98" t="s">
        <v>97</v>
      </c>
      <c r="D263" s="79">
        <v>1</v>
      </c>
      <c r="E263" s="74">
        <v>0</v>
      </c>
      <c r="F263" s="73">
        <v>0</v>
      </c>
      <c r="G263" s="73">
        <f t="shared" si="82"/>
        <v>1</v>
      </c>
      <c r="H263" s="73">
        <f t="shared" si="83"/>
        <v>1</v>
      </c>
      <c r="I263" s="142">
        <v>62195000</v>
      </c>
      <c r="J263" s="75">
        <v>0</v>
      </c>
      <c r="K263" s="76">
        <f t="shared" si="62"/>
        <v>62195000</v>
      </c>
      <c r="L263" s="77">
        <f t="shared" si="84"/>
        <v>0</v>
      </c>
      <c r="M263" s="77">
        <f t="shared" si="84"/>
        <v>0</v>
      </c>
      <c r="N263" s="77">
        <f t="shared" si="84"/>
        <v>62195000</v>
      </c>
      <c r="O263" s="77">
        <f t="shared" si="84"/>
        <v>62195000</v>
      </c>
      <c r="P263" s="78"/>
    </row>
    <row r="264" spans="1:16" s="22" customFormat="1" ht="31.5">
      <c r="A264" s="96">
        <v>4</v>
      </c>
      <c r="B264" s="97" t="s">
        <v>221</v>
      </c>
      <c r="C264" s="98" t="s">
        <v>97</v>
      </c>
      <c r="D264" s="79">
        <v>1</v>
      </c>
      <c r="E264" s="74">
        <v>0</v>
      </c>
      <c r="F264" s="73">
        <v>0</v>
      </c>
      <c r="G264" s="73">
        <f t="shared" si="82"/>
        <v>1</v>
      </c>
      <c r="H264" s="73">
        <f t="shared" si="83"/>
        <v>1</v>
      </c>
      <c r="I264" s="142">
        <v>21965000</v>
      </c>
      <c r="J264" s="75">
        <v>0</v>
      </c>
      <c r="K264" s="76">
        <f t="shared" si="62"/>
        <v>21965000</v>
      </c>
      <c r="L264" s="77">
        <f t="shared" si="84"/>
        <v>0</v>
      </c>
      <c r="M264" s="77">
        <f t="shared" si="84"/>
        <v>0</v>
      </c>
      <c r="N264" s="77">
        <f t="shared" si="84"/>
        <v>21965000</v>
      </c>
      <c r="O264" s="77">
        <f t="shared" si="84"/>
        <v>21965000</v>
      </c>
      <c r="P264" s="78"/>
    </row>
    <row r="265" spans="1:16" s="22" customFormat="1" ht="31.5">
      <c r="A265" s="96">
        <v>5</v>
      </c>
      <c r="B265" s="97" t="s">
        <v>222</v>
      </c>
      <c r="C265" s="98" t="s">
        <v>97</v>
      </c>
      <c r="D265" s="79">
        <v>1</v>
      </c>
      <c r="E265" s="74">
        <v>0</v>
      </c>
      <c r="F265" s="73">
        <v>0</v>
      </c>
      <c r="G265" s="73">
        <f t="shared" si="82"/>
        <v>1</v>
      </c>
      <c r="H265" s="73">
        <f t="shared" si="83"/>
        <v>1</v>
      </c>
      <c r="I265" s="142">
        <v>43061000</v>
      </c>
      <c r="J265" s="75">
        <v>0</v>
      </c>
      <c r="K265" s="76">
        <f t="shared" si="62"/>
        <v>43061000</v>
      </c>
      <c r="L265" s="77">
        <f t="shared" si="84"/>
        <v>0</v>
      </c>
      <c r="M265" s="77">
        <f t="shared" si="84"/>
        <v>0</v>
      </c>
      <c r="N265" s="77">
        <f t="shared" si="84"/>
        <v>43061000</v>
      </c>
      <c r="O265" s="77">
        <f t="shared" si="84"/>
        <v>43061000</v>
      </c>
      <c r="P265" s="78"/>
    </row>
    <row r="266" spans="1:16" s="22" customFormat="1" ht="15.75">
      <c r="A266" s="95" t="s">
        <v>61</v>
      </c>
      <c r="B266" s="266" t="s">
        <v>223</v>
      </c>
      <c r="C266" s="266"/>
      <c r="D266" s="266"/>
      <c r="E266" s="266"/>
      <c r="F266" s="79"/>
      <c r="G266" s="79"/>
      <c r="H266" s="79"/>
      <c r="I266" s="144"/>
      <c r="J266" s="75"/>
      <c r="K266" s="76"/>
      <c r="L266" s="80"/>
      <c r="M266" s="80"/>
      <c r="N266" s="81"/>
      <c r="O266" s="82"/>
      <c r="P266" s="78"/>
    </row>
    <row r="267" spans="1:16" s="22" customFormat="1" ht="31.5">
      <c r="A267" s="96">
        <v>1</v>
      </c>
      <c r="B267" s="99" t="s">
        <v>224</v>
      </c>
      <c r="C267" s="98" t="s">
        <v>97</v>
      </c>
      <c r="D267" s="79">
        <v>2</v>
      </c>
      <c r="E267" s="74">
        <v>0</v>
      </c>
      <c r="F267" s="73">
        <v>0</v>
      </c>
      <c r="G267" s="73">
        <f t="shared" ref="G267:G273" si="85">D267</f>
        <v>2</v>
      </c>
      <c r="H267" s="73">
        <f t="shared" ref="H267:H273" si="86">F267+G267</f>
        <v>2</v>
      </c>
      <c r="I267" s="142">
        <v>19931000</v>
      </c>
      <c r="J267" s="75">
        <v>0</v>
      </c>
      <c r="K267" s="76">
        <f t="shared" si="62"/>
        <v>39862000</v>
      </c>
      <c r="L267" s="77">
        <f t="shared" ref="L267:O273" si="87">E267*($I267+$J267)</f>
        <v>0</v>
      </c>
      <c r="M267" s="77">
        <f t="shared" si="87"/>
        <v>0</v>
      </c>
      <c r="N267" s="77">
        <f t="shared" si="87"/>
        <v>39862000</v>
      </c>
      <c r="O267" s="77">
        <f t="shared" si="87"/>
        <v>39862000</v>
      </c>
      <c r="P267" s="78"/>
    </row>
    <row r="268" spans="1:16" s="22" customFormat="1" ht="31.5">
      <c r="A268" s="96">
        <v>2</v>
      </c>
      <c r="B268" s="99" t="s">
        <v>225</v>
      </c>
      <c r="C268" s="98" t="s">
        <v>97</v>
      </c>
      <c r="D268" s="79">
        <v>1</v>
      </c>
      <c r="E268" s="74">
        <v>0</v>
      </c>
      <c r="F268" s="73">
        <v>0</v>
      </c>
      <c r="G268" s="73">
        <f t="shared" si="85"/>
        <v>1</v>
      </c>
      <c r="H268" s="73">
        <f t="shared" si="86"/>
        <v>1</v>
      </c>
      <c r="I268" s="142">
        <v>47303000</v>
      </c>
      <c r="J268" s="75">
        <v>0</v>
      </c>
      <c r="K268" s="76">
        <f t="shared" si="62"/>
        <v>47303000</v>
      </c>
      <c r="L268" s="77">
        <f t="shared" si="87"/>
        <v>0</v>
      </c>
      <c r="M268" s="77">
        <f t="shared" si="87"/>
        <v>0</v>
      </c>
      <c r="N268" s="77">
        <f t="shared" si="87"/>
        <v>47303000</v>
      </c>
      <c r="O268" s="77">
        <f t="shared" si="87"/>
        <v>47303000</v>
      </c>
      <c r="P268" s="78"/>
    </row>
    <row r="269" spans="1:16" s="22" customFormat="1" ht="16.5">
      <c r="A269" s="96">
        <v>3</v>
      </c>
      <c r="B269" s="97" t="s">
        <v>226</v>
      </c>
      <c r="C269" s="98" t="s">
        <v>97</v>
      </c>
      <c r="D269" s="79">
        <v>1</v>
      </c>
      <c r="E269" s="74">
        <v>0</v>
      </c>
      <c r="F269" s="73">
        <v>0</v>
      </c>
      <c r="G269" s="73">
        <f t="shared" si="85"/>
        <v>1</v>
      </c>
      <c r="H269" s="73">
        <f t="shared" si="86"/>
        <v>1</v>
      </c>
      <c r="I269" s="142">
        <v>4385000</v>
      </c>
      <c r="J269" s="75">
        <v>0</v>
      </c>
      <c r="K269" s="76">
        <f t="shared" si="62"/>
        <v>4385000</v>
      </c>
      <c r="L269" s="77">
        <f t="shared" si="87"/>
        <v>0</v>
      </c>
      <c r="M269" s="77">
        <f t="shared" si="87"/>
        <v>0</v>
      </c>
      <c r="N269" s="77">
        <f t="shared" si="87"/>
        <v>4385000</v>
      </c>
      <c r="O269" s="77">
        <f t="shared" si="87"/>
        <v>4385000</v>
      </c>
      <c r="P269" s="78"/>
    </row>
    <row r="270" spans="1:16" s="22" customFormat="1" ht="16.5">
      <c r="A270" s="174">
        <v>4</v>
      </c>
      <c r="B270" s="175" t="s">
        <v>227</v>
      </c>
      <c r="C270" s="176" t="s">
        <v>97</v>
      </c>
      <c r="D270" s="177">
        <v>2</v>
      </c>
      <c r="E270" s="178">
        <v>0</v>
      </c>
      <c r="F270" s="179">
        <v>0</v>
      </c>
      <c r="G270" s="179">
        <v>0</v>
      </c>
      <c r="H270" s="179">
        <f t="shared" si="86"/>
        <v>0</v>
      </c>
      <c r="I270" s="180">
        <v>123098000</v>
      </c>
      <c r="J270" s="181">
        <v>0</v>
      </c>
      <c r="K270" s="182">
        <f t="shared" si="62"/>
        <v>246196000</v>
      </c>
      <c r="L270" s="183">
        <f t="shared" si="87"/>
        <v>0</v>
      </c>
      <c r="M270" s="183">
        <f t="shared" si="87"/>
        <v>0</v>
      </c>
      <c r="N270" s="183">
        <f t="shared" si="87"/>
        <v>0</v>
      </c>
      <c r="O270" s="183">
        <f t="shared" si="87"/>
        <v>0</v>
      </c>
      <c r="P270" s="184"/>
    </row>
    <row r="271" spans="1:16" s="22" customFormat="1" ht="16.5">
      <c r="A271" s="96">
        <v>5</v>
      </c>
      <c r="B271" s="97" t="s">
        <v>228</v>
      </c>
      <c r="C271" s="98" t="s">
        <v>97</v>
      </c>
      <c r="D271" s="79">
        <v>1</v>
      </c>
      <c r="E271" s="74">
        <v>0</v>
      </c>
      <c r="F271" s="73">
        <v>0</v>
      </c>
      <c r="G271" s="73">
        <f t="shared" si="85"/>
        <v>1</v>
      </c>
      <c r="H271" s="73">
        <f t="shared" si="86"/>
        <v>1</v>
      </c>
      <c r="I271" s="142">
        <v>35671000</v>
      </c>
      <c r="J271" s="75">
        <v>0</v>
      </c>
      <c r="K271" s="76">
        <f t="shared" si="62"/>
        <v>35671000</v>
      </c>
      <c r="L271" s="77">
        <f t="shared" si="87"/>
        <v>0</v>
      </c>
      <c r="M271" s="77">
        <f t="shared" si="87"/>
        <v>0</v>
      </c>
      <c r="N271" s="77">
        <f t="shared" si="87"/>
        <v>35671000</v>
      </c>
      <c r="O271" s="77">
        <f t="shared" si="87"/>
        <v>35671000</v>
      </c>
      <c r="P271" s="78"/>
    </row>
    <row r="272" spans="1:16" s="22" customFormat="1" ht="31.5">
      <c r="A272" s="96">
        <v>6</v>
      </c>
      <c r="B272" s="99" t="s">
        <v>229</v>
      </c>
      <c r="C272" s="98" t="s">
        <v>97</v>
      </c>
      <c r="D272" s="79">
        <v>1</v>
      </c>
      <c r="E272" s="74">
        <v>0</v>
      </c>
      <c r="F272" s="73">
        <v>0</v>
      </c>
      <c r="G272" s="73">
        <f t="shared" si="85"/>
        <v>1</v>
      </c>
      <c r="H272" s="73">
        <f t="shared" si="86"/>
        <v>1</v>
      </c>
      <c r="I272" s="142">
        <v>37064000</v>
      </c>
      <c r="J272" s="75">
        <v>0</v>
      </c>
      <c r="K272" s="76">
        <f t="shared" si="62"/>
        <v>37064000</v>
      </c>
      <c r="L272" s="77">
        <f t="shared" si="87"/>
        <v>0</v>
      </c>
      <c r="M272" s="77">
        <f t="shared" si="87"/>
        <v>0</v>
      </c>
      <c r="N272" s="77">
        <f t="shared" si="87"/>
        <v>37064000</v>
      </c>
      <c r="O272" s="77">
        <f t="shared" si="87"/>
        <v>37064000</v>
      </c>
      <c r="P272" s="78"/>
    </row>
    <row r="273" spans="1:16" s="22" customFormat="1" ht="16.5">
      <c r="A273" s="96">
        <v>7</v>
      </c>
      <c r="B273" s="97" t="s">
        <v>230</v>
      </c>
      <c r="C273" s="98" t="s">
        <v>97</v>
      </c>
      <c r="D273" s="79">
        <v>1</v>
      </c>
      <c r="E273" s="74">
        <v>0</v>
      </c>
      <c r="F273" s="73">
        <v>0</v>
      </c>
      <c r="G273" s="73">
        <f t="shared" si="85"/>
        <v>1</v>
      </c>
      <c r="H273" s="73">
        <f t="shared" si="86"/>
        <v>1</v>
      </c>
      <c r="I273" s="142">
        <v>51313000</v>
      </c>
      <c r="J273" s="75">
        <v>0</v>
      </c>
      <c r="K273" s="76">
        <f t="shared" si="62"/>
        <v>51313000</v>
      </c>
      <c r="L273" s="77">
        <f t="shared" si="87"/>
        <v>0</v>
      </c>
      <c r="M273" s="77">
        <f t="shared" si="87"/>
        <v>0</v>
      </c>
      <c r="N273" s="77">
        <f t="shared" si="87"/>
        <v>51313000</v>
      </c>
      <c r="O273" s="77">
        <f t="shared" si="87"/>
        <v>51313000</v>
      </c>
      <c r="P273" s="78"/>
    </row>
    <row r="274" spans="1:16" s="22" customFormat="1" ht="15.75">
      <c r="A274" s="95" t="s">
        <v>66</v>
      </c>
      <c r="B274" s="266" t="s">
        <v>231</v>
      </c>
      <c r="C274" s="266"/>
      <c r="D274" s="266"/>
      <c r="E274" s="266"/>
      <c r="F274" s="79"/>
      <c r="G274" s="79"/>
      <c r="H274" s="79"/>
      <c r="I274" s="144"/>
      <c r="J274" s="75"/>
      <c r="K274" s="76"/>
      <c r="L274" s="80"/>
      <c r="M274" s="80"/>
      <c r="N274" s="81"/>
      <c r="O274" s="82"/>
      <c r="P274" s="78"/>
    </row>
    <row r="275" spans="1:16" s="22" customFormat="1" ht="31.5">
      <c r="A275" s="96">
        <v>1</v>
      </c>
      <c r="B275" s="97" t="s">
        <v>232</v>
      </c>
      <c r="C275" s="98" t="s">
        <v>188</v>
      </c>
      <c r="D275" s="79">
        <v>1</v>
      </c>
      <c r="E275" s="74">
        <v>0</v>
      </c>
      <c r="F275" s="73">
        <v>0</v>
      </c>
      <c r="G275" s="73">
        <f t="shared" ref="G275" si="88">D275</f>
        <v>1</v>
      </c>
      <c r="H275" s="73">
        <f t="shared" ref="H275" si="89">F275+G275</f>
        <v>1</v>
      </c>
      <c r="I275" s="142">
        <v>1239434655</v>
      </c>
      <c r="J275" s="75">
        <v>0</v>
      </c>
      <c r="K275" s="76">
        <f t="shared" si="62"/>
        <v>1239434655</v>
      </c>
      <c r="L275" s="77">
        <f t="shared" ref="L275:O275" si="90">E275*($I275+$J275)</f>
        <v>0</v>
      </c>
      <c r="M275" s="77">
        <f t="shared" si="90"/>
        <v>0</v>
      </c>
      <c r="N275" s="77">
        <f t="shared" si="90"/>
        <v>1239434655</v>
      </c>
      <c r="O275" s="77">
        <f t="shared" si="90"/>
        <v>1239434655</v>
      </c>
      <c r="P275" s="78"/>
    </row>
    <row r="276" spans="1:16" s="22" customFormat="1" ht="15.75">
      <c r="A276" s="95" t="s">
        <v>69</v>
      </c>
      <c r="B276" s="266" t="s">
        <v>233</v>
      </c>
      <c r="C276" s="266"/>
      <c r="D276" s="266"/>
      <c r="E276" s="266"/>
      <c r="F276" s="79"/>
      <c r="G276" s="79"/>
      <c r="H276" s="79"/>
      <c r="I276" s="144"/>
      <c r="J276" s="75"/>
      <c r="K276" s="76"/>
      <c r="L276" s="80"/>
      <c r="M276" s="80"/>
      <c r="N276" s="81"/>
      <c r="O276" s="82"/>
      <c r="P276" s="78"/>
    </row>
    <row r="277" spans="1:16" s="22" customFormat="1" ht="16.5">
      <c r="A277" s="96">
        <v>1</v>
      </c>
      <c r="B277" s="97" t="s">
        <v>234</v>
      </c>
      <c r="C277" s="98" t="s">
        <v>188</v>
      </c>
      <c r="D277" s="79">
        <v>1</v>
      </c>
      <c r="E277" s="74">
        <v>0</v>
      </c>
      <c r="F277" s="73">
        <v>0</v>
      </c>
      <c r="G277" s="73">
        <f t="shared" ref="G277:G284" si="91">D277</f>
        <v>1</v>
      </c>
      <c r="H277" s="73">
        <f t="shared" ref="H277:H284" si="92">F277+G277</f>
        <v>1</v>
      </c>
      <c r="I277" s="142">
        <v>101320000</v>
      </c>
      <c r="J277" s="75">
        <v>0</v>
      </c>
      <c r="K277" s="76">
        <f t="shared" si="62"/>
        <v>101320000</v>
      </c>
      <c r="L277" s="77">
        <f t="shared" ref="L277:O278" si="93">E277*($I277+$J277)</f>
        <v>0</v>
      </c>
      <c r="M277" s="77">
        <f t="shared" si="93"/>
        <v>0</v>
      </c>
      <c r="N277" s="77">
        <f t="shared" si="93"/>
        <v>101320000</v>
      </c>
      <c r="O277" s="77">
        <f t="shared" si="93"/>
        <v>101320000</v>
      </c>
      <c r="P277" s="78"/>
    </row>
    <row r="278" spans="1:16" s="22" customFormat="1" ht="16.5">
      <c r="A278" s="96">
        <v>2</v>
      </c>
      <c r="B278" s="97" t="s">
        <v>235</v>
      </c>
      <c r="C278" s="98" t="s">
        <v>97</v>
      </c>
      <c r="D278" s="79">
        <v>1</v>
      </c>
      <c r="E278" s="74">
        <v>0</v>
      </c>
      <c r="F278" s="73">
        <v>0</v>
      </c>
      <c r="G278" s="73">
        <f t="shared" si="91"/>
        <v>1</v>
      </c>
      <c r="H278" s="73">
        <f t="shared" si="92"/>
        <v>1</v>
      </c>
      <c r="I278" s="142">
        <v>41925000</v>
      </c>
      <c r="J278" s="75">
        <v>0</v>
      </c>
      <c r="K278" s="76">
        <f t="shared" si="62"/>
        <v>41925000</v>
      </c>
      <c r="L278" s="77">
        <f t="shared" si="93"/>
        <v>0</v>
      </c>
      <c r="M278" s="77">
        <f t="shared" si="93"/>
        <v>0</v>
      </c>
      <c r="N278" s="77">
        <f t="shared" si="93"/>
        <v>41925000</v>
      </c>
      <c r="O278" s="77">
        <f t="shared" si="93"/>
        <v>41925000</v>
      </c>
      <c r="P278" s="78"/>
    </row>
    <row r="279" spans="1:16" s="22" customFormat="1" ht="16.5">
      <c r="A279" s="95" t="s">
        <v>138</v>
      </c>
      <c r="B279" s="266" t="s">
        <v>236</v>
      </c>
      <c r="C279" s="266"/>
      <c r="D279" s="266"/>
      <c r="E279" s="266"/>
      <c r="F279" s="73">
        <v>0</v>
      </c>
      <c r="G279" s="73">
        <f t="shared" si="91"/>
        <v>0</v>
      </c>
      <c r="H279" s="73">
        <f t="shared" si="92"/>
        <v>0</v>
      </c>
      <c r="I279" s="144"/>
      <c r="J279" s="75"/>
      <c r="K279" s="76"/>
      <c r="L279" s="80"/>
      <c r="M279" s="80"/>
      <c r="N279" s="81"/>
      <c r="O279" s="82"/>
      <c r="P279" s="78"/>
    </row>
    <row r="280" spans="1:16" s="22" customFormat="1" ht="16.5">
      <c r="A280" s="96">
        <v>1</v>
      </c>
      <c r="B280" s="97" t="s">
        <v>237</v>
      </c>
      <c r="C280" s="98" t="s">
        <v>188</v>
      </c>
      <c r="D280" s="79">
        <v>1</v>
      </c>
      <c r="E280" s="74">
        <v>0</v>
      </c>
      <c r="F280" s="73">
        <v>0</v>
      </c>
      <c r="G280" s="73">
        <f t="shared" si="91"/>
        <v>1</v>
      </c>
      <c r="H280" s="73">
        <f t="shared" si="92"/>
        <v>1</v>
      </c>
      <c r="I280" s="142">
        <v>19330000</v>
      </c>
      <c r="J280" s="75">
        <v>0</v>
      </c>
      <c r="K280" s="76">
        <f t="shared" si="62"/>
        <v>19330000</v>
      </c>
      <c r="L280" s="77">
        <f t="shared" ref="L280:O284" si="94">E280*($I280+$J280)</f>
        <v>0</v>
      </c>
      <c r="M280" s="77">
        <f t="shared" si="94"/>
        <v>0</v>
      </c>
      <c r="N280" s="77">
        <f t="shared" si="94"/>
        <v>19330000</v>
      </c>
      <c r="O280" s="77">
        <f t="shared" si="94"/>
        <v>19330000</v>
      </c>
      <c r="P280" s="78"/>
    </row>
    <row r="281" spans="1:16" s="22" customFormat="1" ht="31.5">
      <c r="A281" s="96">
        <v>2</v>
      </c>
      <c r="B281" s="99" t="s">
        <v>238</v>
      </c>
      <c r="C281" s="98" t="s">
        <v>97</v>
      </c>
      <c r="D281" s="79">
        <v>3</v>
      </c>
      <c r="E281" s="74">
        <v>0</v>
      </c>
      <c r="F281" s="73">
        <v>0</v>
      </c>
      <c r="G281" s="73">
        <f t="shared" si="91"/>
        <v>3</v>
      </c>
      <c r="H281" s="73">
        <f t="shared" si="92"/>
        <v>3</v>
      </c>
      <c r="I281" s="142">
        <v>10642000</v>
      </c>
      <c r="J281" s="75">
        <v>0</v>
      </c>
      <c r="K281" s="76">
        <f t="shared" si="62"/>
        <v>31926000</v>
      </c>
      <c r="L281" s="77">
        <f t="shared" si="94"/>
        <v>0</v>
      </c>
      <c r="M281" s="77">
        <f t="shared" si="94"/>
        <v>0</v>
      </c>
      <c r="N281" s="77">
        <f t="shared" si="94"/>
        <v>31926000</v>
      </c>
      <c r="O281" s="77">
        <f t="shared" si="94"/>
        <v>31926000</v>
      </c>
      <c r="P281" s="78"/>
    </row>
    <row r="282" spans="1:16" s="22" customFormat="1" ht="31.5">
      <c r="A282" s="96">
        <v>3</v>
      </c>
      <c r="B282" s="99" t="s">
        <v>239</v>
      </c>
      <c r="C282" s="98" t="s">
        <v>97</v>
      </c>
      <c r="D282" s="79">
        <v>1</v>
      </c>
      <c r="E282" s="74">
        <v>0</v>
      </c>
      <c r="F282" s="73">
        <v>0</v>
      </c>
      <c r="G282" s="73">
        <f t="shared" si="91"/>
        <v>1</v>
      </c>
      <c r="H282" s="73">
        <f t="shared" si="92"/>
        <v>1</v>
      </c>
      <c r="I282" s="142">
        <v>5973000</v>
      </c>
      <c r="J282" s="75">
        <v>0</v>
      </c>
      <c r="K282" s="76">
        <f t="shared" si="62"/>
        <v>5973000</v>
      </c>
      <c r="L282" s="77">
        <f t="shared" si="94"/>
        <v>0</v>
      </c>
      <c r="M282" s="77">
        <f t="shared" si="94"/>
        <v>0</v>
      </c>
      <c r="N282" s="77">
        <f t="shared" si="94"/>
        <v>5973000</v>
      </c>
      <c r="O282" s="77">
        <f t="shared" si="94"/>
        <v>5973000</v>
      </c>
      <c r="P282" s="78"/>
    </row>
    <row r="283" spans="1:16" s="22" customFormat="1" ht="16.5">
      <c r="A283" s="96">
        <v>4</v>
      </c>
      <c r="B283" s="99" t="s">
        <v>240</v>
      </c>
      <c r="C283" s="98" t="s">
        <v>241</v>
      </c>
      <c r="D283" s="79">
        <v>2</v>
      </c>
      <c r="E283" s="74">
        <v>0</v>
      </c>
      <c r="F283" s="73">
        <v>0</v>
      </c>
      <c r="G283" s="73">
        <f t="shared" si="91"/>
        <v>2</v>
      </c>
      <c r="H283" s="73">
        <f t="shared" si="92"/>
        <v>2</v>
      </c>
      <c r="I283" s="142">
        <v>7647000</v>
      </c>
      <c r="J283" s="75">
        <v>0</v>
      </c>
      <c r="K283" s="76">
        <f t="shared" ref="K283:K346" si="95">I283*D283</f>
        <v>15294000</v>
      </c>
      <c r="L283" s="77">
        <f t="shared" si="94"/>
        <v>0</v>
      </c>
      <c r="M283" s="77">
        <f t="shared" si="94"/>
        <v>0</v>
      </c>
      <c r="N283" s="77">
        <f t="shared" si="94"/>
        <v>15294000</v>
      </c>
      <c r="O283" s="77">
        <f t="shared" si="94"/>
        <v>15294000</v>
      </c>
      <c r="P283" s="78"/>
    </row>
    <row r="284" spans="1:16" s="22" customFormat="1" ht="16.5">
      <c r="A284" s="96">
        <v>5</v>
      </c>
      <c r="B284" s="97" t="s">
        <v>242</v>
      </c>
      <c r="C284" s="98" t="s">
        <v>122</v>
      </c>
      <c r="D284" s="79">
        <v>2</v>
      </c>
      <c r="E284" s="74">
        <v>0</v>
      </c>
      <c r="F284" s="73">
        <v>0</v>
      </c>
      <c r="G284" s="73">
        <f t="shared" si="91"/>
        <v>2</v>
      </c>
      <c r="H284" s="73">
        <f t="shared" si="92"/>
        <v>2</v>
      </c>
      <c r="I284" s="142">
        <v>1715000</v>
      </c>
      <c r="J284" s="75">
        <v>0</v>
      </c>
      <c r="K284" s="76">
        <f t="shared" si="95"/>
        <v>3430000</v>
      </c>
      <c r="L284" s="77">
        <f t="shared" si="94"/>
        <v>0</v>
      </c>
      <c r="M284" s="77">
        <f t="shared" si="94"/>
        <v>0</v>
      </c>
      <c r="N284" s="77">
        <f t="shared" si="94"/>
        <v>3430000</v>
      </c>
      <c r="O284" s="77">
        <f t="shared" si="94"/>
        <v>3430000</v>
      </c>
      <c r="P284" s="78"/>
    </row>
    <row r="285" spans="1:16" s="22" customFormat="1" ht="15.75">
      <c r="A285" s="95" t="s">
        <v>140</v>
      </c>
      <c r="B285" s="266" t="s">
        <v>243</v>
      </c>
      <c r="C285" s="266"/>
      <c r="D285" s="266"/>
      <c r="E285" s="266"/>
      <c r="F285" s="79"/>
      <c r="G285" s="79"/>
      <c r="H285" s="79"/>
      <c r="I285" s="144"/>
      <c r="J285" s="75"/>
      <c r="K285" s="76"/>
      <c r="L285" s="80"/>
      <c r="M285" s="80"/>
      <c r="N285" s="81"/>
      <c r="O285" s="82"/>
      <c r="P285" s="78"/>
    </row>
    <row r="286" spans="1:16" s="22" customFormat="1" ht="31.5">
      <c r="A286" s="96">
        <v>1</v>
      </c>
      <c r="B286" s="99" t="s">
        <v>244</v>
      </c>
      <c r="C286" s="98" t="s">
        <v>54</v>
      </c>
      <c r="D286" s="79">
        <v>1</v>
      </c>
      <c r="E286" s="74">
        <v>0</v>
      </c>
      <c r="F286" s="73">
        <v>0</v>
      </c>
      <c r="G286" s="73">
        <f t="shared" ref="G286:G289" si="96">D286</f>
        <v>1</v>
      </c>
      <c r="H286" s="73">
        <f t="shared" ref="H286:H289" si="97">F286+G286</f>
        <v>1</v>
      </c>
      <c r="I286" s="142">
        <v>16737000</v>
      </c>
      <c r="J286" s="75">
        <v>0</v>
      </c>
      <c r="K286" s="76">
        <f t="shared" si="95"/>
        <v>16737000</v>
      </c>
      <c r="L286" s="77">
        <f t="shared" ref="L286:O294" si="98">E286*($I286+$J286)</f>
        <v>0</v>
      </c>
      <c r="M286" s="77">
        <f t="shared" si="98"/>
        <v>0</v>
      </c>
      <c r="N286" s="77">
        <f t="shared" si="98"/>
        <v>16737000</v>
      </c>
      <c r="O286" s="77">
        <f t="shared" si="98"/>
        <v>16737000</v>
      </c>
      <c r="P286" s="78"/>
    </row>
    <row r="287" spans="1:16" s="22" customFormat="1" ht="31.5">
      <c r="A287" s="96">
        <v>2</v>
      </c>
      <c r="B287" s="99" t="s">
        <v>245</v>
      </c>
      <c r="C287" s="98" t="s">
        <v>97</v>
      </c>
      <c r="D287" s="79">
        <v>4</v>
      </c>
      <c r="E287" s="74">
        <v>0</v>
      </c>
      <c r="F287" s="73">
        <v>0</v>
      </c>
      <c r="G287" s="73">
        <f t="shared" si="96"/>
        <v>4</v>
      </c>
      <c r="H287" s="73">
        <f t="shared" si="97"/>
        <v>4</v>
      </c>
      <c r="I287" s="142">
        <v>1271000</v>
      </c>
      <c r="J287" s="75">
        <v>0</v>
      </c>
      <c r="K287" s="76">
        <f t="shared" si="95"/>
        <v>5084000</v>
      </c>
      <c r="L287" s="77">
        <f t="shared" si="98"/>
        <v>0</v>
      </c>
      <c r="M287" s="77">
        <f t="shared" si="98"/>
        <v>0</v>
      </c>
      <c r="N287" s="77">
        <f t="shared" si="98"/>
        <v>5084000</v>
      </c>
      <c r="O287" s="77">
        <f t="shared" si="98"/>
        <v>5084000</v>
      </c>
      <c r="P287" s="78"/>
    </row>
    <row r="288" spans="1:16" s="22" customFormat="1" ht="31.5">
      <c r="A288" s="96">
        <v>3</v>
      </c>
      <c r="B288" s="99" t="s">
        <v>246</v>
      </c>
      <c r="C288" s="98" t="s">
        <v>247</v>
      </c>
      <c r="D288" s="79">
        <v>2</v>
      </c>
      <c r="E288" s="74">
        <v>0</v>
      </c>
      <c r="F288" s="73">
        <v>0</v>
      </c>
      <c r="G288" s="73">
        <f t="shared" si="96"/>
        <v>2</v>
      </c>
      <c r="H288" s="73">
        <f t="shared" si="97"/>
        <v>2</v>
      </c>
      <c r="I288" s="142">
        <v>6458000</v>
      </c>
      <c r="J288" s="75">
        <v>0</v>
      </c>
      <c r="K288" s="76">
        <f t="shared" si="95"/>
        <v>12916000</v>
      </c>
      <c r="L288" s="77">
        <f t="shared" si="98"/>
        <v>0</v>
      </c>
      <c r="M288" s="77">
        <f t="shared" si="98"/>
        <v>0</v>
      </c>
      <c r="N288" s="77">
        <f t="shared" si="98"/>
        <v>12916000</v>
      </c>
      <c r="O288" s="77">
        <f t="shared" si="98"/>
        <v>12916000</v>
      </c>
      <c r="P288" s="78"/>
    </row>
    <row r="289" spans="1:16" s="22" customFormat="1" ht="16.5">
      <c r="A289" s="96">
        <v>4</v>
      </c>
      <c r="B289" s="97" t="s">
        <v>248</v>
      </c>
      <c r="C289" s="98" t="s">
        <v>247</v>
      </c>
      <c r="D289" s="79">
        <v>4</v>
      </c>
      <c r="E289" s="74">
        <v>0</v>
      </c>
      <c r="F289" s="73">
        <v>0</v>
      </c>
      <c r="G289" s="73">
        <f t="shared" si="96"/>
        <v>4</v>
      </c>
      <c r="H289" s="73">
        <f t="shared" si="97"/>
        <v>4</v>
      </c>
      <c r="I289" s="142">
        <v>1290000</v>
      </c>
      <c r="J289" s="75">
        <v>0</v>
      </c>
      <c r="K289" s="76">
        <f t="shared" si="95"/>
        <v>5160000</v>
      </c>
      <c r="L289" s="77">
        <f t="shared" si="98"/>
        <v>0</v>
      </c>
      <c r="M289" s="77">
        <f t="shared" si="98"/>
        <v>0</v>
      </c>
      <c r="N289" s="77">
        <f t="shared" si="98"/>
        <v>5160000</v>
      </c>
      <c r="O289" s="77">
        <f t="shared" si="98"/>
        <v>5160000</v>
      </c>
      <c r="P289" s="78"/>
    </row>
    <row r="290" spans="1:16" s="22" customFormat="1" ht="15.75">
      <c r="A290" s="95" t="s">
        <v>430</v>
      </c>
      <c r="B290" s="266" t="s">
        <v>422</v>
      </c>
      <c r="C290" s="266"/>
      <c r="D290" s="266"/>
      <c r="E290" s="266"/>
      <c r="F290" s="266"/>
      <c r="G290" s="266"/>
      <c r="H290" s="266"/>
      <c r="I290" s="145"/>
      <c r="J290" s="75"/>
      <c r="K290" s="76"/>
      <c r="L290" s="77">
        <f t="shared" si="98"/>
        <v>0</v>
      </c>
      <c r="M290" s="77">
        <f t="shared" si="98"/>
        <v>0</v>
      </c>
      <c r="N290" s="77">
        <f t="shared" si="98"/>
        <v>0</v>
      </c>
      <c r="O290" s="77">
        <f t="shared" si="98"/>
        <v>0</v>
      </c>
      <c r="P290" s="78"/>
    </row>
    <row r="291" spans="1:16" s="22" customFormat="1" ht="16.5">
      <c r="A291" s="96">
        <v>1</v>
      </c>
      <c r="B291" s="97" t="s">
        <v>269</v>
      </c>
      <c r="C291" s="98" t="s">
        <v>65</v>
      </c>
      <c r="D291" s="79">
        <v>1</v>
      </c>
      <c r="E291" s="74">
        <v>0</v>
      </c>
      <c r="F291" s="73">
        <v>0</v>
      </c>
      <c r="G291" s="73">
        <f t="shared" ref="G291:G294" si="99">D291</f>
        <v>1</v>
      </c>
      <c r="H291" s="73">
        <f t="shared" ref="H291:H294" si="100">F291+G291</f>
        <v>1</v>
      </c>
      <c r="I291" s="142">
        <v>432648000</v>
      </c>
      <c r="J291" s="75">
        <v>0</v>
      </c>
      <c r="K291" s="76">
        <f t="shared" si="95"/>
        <v>432648000</v>
      </c>
      <c r="L291" s="77">
        <f t="shared" si="98"/>
        <v>0</v>
      </c>
      <c r="M291" s="77">
        <f t="shared" si="98"/>
        <v>0</v>
      </c>
      <c r="N291" s="77">
        <f t="shared" si="98"/>
        <v>432648000</v>
      </c>
      <c r="O291" s="77">
        <f t="shared" si="98"/>
        <v>432648000</v>
      </c>
      <c r="P291" s="78"/>
    </row>
    <row r="292" spans="1:16" s="22" customFormat="1" ht="31.5">
      <c r="A292" s="96">
        <v>2</v>
      </c>
      <c r="B292" s="97" t="s">
        <v>270</v>
      </c>
      <c r="C292" s="98" t="s">
        <v>65</v>
      </c>
      <c r="D292" s="79">
        <v>1</v>
      </c>
      <c r="E292" s="74">
        <v>0</v>
      </c>
      <c r="F292" s="73">
        <v>0</v>
      </c>
      <c r="G292" s="73">
        <f t="shared" si="99"/>
        <v>1</v>
      </c>
      <c r="H292" s="73">
        <f t="shared" si="100"/>
        <v>1</v>
      </c>
      <c r="I292" s="142">
        <v>544292000</v>
      </c>
      <c r="J292" s="75">
        <v>0</v>
      </c>
      <c r="K292" s="76">
        <f t="shared" si="95"/>
        <v>544292000</v>
      </c>
      <c r="L292" s="77">
        <f t="shared" si="98"/>
        <v>0</v>
      </c>
      <c r="M292" s="77">
        <f t="shared" si="98"/>
        <v>0</v>
      </c>
      <c r="N292" s="77">
        <f t="shared" si="98"/>
        <v>544292000</v>
      </c>
      <c r="O292" s="77">
        <f t="shared" si="98"/>
        <v>544292000</v>
      </c>
      <c r="P292" s="78"/>
    </row>
    <row r="293" spans="1:16" s="22" customFormat="1" ht="31.5">
      <c r="A293" s="96">
        <v>3</v>
      </c>
      <c r="B293" s="97" t="s">
        <v>204</v>
      </c>
      <c r="C293" s="98" t="s">
        <v>54</v>
      </c>
      <c r="D293" s="79">
        <v>2</v>
      </c>
      <c r="E293" s="74">
        <v>0</v>
      </c>
      <c r="F293" s="73">
        <v>0</v>
      </c>
      <c r="G293" s="73">
        <f t="shared" si="99"/>
        <v>2</v>
      </c>
      <c r="H293" s="73">
        <f t="shared" si="100"/>
        <v>2</v>
      </c>
      <c r="I293" s="142">
        <v>689985000</v>
      </c>
      <c r="J293" s="75">
        <v>0</v>
      </c>
      <c r="K293" s="76">
        <f t="shared" si="95"/>
        <v>1379970000</v>
      </c>
      <c r="L293" s="77">
        <f t="shared" si="98"/>
        <v>0</v>
      </c>
      <c r="M293" s="77">
        <f t="shared" si="98"/>
        <v>0</v>
      </c>
      <c r="N293" s="77">
        <f t="shared" si="98"/>
        <v>1379970000</v>
      </c>
      <c r="O293" s="77">
        <f t="shared" si="98"/>
        <v>1379970000</v>
      </c>
      <c r="P293" s="78"/>
    </row>
    <row r="294" spans="1:16" s="22" customFormat="1" ht="31.5">
      <c r="A294" s="96">
        <v>4</v>
      </c>
      <c r="B294" s="97" t="s">
        <v>271</v>
      </c>
      <c r="C294" s="98" t="s">
        <v>54</v>
      </c>
      <c r="D294" s="79">
        <v>1</v>
      </c>
      <c r="E294" s="74">
        <v>0</v>
      </c>
      <c r="F294" s="73">
        <v>0</v>
      </c>
      <c r="G294" s="73">
        <f t="shared" si="99"/>
        <v>1</v>
      </c>
      <c r="H294" s="73">
        <f t="shared" si="100"/>
        <v>1</v>
      </c>
      <c r="I294" s="142">
        <v>462212000</v>
      </c>
      <c r="J294" s="75">
        <v>0</v>
      </c>
      <c r="K294" s="76">
        <f t="shared" si="95"/>
        <v>462212000</v>
      </c>
      <c r="L294" s="77">
        <f t="shared" si="98"/>
        <v>0</v>
      </c>
      <c r="M294" s="77">
        <f t="shared" si="98"/>
        <v>0</v>
      </c>
      <c r="N294" s="77">
        <f t="shared" si="98"/>
        <v>462212000</v>
      </c>
      <c r="O294" s="77">
        <f t="shared" si="98"/>
        <v>462212000</v>
      </c>
      <c r="P294" s="78"/>
    </row>
    <row r="295" spans="1:16" s="22" customFormat="1" ht="15.75">
      <c r="A295" s="94" t="s">
        <v>431</v>
      </c>
      <c r="B295" s="266" t="s">
        <v>432</v>
      </c>
      <c r="C295" s="266"/>
      <c r="D295" s="266"/>
      <c r="E295" s="266"/>
      <c r="F295" s="266"/>
      <c r="G295" s="266"/>
      <c r="H295" s="266"/>
      <c r="I295" s="146"/>
      <c r="J295" s="75"/>
      <c r="K295" s="76"/>
      <c r="L295" s="80"/>
      <c r="M295" s="80"/>
      <c r="N295" s="81"/>
      <c r="O295" s="82"/>
      <c r="P295" s="78"/>
    </row>
    <row r="296" spans="1:16" s="22" customFormat="1" ht="15.75">
      <c r="A296" s="95" t="s">
        <v>51</v>
      </c>
      <c r="B296" s="266" t="s">
        <v>287</v>
      </c>
      <c r="C296" s="266"/>
      <c r="D296" s="266"/>
      <c r="E296" s="266"/>
      <c r="F296" s="79"/>
      <c r="G296" s="79"/>
      <c r="H296" s="79"/>
      <c r="I296" s="144"/>
      <c r="J296" s="75"/>
      <c r="K296" s="76"/>
      <c r="L296" s="80"/>
      <c r="M296" s="80"/>
      <c r="N296" s="81"/>
      <c r="O296" s="82"/>
      <c r="P296" s="78"/>
    </row>
    <row r="297" spans="1:16" s="22" customFormat="1" ht="47.25">
      <c r="A297" s="96">
        <v>1</v>
      </c>
      <c r="B297" s="99" t="s">
        <v>288</v>
      </c>
      <c r="C297" s="98" t="s">
        <v>54</v>
      </c>
      <c r="D297" s="79">
        <v>1</v>
      </c>
      <c r="E297" s="74">
        <v>0</v>
      </c>
      <c r="F297" s="73">
        <v>0</v>
      </c>
      <c r="G297" s="73">
        <f t="shared" ref="G297:G303" si="101">D297</f>
        <v>1</v>
      </c>
      <c r="H297" s="73">
        <f t="shared" ref="H297:H303" si="102">F297+G297</f>
        <v>1</v>
      </c>
      <c r="I297" s="142">
        <v>508003000</v>
      </c>
      <c r="J297" s="75">
        <v>0</v>
      </c>
      <c r="K297" s="76">
        <f t="shared" si="95"/>
        <v>508003000</v>
      </c>
      <c r="L297" s="77">
        <f t="shared" ref="L297:O303" si="103">E297*($I297+$J297)</f>
        <v>0</v>
      </c>
      <c r="M297" s="77">
        <f t="shared" si="103"/>
        <v>0</v>
      </c>
      <c r="N297" s="77">
        <f t="shared" si="103"/>
        <v>508003000</v>
      </c>
      <c r="O297" s="77">
        <f t="shared" si="103"/>
        <v>508003000</v>
      </c>
      <c r="P297" s="78"/>
    </row>
    <row r="298" spans="1:16" s="22" customFormat="1" ht="16.5">
      <c r="A298" s="96">
        <v>2</v>
      </c>
      <c r="B298" s="97" t="s">
        <v>289</v>
      </c>
      <c r="C298" s="98" t="s">
        <v>54</v>
      </c>
      <c r="D298" s="79">
        <v>1</v>
      </c>
      <c r="E298" s="74">
        <v>0</v>
      </c>
      <c r="F298" s="73">
        <v>0</v>
      </c>
      <c r="G298" s="73">
        <f t="shared" si="101"/>
        <v>1</v>
      </c>
      <c r="H298" s="73">
        <f t="shared" si="102"/>
        <v>1</v>
      </c>
      <c r="I298" s="142">
        <v>28406000</v>
      </c>
      <c r="J298" s="75">
        <v>0</v>
      </c>
      <c r="K298" s="76">
        <f t="shared" si="95"/>
        <v>28406000</v>
      </c>
      <c r="L298" s="77">
        <f t="shared" si="103"/>
        <v>0</v>
      </c>
      <c r="M298" s="77">
        <f t="shared" si="103"/>
        <v>0</v>
      </c>
      <c r="N298" s="77">
        <f t="shared" si="103"/>
        <v>28406000</v>
      </c>
      <c r="O298" s="77">
        <f t="shared" si="103"/>
        <v>28406000</v>
      </c>
      <c r="P298" s="78"/>
    </row>
    <row r="299" spans="1:16" s="22" customFormat="1" ht="16.5">
      <c r="A299" s="96">
        <v>3</v>
      </c>
      <c r="B299" s="97" t="s">
        <v>290</v>
      </c>
      <c r="C299" s="98" t="s">
        <v>54</v>
      </c>
      <c r="D299" s="79">
        <v>1</v>
      </c>
      <c r="E299" s="74">
        <v>0</v>
      </c>
      <c r="F299" s="73">
        <v>0</v>
      </c>
      <c r="G299" s="73">
        <f t="shared" si="101"/>
        <v>1</v>
      </c>
      <c r="H299" s="73">
        <f t="shared" si="102"/>
        <v>1</v>
      </c>
      <c r="I299" s="142">
        <v>129896000</v>
      </c>
      <c r="J299" s="75">
        <v>0</v>
      </c>
      <c r="K299" s="76">
        <f t="shared" si="95"/>
        <v>129896000</v>
      </c>
      <c r="L299" s="77">
        <f t="shared" si="103"/>
        <v>0</v>
      </c>
      <c r="M299" s="77">
        <f t="shared" si="103"/>
        <v>0</v>
      </c>
      <c r="N299" s="77">
        <f t="shared" si="103"/>
        <v>129896000</v>
      </c>
      <c r="O299" s="77">
        <f t="shared" si="103"/>
        <v>129896000</v>
      </c>
      <c r="P299" s="78"/>
    </row>
    <row r="300" spans="1:16" s="22" customFormat="1" ht="16.5">
      <c r="A300" s="96">
        <v>4</v>
      </c>
      <c r="B300" s="97" t="s">
        <v>291</v>
      </c>
      <c r="C300" s="98" t="s">
        <v>97</v>
      </c>
      <c r="D300" s="79">
        <v>1</v>
      </c>
      <c r="E300" s="74">
        <v>0</v>
      </c>
      <c r="F300" s="73">
        <v>0</v>
      </c>
      <c r="G300" s="73">
        <f t="shared" si="101"/>
        <v>1</v>
      </c>
      <c r="H300" s="73">
        <f t="shared" si="102"/>
        <v>1</v>
      </c>
      <c r="I300" s="142">
        <v>28406000</v>
      </c>
      <c r="J300" s="75">
        <v>0</v>
      </c>
      <c r="K300" s="76">
        <f t="shared" si="95"/>
        <v>28406000</v>
      </c>
      <c r="L300" s="77">
        <f t="shared" si="103"/>
        <v>0</v>
      </c>
      <c r="M300" s="77">
        <f t="shared" si="103"/>
        <v>0</v>
      </c>
      <c r="N300" s="77">
        <f t="shared" si="103"/>
        <v>28406000</v>
      </c>
      <c r="O300" s="77">
        <f t="shared" si="103"/>
        <v>28406000</v>
      </c>
      <c r="P300" s="78"/>
    </row>
    <row r="301" spans="1:16" s="22" customFormat="1" ht="16.5">
      <c r="A301" s="96">
        <v>5</v>
      </c>
      <c r="B301" s="97" t="s">
        <v>292</v>
      </c>
      <c r="C301" s="98" t="s">
        <v>54</v>
      </c>
      <c r="D301" s="79">
        <v>1</v>
      </c>
      <c r="E301" s="74">
        <v>0</v>
      </c>
      <c r="F301" s="73">
        <v>0</v>
      </c>
      <c r="G301" s="73">
        <f t="shared" si="101"/>
        <v>1</v>
      </c>
      <c r="H301" s="73">
        <f t="shared" si="102"/>
        <v>1</v>
      </c>
      <c r="I301" s="142">
        <v>47557000</v>
      </c>
      <c r="J301" s="75">
        <v>0</v>
      </c>
      <c r="K301" s="76">
        <f t="shared" si="95"/>
        <v>47557000</v>
      </c>
      <c r="L301" s="77">
        <f t="shared" si="103"/>
        <v>0</v>
      </c>
      <c r="M301" s="77">
        <f t="shared" si="103"/>
        <v>0</v>
      </c>
      <c r="N301" s="77">
        <f t="shared" si="103"/>
        <v>47557000</v>
      </c>
      <c r="O301" s="77">
        <f t="shared" si="103"/>
        <v>47557000</v>
      </c>
      <c r="P301" s="78"/>
    </row>
    <row r="302" spans="1:16" s="22" customFormat="1" ht="31.5">
      <c r="A302" s="96">
        <v>6</v>
      </c>
      <c r="B302" s="99" t="s">
        <v>293</v>
      </c>
      <c r="C302" s="98" t="s">
        <v>54</v>
      </c>
      <c r="D302" s="79">
        <v>1</v>
      </c>
      <c r="E302" s="74">
        <v>0</v>
      </c>
      <c r="F302" s="73">
        <v>0</v>
      </c>
      <c r="G302" s="73">
        <f t="shared" si="101"/>
        <v>1</v>
      </c>
      <c r="H302" s="73">
        <f t="shared" si="102"/>
        <v>1</v>
      </c>
      <c r="I302" s="142">
        <v>53754000</v>
      </c>
      <c r="J302" s="75">
        <v>0</v>
      </c>
      <c r="K302" s="76">
        <f t="shared" si="95"/>
        <v>53754000</v>
      </c>
      <c r="L302" s="77">
        <f t="shared" si="103"/>
        <v>0</v>
      </c>
      <c r="M302" s="77">
        <f t="shared" si="103"/>
        <v>0</v>
      </c>
      <c r="N302" s="77">
        <f t="shared" si="103"/>
        <v>53754000</v>
      </c>
      <c r="O302" s="77">
        <f t="shared" si="103"/>
        <v>53754000</v>
      </c>
      <c r="P302" s="78"/>
    </row>
    <row r="303" spans="1:16" s="22" customFormat="1" ht="16.5">
      <c r="A303" s="96">
        <v>7</v>
      </c>
      <c r="B303" s="97" t="s">
        <v>294</v>
      </c>
      <c r="C303" s="98" t="s">
        <v>54</v>
      </c>
      <c r="D303" s="79">
        <v>1</v>
      </c>
      <c r="E303" s="74">
        <v>0</v>
      </c>
      <c r="F303" s="73">
        <v>0</v>
      </c>
      <c r="G303" s="73">
        <f t="shared" si="101"/>
        <v>1</v>
      </c>
      <c r="H303" s="73">
        <f t="shared" si="102"/>
        <v>1</v>
      </c>
      <c r="I303" s="142">
        <v>26060000</v>
      </c>
      <c r="J303" s="75">
        <v>0</v>
      </c>
      <c r="K303" s="76">
        <f t="shared" si="95"/>
        <v>26060000</v>
      </c>
      <c r="L303" s="77">
        <f t="shared" si="103"/>
        <v>0</v>
      </c>
      <c r="M303" s="77">
        <f t="shared" si="103"/>
        <v>0</v>
      </c>
      <c r="N303" s="77">
        <f t="shared" si="103"/>
        <v>26060000</v>
      </c>
      <c r="O303" s="77">
        <f t="shared" si="103"/>
        <v>26060000</v>
      </c>
      <c r="P303" s="78"/>
    </row>
    <row r="304" spans="1:16" s="22" customFormat="1" ht="15.75">
      <c r="A304" s="95" t="s">
        <v>57</v>
      </c>
      <c r="B304" s="266" t="s">
        <v>295</v>
      </c>
      <c r="C304" s="266"/>
      <c r="D304" s="266"/>
      <c r="E304" s="266"/>
      <c r="F304" s="79"/>
      <c r="G304" s="79"/>
      <c r="H304" s="79"/>
      <c r="I304" s="144"/>
      <c r="J304" s="75"/>
      <c r="K304" s="76"/>
      <c r="L304" s="80"/>
      <c r="M304" s="80"/>
      <c r="N304" s="81"/>
      <c r="O304" s="82"/>
      <c r="P304" s="78"/>
    </row>
    <row r="305" spans="1:16" s="22" customFormat="1" ht="47.25">
      <c r="A305" s="96">
        <v>1</v>
      </c>
      <c r="B305" s="99" t="s">
        <v>288</v>
      </c>
      <c r="C305" s="98" t="s">
        <v>54</v>
      </c>
      <c r="D305" s="79">
        <v>1</v>
      </c>
      <c r="E305" s="74">
        <v>0</v>
      </c>
      <c r="F305" s="73">
        <v>0</v>
      </c>
      <c r="G305" s="73">
        <f t="shared" ref="G305:G320" si="104">D305</f>
        <v>1</v>
      </c>
      <c r="H305" s="73">
        <f t="shared" ref="H305:H320" si="105">F305+G305</f>
        <v>1</v>
      </c>
      <c r="I305" s="142">
        <v>508003000</v>
      </c>
      <c r="J305" s="75">
        <v>0</v>
      </c>
      <c r="K305" s="76">
        <f t="shared" si="95"/>
        <v>508003000</v>
      </c>
      <c r="L305" s="77">
        <f t="shared" ref="L305:O320" si="106">E305*($I305+$J305)</f>
        <v>0</v>
      </c>
      <c r="M305" s="77">
        <f t="shared" si="106"/>
        <v>0</v>
      </c>
      <c r="N305" s="77">
        <f t="shared" si="106"/>
        <v>508003000</v>
      </c>
      <c r="O305" s="77">
        <f t="shared" si="106"/>
        <v>508003000</v>
      </c>
      <c r="P305" s="78"/>
    </row>
    <row r="306" spans="1:16" s="22" customFormat="1" ht="16.5">
      <c r="A306" s="96">
        <v>2</v>
      </c>
      <c r="B306" s="97" t="s">
        <v>289</v>
      </c>
      <c r="C306" s="98" t="s">
        <v>54</v>
      </c>
      <c r="D306" s="79">
        <v>1</v>
      </c>
      <c r="E306" s="74">
        <v>0</v>
      </c>
      <c r="F306" s="73">
        <v>0</v>
      </c>
      <c r="G306" s="73">
        <f t="shared" si="104"/>
        <v>1</v>
      </c>
      <c r="H306" s="73">
        <f t="shared" si="105"/>
        <v>1</v>
      </c>
      <c r="I306" s="142">
        <v>28406000</v>
      </c>
      <c r="J306" s="75">
        <v>0</v>
      </c>
      <c r="K306" s="76">
        <f t="shared" si="95"/>
        <v>28406000</v>
      </c>
      <c r="L306" s="77">
        <f t="shared" si="106"/>
        <v>0</v>
      </c>
      <c r="M306" s="77">
        <f t="shared" si="106"/>
        <v>0</v>
      </c>
      <c r="N306" s="77">
        <f t="shared" si="106"/>
        <v>28406000</v>
      </c>
      <c r="O306" s="77">
        <f t="shared" si="106"/>
        <v>28406000</v>
      </c>
      <c r="P306" s="83"/>
    </row>
    <row r="307" spans="1:16" s="22" customFormat="1" ht="16.5">
      <c r="A307" s="96">
        <v>3</v>
      </c>
      <c r="B307" s="97" t="s">
        <v>290</v>
      </c>
      <c r="C307" s="98" t="s">
        <v>54</v>
      </c>
      <c r="D307" s="79">
        <v>1</v>
      </c>
      <c r="E307" s="74">
        <v>0</v>
      </c>
      <c r="F307" s="73">
        <v>0</v>
      </c>
      <c r="G307" s="73">
        <f t="shared" si="104"/>
        <v>1</v>
      </c>
      <c r="H307" s="73">
        <f t="shared" si="105"/>
        <v>1</v>
      </c>
      <c r="I307" s="142">
        <v>129896000</v>
      </c>
      <c r="J307" s="75">
        <v>0</v>
      </c>
      <c r="K307" s="76">
        <f t="shared" si="95"/>
        <v>129896000</v>
      </c>
      <c r="L307" s="77">
        <f t="shared" si="106"/>
        <v>0</v>
      </c>
      <c r="M307" s="77">
        <f t="shared" si="106"/>
        <v>0</v>
      </c>
      <c r="N307" s="77">
        <f t="shared" si="106"/>
        <v>129896000</v>
      </c>
      <c r="O307" s="77">
        <f t="shared" si="106"/>
        <v>129896000</v>
      </c>
      <c r="P307" s="78"/>
    </row>
    <row r="308" spans="1:16" s="22" customFormat="1" ht="16.5">
      <c r="A308" s="96">
        <v>4</v>
      </c>
      <c r="B308" s="97" t="s">
        <v>291</v>
      </c>
      <c r="C308" s="98" t="s">
        <v>54</v>
      </c>
      <c r="D308" s="79">
        <v>1</v>
      </c>
      <c r="E308" s="74">
        <v>0</v>
      </c>
      <c r="F308" s="73">
        <v>0</v>
      </c>
      <c r="G308" s="73">
        <f t="shared" si="104"/>
        <v>1</v>
      </c>
      <c r="H308" s="73">
        <f t="shared" si="105"/>
        <v>1</v>
      </c>
      <c r="I308" s="142">
        <v>28406000</v>
      </c>
      <c r="J308" s="75">
        <v>0</v>
      </c>
      <c r="K308" s="76">
        <f t="shared" si="95"/>
        <v>28406000</v>
      </c>
      <c r="L308" s="77">
        <f t="shared" si="106"/>
        <v>0</v>
      </c>
      <c r="M308" s="77">
        <f t="shared" si="106"/>
        <v>0</v>
      </c>
      <c r="N308" s="77">
        <f t="shared" si="106"/>
        <v>28406000</v>
      </c>
      <c r="O308" s="77">
        <f t="shared" si="106"/>
        <v>28406000</v>
      </c>
      <c r="P308" s="78"/>
    </row>
    <row r="309" spans="1:16" s="22" customFormat="1" ht="16.5">
      <c r="A309" s="96">
        <v>5</v>
      </c>
      <c r="B309" s="97" t="s">
        <v>296</v>
      </c>
      <c r="C309" s="98" t="s">
        <v>109</v>
      </c>
      <c r="D309" s="79">
        <v>1</v>
      </c>
      <c r="E309" s="74">
        <v>0</v>
      </c>
      <c r="F309" s="73">
        <v>0</v>
      </c>
      <c r="G309" s="73">
        <f t="shared" si="104"/>
        <v>1</v>
      </c>
      <c r="H309" s="73">
        <f t="shared" si="105"/>
        <v>1</v>
      </c>
      <c r="I309" s="142">
        <v>36259000</v>
      </c>
      <c r="J309" s="75">
        <v>0</v>
      </c>
      <c r="K309" s="76">
        <f t="shared" si="95"/>
        <v>36259000</v>
      </c>
      <c r="L309" s="77">
        <f t="shared" si="106"/>
        <v>0</v>
      </c>
      <c r="M309" s="77">
        <f t="shared" si="106"/>
        <v>0</v>
      </c>
      <c r="N309" s="77">
        <f t="shared" si="106"/>
        <v>36259000</v>
      </c>
      <c r="O309" s="77">
        <f t="shared" si="106"/>
        <v>36259000</v>
      </c>
      <c r="P309" s="78"/>
    </row>
    <row r="310" spans="1:16" s="22" customFormat="1" ht="16.5">
      <c r="A310" s="96">
        <v>6</v>
      </c>
      <c r="B310" s="97" t="s">
        <v>297</v>
      </c>
      <c r="C310" s="98" t="s">
        <v>109</v>
      </c>
      <c r="D310" s="79">
        <v>4</v>
      </c>
      <c r="E310" s="74">
        <v>0</v>
      </c>
      <c r="F310" s="73">
        <v>0</v>
      </c>
      <c r="G310" s="73">
        <f t="shared" si="104"/>
        <v>4</v>
      </c>
      <c r="H310" s="73">
        <f t="shared" si="105"/>
        <v>4</v>
      </c>
      <c r="I310" s="142">
        <v>3732000</v>
      </c>
      <c r="J310" s="75">
        <v>0</v>
      </c>
      <c r="K310" s="76">
        <f t="shared" si="95"/>
        <v>14928000</v>
      </c>
      <c r="L310" s="77">
        <f t="shared" si="106"/>
        <v>0</v>
      </c>
      <c r="M310" s="77">
        <f t="shared" si="106"/>
        <v>0</v>
      </c>
      <c r="N310" s="77">
        <f t="shared" si="106"/>
        <v>14928000</v>
      </c>
      <c r="O310" s="77">
        <f t="shared" si="106"/>
        <v>14928000</v>
      </c>
      <c r="P310" s="78"/>
    </row>
    <row r="311" spans="1:16" s="22" customFormat="1" ht="16.5">
      <c r="A311" s="96">
        <v>7</v>
      </c>
      <c r="B311" s="97" t="s">
        <v>292</v>
      </c>
      <c r="C311" s="98" t="s">
        <v>54</v>
      </c>
      <c r="D311" s="79">
        <v>1</v>
      </c>
      <c r="E311" s="74">
        <v>0</v>
      </c>
      <c r="F311" s="73">
        <v>0</v>
      </c>
      <c r="G311" s="73">
        <f t="shared" si="104"/>
        <v>1</v>
      </c>
      <c r="H311" s="73">
        <f t="shared" si="105"/>
        <v>1</v>
      </c>
      <c r="I311" s="142">
        <v>47557000</v>
      </c>
      <c r="J311" s="75">
        <v>0</v>
      </c>
      <c r="K311" s="76">
        <f t="shared" si="95"/>
        <v>47557000</v>
      </c>
      <c r="L311" s="77">
        <f t="shared" si="106"/>
        <v>0</v>
      </c>
      <c r="M311" s="77">
        <f t="shared" si="106"/>
        <v>0</v>
      </c>
      <c r="N311" s="77">
        <f t="shared" si="106"/>
        <v>47557000</v>
      </c>
      <c r="O311" s="77">
        <f t="shared" si="106"/>
        <v>47557000</v>
      </c>
      <c r="P311" s="78"/>
    </row>
    <row r="312" spans="1:16" s="22" customFormat="1" ht="31.5">
      <c r="A312" s="96">
        <v>8</v>
      </c>
      <c r="B312" s="97" t="s">
        <v>293</v>
      </c>
      <c r="C312" s="98" t="s">
        <v>54</v>
      </c>
      <c r="D312" s="79">
        <v>1</v>
      </c>
      <c r="E312" s="74">
        <v>0</v>
      </c>
      <c r="F312" s="73">
        <v>0</v>
      </c>
      <c r="G312" s="73">
        <f t="shared" si="104"/>
        <v>1</v>
      </c>
      <c r="H312" s="73">
        <f t="shared" si="105"/>
        <v>1</v>
      </c>
      <c r="I312" s="142">
        <v>53754000</v>
      </c>
      <c r="J312" s="75">
        <v>0</v>
      </c>
      <c r="K312" s="76">
        <f t="shared" si="95"/>
        <v>53754000</v>
      </c>
      <c r="L312" s="77">
        <f t="shared" si="106"/>
        <v>0</v>
      </c>
      <c r="M312" s="77">
        <f t="shared" si="106"/>
        <v>0</v>
      </c>
      <c r="N312" s="77">
        <f t="shared" si="106"/>
        <v>53754000</v>
      </c>
      <c r="O312" s="77">
        <f t="shared" si="106"/>
        <v>53754000</v>
      </c>
      <c r="P312" s="78"/>
    </row>
    <row r="313" spans="1:16" s="22" customFormat="1" ht="16.5">
      <c r="A313" s="96">
        <v>9</v>
      </c>
      <c r="B313" s="97" t="s">
        <v>298</v>
      </c>
      <c r="C313" s="98" t="s">
        <v>109</v>
      </c>
      <c r="D313" s="79">
        <v>1</v>
      </c>
      <c r="E313" s="74">
        <v>0</v>
      </c>
      <c r="F313" s="73">
        <v>0</v>
      </c>
      <c r="G313" s="73">
        <f t="shared" si="104"/>
        <v>1</v>
      </c>
      <c r="H313" s="73">
        <f t="shared" si="105"/>
        <v>1</v>
      </c>
      <c r="I313" s="142">
        <v>25459000</v>
      </c>
      <c r="J313" s="75">
        <v>0</v>
      </c>
      <c r="K313" s="76">
        <f t="shared" si="95"/>
        <v>25459000</v>
      </c>
      <c r="L313" s="77">
        <f t="shared" si="106"/>
        <v>0</v>
      </c>
      <c r="M313" s="77">
        <f t="shared" si="106"/>
        <v>0</v>
      </c>
      <c r="N313" s="77">
        <f t="shared" si="106"/>
        <v>25459000</v>
      </c>
      <c r="O313" s="77">
        <f t="shared" si="106"/>
        <v>25459000</v>
      </c>
      <c r="P313" s="78"/>
    </row>
    <row r="314" spans="1:16" s="22" customFormat="1" ht="16.5">
      <c r="A314" s="96">
        <v>10</v>
      </c>
      <c r="B314" s="97" t="s">
        <v>299</v>
      </c>
      <c r="C314" s="98" t="s">
        <v>109</v>
      </c>
      <c r="D314" s="79">
        <v>1</v>
      </c>
      <c r="E314" s="74">
        <v>0</v>
      </c>
      <c r="F314" s="73">
        <v>0</v>
      </c>
      <c r="G314" s="73">
        <f t="shared" si="104"/>
        <v>1</v>
      </c>
      <c r="H314" s="73">
        <f t="shared" si="105"/>
        <v>1</v>
      </c>
      <c r="I314" s="142">
        <v>25778000</v>
      </c>
      <c r="J314" s="75">
        <v>0</v>
      </c>
      <c r="K314" s="76">
        <f t="shared" si="95"/>
        <v>25778000</v>
      </c>
      <c r="L314" s="77">
        <f t="shared" si="106"/>
        <v>0</v>
      </c>
      <c r="M314" s="77">
        <f t="shared" si="106"/>
        <v>0</v>
      </c>
      <c r="N314" s="77">
        <f t="shared" si="106"/>
        <v>25778000</v>
      </c>
      <c r="O314" s="77">
        <f t="shared" si="106"/>
        <v>25778000</v>
      </c>
      <c r="P314" s="78"/>
    </row>
    <row r="315" spans="1:16" s="22" customFormat="1" ht="16.5">
      <c r="A315" s="96">
        <v>11</v>
      </c>
      <c r="B315" s="97" t="s">
        <v>300</v>
      </c>
      <c r="C315" s="98" t="s">
        <v>109</v>
      </c>
      <c r="D315" s="79">
        <v>2</v>
      </c>
      <c r="E315" s="74">
        <v>0</v>
      </c>
      <c r="F315" s="73">
        <v>0</v>
      </c>
      <c r="G315" s="73">
        <f t="shared" si="104"/>
        <v>2</v>
      </c>
      <c r="H315" s="73">
        <f t="shared" si="105"/>
        <v>2</v>
      </c>
      <c r="I315" s="142">
        <v>47987000</v>
      </c>
      <c r="J315" s="75">
        <v>0</v>
      </c>
      <c r="K315" s="76">
        <f t="shared" si="95"/>
        <v>95974000</v>
      </c>
      <c r="L315" s="77">
        <f t="shared" si="106"/>
        <v>0</v>
      </c>
      <c r="M315" s="77">
        <f t="shared" si="106"/>
        <v>0</v>
      </c>
      <c r="N315" s="77">
        <f t="shared" si="106"/>
        <v>95974000</v>
      </c>
      <c r="O315" s="77">
        <f t="shared" si="106"/>
        <v>95974000</v>
      </c>
      <c r="P315" s="78"/>
    </row>
    <row r="316" spans="1:16" s="22" customFormat="1" ht="16.5">
      <c r="A316" s="96">
        <v>12</v>
      </c>
      <c r="B316" s="97" t="s">
        <v>301</v>
      </c>
      <c r="C316" s="98" t="s">
        <v>109</v>
      </c>
      <c r="D316" s="79">
        <v>2</v>
      </c>
      <c r="E316" s="74">
        <v>0</v>
      </c>
      <c r="F316" s="73">
        <v>0</v>
      </c>
      <c r="G316" s="73">
        <f t="shared" si="104"/>
        <v>2</v>
      </c>
      <c r="H316" s="73">
        <f t="shared" si="105"/>
        <v>2</v>
      </c>
      <c r="I316" s="142">
        <v>2917000</v>
      </c>
      <c r="J316" s="75">
        <v>0</v>
      </c>
      <c r="K316" s="76">
        <f t="shared" si="95"/>
        <v>5834000</v>
      </c>
      <c r="L316" s="77">
        <f t="shared" si="106"/>
        <v>0</v>
      </c>
      <c r="M316" s="77">
        <f t="shared" si="106"/>
        <v>0</v>
      </c>
      <c r="N316" s="77">
        <f t="shared" si="106"/>
        <v>5834000</v>
      </c>
      <c r="O316" s="77">
        <f t="shared" si="106"/>
        <v>5834000</v>
      </c>
      <c r="P316" s="78"/>
    </row>
    <row r="317" spans="1:16" s="22" customFormat="1" ht="16.5">
      <c r="A317" s="96">
        <v>13</v>
      </c>
      <c r="B317" s="97" t="s">
        <v>302</v>
      </c>
      <c r="C317" s="98" t="s">
        <v>109</v>
      </c>
      <c r="D317" s="79">
        <v>2</v>
      </c>
      <c r="E317" s="74">
        <v>0</v>
      </c>
      <c r="F317" s="73">
        <v>0</v>
      </c>
      <c r="G317" s="73">
        <f t="shared" si="104"/>
        <v>2</v>
      </c>
      <c r="H317" s="73">
        <f t="shared" si="105"/>
        <v>2</v>
      </c>
      <c r="I317" s="142">
        <v>1379000</v>
      </c>
      <c r="J317" s="75">
        <v>0</v>
      </c>
      <c r="K317" s="76">
        <f t="shared" si="95"/>
        <v>2758000</v>
      </c>
      <c r="L317" s="77">
        <f t="shared" si="106"/>
        <v>0</v>
      </c>
      <c r="M317" s="77">
        <f t="shared" si="106"/>
        <v>0</v>
      </c>
      <c r="N317" s="77">
        <f t="shared" si="106"/>
        <v>2758000</v>
      </c>
      <c r="O317" s="77">
        <f t="shared" si="106"/>
        <v>2758000</v>
      </c>
      <c r="P317" s="78"/>
    </row>
    <row r="318" spans="1:16" s="22" customFormat="1" ht="16.5">
      <c r="A318" s="96">
        <v>14</v>
      </c>
      <c r="B318" s="97" t="s">
        <v>303</v>
      </c>
      <c r="C318" s="98" t="s">
        <v>78</v>
      </c>
      <c r="D318" s="79">
        <v>50</v>
      </c>
      <c r="E318" s="74">
        <v>0</v>
      </c>
      <c r="F318" s="73">
        <v>0</v>
      </c>
      <c r="G318" s="73">
        <f t="shared" si="104"/>
        <v>50</v>
      </c>
      <c r="H318" s="73">
        <f t="shared" si="105"/>
        <v>50</v>
      </c>
      <c r="I318" s="142">
        <v>42000</v>
      </c>
      <c r="J318" s="75">
        <v>0</v>
      </c>
      <c r="K318" s="76">
        <f t="shared" si="95"/>
        <v>2100000</v>
      </c>
      <c r="L318" s="77">
        <f t="shared" si="106"/>
        <v>0</v>
      </c>
      <c r="M318" s="77">
        <f t="shared" si="106"/>
        <v>0</v>
      </c>
      <c r="N318" s="77">
        <f t="shared" si="106"/>
        <v>2100000</v>
      </c>
      <c r="O318" s="77">
        <f t="shared" si="106"/>
        <v>2100000</v>
      </c>
      <c r="P318" s="78"/>
    </row>
    <row r="319" spans="1:16" s="22" customFormat="1" ht="16.5">
      <c r="A319" s="96">
        <v>15</v>
      </c>
      <c r="B319" s="97" t="s">
        <v>304</v>
      </c>
      <c r="C319" s="98" t="s">
        <v>109</v>
      </c>
      <c r="D319" s="79">
        <v>1</v>
      </c>
      <c r="E319" s="74">
        <v>0</v>
      </c>
      <c r="F319" s="73">
        <v>0</v>
      </c>
      <c r="G319" s="73">
        <f t="shared" si="104"/>
        <v>1</v>
      </c>
      <c r="H319" s="73">
        <f t="shared" si="105"/>
        <v>1</v>
      </c>
      <c r="I319" s="142">
        <v>4134000</v>
      </c>
      <c r="J319" s="75">
        <v>0</v>
      </c>
      <c r="K319" s="76">
        <f t="shared" si="95"/>
        <v>4134000</v>
      </c>
      <c r="L319" s="77">
        <f t="shared" si="106"/>
        <v>0</v>
      </c>
      <c r="M319" s="77">
        <f t="shared" si="106"/>
        <v>0</v>
      </c>
      <c r="N319" s="77">
        <f t="shared" si="106"/>
        <v>4134000</v>
      </c>
      <c r="O319" s="77">
        <f t="shared" si="106"/>
        <v>4134000</v>
      </c>
      <c r="P319" s="78"/>
    </row>
    <row r="320" spans="1:16" s="22" customFormat="1" ht="16.5">
      <c r="A320" s="96">
        <v>16</v>
      </c>
      <c r="B320" s="97" t="s">
        <v>294</v>
      </c>
      <c r="C320" s="98" t="s">
        <v>54</v>
      </c>
      <c r="D320" s="79">
        <v>1</v>
      </c>
      <c r="E320" s="74">
        <v>0</v>
      </c>
      <c r="F320" s="73">
        <v>0</v>
      </c>
      <c r="G320" s="73">
        <f t="shared" si="104"/>
        <v>1</v>
      </c>
      <c r="H320" s="73">
        <f t="shared" si="105"/>
        <v>1</v>
      </c>
      <c r="I320" s="142">
        <v>26060000</v>
      </c>
      <c r="J320" s="75">
        <v>0</v>
      </c>
      <c r="K320" s="76">
        <f t="shared" si="95"/>
        <v>26060000</v>
      </c>
      <c r="L320" s="77">
        <f t="shared" si="106"/>
        <v>0</v>
      </c>
      <c r="M320" s="77">
        <f t="shared" si="106"/>
        <v>0</v>
      </c>
      <c r="N320" s="77">
        <f t="shared" si="106"/>
        <v>26060000</v>
      </c>
      <c r="O320" s="77">
        <f t="shared" si="106"/>
        <v>26060000</v>
      </c>
      <c r="P320" s="78"/>
    </row>
    <row r="321" spans="1:16" s="22" customFormat="1" ht="15.75">
      <c r="A321" s="95" t="s">
        <v>61</v>
      </c>
      <c r="B321" s="266" t="s">
        <v>305</v>
      </c>
      <c r="C321" s="266"/>
      <c r="D321" s="266"/>
      <c r="E321" s="266"/>
      <c r="F321" s="101"/>
      <c r="G321" s="101"/>
      <c r="H321" s="101"/>
      <c r="I321" s="144"/>
      <c r="J321" s="75"/>
      <c r="K321" s="76"/>
      <c r="L321" s="80"/>
      <c r="M321" s="80"/>
      <c r="N321" s="81"/>
      <c r="O321" s="82"/>
      <c r="P321" s="78"/>
    </row>
    <row r="322" spans="1:16" s="22" customFormat="1" ht="31.5">
      <c r="A322" s="96">
        <v>1</v>
      </c>
      <c r="B322" s="97" t="s">
        <v>306</v>
      </c>
      <c r="C322" s="98" t="s">
        <v>97</v>
      </c>
      <c r="D322" s="79">
        <v>3</v>
      </c>
      <c r="E322" s="74">
        <v>0</v>
      </c>
      <c r="F322" s="73">
        <v>0</v>
      </c>
      <c r="G322" s="73">
        <f t="shared" ref="G322:G332" si="107">D322</f>
        <v>3</v>
      </c>
      <c r="H322" s="73">
        <f t="shared" ref="H322:H332" si="108">F322+G322</f>
        <v>3</v>
      </c>
      <c r="I322" s="142">
        <v>19748000</v>
      </c>
      <c r="J322" s="75">
        <v>0</v>
      </c>
      <c r="K322" s="76">
        <f t="shared" si="95"/>
        <v>59244000</v>
      </c>
      <c r="L322" s="77">
        <f t="shared" ref="L322:O332" si="109">E322*($I322+$J322)</f>
        <v>0</v>
      </c>
      <c r="M322" s="77">
        <f t="shared" si="109"/>
        <v>0</v>
      </c>
      <c r="N322" s="77">
        <f t="shared" si="109"/>
        <v>59244000</v>
      </c>
      <c r="O322" s="77">
        <f t="shared" si="109"/>
        <v>59244000</v>
      </c>
      <c r="P322" s="78"/>
    </row>
    <row r="323" spans="1:16" s="22" customFormat="1" ht="16.5">
      <c r="A323" s="96">
        <v>2</v>
      </c>
      <c r="B323" s="97" t="s">
        <v>307</v>
      </c>
      <c r="C323" s="98" t="s">
        <v>54</v>
      </c>
      <c r="D323" s="79">
        <v>3</v>
      </c>
      <c r="E323" s="74">
        <v>0</v>
      </c>
      <c r="F323" s="73">
        <v>0</v>
      </c>
      <c r="G323" s="73">
        <f t="shared" si="107"/>
        <v>3</v>
      </c>
      <c r="H323" s="73">
        <f t="shared" si="108"/>
        <v>3</v>
      </c>
      <c r="I323" s="142">
        <v>26057000</v>
      </c>
      <c r="J323" s="75">
        <v>0</v>
      </c>
      <c r="K323" s="76">
        <f t="shared" si="95"/>
        <v>78171000</v>
      </c>
      <c r="L323" s="77">
        <f t="shared" si="109"/>
        <v>0</v>
      </c>
      <c r="M323" s="77">
        <f t="shared" si="109"/>
        <v>0</v>
      </c>
      <c r="N323" s="77">
        <f t="shared" si="109"/>
        <v>78171000</v>
      </c>
      <c r="O323" s="77">
        <f t="shared" si="109"/>
        <v>78171000</v>
      </c>
      <c r="P323" s="78"/>
    </row>
    <row r="324" spans="1:16" s="22" customFormat="1" ht="16.5">
      <c r="A324" s="96">
        <v>3</v>
      </c>
      <c r="B324" s="97" t="s">
        <v>296</v>
      </c>
      <c r="C324" s="98" t="s">
        <v>109</v>
      </c>
      <c r="D324" s="79">
        <v>3</v>
      </c>
      <c r="E324" s="74">
        <v>0</v>
      </c>
      <c r="F324" s="73">
        <v>0</v>
      </c>
      <c r="G324" s="73">
        <f t="shared" si="107"/>
        <v>3</v>
      </c>
      <c r="H324" s="73">
        <f t="shared" si="108"/>
        <v>3</v>
      </c>
      <c r="I324" s="142">
        <v>36259000</v>
      </c>
      <c r="J324" s="75">
        <v>0</v>
      </c>
      <c r="K324" s="76">
        <f t="shared" si="95"/>
        <v>108777000</v>
      </c>
      <c r="L324" s="77">
        <f t="shared" si="109"/>
        <v>0</v>
      </c>
      <c r="M324" s="77">
        <f t="shared" si="109"/>
        <v>0</v>
      </c>
      <c r="N324" s="77">
        <f t="shared" si="109"/>
        <v>108777000</v>
      </c>
      <c r="O324" s="77">
        <f t="shared" si="109"/>
        <v>108777000</v>
      </c>
      <c r="P324" s="78"/>
    </row>
    <row r="325" spans="1:16" s="22" customFormat="1" ht="16.5">
      <c r="A325" s="96">
        <v>4</v>
      </c>
      <c r="B325" s="97" t="s">
        <v>297</v>
      </c>
      <c r="C325" s="98" t="s">
        <v>109</v>
      </c>
      <c r="D325" s="79">
        <v>6</v>
      </c>
      <c r="E325" s="74">
        <v>0</v>
      </c>
      <c r="F325" s="73">
        <v>0</v>
      </c>
      <c r="G325" s="73">
        <f t="shared" si="107"/>
        <v>6</v>
      </c>
      <c r="H325" s="73">
        <f t="shared" si="108"/>
        <v>6</v>
      </c>
      <c r="I325" s="142">
        <v>3732000</v>
      </c>
      <c r="J325" s="75">
        <v>0</v>
      </c>
      <c r="K325" s="76">
        <f t="shared" si="95"/>
        <v>22392000</v>
      </c>
      <c r="L325" s="77">
        <f t="shared" si="109"/>
        <v>0</v>
      </c>
      <c r="M325" s="77">
        <f t="shared" si="109"/>
        <v>0</v>
      </c>
      <c r="N325" s="77">
        <f t="shared" si="109"/>
        <v>22392000</v>
      </c>
      <c r="O325" s="77">
        <f t="shared" si="109"/>
        <v>22392000</v>
      </c>
      <c r="P325" s="78"/>
    </row>
    <row r="326" spans="1:16" s="22" customFormat="1" ht="31.5">
      <c r="A326" s="96">
        <v>5</v>
      </c>
      <c r="B326" s="97" t="s">
        <v>293</v>
      </c>
      <c r="C326" s="98" t="s">
        <v>54</v>
      </c>
      <c r="D326" s="79">
        <v>3</v>
      </c>
      <c r="E326" s="74">
        <v>0</v>
      </c>
      <c r="F326" s="73">
        <v>0</v>
      </c>
      <c r="G326" s="73">
        <f t="shared" si="107"/>
        <v>3</v>
      </c>
      <c r="H326" s="73">
        <f t="shared" si="108"/>
        <v>3</v>
      </c>
      <c r="I326" s="142">
        <v>53754000</v>
      </c>
      <c r="J326" s="75">
        <v>0</v>
      </c>
      <c r="K326" s="76">
        <f t="shared" si="95"/>
        <v>161262000</v>
      </c>
      <c r="L326" s="77">
        <f t="shared" si="109"/>
        <v>0</v>
      </c>
      <c r="M326" s="77">
        <f t="shared" si="109"/>
        <v>0</v>
      </c>
      <c r="N326" s="77">
        <f t="shared" si="109"/>
        <v>161262000</v>
      </c>
      <c r="O326" s="77">
        <f t="shared" si="109"/>
        <v>161262000</v>
      </c>
      <c r="P326" s="78"/>
    </row>
    <row r="327" spans="1:16" s="22" customFormat="1" ht="16.5">
      <c r="A327" s="96">
        <v>6</v>
      </c>
      <c r="B327" s="97" t="s">
        <v>299</v>
      </c>
      <c r="C327" s="98" t="s">
        <v>109</v>
      </c>
      <c r="D327" s="79">
        <v>3</v>
      </c>
      <c r="E327" s="74">
        <v>0</v>
      </c>
      <c r="F327" s="73">
        <v>0</v>
      </c>
      <c r="G327" s="73">
        <f t="shared" si="107"/>
        <v>3</v>
      </c>
      <c r="H327" s="73">
        <f t="shared" si="108"/>
        <v>3</v>
      </c>
      <c r="I327" s="142">
        <v>25778000</v>
      </c>
      <c r="J327" s="75">
        <v>0</v>
      </c>
      <c r="K327" s="76">
        <f t="shared" si="95"/>
        <v>77334000</v>
      </c>
      <c r="L327" s="77">
        <f t="shared" si="109"/>
        <v>0</v>
      </c>
      <c r="M327" s="77">
        <f t="shared" si="109"/>
        <v>0</v>
      </c>
      <c r="N327" s="77">
        <f t="shared" si="109"/>
        <v>77334000</v>
      </c>
      <c r="O327" s="77">
        <f t="shared" si="109"/>
        <v>77334000</v>
      </c>
      <c r="P327" s="78"/>
    </row>
    <row r="328" spans="1:16" s="22" customFormat="1" ht="16.5">
      <c r="A328" s="96">
        <v>7</v>
      </c>
      <c r="B328" s="97" t="s">
        <v>300</v>
      </c>
      <c r="C328" s="98" t="s">
        <v>109</v>
      </c>
      <c r="D328" s="79">
        <v>3</v>
      </c>
      <c r="E328" s="74">
        <v>0</v>
      </c>
      <c r="F328" s="73">
        <v>0</v>
      </c>
      <c r="G328" s="73">
        <f t="shared" si="107"/>
        <v>3</v>
      </c>
      <c r="H328" s="73">
        <f t="shared" si="108"/>
        <v>3</v>
      </c>
      <c r="I328" s="142">
        <v>47987000</v>
      </c>
      <c r="J328" s="75">
        <v>0</v>
      </c>
      <c r="K328" s="76">
        <f t="shared" si="95"/>
        <v>143961000</v>
      </c>
      <c r="L328" s="77">
        <f t="shared" si="109"/>
        <v>0</v>
      </c>
      <c r="M328" s="77">
        <f t="shared" si="109"/>
        <v>0</v>
      </c>
      <c r="N328" s="77">
        <f t="shared" si="109"/>
        <v>143961000</v>
      </c>
      <c r="O328" s="77">
        <f t="shared" si="109"/>
        <v>143961000</v>
      </c>
      <c r="P328" s="78"/>
    </row>
    <row r="329" spans="1:16" s="22" customFormat="1" ht="16.5">
      <c r="A329" s="96">
        <v>8</v>
      </c>
      <c r="B329" s="97" t="s">
        <v>301</v>
      </c>
      <c r="C329" s="98" t="s">
        <v>109</v>
      </c>
      <c r="D329" s="79">
        <v>3</v>
      </c>
      <c r="E329" s="74">
        <v>0</v>
      </c>
      <c r="F329" s="73">
        <v>0</v>
      </c>
      <c r="G329" s="73">
        <f t="shared" si="107"/>
        <v>3</v>
      </c>
      <c r="H329" s="73">
        <f t="shared" si="108"/>
        <v>3</v>
      </c>
      <c r="I329" s="142">
        <v>2917000</v>
      </c>
      <c r="J329" s="75">
        <v>0</v>
      </c>
      <c r="K329" s="76">
        <f t="shared" si="95"/>
        <v>8751000</v>
      </c>
      <c r="L329" s="77">
        <f t="shared" si="109"/>
        <v>0</v>
      </c>
      <c r="M329" s="77">
        <f t="shared" si="109"/>
        <v>0</v>
      </c>
      <c r="N329" s="77">
        <f t="shared" si="109"/>
        <v>8751000</v>
      </c>
      <c r="O329" s="77">
        <f t="shared" si="109"/>
        <v>8751000</v>
      </c>
      <c r="P329" s="78"/>
    </row>
    <row r="330" spans="1:16" s="22" customFormat="1" ht="16.5">
      <c r="A330" s="96">
        <v>9</v>
      </c>
      <c r="B330" s="97" t="s">
        <v>302</v>
      </c>
      <c r="C330" s="98" t="s">
        <v>109</v>
      </c>
      <c r="D330" s="79">
        <v>3</v>
      </c>
      <c r="E330" s="74">
        <v>0</v>
      </c>
      <c r="F330" s="73">
        <v>0</v>
      </c>
      <c r="G330" s="73">
        <f t="shared" si="107"/>
        <v>3</v>
      </c>
      <c r="H330" s="73">
        <f t="shared" si="108"/>
        <v>3</v>
      </c>
      <c r="I330" s="142">
        <v>1379000</v>
      </c>
      <c r="J330" s="75">
        <v>0</v>
      </c>
      <c r="K330" s="76">
        <f t="shared" si="95"/>
        <v>4137000</v>
      </c>
      <c r="L330" s="77">
        <f t="shared" si="109"/>
        <v>0</v>
      </c>
      <c r="M330" s="77">
        <f t="shared" si="109"/>
        <v>0</v>
      </c>
      <c r="N330" s="77">
        <f t="shared" si="109"/>
        <v>4137000</v>
      </c>
      <c r="O330" s="77">
        <f t="shared" si="109"/>
        <v>4137000</v>
      </c>
      <c r="P330" s="78"/>
    </row>
    <row r="331" spans="1:16" s="22" customFormat="1" ht="16.5">
      <c r="A331" s="96">
        <v>10</v>
      </c>
      <c r="B331" s="97" t="s">
        <v>303</v>
      </c>
      <c r="C331" s="98" t="s">
        <v>78</v>
      </c>
      <c r="D331" s="79">
        <v>50</v>
      </c>
      <c r="E331" s="74">
        <v>0</v>
      </c>
      <c r="F331" s="73">
        <v>0</v>
      </c>
      <c r="G331" s="73">
        <f t="shared" si="107"/>
        <v>50</v>
      </c>
      <c r="H331" s="73">
        <f t="shared" si="108"/>
        <v>50</v>
      </c>
      <c r="I331" s="142">
        <v>42000</v>
      </c>
      <c r="J331" s="75">
        <v>0</v>
      </c>
      <c r="K331" s="76">
        <f t="shared" si="95"/>
        <v>2100000</v>
      </c>
      <c r="L331" s="77">
        <f t="shared" si="109"/>
        <v>0</v>
      </c>
      <c r="M331" s="77">
        <f t="shared" si="109"/>
        <v>0</v>
      </c>
      <c r="N331" s="77">
        <f t="shared" si="109"/>
        <v>2100000</v>
      </c>
      <c r="O331" s="77">
        <f t="shared" si="109"/>
        <v>2100000</v>
      </c>
      <c r="P331" s="78"/>
    </row>
    <row r="332" spans="1:16" s="22" customFormat="1" ht="16.5">
      <c r="A332" s="96">
        <v>11</v>
      </c>
      <c r="B332" s="97" t="s">
        <v>304</v>
      </c>
      <c r="C332" s="98" t="s">
        <v>109</v>
      </c>
      <c r="D332" s="79">
        <v>3</v>
      </c>
      <c r="E332" s="74">
        <v>0</v>
      </c>
      <c r="F332" s="73">
        <v>0</v>
      </c>
      <c r="G332" s="73">
        <f t="shared" si="107"/>
        <v>3</v>
      </c>
      <c r="H332" s="73">
        <f t="shared" si="108"/>
        <v>3</v>
      </c>
      <c r="I332" s="142">
        <v>4134000</v>
      </c>
      <c r="J332" s="75">
        <v>0</v>
      </c>
      <c r="K332" s="76">
        <f t="shared" si="95"/>
        <v>12402000</v>
      </c>
      <c r="L332" s="77">
        <f t="shared" si="109"/>
        <v>0</v>
      </c>
      <c r="M332" s="77">
        <f t="shared" si="109"/>
        <v>0</v>
      </c>
      <c r="N332" s="77">
        <f t="shared" si="109"/>
        <v>12402000</v>
      </c>
      <c r="O332" s="77">
        <f t="shared" si="109"/>
        <v>12402000</v>
      </c>
      <c r="P332" s="78"/>
    </row>
    <row r="333" spans="1:16" s="22" customFormat="1" ht="15.75">
      <c r="A333" s="95" t="s">
        <v>66</v>
      </c>
      <c r="B333" s="266" t="s">
        <v>308</v>
      </c>
      <c r="C333" s="266"/>
      <c r="D333" s="266"/>
      <c r="E333" s="266"/>
      <c r="F333" s="101"/>
      <c r="G333" s="101"/>
      <c r="H333" s="101"/>
      <c r="I333" s="144"/>
      <c r="J333" s="75"/>
      <c r="K333" s="76"/>
      <c r="L333" s="80"/>
      <c r="M333" s="80"/>
      <c r="N333" s="81"/>
      <c r="O333" s="82"/>
      <c r="P333" s="78"/>
    </row>
    <row r="334" spans="1:16" s="22" customFormat="1" ht="16.5">
      <c r="A334" s="96">
        <v>1</v>
      </c>
      <c r="B334" s="97" t="s">
        <v>307</v>
      </c>
      <c r="C334" s="98" t="s">
        <v>54</v>
      </c>
      <c r="D334" s="79">
        <v>1</v>
      </c>
      <c r="E334" s="74">
        <v>0</v>
      </c>
      <c r="F334" s="73">
        <v>0</v>
      </c>
      <c r="G334" s="73">
        <f t="shared" ref="G334:G341" si="110">D334</f>
        <v>1</v>
      </c>
      <c r="H334" s="73">
        <f t="shared" ref="H334:H341" si="111">F334+G334</f>
        <v>1</v>
      </c>
      <c r="I334" s="142">
        <v>26060000</v>
      </c>
      <c r="J334" s="75">
        <v>0</v>
      </c>
      <c r="K334" s="76">
        <f t="shared" si="95"/>
        <v>26060000</v>
      </c>
      <c r="L334" s="77">
        <f t="shared" ref="L334:O341" si="112">E334*($I334+$J334)</f>
        <v>0</v>
      </c>
      <c r="M334" s="77">
        <f t="shared" si="112"/>
        <v>0</v>
      </c>
      <c r="N334" s="77">
        <f t="shared" si="112"/>
        <v>26060000</v>
      </c>
      <c r="O334" s="77">
        <f t="shared" si="112"/>
        <v>26060000</v>
      </c>
      <c r="P334" s="78"/>
    </row>
    <row r="335" spans="1:16" s="22" customFormat="1" ht="16.5">
      <c r="A335" s="96">
        <v>2</v>
      </c>
      <c r="B335" s="97" t="s">
        <v>300</v>
      </c>
      <c r="C335" s="98" t="s">
        <v>109</v>
      </c>
      <c r="D335" s="79">
        <v>1</v>
      </c>
      <c r="E335" s="74">
        <v>0</v>
      </c>
      <c r="F335" s="73">
        <v>0</v>
      </c>
      <c r="G335" s="73">
        <f t="shared" si="110"/>
        <v>1</v>
      </c>
      <c r="H335" s="73">
        <f t="shared" si="111"/>
        <v>1</v>
      </c>
      <c r="I335" s="142">
        <v>47987000</v>
      </c>
      <c r="J335" s="75">
        <v>0</v>
      </c>
      <c r="K335" s="76">
        <f t="shared" si="95"/>
        <v>47987000</v>
      </c>
      <c r="L335" s="77">
        <f t="shared" si="112"/>
        <v>0</v>
      </c>
      <c r="M335" s="77">
        <f t="shared" si="112"/>
        <v>0</v>
      </c>
      <c r="N335" s="77">
        <f t="shared" si="112"/>
        <v>47987000</v>
      </c>
      <c r="O335" s="77">
        <f t="shared" si="112"/>
        <v>47987000</v>
      </c>
      <c r="P335" s="78"/>
    </row>
    <row r="336" spans="1:16" s="22" customFormat="1" ht="16.5">
      <c r="A336" s="96">
        <v>3</v>
      </c>
      <c r="B336" s="97" t="s">
        <v>108</v>
      </c>
      <c r="C336" s="98" t="s">
        <v>109</v>
      </c>
      <c r="D336" s="79">
        <v>1</v>
      </c>
      <c r="E336" s="74">
        <v>0</v>
      </c>
      <c r="F336" s="73">
        <v>0</v>
      </c>
      <c r="G336" s="73">
        <f t="shared" si="110"/>
        <v>1</v>
      </c>
      <c r="H336" s="73">
        <f t="shared" si="111"/>
        <v>1</v>
      </c>
      <c r="I336" s="142">
        <v>10635000</v>
      </c>
      <c r="J336" s="75">
        <v>0</v>
      </c>
      <c r="K336" s="76">
        <f t="shared" si="95"/>
        <v>10635000</v>
      </c>
      <c r="L336" s="77">
        <f t="shared" si="112"/>
        <v>0</v>
      </c>
      <c r="M336" s="77">
        <f t="shared" si="112"/>
        <v>0</v>
      </c>
      <c r="N336" s="77">
        <f t="shared" si="112"/>
        <v>10635000</v>
      </c>
      <c r="O336" s="77">
        <f t="shared" si="112"/>
        <v>10635000</v>
      </c>
      <c r="P336" s="78"/>
    </row>
    <row r="337" spans="1:16" s="22" customFormat="1" ht="16.5">
      <c r="A337" s="96">
        <v>4</v>
      </c>
      <c r="B337" s="97" t="s">
        <v>110</v>
      </c>
      <c r="C337" s="98" t="s">
        <v>109</v>
      </c>
      <c r="D337" s="79">
        <v>10</v>
      </c>
      <c r="E337" s="74">
        <v>0</v>
      </c>
      <c r="F337" s="73">
        <v>0</v>
      </c>
      <c r="G337" s="73">
        <f t="shared" si="110"/>
        <v>10</v>
      </c>
      <c r="H337" s="73">
        <f t="shared" si="111"/>
        <v>10</v>
      </c>
      <c r="I337" s="142">
        <v>737000</v>
      </c>
      <c r="J337" s="75">
        <v>0</v>
      </c>
      <c r="K337" s="76">
        <f t="shared" si="95"/>
        <v>7370000</v>
      </c>
      <c r="L337" s="77">
        <f t="shared" si="112"/>
        <v>0</v>
      </c>
      <c r="M337" s="77">
        <f t="shared" si="112"/>
        <v>0</v>
      </c>
      <c r="N337" s="77">
        <f t="shared" si="112"/>
        <v>7370000</v>
      </c>
      <c r="O337" s="77">
        <f t="shared" si="112"/>
        <v>7370000</v>
      </c>
      <c r="P337" s="78"/>
    </row>
    <row r="338" spans="1:16" s="22" customFormat="1" ht="31.5">
      <c r="A338" s="96">
        <v>5</v>
      </c>
      <c r="B338" s="97" t="s">
        <v>309</v>
      </c>
      <c r="C338" s="98" t="s">
        <v>54</v>
      </c>
      <c r="D338" s="79">
        <v>1</v>
      </c>
      <c r="E338" s="74">
        <v>0</v>
      </c>
      <c r="F338" s="73">
        <v>0</v>
      </c>
      <c r="G338" s="73">
        <f t="shared" si="110"/>
        <v>1</v>
      </c>
      <c r="H338" s="73">
        <f t="shared" si="111"/>
        <v>1</v>
      </c>
      <c r="I338" s="142">
        <v>34028000</v>
      </c>
      <c r="J338" s="75">
        <v>0</v>
      </c>
      <c r="K338" s="76">
        <f t="shared" si="95"/>
        <v>34028000</v>
      </c>
      <c r="L338" s="77">
        <f t="shared" si="112"/>
        <v>0</v>
      </c>
      <c r="M338" s="77">
        <f t="shared" si="112"/>
        <v>0</v>
      </c>
      <c r="N338" s="77">
        <f t="shared" si="112"/>
        <v>34028000</v>
      </c>
      <c r="O338" s="77">
        <f t="shared" si="112"/>
        <v>34028000</v>
      </c>
      <c r="P338" s="78"/>
    </row>
    <row r="339" spans="1:16" s="22" customFormat="1" ht="16.5">
      <c r="A339" s="96">
        <v>6</v>
      </c>
      <c r="B339" s="97" t="s">
        <v>310</v>
      </c>
      <c r="C339" s="98" t="s">
        <v>109</v>
      </c>
      <c r="D339" s="79">
        <v>1</v>
      </c>
      <c r="E339" s="74">
        <v>0</v>
      </c>
      <c r="F339" s="73">
        <v>0</v>
      </c>
      <c r="G339" s="73">
        <f t="shared" si="110"/>
        <v>1</v>
      </c>
      <c r="H339" s="73">
        <f t="shared" si="111"/>
        <v>1</v>
      </c>
      <c r="I339" s="142">
        <v>2917000</v>
      </c>
      <c r="J339" s="75">
        <v>0</v>
      </c>
      <c r="K339" s="76">
        <f t="shared" si="95"/>
        <v>2917000</v>
      </c>
      <c r="L339" s="77">
        <f t="shared" si="112"/>
        <v>0</v>
      </c>
      <c r="M339" s="77">
        <f t="shared" si="112"/>
        <v>0</v>
      </c>
      <c r="N339" s="77">
        <f t="shared" si="112"/>
        <v>2917000</v>
      </c>
      <c r="O339" s="77">
        <f t="shared" si="112"/>
        <v>2917000</v>
      </c>
      <c r="P339" s="78"/>
    </row>
    <row r="340" spans="1:16" s="22" customFormat="1" ht="16.5">
      <c r="A340" s="96">
        <v>7</v>
      </c>
      <c r="B340" s="97" t="s">
        <v>311</v>
      </c>
      <c r="C340" s="98" t="s">
        <v>102</v>
      </c>
      <c r="D340" s="79">
        <v>22.44</v>
      </c>
      <c r="E340" s="74">
        <v>0</v>
      </c>
      <c r="F340" s="73">
        <v>0</v>
      </c>
      <c r="G340" s="73">
        <f t="shared" si="110"/>
        <v>22.44</v>
      </c>
      <c r="H340" s="73">
        <f t="shared" si="111"/>
        <v>22.44</v>
      </c>
      <c r="I340" s="142">
        <v>1484000</v>
      </c>
      <c r="J340" s="75">
        <v>0</v>
      </c>
      <c r="K340" s="76">
        <f t="shared" si="95"/>
        <v>33300960.000000004</v>
      </c>
      <c r="L340" s="77">
        <f t="shared" si="112"/>
        <v>0</v>
      </c>
      <c r="M340" s="77">
        <f t="shared" si="112"/>
        <v>0</v>
      </c>
      <c r="N340" s="77">
        <f t="shared" si="112"/>
        <v>33300960.000000004</v>
      </c>
      <c r="O340" s="77">
        <f t="shared" si="112"/>
        <v>33300960.000000004</v>
      </c>
      <c r="P340" s="78"/>
    </row>
    <row r="341" spans="1:16" s="22" customFormat="1" ht="78.75">
      <c r="A341" s="96">
        <v>8</v>
      </c>
      <c r="B341" s="97" t="s">
        <v>312</v>
      </c>
      <c r="C341" s="98" t="s">
        <v>54</v>
      </c>
      <c r="D341" s="79">
        <v>1</v>
      </c>
      <c r="E341" s="74">
        <v>0</v>
      </c>
      <c r="F341" s="73">
        <v>0</v>
      </c>
      <c r="G341" s="73">
        <f t="shared" si="110"/>
        <v>1</v>
      </c>
      <c r="H341" s="73">
        <f t="shared" si="111"/>
        <v>1</v>
      </c>
      <c r="I341" s="142">
        <v>7815000</v>
      </c>
      <c r="J341" s="75">
        <v>0</v>
      </c>
      <c r="K341" s="76">
        <f t="shared" si="95"/>
        <v>7815000</v>
      </c>
      <c r="L341" s="77">
        <f t="shared" si="112"/>
        <v>0</v>
      </c>
      <c r="M341" s="77">
        <f t="shared" si="112"/>
        <v>0</v>
      </c>
      <c r="N341" s="77">
        <f t="shared" si="112"/>
        <v>7815000</v>
      </c>
      <c r="O341" s="77">
        <f t="shared" si="112"/>
        <v>7815000</v>
      </c>
      <c r="P341" s="78"/>
    </row>
    <row r="342" spans="1:16" s="22" customFormat="1" ht="15.75">
      <c r="A342" s="95" t="s">
        <v>69</v>
      </c>
      <c r="B342" s="266" t="s">
        <v>313</v>
      </c>
      <c r="C342" s="266"/>
      <c r="D342" s="266"/>
      <c r="E342" s="266"/>
      <c r="F342" s="101"/>
      <c r="G342" s="101"/>
      <c r="H342" s="101"/>
      <c r="I342" s="144"/>
      <c r="J342" s="75"/>
      <c r="K342" s="76"/>
      <c r="L342" s="80"/>
      <c r="M342" s="80"/>
      <c r="N342" s="81"/>
      <c r="O342" s="82"/>
      <c r="P342" s="78"/>
    </row>
    <row r="343" spans="1:16" s="22" customFormat="1" ht="31.5">
      <c r="A343" s="96">
        <v>1</v>
      </c>
      <c r="B343" s="99" t="s">
        <v>60</v>
      </c>
      <c r="C343" s="98" t="s">
        <v>54</v>
      </c>
      <c r="D343" s="79">
        <v>1</v>
      </c>
      <c r="E343" s="74">
        <v>0</v>
      </c>
      <c r="F343" s="73">
        <v>0</v>
      </c>
      <c r="G343" s="73">
        <f t="shared" ref="G343:G353" si="113">D343</f>
        <v>1</v>
      </c>
      <c r="H343" s="73">
        <f t="shared" ref="H343:H353" si="114">F343+G343</f>
        <v>1</v>
      </c>
      <c r="I343" s="142">
        <v>1595808000</v>
      </c>
      <c r="J343" s="75">
        <v>0</v>
      </c>
      <c r="K343" s="76">
        <f t="shared" si="95"/>
        <v>1595808000</v>
      </c>
      <c r="L343" s="77">
        <f t="shared" ref="L343:O350" si="115">E343*($I343+$J343)</f>
        <v>0</v>
      </c>
      <c r="M343" s="77">
        <f t="shared" si="115"/>
        <v>0</v>
      </c>
      <c r="N343" s="77">
        <f t="shared" si="115"/>
        <v>1595808000</v>
      </c>
      <c r="O343" s="77">
        <f t="shared" si="115"/>
        <v>1595808000</v>
      </c>
      <c r="P343" s="78"/>
    </row>
    <row r="344" spans="1:16" s="22" customFormat="1" ht="31.5">
      <c r="A344" s="96">
        <v>2</v>
      </c>
      <c r="B344" s="97" t="s">
        <v>204</v>
      </c>
      <c r="C344" s="98" t="s">
        <v>54</v>
      </c>
      <c r="D344" s="79">
        <v>1</v>
      </c>
      <c r="E344" s="74">
        <v>0</v>
      </c>
      <c r="F344" s="73">
        <v>0</v>
      </c>
      <c r="G344" s="73">
        <f t="shared" si="113"/>
        <v>1</v>
      </c>
      <c r="H344" s="73">
        <f t="shared" si="114"/>
        <v>1</v>
      </c>
      <c r="I344" s="142">
        <v>689985000</v>
      </c>
      <c r="J344" s="75">
        <v>0</v>
      </c>
      <c r="K344" s="76">
        <f t="shared" si="95"/>
        <v>689985000</v>
      </c>
      <c r="L344" s="77">
        <f t="shared" si="115"/>
        <v>0</v>
      </c>
      <c r="M344" s="77">
        <f t="shared" si="115"/>
        <v>0</v>
      </c>
      <c r="N344" s="77">
        <f t="shared" si="115"/>
        <v>689985000</v>
      </c>
      <c r="O344" s="77">
        <f t="shared" si="115"/>
        <v>689985000</v>
      </c>
      <c r="P344" s="78"/>
    </row>
    <row r="345" spans="1:16" s="22" customFormat="1" ht="16.5">
      <c r="A345" s="96">
        <v>3</v>
      </c>
      <c r="B345" s="97" t="s">
        <v>314</v>
      </c>
      <c r="C345" s="98" t="s">
        <v>54</v>
      </c>
      <c r="D345" s="79">
        <v>1</v>
      </c>
      <c r="E345" s="74">
        <v>0</v>
      </c>
      <c r="F345" s="73">
        <v>0</v>
      </c>
      <c r="G345" s="73">
        <f t="shared" si="113"/>
        <v>1</v>
      </c>
      <c r="H345" s="73">
        <f t="shared" si="114"/>
        <v>1</v>
      </c>
      <c r="I345" s="142">
        <v>527046000</v>
      </c>
      <c r="J345" s="75">
        <v>0</v>
      </c>
      <c r="K345" s="76">
        <f t="shared" si="95"/>
        <v>527046000</v>
      </c>
      <c r="L345" s="77">
        <f t="shared" si="115"/>
        <v>0</v>
      </c>
      <c r="M345" s="77">
        <f t="shared" si="115"/>
        <v>0</v>
      </c>
      <c r="N345" s="77">
        <f t="shared" si="115"/>
        <v>527046000</v>
      </c>
      <c r="O345" s="77">
        <f t="shared" si="115"/>
        <v>527046000</v>
      </c>
      <c r="P345" s="78"/>
    </row>
    <row r="346" spans="1:16" s="22" customFormat="1" ht="16.5">
      <c r="A346" s="96">
        <v>4</v>
      </c>
      <c r="B346" s="97" t="s">
        <v>315</v>
      </c>
      <c r="C346" s="98" t="s">
        <v>54</v>
      </c>
      <c r="D346" s="79">
        <v>2</v>
      </c>
      <c r="E346" s="74">
        <v>0</v>
      </c>
      <c r="F346" s="73">
        <v>0</v>
      </c>
      <c r="G346" s="73">
        <f t="shared" si="113"/>
        <v>2</v>
      </c>
      <c r="H346" s="73">
        <f t="shared" si="114"/>
        <v>2</v>
      </c>
      <c r="I346" s="142">
        <v>36683000</v>
      </c>
      <c r="J346" s="75">
        <v>0</v>
      </c>
      <c r="K346" s="76">
        <f t="shared" si="95"/>
        <v>73366000</v>
      </c>
      <c r="L346" s="77">
        <f t="shared" si="115"/>
        <v>0</v>
      </c>
      <c r="M346" s="77">
        <f t="shared" si="115"/>
        <v>0</v>
      </c>
      <c r="N346" s="77">
        <f t="shared" si="115"/>
        <v>73366000</v>
      </c>
      <c r="O346" s="77">
        <f t="shared" si="115"/>
        <v>73366000</v>
      </c>
      <c r="P346" s="78"/>
    </row>
    <row r="347" spans="1:16" s="22" customFormat="1" ht="16.5">
      <c r="A347" s="96">
        <v>5</v>
      </c>
      <c r="B347" s="97" t="s">
        <v>316</v>
      </c>
      <c r="C347" s="98" t="s">
        <v>54</v>
      </c>
      <c r="D347" s="79">
        <v>2</v>
      </c>
      <c r="E347" s="74">
        <v>0</v>
      </c>
      <c r="F347" s="73">
        <v>0</v>
      </c>
      <c r="G347" s="73">
        <f t="shared" si="113"/>
        <v>2</v>
      </c>
      <c r="H347" s="73">
        <f t="shared" si="114"/>
        <v>2</v>
      </c>
      <c r="I347" s="142">
        <v>386000000</v>
      </c>
      <c r="J347" s="75">
        <v>0</v>
      </c>
      <c r="K347" s="76">
        <f t="shared" ref="K347:K353" si="116">I347*D347</f>
        <v>772000000</v>
      </c>
      <c r="L347" s="77">
        <f t="shared" si="115"/>
        <v>0</v>
      </c>
      <c r="M347" s="77">
        <f t="shared" si="115"/>
        <v>0</v>
      </c>
      <c r="N347" s="77">
        <f t="shared" si="115"/>
        <v>772000000</v>
      </c>
      <c r="O347" s="77">
        <f t="shared" si="115"/>
        <v>772000000</v>
      </c>
      <c r="P347" s="78"/>
    </row>
    <row r="348" spans="1:16" s="22" customFormat="1" ht="16.5">
      <c r="A348" s="96">
        <v>6</v>
      </c>
      <c r="B348" s="97" t="s">
        <v>317</v>
      </c>
      <c r="C348" s="98" t="s">
        <v>54</v>
      </c>
      <c r="D348" s="79">
        <v>2</v>
      </c>
      <c r="E348" s="74">
        <v>0</v>
      </c>
      <c r="F348" s="73">
        <v>0</v>
      </c>
      <c r="G348" s="73">
        <f t="shared" si="113"/>
        <v>2</v>
      </c>
      <c r="H348" s="73">
        <f t="shared" si="114"/>
        <v>2</v>
      </c>
      <c r="I348" s="142">
        <v>465307000</v>
      </c>
      <c r="J348" s="75">
        <v>0</v>
      </c>
      <c r="K348" s="76">
        <f t="shared" si="116"/>
        <v>930614000</v>
      </c>
      <c r="L348" s="77">
        <f t="shared" si="115"/>
        <v>0</v>
      </c>
      <c r="M348" s="77">
        <f t="shared" si="115"/>
        <v>0</v>
      </c>
      <c r="N348" s="77">
        <f t="shared" si="115"/>
        <v>930614000</v>
      </c>
      <c r="O348" s="77">
        <f t="shared" si="115"/>
        <v>930614000</v>
      </c>
      <c r="P348" s="78"/>
    </row>
    <row r="349" spans="1:16" s="22" customFormat="1" ht="16.5">
      <c r="A349" s="96">
        <v>7</v>
      </c>
      <c r="B349" s="97" t="s">
        <v>318</v>
      </c>
      <c r="C349" s="98" t="s">
        <v>97</v>
      </c>
      <c r="D349" s="79">
        <v>3</v>
      </c>
      <c r="E349" s="74">
        <v>0</v>
      </c>
      <c r="F349" s="73">
        <v>0</v>
      </c>
      <c r="G349" s="73">
        <f t="shared" si="113"/>
        <v>3</v>
      </c>
      <c r="H349" s="73">
        <f t="shared" si="114"/>
        <v>3</v>
      </c>
      <c r="I349" s="142">
        <v>19931000</v>
      </c>
      <c r="J349" s="75">
        <v>0</v>
      </c>
      <c r="K349" s="76">
        <f t="shared" si="116"/>
        <v>59793000</v>
      </c>
      <c r="L349" s="77">
        <f t="shared" si="115"/>
        <v>0</v>
      </c>
      <c r="M349" s="77">
        <f t="shared" si="115"/>
        <v>0</v>
      </c>
      <c r="N349" s="77">
        <f t="shared" si="115"/>
        <v>59793000</v>
      </c>
      <c r="O349" s="77">
        <f t="shared" si="115"/>
        <v>59793000</v>
      </c>
      <c r="P349" s="78"/>
    </row>
    <row r="350" spans="1:16" s="22" customFormat="1" ht="31.5">
      <c r="A350" s="96">
        <v>8</v>
      </c>
      <c r="B350" s="97" t="s">
        <v>319</v>
      </c>
      <c r="C350" s="98" t="s">
        <v>97</v>
      </c>
      <c r="D350" s="79">
        <v>1</v>
      </c>
      <c r="E350" s="74">
        <v>0</v>
      </c>
      <c r="F350" s="73">
        <v>0</v>
      </c>
      <c r="G350" s="73">
        <f t="shared" si="113"/>
        <v>1</v>
      </c>
      <c r="H350" s="73">
        <f t="shared" si="114"/>
        <v>1</v>
      </c>
      <c r="I350" s="142">
        <v>31861000</v>
      </c>
      <c r="J350" s="75">
        <v>0</v>
      </c>
      <c r="K350" s="76">
        <f t="shared" si="116"/>
        <v>31861000</v>
      </c>
      <c r="L350" s="77">
        <f t="shared" si="115"/>
        <v>0</v>
      </c>
      <c r="M350" s="77">
        <f t="shared" si="115"/>
        <v>0</v>
      </c>
      <c r="N350" s="77">
        <f t="shared" si="115"/>
        <v>31861000</v>
      </c>
      <c r="O350" s="77">
        <f t="shared" si="115"/>
        <v>31861000</v>
      </c>
      <c r="P350" s="78"/>
    </row>
    <row r="351" spans="1:16" s="22" customFormat="1" ht="16.5">
      <c r="A351" s="95" t="s">
        <v>138</v>
      </c>
      <c r="B351" s="266" t="s">
        <v>320</v>
      </c>
      <c r="C351" s="266"/>
      <c r="D351" s="266"/>
      <c r="E351" s="266"/>
      <c r="F351" s="73">
        <v>0</v>
      </c>
      <c r="G351" s="73">
        <f t="shared" si="113"/>
        <v>0</v>
      </c>
      <c r="H351" s="73">
        <f t="shared" si="114"/>
        <v>0</v>
      </c>
      <c r="I351" s="144"/>
      <c r="J351" s="75"/>
      <c r="K351" s="76"/>
      <c r="L351" s="80"/>
      <c r="M351" s="80"/>
      <c r="N351" s="81"/>
      <c r="O351" s="82"/>
      <c r="P351" s="78"/>
    </row>
    <row r="352" spans="1:16" s="22" customFormat="1" ht="16.5">
      <c r="A352" s="96">
        <v>1</v>
      </c>
      <c r="B352" s="97" t="s">
        <v>321</v>
      </c>
      <c r="C352" s="98" t="s">
        <v>65</v>
      </c>
      <c r="D352" s="79">
        <v>12</v>
      </c>
      <c r="E352" s="74">
        <v>0</v>
      </c>
      <c r="F352" s="73">
        <v>0</v>
      </c>
      <c r="G352" s="73">
        <f t="shared" si="113"/>
        <v>12</v>
      </c>
      <c r="H352" s="73">
        <f t="shared" si="114"/>
        <v>12</v>
      </c>
      <c r="I352" s="142">
        <v>43517000</v>
      </c>
      <c r="J352" s="75">
        <v>0</v>
      </c>
      <c r="K352" s="76">
        <f t="shared" si="116"/>
        <v>522204000</v>
      </c>
      <c r="L352" s="77">
        <f t="shared" ref="L352:O353" si="117">E352*($I352+$J352)</f>
        <v>0</v>
      </c>
      <c r="M352" s="77">
        <f t="shared" si="117"/>
        <v>0</v>
      </c>
      <c r="N352" s="77">
        <f t="shared" si="117"/>
        <v>522204000</v>
      </c>
      <c r="O352" s="77">
        <f t="shared" si="117"/>
        <v>522204000</v>
      </c>
      <c r="P352" s="78"/>
    </row>
    <row r="353" spans="1:16" s="22" customFormat="1" ht="31.5">
      <c r="A353" s="96">
        <v>2</v>
      </c>
      <c r="B353" s="99" t="s">
        <v>322</v>
      </c>
      <c r="C353" s="98" t="s">
        <v>65</v>
      </c>
      <c r="D353" s="79">
        <v>20</v>
      </c>
      <c r="E353" s="74">
        <v>0</v>
      </c>
      <c r="F353" s="73">
        <v>0</v>
      </c>
      <c r="G353" s="73">
        <f t="shared" si="113"/>
        <v>20</v>
      </c>
      <c r="H353" s="73">
        <f t="shared" si="114"/>
        <v>20</v>
      </c>
      <c r="I353" s="142">
        <v>3928000</v>
      </c>
      <c r="J353" s="75">
        <v>0</v>
      </c>
      <c r="K353" s="76">
        <f t="shared" si="116"/>
        <v>78560000</v>
      </c>
      <c r="L353" s="77">
        <f t="shared" si="117"/>
        <v>0</v>
      </c>
      <c r="M353" s="77">
        <f t="shared" si="117"/>
        <v>0</v>
      </c>
      <c r="N353" s="77">
        <f t="shared" si="117"/>
        <v>78560000</v>
      </c>
      <c r="O353" s="77">
        <f t="shared" si="117"/>
        <v>78560000</v>
      </c>
      <c r="P353" s="78"/>
    </row>
    <row r="354" spans="1:16" s="22" customFormat="1" ht="15.75">
      <c r="A354" s="267" t="s">
        <v>393</v>
      </c>
      <c r="B354" s="268"/>
      <c r="C354" s="268"/>
      <c r="D354" s="268"/>
      <c r="E354" s="268"/>
      <c r="F354" s="268"/>
      <c r="G354" s="268"/>
      <c r="H354" s="268"/>
      <c r="I354" s="147"/>
      <c r="J354" s="75"/>
      <c r="K354" s="76"/>
      <c r="L354" s="80"/>
      <c r="M354" s="80"/>
      <c r="N354" s="81"/>
      <c r="O354" s="82"/>
      <c r="P354" s="78"/>
    </row>
    <row r="355" spans="1:16" s="22" customFormat="1" ht="15.75">
      <c r="A355" s="95" t="s">
        <v>203</v>
      </c>
      <c r="B355" s="266" t="s">
        <v>394</v>
      </c>
      <c r="C355" s="266"/>
      <c r="D355" s="266"/>
      <c r="E355" s="266"/>
      <c r="F355" s="266"/>
      <c r="G355" s="266"/>
      <c r="H355" s="266"/>
      <c r="I355" s="147"/>
      <c r="J355" s="75"/>
      <c r="K355" s="76"/>
      <c r="L355" s="80"/>
      <c r="M355" s="80"/>
      <c r="N355" s="81"/>
      <c r="O355" s="82"/>
      <c r="P355" s="78"/>
    </row>
    <row r="356" spans="1:16" s="22" customFormat="1" ht="15.75">
      <c r="A356" s="95" t="s">
        <v>50</v>
      </c>
      <c r="B356" s="266" t="s">
        <v>397</v>
      </c>
      <c r="C356" s="266"/>
      <c r="D356" s="266"/>
      <c r="E356" s="266"/>
      <c r="F356" s="266"/>
      <c r="G356" s="266"/>
      <c r="H356" s="266"/>
      <c r="I356" s="147"/>
      <c r="J356" s="75"/>
      <c r="K356" s="76"/>
      <c r="L356" s="80"/>
      <c r="M356" s="80"/>
      <c r="N356" s="81"/>
      <c r="O356" s="82"/>
      <c r="P356" s="78"/>
    </row>
    <row r="357" spans="1:16" s="22" customFormat="1" ht="16.5">
      <c r="A357" s="96">
        <v>2</v>
      </c>
      <c r="B357" s="97" t="s">
        <v>395</v>
      </c>
      <c r="C357" s="98" t="s">
        <v>65</v>
      </c>
      <c r="D357" s="79">
        <v>1</v>
      </c>
      <c r="E357" s="74">
        <v>0</v>
      </c>
      <c r="F357" s="73">
        <v>0</v>
      </c>
      <c r="G357" s="73">
        <f t="shared" ref="G357" si="118">D357</f>
        <v>1</v>
      </c>
      <c r="H357" s="73">
        <f t="shared" ref="H357" si="119">F357+G357</f>
        <v>1</v>
      </c>
      <c r="I357" s="148">
        <v>1428910894</v>
      </c>
      <c r="J357" s="75">
        <v>0</v>
      </c>
      <c r="K357" s="76">
        <f t="shared" ref="K357:K369" si="120">I357*D357</f>
        <v>1428910894</v>
      </c>
      <c r="L357" s="77">
        <f t="shared" ref="L357:O357" si="121">E357*($I357+$J357)</f>
        <v>0</v>
      </c>
      <c r="M357" s="77">
        <f t="shared" si="121"/>
        <v>0</v>
      </c>
      <c r="N357" s="77">
        <f t="shared" si="121"/>
        <v>1428910894</v>
      </c>
      <c r="O357" s="77">
        <f t="shared" si="121"/>
        <v>1428910894</v>
      </c>
      <c r="P357" s="78"/>
    </row>
    <row r="358" spans="1:16" s="22" customFormat="1" ht="15.75">
      <c r="A358" s="95" t="s">
        <v>205</v>
      </c>
      <c r="B358" s="282" t="s">
        <v>206</v>
      </c>
      <c r="C358" s="282"/>
      <c r="D358" s="282"/>
      <c r="E358" s="282"/>
      <c r="F358" s="282"/>
      <c r="G358" s="282"/>
      <c r="H358" s="282"/>
      <c r="I358" s="147"/>
      <c r="J358" s="75"/>
      <c r="K358" s="76"/>
      <c r="L358" s="80"/>
      <c r="M358" s="80"/>
      <c r="N358" s="81"/>
      <c r="O358" s="82"/>
      <c r="P358" s="78"/>
    </row>
    <row r="359" spans="1:16" s="22" customFormat="1" ht="15.75">
      <c r="A359" s="95" t="s">
        <v>152</v>
      </c>
      <c r="B359" s="266" t="s">
        <v>396</v>
      </c>
      <c r="C359" s="266"/>
      <c r="D359" s="266"/>
      <c r="E359" s="266"/>
      <c r="F359" s="101"/>
      <c r="G359" s="101"/>
      <c r="H359" s="101"/>
      <c r="I359" s="147"/>
      <c r="J359" s="75"/>
      <c r="K359" s="76"/>
      <c r="L359" s="80"/>
      <c r="M359" s="80"/>
      <c r="N359" s="81"/>
      <c r="O359" s="82"/>
      <c r="P359" s="78"/>
    </row>
    <row r="360" spans="1:16" s="22" customFormat="1" ht="16.5">
      <c r="A360" s="96">
        <v>1</v>
      </c>
      <c r="B360" s="97" t="s">
        <v>398</v>
      </c>
      <c r="C360" s="98" t="s">
        <v>54</v>
      </c>
      <c r="D360" s="79">
        <v>2</v>
      </c>
      <c r="E360" s="74">
        <v>0</v>
      </c>
      <c r="F360" s="73">
        <v>0</v>
      </c>
      <c r="G360" s="73">
        <f t="shared" ref="G360:G362" si="122">D360</f>
        <v>2</v>
      </c>
      <c r="H360" s="73">
        <f t="shared" ref="H360:H362" si="123">F360+G360</f>
        <v>2</v>
      </c>
      <c r="I360" s="142">
        <v>1606352894</v>
      </c>
      <c r="J360" s="75">
        <v>0</v>
      </c>
      <c r="K360" s="76">
        <f t="shared" si="120"/>
        <v>3212705788</v>
      </c>
      <c r="L360" s="77">
        <f t="shared" ref="L360:O362" si="124">E360*($I360+$J360)</f>
        <v>0</v>
      </c>
      <c r="M360" s="77">
        <f t="shared" si="124"/>
        <v>0</v>
      </c>
      <c r="N360" s="77">
        <f t="shared" si="124"/>
        <v>3212705788</v>
      </c>
      <c r="O360" s="77">
        <f t="shared" si="124"/>
        <v>3212705788</v>
      </c>
      <c r="P360" s="78"/>
    </row>
    <row r="361" spans="1:16" s="22" customFormat="1" ht="16.5">
      <c r="A361" s="96">
        <v>2</v>
      </c>
      <c r="B361" s="97" t="s">
        <v>399</v>
      </c>
      <c r="C361" s="98" t="s">
        <v>54</v>
      </c>
      <c r="D361" s="79">
        <v>1</v>
      </c>
      <c r="E361" s="74">
        <v>0</v>
      </c>
      <c r="F361" s="73">
        <v>0</v>
      </c>
      <c r="G361" s="73">
        <f t="shared" si="122"/>
        <v>1</v>
      </c>
      <c r="H361" s="73">
        <f t="shared" si="123"/>
        <v>1</v>
      </c>
      <c r="I361" s="142">
        <v>2049901894</v>
      </c>
      <c r="J361" s="75">
        <v>0</v>
      </c>
      <c r="K361" s="76">
        <f t="shared" si="120"/>
        <v>2049901894</v>
      </c>
      <c r="L361" s="77">
        <f t="shared" si="124"/>
        <v>0</v>
      </c>
      <c r="M361" s="77">
        <f t="shared" si="124"/>
        <v>0</v>
      </c>
      <c r="N361" s="77">
        <f t="shared" si="124"/>
        <v>2049901894</v>
      </c>
      <c r="O361" s="77">
        <f t="shared" si="124"/>
        <v>2049901894</v>
      </c>
      <c r="P361" s="78"/>
    </row>
    <row r="362" spans="1:16" s="22" customFormat="1" ht="16.5">
      <c r="A362" s="96">
        <v>3</v>
      </c>
      <c r="B362" s="97" t="s">
        <v>400</v>
      </c>
      <c r="C362" s="98" t="s">
        <v>65</v>
      </c>
      <c r="D362" s="79">
        <v>2</v>
      </c>
      <c r="E362" s="74">
        <v>0</v>
      </c>
      <c r="F362" s="73">
        <v>0</v>
      </c>
      <c r="G362" s="73">
        <f t="shared" si="122"/>
        <v>2</v>
      </c>
      <c r="H362" s="73">
        <f t="shared" si="123"/>
        <v>2</v>
      </c>
      <c r="I362" s="142">
        <v>146735894</v>
      </c>
      <c r="J362" s="75">
        <v>0</v>
      </c>
      <c r="K362" s="76">
        <f t="shared" si="120"/>
        <v>293471788</v>
      </c>
      <c r="L362" s="77">
        <f t="shared" si="124"/>
        <v>0</v>
      </c>
      <c r="M362" s="77">
        <f t="shared" si="124"/>
        <v>0</v>
      </c>
      <c r="N362" s="77">
        <f t="shared" si="124"/>
        <v>293471788</v>
      </c>
      <c r="O362" s="77">
        <f t="shared" si="124"/>
        <v>293471788</v>
      </c>
      <c r="P362" s="78"/>
    </row>
    <row r="363" spans="1:16" s="22" customFormat="1" ht="15.75">
      <c r="A363" s="267" t="s">
        <v>401</v>
      </c>
      <c r="B363" s="268"/>
      <c r="C363" s="268"/>
      <c r="D363" s="268"/>
      <c r="E363" s="268"/>
      <c r="F363" s="268"/>
      <c r="G363" s="268"/>
      <c r="H363" s="268"/>
      <c r="I363" s="147"/>
      <c r="J363" s="75"/>
      <c r="K363" s="76"/>
      <c r="L363" s="80"/>
      <c r="M363" s="80"/>
      <c r="N363" s="81"/>
      <c r="O363" s="82"/>
      <c r="P363" s="78"/>
    </row>
    <row r="364" spans="1:16" s="22" customFormat="1" ht="15.75">
      <c r="A364" s="95" t="s">
        <v>402</v>
      </c>
      <c r="B364" s="266" t="s">
        <v>403</v>
      </c>
      <c r="C364" s="266"/>
      <c r="D364" s="266"/>
      <c r="E364" s="266"/>
      <c r="F364" s="266"/>
      <c r="G364" s="266"/>
      <c r="H364" s="266"/>
      <c r="I364" s="147"/>
      <c r="J364" s="75"/>
      <c r="K364" s="76"/>
      <c r="L364" s="80"/>
      <c r="M364" s="80"/>
      <c r="N364" s="81"/>
      <c r="O364" s="82"/>
      <c r="P364" s="78"/>
    </row>
    <row r="365" spans="1:16" s="22" customFormat="1" ht="15.75">
      <c r="A365" s="95" t="s">
        <v>51</v>
      </c>
      <c r="B365" s="266" t="s">
        <v>404</v>
      </c>
      <c r="C365" s="266"/>
      <c r="D365" s="266"/>
      <c r="E365" s="266"/>
      <c r="F365" s="101"/>
      <c r="G365" s="101"/>
      <c r="H365" s="101"/>
      <c r="I365" s="147"/>
      <c r="J365" s="75"/>
      <c r="K365" s="76"/>
      <c r="L365" s="80"/>
      <c r="M365" s="80"/>
      <c r="N365" s="81"/>
      <c r="O365" s="82"/>
      <c r="P365" s="78"/>
    </row>
    <row r="366" spans="1:16" s="22" customFormat="1" ht="16.5">
      <c r="A366" s="96">
        <v>1</v>
      </c>
      <c r="B366" s="97" t="s">
        <v>404</v>
      </c>
      <c r="C366" s="98" t="s">
        <v>137</v>
      </c>
      <c r="D366" s="79">
        <v>1</v>
      </c>
      <c r="E366" s="74">
        <v>0</v>
      </c>
      <c r="F366" s="79"/>
      <c r="G366" s="73">
        <f t="shared" ref="G366" si="125">D366</f>
        <v>1</v>
      </c>
      <c r="H366" s="73">
        <f t="shared" ref="H366" si="126">F366+G366</f>
        <v>1</v>
      </c>
      <c r="I366" s="148">
        <v>876300981</v>
      </c>
      <c r="J366" s="75">
        <v>0</v>
      </c>
      <c r="K366" s="76">
        <f t="shared" si="120"/>
        <v>876300981</v>
      </c>
      <c r="L366" s="77">
        <f t="shared" ref="L366:O366" si="127">E366*($I366+$J366)</f>
        <v>0</v>
      </c>
      <c r="M366" s="77">
        <f t="shared" si="127"/>
        <v>0</v>
      </c>
      <c r="N366" s="77">
        <f t="shared" si="127"/>
        <v>876300981</v>
      </c>
      <c r="O366" s="77">
        <f t="shared" si="127"/>
        <v>876300981</v>
      </c>
      <c r="P366" s="78"/>
    </row>
    <row r="367" spans="1:16" s="22" customFormat="1" ht="15.75">
      <c r="A367" s="95" t="s">
        <v>286</v>
      </c>
      <c r="B367" s="269" t="s">
        <v>206</v>
      </c>
      <c r="C367" s="269"/>
      <c r="D367" s="269"/>
      <c r="E367" s="269"/>
      <c r="F367" s="269"/>
      <c r="G367" s="269"/>
      <c r="H367" s="269"/>
      <c r="I367" s="147"/>
      <c r="J367" s="75"/>
      <c r="K367" s="76"/>
      <c r="L367" s="80"/>
      <c r="M367" s="80"/>
      <c r="N367" s="81"/>
      <c r="O367" s="82"/>
      <c r="P367" s="78"/>
    </row>
    <row r="368" spans="1:16" s="22" customFormat="1" ht="15.75">
      <c r="A368" s="95" t="s">
        <v>75</v>
      </c>
      <c r="B368" s="266" t="s">
        <v>406</v>
      </c>
      <c r="C368" s="266"/>
      <c r="D368" s="266"/>
      <c r="E368" s="266"/>
      <c r="F368" s="266"/>
      <c r="G368" s="266"/>
      <c r="H368" s="266"/>
      <c r="I368" s="147"/>
      <c r="J368" s="75"/>
      <c r="K368" s="76"/>
      <c r="L368" s="80"/>
      <c r="M368" s="80"/>
      <c r="N368" s="81"/>
      <c r="O368" s="82"/>
      <c r="P368" s="78"/>
    </row>
    <row r="369" spans="1:18" s="22" customFormat="1" ht="47.25">
      <c r="A369" s="96">
        <v>1</v>
      </c>
      <c r="B369" s="99" t="s">
        <v>405</v>
      </c>
      <c r="C369" s="149" t="s">
        <v>137</v>
      </c>
      <c r="D369" s="150">
        <v>1</v>
      </c>
      <c r="E369" s="151">
        <v>0</v>
      </c>
      <c r="F369" s="150"/>
      <c r="G369" s="152">
        <f t="shared" ref="G369" si="128">D369</f>
        <v>1</v>
      </c>
      <c r="H369" s="152">
        <f t="shared" ref="H369" si="129">F369+G369</f>
        <v>1</v>
      </c>
      <c r="I369" s="153">
        <v>3256233000</v>
      </c>
      <c r="J369" s="154">
        <v>0</v>
      </c>
      <c r="K369" s="155">
        <f t="shared" si="120"/>
        <v>3256233000</v>
      </c>
      <c r="L369" s="156">
        <f t="shared" ref="L369:O369" si="130">E369*($I369+$J369)</f>
        <v>0</v>
      </c>
      <c r="M369" s="156">
        <f t="shared" si="130"/>
        <v>0</v>
      </c>
      <c r="N369" s="156">
        <f t="shared" si="130"/>
        <v>3256233000</v>
      </c>
      <c r="O369" s="156">
        <f t="shared" si="130"/>
        <v>3256233000</v>
      </c>
      <c r="P369" s="78"/>
    </row>
    <row r="370" spans="1:18" s="22" customFormat="1" ht="15.75">
      <c r="A370" s="102"/>
      <c r="B370" s="103" t="s">
        <v>36</v>
      </c>
      <c r="C370" s="104"/>
      <c r="D370" s="105"/>
      <c r="E370" s="105"/>
      <c r="F370" s="105"/>
      <c r="G370" s="105"/>
      <c r="H370" s="105"/>
      <c r="I370" s="106"/>
      <c r="J370" s="106"/>
      <c r="K370" s="107">
        <f>SUM(K22:K369)</f>
        <v>50396755870</v>
      </c>
      <c r="L370" s="108"/>
      <c r="M370" s="109">
        <f>SUM(M23:M369)</f>
        <v>0</v>
      </c>
      <c r="N370" s="110">
        <f>SUM(N23:N369)</f>
        <v>49763559870</v>
      </c>
      <c r="O370" s="111">
        <f>SUM(O23:O369)</f>
        <v>49763559870</v>
      </c>
      <c r="P370" s="112"/>
    </row>
    <row r="371" spans="1:18" s="22" customFormat="1" ht="15.75">
      <c r="A371" s="113"/>
      <c r="D371" s="23"/>
      <c r="E371" s="23"/>
      <c r="F371" s="23"/>
      <c r="G371" s="23"/>
      <c r="H371" s="23"/>
      <c r="I371" s="114"/>
      <c r="K371" s="115"/>
      <c r="L371" s="32"/>
      <c r="M371" s="32"/>
      <c r="N371" s="29"/>
      <c r="O371" s="32"/>
      <c r="P371" s="116"/>
    </row>
    <row r="372" spans="1:18" s="22" customFormat="1" ht="15.75">
      <c r="D372" s="23"/>
      <c r="E372" s="23"/>
      <c r="F372" s="23"/>
      <c r="G372" s="23"/>
      <c r="H372" s="23"/>
      <c r="I372" s="114"/>
      <c r="J372" s="117"/>
      <c r="K372" s="118"/>
      <c r="L372" s="119"/>
      <c r="M372" s="119"/>
      <c r="N372" s="243"/>
      <c r="O372" s="121"/>
      <c r="P372" s="116"/>
    </row>
    <row r="373" spans="1:18" s="22" customFormat="1" ht="15.75">
      <c r="A373" s="122" t="s">
        <v>37</v>
      </c>
      <c r="B373" s="32"/>
      <c r="C373" s="32"/>
      <c r="D373" s="37"/>
      <c r="E373" s="37"/>
      <c r="F373" s="37"/>
      <c r="G373" s="123"/>
      <c r="H373" s="123"/>
      <c r="I373" s="29"/>
      <c r="J373" s="32"/>
      <c r="K373" s="124"/>
      <c r="L373" s="261">
        <f>$K$370</f>
        <v>50396755870</v>
      </c>
      <c r="M373" s="261"/>
      <c r="N373" s="261"/>
      <c r="O373" s="22" t="s">
        <v>38</v>
      </c>
      <c r="P373" s="116"/>
    </row>
    <row r="374" spans="1:18" s="22" customFormat="1" ht="15.75">
      <c r="A374" s="125" t="s">
        <v>39</v>
      </c>
      <c r="B374" s="32"/>
      <c r="C374" s="32"/>
      <c r="D374" s="37"/>
      <c r="E374" s="37"/>
      <c r="F374" s="37"/>
      <c r="G374" s="37"/>
      <c r="H374" s="37"/>
      <c r="I374" s="29"/>
      <c r="J374" s="32"/>
      <c r="K374" s="124"/>
      <c r="L374" s="262">
        <v>18848323693</v>
      </c>
      <c r="M374" s="262"/>
      <c r="N374" s="262"/>
      <c r="O374" s="22" t="s">
        <v>38</v>
      </c>
      <c r="P374" s="116"/>
    </row>
    <row r="375" spans="1:18" s="22" customFormat="1" ht="15.75">
      <c r="A375" s="32" t="s">
        <v>40</v>
      </c>
      <c r="B375" s="32"/>
      <c r="C375" s="32"/>
      <c r="D375" s="37"/>
      <c r="E375" s="37"/>
      <c r="F375" s="37"/>
      <c r="G375" s="37"/>
      <c r="H375" s="37"/>
      <c r="I375" s="29"/>
      <c r="J375" s="32"/>
      <c r="K375" s="124"/>
      <c r="L375" s="263">
        <v>0</v>
      </c>
      <c r="M375" s="264"/>
      <c r="N375" s="264"/>
      <c r="O375" s="22" t="s">
        <v>38</v>
      </c>
      <c r="P375" s="116"/>
    </row>
    <row r="376" spans="1:18" s="22" customFormat="1" ht="15.75">
      <c r="A376" s="32" t="s">
        <v>41</v>
      </c>
      <c r="B376" s="32"/>
      <c r="C376" s="32"/>
      <c r="D376" s="37"/>
      <c r="E376" s="37"/>
      <c r="F376" s="37"/>
      <c r="G376" s="37"/>
      <c r="H376" s="37"/>
      <c r="I376" s="29"/>
      <c r="J376" s="32"/>
      <c r="K376" s="124"/>
      <c r="L376" s="262">
        <f>O370</f>
        <v>49763559870</v>
      </c>
      <c r="M376" s="262"/>
      <c r="N376" s="262"/>
      <c r="O376" s="22" t="s">
        <v>38</v>
      </c>
      <c r="P376" s="116"/>
    </row>
    <row r="377" spans="1:18" s="22" customFormat="1" ht="15.75">
      <c r="A377" s="32" t="str">
        <f>IF([1]Config!CF_MTT=1,"5. Thanh toán để thu hồi tạm ứng:","5. Chiết khấu tiền tạm ứng:")</f>
        <v>5. Thanh toán để thu hồi tạm ứng:</v>
      </c>
      <c r="B377" s="32"/>
      <c r="C377" s="32"/>
      <c r="D377" s="37"/>
      <c r="E377" s="37"/>
      <c r="F377" s="37"/>
      <c r="G377" s="37"/>
      <c r="H377" s="37"/>
      <c r="I377" s="29"/>
      <c r="J377" s="32"/>
      <c r="K377" s="124"/>
      <c r="L377" s="262">
        <f>IF(L376&gt;=L373*80%,L374,N370*$L$374/(L373*80%))</f>
        <v>18848323693</v>
      </c>
      <c r="M377" s="262"/>
      <c r="N377" s="262"/>
      <c r="O377" s="22" t="s">
        <v>38</v>
      </c>
      <c r="P377" s="116"/>
    </row>
    <row r="378" spans="1:18" s="22" customFormat="1" ht="15.75">
      <c r="A378" s="32" t="s">
        <v>42</v>
      </c>
      <c r="B378" s="32"/>
      <c r="C378" s="32"/>
      <c r="D378" s="37"/>
      <c r="E378" s="37"/>
      <c r="F378" s="37"/>
      <c r="G378" s="123"/>
      <c r="H378" s="123"/>
      <c r="I378" s="29"/>
      <c r="J378" s="32"/>
      <c r="K378" s="124"/>
      <c r="L378" s="261">
        <f>L376-L377</f>
        <v>30915236177</v>
      </c>
      <c r="M378" s="261"/>
      <c r="N378" s="261"/>
      <c r="O378" s="22" t="s">
        <v>38</v>
      </c>
      <c r="P378" s="135"/>
    </row>
    <row r="379" spans="1:18" s="22" customFormat="1" ht="15.75">
      <c r="A379" s="281" t="s">
        <v>470</v>
      </c>
      <c r="B379" s="281"/>
      <c r="C379" s="281"/>
      <c r="D379" s="281"/>
      <c r="E379" s="281"/>
      <c r="F379" s="281"/>
      <c r="G379" s="281"/>
      <c r="H379" s="281"/>
      <c r="I379" s="281"/>
      <c r="J379" s="281"/>
      <c r="K379" s="281"/>
      <c r="L379" s="281"/>
      <c r="M379" s="281"/>
      <c r="N379" s="281"/>
      <c r="P379" s="116"/>
    </row>
    <row r="380" spans="1:18" s="22" customFormat="1" ht="15.75">
      <c r="A380" s="32" t="s">
        <v>43</v>
      </c>
      <c r="B380" s="32"/>
      <c r="C380" s="32"/>
      <c r="D380" s="37"/>
      <c r="E380" s="37"/>
      <c r="F380" s="37"/>
      <c r="G380" s="37"/>
      <c r="H380" s="37"/>
      <c r="I380" s="29"/>
      <c r="J380" s="32"/>
      <c r="K380" s="124"/>
      <c r="L380" s="261">
        <f>L378+L377</f>
        <v>49763559870</v>
      </c>
      <c r="M380" s="261"/>
      <c r="N380" s="261"/>
      <c r="O380" s="22" t="s">
        <v>38</v>
      </c>
      <c r="P380" s="116"/>
    </row>
    <row r="381" spans="1:18" s="22" customFormat="1" ht="15.75">
      <c r="A381" s="126"/>
      <c r="B381" s="32"/>
      <c r="C381" s="32"/>
      <c r="D381" s="37"/>
      <c r="E381" s="37"/>
      <c r="F381" s="37"/>
      <c r="G381" s="37"/>
      <c r="H381" s="37"/>
      <c r="I381" s="29"/>
      <c r="J381" s="32"/>
      <c r="K381" s="124"/>
      <c r="L381" s="262"/>
      <c r="M381" s="262"/>
      <c r="N381" s="262"/>
      <c r="P381" s="116"/>
    </row>
    <row r="382" spans="1:18" s="22" customFormat="1" ht="15.75">
      <c r="A382" s="126"/>
      <c r="B382" s="32"/>
      <c r="C382" s="32"/>
      <c r="D382" s="37"/>
      <c r="E382" s="37"/>
      <c r="F382" s="37"/>
      <c r="G382" s="37"/>
      <c r="H382" s="37"/>
      <c r="I382" s="29"/>
      <c r="J382" s="32"/>
      <c r="K382" s="124"/>
      <c r="L382" s="262"/>
      <c r="M382" s="262"/>
      <c r="N382" s="262"/>
      <c r="P382" s="116"/>
    </row>
    <row r="383" spans="1:18" s="22" customFormat="1" ht="15.75">
      <c r="D383" s="23"/>
      <c r="E383" s="23"/>
      <c r="F383" s="23"/>
      <c r="G383" s="23"/>
      <c r="H383" s="23"/>
      <c r="I383" s="114"/>
      <c r="K383" s="115"/>
      <c r="L383" s="260" t="s">
        <v>44</v>
      </c>
      <c r="M383" s="260"/>
      <c r="N383" s="260"/>
      <c r="P383" s="127"/>
      <c r="Q383" s="32"/>
      <c r="R383" s="32"/>
    </row>
    <row r="384" spans="1:18" s="22" customFormat="1" ht="18.75">
      <c r="A384" s="265" t="s">
        <v>45</v>
      </c>
      <c r="B384" s="265"/>
      <c r="C384" s="265"/>
      <c r="D384" s="265"/>
      <c r="E384" s="265"/>
      <c r="F384" s="265"/>
      <c r="G384" s="265"/>
      <c r="H384" s="265"/>
      <c r="I384" s="265"/>
      <c r="J384" s="265"/>
      <c r="K384" s="128"/>
      <c r="L384" s="265" t="s">
        <v>46</v>
      </c>
      <c r="M384" s="265"/>
      <c r="N384" s="265"/>
      <c r="O384" s="129"/>
      <c r="P384" s="130"/>
      <c r="Q384" s="129"/>
      <c r="R384" s="129"/>
    </row>
    <row r="385" spans="1:18" s="22" customFormat="1" ht="15.75">
      <c r="A385" s="260" t="s">
        <v>47</v>
      </c>
      <c r="B385" s="260"/>
      <c r="C385" s="260"/>
      <c r="D385" s="260"/>
      <c r="E385" s="260"/>
      <c r="F385" s="260"/>
      <c r="G385" s="260"/>
      <c r="H385" s="260"/>
      <c r="I385" s="260"/>
      <c r="J385" s="260"/>
      <c r="K385" s="260" t="s">
        <v>47</v>
      </c>
      <c r="L385" s="260"/>
      <c r="M385" s="260"/>
      <c r="N385" s="260"/>
      <c r="O385" s="260"/>
      <c r="P385" s="127"/>
      <c r="Q385" s="32"/>
      <c r="R385" s="32"/>
    </row>
    <row r="386" spans="1:18">
      <c r="A386" s="255" t="s">
        <v>442</v>
      </c>
      <c r="B386" s="255"/>
      <c r="C386" s="255" t="s">
        <v>443</v>
      </c>
      <c r="D386" s="255"/>
      <c r="E386" s="255"/>
      <c r="F386" s="255"/>
      <c r="G386" s="256" t="s">
        <v>444</v>
      </c>
      <c r="H386" s="256"/>
      <c r="I386" s="256"/>
      <c r="J386" s="256"/>
      <c r="K386" s="255" t="s">
        <v>472</v>
      </c>
      <c r="L386" s="255"/>
      <c r="M386" s="255"/>
      <c r="N386" s="295" t="s">
        <v>471</v>
      </c>
      <c r="O386" s="295"/>
      <c r="P386" s="295"/>
    </row>
    <row r="396" spans="1:18">
      <c r="A396" s="227"/>
      <c r="B396" s="227" t="s">
        <v>456</v>
      </c>
      <c r="C396" s="255" t="s">
        <v>457</v>
      </c>
      <c r="D396" s="255"/>
      <c r="E396" s="256" t="s">
        <v>458</v>
      </c>
      <c r="F396" s="256"/>
      <c r="G396" s="234"/>
      <c r="H396" s="234"/>
      <c r="I396" s="235"/>
      <c r="J396" s="227"/>
      <c r="N396" s="233"/>
    </row>
    <row r="397" spans="1:18">
      <c r="A397" s="227" t="s">
        <v>50</v>
      </c>
      <c r="B397" s="227" t="s">
        <v>455</v>
      </c>
      <c r="C397" s="296">
        <f>L374</f>
        <v>18848323693</v>
      </c>
      <c r="D397" s="297"/>
      <c r="E397" s="256"/>
      <c r="F397" s="256"/>
      <c r="G397" s="234"/>
      <c r="H397" s="234"/>
      <c r="I397" s="235"/>
      <c r="J397" s="227"/>
    </row>
    <row r="398" spans="1:18">
      <c r="A398" s="227"/>
      <c r="B398" s="228" t="s">
        <v>459</v>
      </c>
      <c r="C398" s="289">
        <v>2079980000</v>
      </c>
      <c r="D398" s="289"/>
      <c r="E398" s="294" t="s">
        <v>460</v>
      </c>
      <c r="F398" s="294"/>
      <c r="G398" s="256"/>
      <c r="H398" s="256"/>
      <c r="I398" s="235"/>
      <c r="J398" s="227"/>
    </row>
    <row r="399" spans="1:18">
      <c r="A399" s="227"/>
      <c r="B399" s="228" t="s">
        <v>461</v>
      </c>
      <c r="C399" s="289">
        <v>2417715693</v>
      </c>
      <c r="D399" s="289"/>
      <c r="E399" s="294" t="s">
        <v>463</v>
      </c>
      <c r="F399" s="294"/>
      <c r="G399" s="234"/>
      <c r="H399" s="234"/>
      <c r="I399" s="235"/>
      <c r="J399" s="227"/>
    </row>
    <row r="400" spans="1:18">
      <c r="A400" s="227"/>
      <c r="B400" s="228" t="s">
        <v>462</v>
      </c>
      <c r="C400" s="289">
        <v>14350628000</v>
      </c>
      <c r="D400" s="289"/>
      <c r="E400" s="294" t="s">
        <v>464</v>
      </c>
      <c r="F400" s="294"/>
      <c r="G400" s="234"/>
      <c r="H400" s="234"/>
      <c r="I400" s="235"/>
      <c r="J400" s="227"/>
      <c r="K400" s="236"/>
      <c r="N400" s="226"/>
    </row>
    <row r="401" spans="1:11">
      <c r="A401" s="227"/>
      <c r="B401" s="227"/>
      <c r="C401" s="290"/>
      <c r="D401" s="290"/>
      <c r="E401" s="256"/>
      <c r="F401" s="256"/>
      <c r="G401" s="234"/>
      <c r="H401" s="234"/>
      <c r="I401" s="235"/>
      <c r="J401" s="227"/>
    </row>
    <row r="402" spans="1:11">
      <c r="A402" s="227" t="s">
        <v>465</v>
      </c>
      <c r="B402" s="227" t="s">
        <v>466</v>
      </c>
      <c r="C402" s="291">
        <f>L378</f>
        <v>30915236177</v>
      </c>
      <c r="D402" s="291"/>
      <c r="E402" s="256"/>
      <c r="F402" s="256"/>
      <c r="G402" s="234"/>
      <c r="H402" s="234"/>
      <c r="I402" s="235"/>
      <c r="J402" s="227"/>
    </row>
    <row r="403" spans="1:11">
      <c r="A403" s="227"/>
      <c r="B403" s="228" t="s">
        <v>459</v>
      </c>
      <c r="C403" s="292">
        <f>'Chi tiết phần mềm thoe 08b'!L378</f>
        <v>3481464875</v>
      </c>
      <c r="D403" s="292"/>
      <c r="E403" s="294" t="s">
        <v>460</v>
      </c>
      <c r="F403" s="294"/>
      <c r="G403" s="234"/>
      <c r="H403" s="234"/>
      <c r="I403" s="235"/>
      <c r="J403" s="227"/>
    </row>
    <row r="404" spans="1:11">
      <c r="A404" s="227"/>
      <c r="B404" s="228" t="s">
        <v>461</v>
      </c>
      <c r="C404" s="293">
        <f>'Chi tiết xây lắp theo 08b'!L378</f>
        <v>4046930217</v>
      </c>
      <c r="D404" s="293"/>
      <c r="E404" s="294" t="s">
        <v>463</v>
      </c>
      <c r="F404" s="294"/>
      <c r="G404" s="234"/>
      <c r="H404" s="234"/>
      <c r="I404" s="235"/>
      <c r="J404" s="227"/>
    </row>
    <row r="405" spans="1:11">
      <c r="A405" s="227"/>
      <c r="B405" s="228" t="s">
        <v>462</v>
      </c>
      <c r="C405" s="293">
        <f>'Chi tiết thiết bị thoe 08b'!L167</f>
        <v>23386841085</v>
      </c>
      <c r="D405" s="293"/>
      <c r="E405" s="294" t="s">
        <v>464</v>
      </c>
      <c r="F405" s="294"/>
      <c r="G405" s="234"/>
      <c r="H405" s="234"/>
      <c r="I405" s="235"/>
      <c r="J405" s="227"/>
    </row>
    <row r="406" spans="1:11">
      <c r="A406" s="227"/>
      <c r="B406" s="227"/>
      <c r="C406" s="290"/>
      <c r="D406" s="290"/>
      <c r="E406" s="256"/>
      <c r="F406" s="256"/>
      <c r="G406" s="234"/>
      <c r="H406" s="234"/>
      <c r="I406" s="235"/>
      <c r="J406" s="227"/>
    </row>
    <row r="407" spans="1:11">
      <c r="A407" s="227"/>
      <c r="B407" s="227"/>
      <c r="C407" s="290"/>
      <c r="D407" s="290"/>
      <c r="E407" s="256"/>
      <c r="F407" s="256"/>
      <c r="G407" s="234"/>
      <c r="H407" s="234"/>
      <c r="I407" s="235"/>
      <c r="J407" s="227"/>
      <c r="K407" s="237"/>
    </row>
    <row r="408" spans="1:11">
      <c r="C408" s="288"/>
      <c r="D408" s="288"/>
      <c r="E408" s="300"/>
      <c r="F408" s="300"/>
    </row>
    <row r="409" spans="1:11">
      <c r="C409" s="288"/>
      <c r="D409" s="288"/>
      <c r="E409" s="300"/>
      <c r="F409" s="300"/>
    </row>
    <row r="410" spans="1:11">
      <c r="C410" s="298"/>
      <c r="D410" s="298"/>
      <c r="E410" s="300"/>
      <c r="F410" s="300"/>
    </row>
    <row r="411" spans="1:11">
      <c r="C411" s="299"/>
      <c r="D411" s="299"/>
      <c r="E411" s="300"/>
      <c r="F411" s="300"/>
    </row>
  </sheetData>
  <mergeCells count="118">
    <mergeCell ref="D16:E16"/>
    <mergeCell ref="F16:H16"/>
    <mergeCell ref="K16:L16"/>
    <mergeCell ref="M16:O16"/>
    <mergeCell ref="B81:E81"/>
    <mergeCell ref="B92:E92"/>
    <mergeCell ref="O1:P1"/>
    <mergeCell ref="A2:P2"/>
    <mergeCell ref="A3:P3"/>
    <mergeCell ref="A4:P4"/>
    <mergeCell ref="A15:A17"/>
    <mergeCell ref="B15:B17"/>
    <mergeCell ref="C15:C17"/>
    <mergeCell ref="I15:J16"/>
    <mergeCell ref="K15:O15"/>
    <mergeCell ref="P15:P17"/>
    <mergeCell ref="B145:E145"/>
    <mergeCell ref="B157:H157"/>
    <mergeCell ref="B158:D158"/>
    <mergeCell ref="B161:D161"/>
    <mergeCell ref="B172:H172"/>
    <mergeCell ref="A177:H177"/>
    <mergeCell ref="B96:E96"/>
    <mergeCell ref="B109:E109"/>
    <mergeCell ref="B122:E122"/>
    <mergeCell ref="B124:E124"/>
    <mergeCell ref="B132:E132"/>
    <mergeCell ref="B136:E136"/>
    <mergeCell ref="B230:E230"/>
    <mergeCell ref="B234:E234"/>
    <mergeCell ref="B237:E237"/>
    <mergeCell ref="B240:E240"/>
    <mergeCell ref="B242:E242"/>
    <mergeCell ref="B249:H249"/>
    <mergeCell ref="B178:E178"/>
    <mergeCell ref="B209:E209"/>
    <mergeCell ref="A224:H224"/>
    <mergeCell ref="B225:H225"/>
    <mergeCell ref="A228:H228"/>
    <mergeCell ref="B229:E229"/>
    <mergeCell ref="B285:E285"/>
    <mergeCell ref="B290:H290"/>
    <mergeCell ref="B295:H295"/>
    <mergeCell ref="B296:E296"/>
    <mergeCell ref="B304:E304"/>
    <mergeCell ref="B321:E321"/>
    <mergeCell ref="B250:E250"/>
    <mergeCell ref="B260:E260"/>
    <mergeCell ref="B266:E266"/>
    <mergeCell ref="B274:E274"/>
    <mergeCell ref="B276:E276"/>
    <mergeCell ref="B279:E279"/>
    <mergeCell ref="B358:H358"/>
    <mergeCell ref="B359:E359"/>
    <mergeCell ref="A363:H363"/>
    <mergeCell ref="B364:H364"/>
    <mergeCell ref="B365:E365"/>
    <mergeCell ref="B367:H367"/>
    <mergeCell ref="B333:E333"/>
    <mergeCell ref="B342:E342"/>
    <mergeCell ref="B351:E351"/>
    <mergeCell ref="A354:H354"/>
    <mergeCell ref="B355:H355"/>
    <mergeCell ref="B356:H356"/>
    <mergeCell ref="L378:N378"/>
    <mergeCell ref="A379:N379"/>
    <mergeCell ref="L380:N380"/>
    <mergeCell ref="L381:N381"/>
    <mergeCell ref="L382:N382"/>
    <mergeCell ref="L383:N383"/>
    <mergeCell ref="B368:H368"/>
    <mergeCell ref="L373:N373"/>
    <mergeCell ref="L374:N374"/>
    <mergeCell ref="L375:N375"/>
    <mergeCell ref="L376:N376"/>
    <mergeCell ref="L377:N377"/>
    <mergeCell ref="C396:D396"/>
    <mergeCell ref="E396:F396"/>
    <mergeCell ref="C397:D397"/>
    <mergeCell ref="E397:F397"/>
    <mergeCell ref="C398:D398"/>
    <mergeCell ref="E398:F398"/>
    <mergeCell ref="A384:J384"/>
    <mergeCell ref="L384:N384"/>
    <mergeCell ref="A385:J385"/>
    <mergeCell ref="K385:O385"/>
    <mergeCell ref="A386:B386"/>
    <mergeCell ref="C386:F386"/>
    <mergeCell ref="G386:J386"/>
    <mergeCell ref="K386:M386"/>
    <mergeCell ref="N386:P386"/>
    <mergeCell ref="C402:D402"/>
    <mergeCell ref="E402:F402"/>
    <mergeCell ref="C403:D403"/>
    <mergeCell ref="E403:F403"/>
    <mergeCell ref="C404:D404"/>
    <mergeCell ref="E404:F404"/>
    <mergeCell ref="G398:H398"/>
    <mergeCell ref="C399:D399"/>
    <mergeCell ref="E399:F399"/>
    <mergeCell ref="C400:D400"/>
    <mergeCell ref="E400:F400"/>
    <mergeCell ref="C401:D401"/>
    <mergeCell ref="E401:F401"/>
    <mergeCell ref="C411:D411"/>
    <mergeCell ref="E411:F411"/>
    <mergeCell ref="C408:D408"/>
    <mergeCell ref="E408:F408"/>
    <mergeCell ref="C409:D409"/>
    <mergeCell ref="E409:F409"/>
    <mergeCell ref="C410:D410"/>
    <mergeCell ref="E410:F410"/>
    <mergeCell ref="C405:D405"/>
    <mergeCell ref="E405:F405"/>
    <mergeCell ref="C406:D406"/>
    <mergeCell ref="E406:F406"/>
    <mergeCell ref="C407:D407"/>
    <mergeCell ref="E407:F407"/>
  </mergeCells>
  <dataValidations count="4">
    <dataValidation allowBlank="1" showInputMessage="1" showErrorMessage="1" prompt="Cột 1, 2, 3, 4, 5 link đầy đủ từ sheet QT sang" sqref="B21 B18"/>
    <dataValidation allowBlank="1" showInputMessage="1" showErrorMessage="1" sqref="R1 O1"/>
    <dataValidation allowBlank="1" showInputMessage="1" showErrorMessage="1" prompt="Giữ phím Alt và ấn Enter để thêm các dòng để nhập căn cứ" sqref="A13"/>
    <dataValidation allowBlank="1" showInputMessage="1" showErrorMessage="1" promptTitle="Giai đoạn thanh toán" sqref="F11"/>
  </dataValidations>
  <printOptions horizontalCentered="1"/>
  <pageMargins left="0.2" right="0.2" top="1" bottom="0.25" header="0.3" footer="0.3"/>
  <pageSetup paperSize="9" scale="63" orientation="landscape" copies="10" r:id="rId1"/>
  <colBreaks count="1" manualBreakCount="1">
    <brk id="16" max="1048575" man="1"/>
  </colBreaks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37"/>
  <sheetViews>
    <sheetView topLeftCell="A377" zoomScaleNormal="100" workbookViewId="0">
      <selection activeCell="O42" sqref="O42"/>
    </sheetView>
  </sheetViews>
  <sheetFormatPr defaultColWidth="8.7109375" defaultRowHeight="15"/>
  <cols>
    <col min="1" max="1" width="8.140625" style="131" customWidth="1"/>
    <col min="2" max="2" width="29.28515625" style="131" customWidth="1"/>
    <col min="3" max="3" width="10.28515625" style="131" customWidth="1"/>
    <col min="4" max="4" width="12.140625" style="132" bestFit="1" customWidth="1"/>
    <col min="5" max="5" width="10.28515625" style="132" customWidth="1"/>
    <col min="6" max="6" width="10.42578125" style="132" customWidth="1"/>
    <col min="7" max="7" width="12" style="132" bestFit="1" customWidth="1"/>
    <col min="8" max="8" width="12.42578125" style="132" bestFit="1" customWidth="1"/>
    <col min="9" max="9" width="17" style="133" bestFit="1" customWidth="1"/>
    <col min="10" max="10" width="8.140625" style="131" customWidth="1"/>
    <col min="11" max="11" width="20" style="133" bestFit="1" customWidth="1"/>
    <col min="12" max="12" width="8.7109375" style="131"/>
    <col min="13" max="13" width="8" style="131" customWidth="1"/>
    <col min="14" max="14" width="18.42578125" style="133" bestFit="1" customWidth="1"/>
    <col min="15" max="15" width="18.42578125" style="131" bestFit="1" customWidth="1"/>
    <col min="16" max="16" width="10.28515625" style="134" customWidth="1"/>
    <col min="17" max="18" width="8.7109375" style="131"/>
    <col min="19" max="19" width="12.140625" style="131" bestFit="1" customWidth="1"/>
    <col min="20" max="20" width="23" style="131" customWidth="1"/>
    <col min="21" max="21" width="8.7109375" style="131"/>
    <col min="22" max="23" width="12.140625" style="131" bestFit="1" customWidth="1"/>
    <col min="24" max="16384" width="8.7109375" style="131"/>
  </cols>
  <sheetData>
    <row r="1" spans="1:20" s="11" customFormat="1" ht="20.25">
      <c r="A1" s="5"/>
      <c r="B1" s="6"/>
      <c r="C1" s="6"/>
      <c r="D1" s="7"/>
      <c r="E1" s="7"/>
      <c r="F1" s="7"/>
      <c r="G1" s="7"/>
      <c r="H1" s="7"/>
      <c r="I1" s="8"/>
      <c r="J1" s="6"/>
      <c r="K1" s="9"/>
      <c r="L1" s="6"/>
      <c r="M1" s="6"/>
      <c r="N1" s="8"/>
      <c r="O1" s="270" t="s">
        <v>48</v>
      </c>
      <c r="P1" s="270"/>
      <c r="Q1" s="6"/>
      <c r="R1" s="270"/>
      <c r="S1" s="270"/>
      <c r="T1" s="10"/>
    </row>
    <row r="2" spans="1:20" s="11" customFormat="1" ht="22.5">
      <c r="A2" s="271" t="s">
        <v>49</v>
      </c>
      <c r="B2" s="271"/>
      <c r="C2" s="271"/>
      <c r="D2" s="271"/>
      <c r="E2" s="271"/>
      <c r="F2" s="271"/>
      <c r="G2" s="271"/>
      <c r="H2" s="271"/>
      <c r="I2" s="271"/>
      <c r="J2" s="271"/>
      <c r="K2" s="271"/>
      <c r="L2" s="271"/>
      <c r="M2" s="271"/>
      <c r="N2" s="271"/>
      <c r="O2" s="271"/>
      <c r="P2" s="271"/>
      <c r="Q2" s="12"/>
      <c r="R2" s="12"/>
      <c r="S2" s="13"/>
    </row>
    <row r="3" spans="1:20" s="11" customFormat="1" ht="15.75">
      <c r="A3" s="257" t="s">
        <v>445</v>
      </c>
      <c r="B3" s="257"/>
      <c r="C3" s="257"/>
      <c r="D3" s="257"/>
      <c r="E3" s="257"/>
      <c r="F3" s="257"/>
      <c r="G3" s="257"/>
      <c r="H3" s="257"/>
      <c r="I3" s="257"/>
      <c r="J3" s="257"/>
      <c r="K3" s="257"/>
      <c r="L3" s="257"/>
      <c r="M3" s="257"/>
      <c r="N3" s="257"/>
      <c r="O3" s="257"/>
      <c r="P3" s="257"/>
      <c r="Q3" s="14"/>
      <c r="R3" s="14"/>
      <c r="S3" s="20"/>
    </row>
    <row r="4" spans="1:20" s="11" customFormat="1" ht="15.75">
      <c r="A4" s="258" t="s">
        <v>446</v>
      </c>
      <c r="B4" s="258"/>
      <c r="C4" s="258"/>
      <c r="D4" s="258"/>
      <c r="E4" s="258"/>
      <c r="F4" s="258"/>
      <c r="G4" s="258"/>
      <c r="H4" s="258"/>
      <c r="I4" s="258"/>
      <c r="J4" s="258"/>
      <c r="K4" s="258"/>
      <c r="L4" s="258"/>
      <c r="M4" s="258"/>
      <c r="N4" s="258"/>
      <c r="O4" s="258"/>
      <c r="P4" s="258"/>
      <c r="Q4" s="14"/>
      <c r="R4" s="14"/>
    </row>
    <row r="5" spans="1:20" s="11" customFormat="1" ht="15.75">
      <c r="A5" s="11" t="s">
        <v>436</v>
      </c>
      <c r="B5" s="14"/>
      <c r="C5" s="14"/>
      <c r="D5" s="15"/>
      <c r="E5" s="15"/>
      <c r="F5" s="15"/>
      <c r="G5" s="15"/>
      <c r="H5" s="15"/>
      <c r="I5" s="16"/>
      <c r="J5" s="14"/>
      <c r="K5" s="17"/>
      <c r="L5" s="14"/>
      <c r="M5" s="14"/>
      <c r="N5" s="16"/>
      <c r="O5" s="18"/>
      <c r="P5" s="19"/>
      <c r="Q5" s="14"/>
      <c r="R5" s="14"/>
    </row>
    <row r="6" spans="1:20" s="11" customFormat="1" ht="15.75">
      <c r="A6" s="21" t="s">
        <v>0</v>
      </c>
      <c r="B6" s="14"/>
      <c r="C6" s="14"/>
      <c r="D6" s="15"/>
      <c r="E6" s="15"/>
      <c r="F6" s="15"/>
      <c r="G6" s="15"/>
      <c r="H6" s="15"/>
      <c r="I6" s="16"/>
      <c r="J6" s="14"/>
      <c r="K6" s="17"/>
      <c r="L6" s="14"/>
      <c r="M6" s="14"/>
      <c r="N6" s="16"/>
      <c r="O6" s="18"/>
      <c r="P6" s="19"/>
      <c r="Q6" s="14"/>
      <c r="R6" s="14"/>
    </row>
    <row r="7" spans="1:20" s="11" customFormat="1" ht="18.75">
      <c r="A7" s="11" t="s">
        <v>437</v>
      </c>
      <c r="B7" s="22"/>
      <c r="C7" s="22"/>
      <c r="D7" s="23"/>
      <c r="E7" s="23"/>
      <c r="F7" s="23"/>
      <c r="G7" s="24"/>
      <c r="H7" s="24"/>
      <c r="I7" s="25"/>
      <c r="J7" s="26"/>
      <c r="K7" s="27"/>
      <c r="L7" s="26"/>
      <c r="M7" s="26"/>
      <c r="N7" s="25"/>
      <c r="O7" s="26"/>
      <c r="P7" s="28"/>
      <c r="Q7" s="26"/>
      <c r="R7" s="26"/>
    </row>
    <row r="8" spans="1:20" s="11" customFormat="1" ht="18.75">
      <c r="A8" s="166" t="s">
        <v>448</v>
      </c>
      <c r="B8" s="167"/>
      <c r="C8" s="167"/>
      <c r="D8" s="168"/>
      <c r="E8" s="168"/>
      <c r="F8" s="168"/>
      <c r="G8" s="170"/>
      <c r="H8" s="170"/>
      <c r="I8" s="171"/>
      <c r="J8" s="172"/>
      <c r="K8" s="169"/>
      <c r="L8" s="26"/>
      <c r="M8" s="29"/>
      <c r="N8" s="30"/>
      <c r="O8" s="31"/>
      <c r="P8" s="28"/>
      <c r="Q8" s="26"/>
      <c r="R8" s="26"/>
    </row>
    <row r="9" spans="1:20" s="11" customFormat="1" ht="18.75">
      <c r="A9" s="32" t="s">
        <v>439</v>
      </c>
      <c r="B9" s="22"/>
      <c r="C9" s="22"/>
      <c r="D9" s="23"/>
      <c r="E9" s="23"/>
      <c r="F9" s="23"/>
      <c r="G9" s="24"/>
      <c r="H9" s="24"/>
      <c r="I9" s="25"/>
      <c r="J9" s="26"/>
      <c r="K9" s="27"/>
      <c r="L9" s="26"/>
      <c r="M9" s="26"/>
      <c r="N9" s="25"/>
      <c r="O9" s="26"/>
      <c r="P9" s="28"/>
      <c r="Q9" s="26"/>
      <c r="R9" s="26"/>
    </row>
    <row r="10" spans="1:20" s="11" customFormat="1" ht="18.75">
      <c r="A10" s="32" t="s">
        <v>440</v>
      </c>
      <c r="B10" s="22"/>
      <c r="C10" s="22"/>
      <c r="D10" s="23"/>
      <c r="E10" s="23"/>
      <c r="F10" s="23"/>
      <c r="G10" s="24"/>
      <c r="H10" s="24"/>
      <c r="I10" s="25"/>
      <c r="J10" s="26"/>
      <c r="K10" s="27"/>
      <c r="L10" s="26"/>
      <c r="M10" s="26"/>
      <c r="N10" s="25"/>
      <c r="O10" s="26"/>
      <c r="P10" s="28"/>
      <c r="Q10" s="26"/>
      <c r="R10" s="26"/>
    </row>
    <row r="11" spans="1:20" s="11" customFormat="1" ht="18.75">
      <c r="A11" s="32" t="s">
        <v>441</v>
      </c>
      <c r="B11" s="22"/>
      <c r="C11" s="22"/>
      <c r="D11" s="23"/>
      <c r="E11" s="23"/>
      <c r="F11" s="33"/>
      <c r="G11" s="33"/>
      <c r="H11" s="24"/>
      <c r="I11" s="25"/>
      <c r="J11" s="26"/>
      <c r="K11" s="27"/>
      <c r="L11" s="26"/>
      <c r="M11" s="26"/>
      <c r="N11" s="25"/>
      <c r="O11" s="26"/>
      <c r="P11" s="28"/>
      <c r="Q11" s="32"/>
      <c r="R11" s="32"/>
    </row>
    <row r="12" spans="1:20" s="32" customFormat="1" ht="18.75">
      <c r="A12" s="34" t="s">
        <v>1</v>
      </c>
      <c r="B12" s="22"/>
      <c r="C12" s="22"/>
      <c r="D12" s="23"/>
      <c r="E12" s="23"/>
      <c r="F12" s="35"/>
      <c r="G12" s="24"/>
      <c r="H12" s="24"/>
      <c r="I12" s="25"/>
      <c r="J12" s="26"/>
      <c r="K12" s="27"/>
      <c r="L12" s="26"/>
      <c r="M12" s="26"/>
      <c r="N12" s="25"/>
      <c r="O12" s="26"/>
      <c r="P12" s="28"/>
      <c r="S12" s="11"/>
    </row>
    <row r="13" spans="1:20" s="32" customFormat="1" ht="18.75">
      <c r="A13" s="32" t="s">
        <v>391</v>
      </c>
      <c r="B13" s="22"/>
      <c r="C13" s="22"/>
      <c r="D13" s="23"/>
      <c r="E13" s="23"/>
      <c r="F13" s="35"/>
      <c r="G13" s="24"/>
      <c r="H13" s="24"/>
      <c r="I13" s="25"/>
      <c r="J13" s="26"/>
      <c r="K13" s="27"/>
      <c r="L13" s="26"/>
      <c r="M13" s="26"/>
      <c r="N13" s="25"/>
      <c r="O13" s="26"/>
      <c r="P13" s="28"/>
      <c r="S13" s="11"/>
    </row>
    <row r="14" spans="1:20" s="36" customFormat="1" ht="7.15" customHeight="1">
      <c r="B14" s="32" t="s">
        <v>2</v>
      </c>
      <c r="C14" s="32"/>
      <c r="D14" s="37"/>
      <c r="E14" s="37"/>
      <c r="F14" s="37"/>
      <c r="G14" s="38"/>
      <c r="H14" s="38"/>
      <c r="I14" s="29"/>
      <c r="J14" s="39"/>
      <c r="K14" s="40"/>
      <c r="L14" s="32"/>
      <c r="M14" s="32"/>
      <c r="N14" s="41"/>
      <c r="O14" s="42"/>
      <c r="P14" s="43"/>
      <c r="Q14" s="32"/>
      <c r="R14" s="32"/>
      <c r="S14" s="32"/>
    </row>
    <row r="15" spans="1:20" s="36" customFormat="1">
      <c r="A15" s="272" t="s">
        <v>3</v>
      </c>
      <c r="B15" s="274" t="s">
        <v>4</v>
      </c>
      <c r="C15" s="274" t="s">
        <v>5</v>
      </c>
      <c r="D15" s="44" t="s">
        <v>6</v>
      </c>
      <c r="E15" s="44"/>
      <c r="F15" s="44"/>
      <c r="G15" s="44"/>
      <c r="H15" s="44"/>
      <c r="I15" s="274" t="s">
        <v>7</v>
      </c>
      <c r="J15" s="274"/>
      <c r="K15" s="274" t="s">
        <v>8</v>
      </c>
      <c r="L15" s="274"/>
      <c r="M15" s="274"/>
      <c r="N15" s="274"/>
      <c r="O15" s="274"/>
      <c r="P15" s="276" t="s">
        <v>9</v>
      </c>
    </row>
    <row r="16" spans="1:20" s="36" customFormat="1">
      <c r="A16" s="273"/>
      <c r="B16" s="275"/>
      <c r="C16" s="275"/>
      <c r="D16" s="278" t="s">
        <v>10</v>
      </c>
      <c r="E16" s="278"/>
      <c r="F16" s="279" t="s">
        <v>11</v>
      </c>
      <c r="G16" s="279"/>
      <c r="H16" s="279"/>
      <c r="I16" s="275"/>
      <c r="J16" s="275"/>
      <c r="K16" s="280" t="s">
        <v>10</v>
      </c>
      <c r="L16" s="280"/>
      <c r="M16" s="275" t="s">
        <v>11</v>
      </c>
      <c r="N16" s="275"/>
      <c r="O16" s="275"/>
      <c r="P16" s="277"/>
    </row>
    <row r="17" spans="1:16" s="50" customFormat="1" ht="85.5">
      <c r="A17" s="273"/>
      <c r="B17" s="275"/>
      <c r="C17" s="275"/>
      <c r="D17" s="45" t="s">
        <v>12</v>
      </c>
      <c r="E17" s="45" t="s">
        <v>13</v>
      </c>
      <c r="F17" s="158" t="s">
        <v>14</v>
      </c>
      <c r="G17" s="158" t="s">
        <v>15</v>
      </c>
      <c r="H17" s="158" t="s">
        <v>16</v>
      </c>
      <c r="I17" s="47" t="s">
        <v>12</v>
      </c>
      <c r="J17" s="157" t="s">
        <v>17</v>
      </c>
      <c r="K17" s="47" t="s">
        <v>12</v>
      </c>
      <c r="L17" s="157" t="s">
        <v>18</v>
      </c>
      <c r="M17" s="157" t="s">
        <v>14</v>
      </c>
      <c r="N17" s="47" t="s">
        <v>15</v>
      </c>
      <c r="O17" s="49" t="s">
        <v>16</v>
      </c>
      <c r="P17" s="277"/>
    </row>
    <row r="18" spans="1:16" s="22" customFormat="1">
      <c r="A18" s="51" t="s">
        <v>19</v>
      </c>
      <c r="B18" s="52" t="s">
        <v>20</v>
      </c>
      <c r="C18" s="53" t="s">
        <v>21</v>
      </c>
      <c r="D18" s="54" t="s">
        <v>22</v>
      </c>
      <c r="E18" s="54" t="s">
        <v>23</v>
      </c>
      <c r="F18" s="54" t="s">
        <v>24</v>
      </c>
      <c r="G18" s="54" t="s">
        <v>25</v>
      </c>
      <c r="H18" s="54" t="s">
        <v>26</v>
      </c>
      <c r="I18" s="55" t="s">
        <v>27</v>
      </c>
      <c r="J18" s="56" t="s">
        <v>28</v>
      </c>
      <c r="K18" s="55" t="s">
        <v>29</v>
      </c>
      <c r="L18" s="56" t="s">
        <v>30</v>
      </c>
      <c r="M18" s="56" t="s">
        <v>31</v>
      </c>
      <c r="N18" s="55" t="s">
        <v>32</v>
      </c>
      <c r="O18" s="57" t="s">
        <v>33</v>
      </c>
      <c r="P18" s="58" t="s">
        <v>34</v>
      </c>
    </row>
    <row r="19" spans="1:16" s="22" customFormat="1" ht="15.75">
      <c r="A19" s="2" t="s">
        <v>392</v>
      </c>
      <c r="B19" s="1"/>
      <c r="C19" s="1"/>
      <c r="D19" s="1"/>
      <c r="E19" s="1"/>
      <c r="F19" s="1"/>
      <c r="G19" s="1"/>
      <c r="H19" s="1"/>
      <c r="I19" s="55"/>
      <c r="J19" s="56"/>
      <c r="K19" s="55"/>
      <c r="L19" s="56"/>
      <c r="M19" s="56"/>
      <c r="N19" s="55"/>
      <c r="O19" s="57"/>
      <c r="P19" s="58"/>
    </row>
    <row r="20" spans="1:16" s="22" customFormat="1" ht="15.75">
      <c r="A20" s="2" t="s">
        <v>407</v>
      </c>
      <c r="B20" s="1"/>
      <c r="C20" s="1"/>
      <c r="D20" s="1"/>
      <c r="E20" s="1"/>
      <c r="F20" s="1"/>
      <c r="G20" s="1"/>
      <c r="H20" s="1"/>
      <c r="I20" s="59"/>
      <c r="J20" s="1"/>
      <c r="K20" s="59"/>
      <c r="L20" s="1"/>
      <c r="M20" s="1"/>
      <c r="N20" s="59"/>
      <c r="O20" s="1"/>
      <c r="P20" s="60"/>
    </row>
    <row r="21" spans="1:16" s="22" customFormat="1" ht="15.4" customHeight="1">
      <c r="A21" s="61" t="s">
        <v>50</v>
      </c>
      <c r="B21" s="3" t="s">
        <v>408</v>
      </c>
      <c r="C21" s="62"/>
      <c r="D21" s="62"/>
      <c r="E21" s="62"/>
      <c r="F21" s="62"/>
      <c r="G21" s="62"/>
      <c r="H21" s="62"/>
      <c r="I21" s="63"/>
      <c r="J21" s="62"/>
      <c r="K21" s="63"/>
      <c r="L21" s="62"/>
      <c r="M21" s="62"/>
      <c r="N21" s="63"/>
      <c r="O21" s="62"/>
      <c r="P21" s="64"/>
    </row>
    <row r="22" spans="1:16" s="22" customFormat="1" ht="16.899999999999999" customHeight="1">
      <c r="A22" s="65" t="s">
        <v>51</v>
      </c>
      <c r="B22" s="3" t="s">
        <v>76</v>
      </c>
      <c r="C22" s="160"/>
      <c r="D22" s="160"/>
      <c r="E22" s="160"/>
      <c r="F22" s="67"/>
      <c r="G22" s="67"/>
      <c r="H22" s="67"/>
      <c r="I22" s="63"/>
      <c r="J22" s="68"/>
      <c r="K22" s="63"/>
      <c r="L22" s="68"/>
      <c r="M22" s="68"/>
      <c r="N22" s="63"/>
      <c r="O22" s="62"/>
      <c r="P22" s="69"/>
    </row>
    <row r="23" spans="1:16" s="22" customFormat="1" ht="16.5">
      <c r="A23" s="70">
        <v>1</v>
      </c>
      <c r="B23" s="71" t="s">
        <v>77</v>
      </c>
      <c r="C23" s="72" t="s">
        <v>78</v>
      </c>
      <c r="D23" s="73">
        <v>19200</v>
      </c>
      <c r="E23" s="74">
        <v>0</v>
      </c>
      <c r="F23" s="73">
        <v>0</v>
      </c>
      <c r="G23" s="73">
        <f>D23</f>
        <v>19200</v>
      </c>
      <c r="H23" s="73">
        <f>F23+G23</f>
        <v>19200</v>
      </c>
      <c r="I23" s="136">
        <v>30000</v>
      </c>
      <c r="J23" s="75">
        <v>0</v>
      </c>
      <c r="K23" s="76">
        <f t="shared" ref="K23:K92" si="0">I23*D23</f>
        <v>576000000</v>
      </c>
      <c r="L23" s="77">
        <f>E23*($I23+$J23)</f>
        <v>0</v>
      </c>
      <c r="M23" s="77">
        <f>F23*($I23+$J23)</f>
        <v>0</v>
      </c>
      <c r="N23" s="77">
        <f>G23*($I23+$J23)</f>
        <v>576000000</v>
      </c>
      <c r="O23" s="77">
        <f>H23*($I23+$J23)</f>
        <v>576000000</v>
      </c>
      <c r="P23" s="78"/>
    </row>
    <row r="24" spans="1:16" s="22" customFormat="1" ht="16.5">
      <c r="A24" s="70">
        <v>2</v>
      </c>
      <c r="B24" s="71" t="s">
        <v>79</v>
      </c>
      <c r="C24" s="72" t="s">
        <v>54</v>
      </c>
      <c r="D24" s="73">
        <v>10</v>
      </c>
      <c r="E24" s="74">
        <v>0</v>
      </c>
      <c r="F24" s="73">
        <v>0</v>
      </c>
      <c r="G24" s="73">
        <f t="shared" ref="G24:G32" si="1">D24</f>
        <v>10</v>
      </c>
      <c r="H24" s="73">
        <f t="shared" ref="H24:H32" si="2">F24+G24</f>
        <v>10</v>
      </c>
      <c r="I24" s="136">
        <v>5184000</v>
      </c>
      <c r="J24" s="75">
        <v>0</v>
      </c>
      <c r="K24" s="76">
        <f t="shared" si="0"/>
        <v>51840000</v>
      </c>
      <c r="L24" s="77">
        <f t="shared" ref="L24:O32" si="3">E24*($I24+$J24)</f>
        <v>0</v>
      </c>
      <c r="M24" s="77">
        <f t="shared" si="3"/>
        <v>0</v>
      </c>
      <c r="N24" s="77">
        <f t="shared" si="3"/>
        <v>51840000</v>
      </c>
      <c r="O24" s="77">
        <f t="shared" si="3"/>
        <v>51840000</v>
      </c>
      <c r="P24" s="78"/>
    </row>
    <row r="25" spans="1:16" s="22" customFormat="1" ht="16.5">
      <c r="A25" s="70">
        <v>3</v>
      </c>
      <c r="B25" s="71" t="s">
        <v>80</v>
      </c>
      <c r="C25" s="72" t="s">
        <v>54</v>
      </c>
      <c r="D25" s="73">
        <v>20</v>
      </c>
      <c r="E25" s="74">
        <v>0</v>
      </c>
      <c r="F25" s="73">
        <v>0</v>
      </c>
      <c r="G25" s="73">
        <f t="shared" si="1"/>
        <v>20</v>
      </c>
      <c r="H25" s="73">
        <f t="shared" si="2"/>
        <v>20</v>
      </c>
      <c r="I25" s="136">
        <v>2721000</v>
      </c>
      <c r="J25" s="75">
        <v>0</v>
      </c>
      <c r="K25" s="76">
        <f t="shared" si="0"/>
        <v>54420000</v>
      </c>
      <c r="L25" s="77">
        <f t="shared" si="3"/>
        <v>0</v>
      </c>
      <c r="M25" s="77">
        <f t="shared" si="3"/>
        <v>0</v>
      </c>
      <c r="N25" s="77">
        <f t="shared" si="3"/>
        <v>54420000</v>
      </c>
      <c r="O25" s="77">
        <f t="shared" si="3"/>
        <v>54420000</v>
      </c>
      <c r="P25" s="78"/>
    </row>
    <row r="26" spans="1:16" s="22" customFormat="1" ht="16.5">
      <c r="A26" s="70">
        <v>4</v>
      </c>
      <c r="B26" s="71" t="s">
        <v>81</v>
      </c>
      <c r="C26" s="72" t="s">
        <v>82</v>
      </c>
      <c r="D26" s="73">
        <v>40</v>
      </c>
      <c r="E26" s="74">
        <v>0</v>
      </c>
      <c r="F26" s="73">
        <v>0</v>
      </c>
      <c r="G26" s="73">
        <f t="shared" si="1"/>
        <v>40</v>
      </c>
      <c r="H26" s="73">
        <f t="shared" si="2"/>
        <v>40</v>
      </c>
      <c r="I26" s="136">
        <v>172000</v>
      </c>
      <c r="J26" s="75">
        <v>0</v>
      </c>
      <c r="K26" s="76">
        <f t="shared" si="0"/>
        <v>6880000</v>
      </c>
      <c r="L26" s="77">
        <f t="shared" si="3"/>
        <v>0</v>
      </c>
      <c r="M26" s="77">
        <f t="shared" si="3"/>
        <v>0</v>
      </c>
      <c r="N26" s="77">
        <f t="shared" si="3"/>
        <v>6880000</v>
      </c>
      <c r="O26" s="77">
        <f t="shared" si="3"/>
        <v>6880000</v>
      </c>
      <c r="P26" s="78"/>
    </row>
    <row r="27" spans="1:16" s="22" customFormat="1" ht="16.5">
      <c r="A27" s="70">
        <v>5</v>
      </c>
      <c r="B27" s="71" t="s">
        <v>83</v>
      </c>
      <c r="C27" s="72" t="s">
        <v>82</v>
      </c>
      <c r="D27" s="73">
        <v>20</v>
      </c>
      <c r="E27" s="74">
        <v>0</v>
      </c>
      <c r="F27" s="73">
        <v>0</v>
      </c>
      <c r="G27" s="73">
        <f t="shared" si="1"/>
        <v>20</v>
      </c>
      <c r="H27" s="73">
        <f t="shared" si="2"/>
        <v>20</v>
      </c>
      <c r="I27" s="136">
        <v>346000</v>
      </c>
      <c r="J27" s="75">
        <v>0</v>
      </c>
      <c r="K27" s="76">
        <f t="shared" si="0"/>
        <v>6920000</v>
      </c>
      <c r="L27" s="77">
        <f t="shared" si="3"/>
        <v>0</v>
      </c>
      <c r="M27" s="77">
        <f t="shared" si="3"/>
        <v>0</v>
      </c>
      <c r="N27" s="77">
        <f t="shared" si="3"/>
        <v>6920000</v>
      </c>
      <c r="O27" s="77">
        <f t="shared" si="3"/>
        <v>6920000</v>
      </c>
      <c r="P27" s="78"/>
    </row>
    <row r="28" spans="1:16" s="22" customFormat="1" ht="16.5">
      <c r="A28" s="70">
        <v>6</v>
      </c>
      <c r="B28" s="71" t="s">
        <v>84</v>
      </c>
      <c r="C28" s="72" t="s">
        <v>82</v>
      </c>
      <c r="D28" s="73">
        <v>40</v>
      </c>
      <c r="E28" s="74">
        <v>0</v>
      </c>
      <c r="F28" s="73">
        <v>0</v>
      </c>
      <c r="G28" s="73">
        <f t="shared" si="1"/>
        <v>40</v>
      </c>
      <c r="H28" s="73">
        <f t="shared" si="2"/>
        <v>40</v>
      </c>
      <c r="I28" s="136">
        <v>648000</v>
      </c>
      <c r="J28" s="75">
        <v>0</v>
      </c>
      <c r="K28" s="76">
        <f t="shared" si="0"/>
        <v>25920000</v>
      </c>
      <c r="L28" s="77">
        <f t="shared" si="3"/>
        <v>0</v>
      </c>
      <c r="M28" s="77">
        <f t="shared" si="3"/>
        <v>0</v>
      </c>
      <c r="N28" s="77">
        <f t="shared" si="3"/>
        <v>25920000</v>
      </c>
      <c r="O28" s="77">
        <f t="shared" si="3"/>
        <v>25920000</v>
      </c>
      <c r="P28" s="78"/>
    </row>
    <row r="29" spans="1:16" s="22" customFormat="1" ht="16.5">
      <c r="A29" s="70">
        <v>7</v>
      </c>
      <c r="B29" s="71" t="s">
        <v>85</v>
      </c>
      <c r="C29" s="72" t="s">
        <v>78</v>
      </c>
      <c r="D29" s="73">
        <v>1000</v>
      </c>
      <c r="E29" s="74">
        <v>0</v>
      </c>
      <c r="F29" s="73">
        <v>0</v>
      </c>
      <c r="G29" s="73">
        <f t="shared" si="1"/>
        <v>1000</v>
      </c>
      <c r="H29" s="73">
        <f t="shared" si="2"/>
        <v>1000</v>
      </c>
      <c r="I29" s="136">
        <v>70000</v>
      </c>
      <c r="J29" s="75">
        <v>0</v>
      </c>
      <c r="K29" s="76">
        <f t="shared" si="0"/>
        <v>70000000</v>
      </c>
      <c r="L29" s="77">
        <f t="shared" si="3"/>
        <v>0</v>
      </c>
      <c r="M29" s="77">
        <f t="shared" si="3"/>
        <v>0</v>
      </c>
      <c r="N29" s="77">
        <f t="shared" si="3"/>
        <v>70000000</v>
      </c>
      <c r="O29" s="77">
        <f t="shared" si="3"/>
        <v>70000000</v>
      </c>
      <c r="P29" s="78"/>
    </row>
    <row r="30" spans="1:16" s="22" customFormat="1" ht="16.5">
      <c r="A30" s="70">
        <v>8</v>
      </c>
      <c r="B30" s="71" t="s">
        <v>86</v>
      </c>
      <c r="C30" s="72" t="s">
        <v>78</v>
      </c>
      <c r="D30" s="73">
        <v>4000</v>
      </c>
      <c r="E30" s="74">
        <v>0</v>
      </c>
      <c r="F30" s="73">
        <v>0</v>
      </c>
      <c r="G30" s="73">
        <f t="shared" si="1"/>
        <v>4000</v>
      </c>
      <c r="H30" s="73">
        <f t="shared" si="2"/>
        <v>4000</v>
      </c>
      <c r="I30" s="136">
        <v>19000</v>
      </c>
      <c r="J30" s="75">
        <v>0</v>
      </c>
      <c r="K30" s="76">
        <f t="shared" si="0"/>
        <v>76000000</v>
      </c>
      <c r="L30" s="77">
        <f t="shared" si="3"/>
        <v>0</v>
      </c>
      <c r="M30" s="77">
        <f t="shared" si="3"/>
        <v>0</v>
      </c>
      <c r="N30" s="77">
        <f t="shared" si="3"/>
        <v>76000000</v>
      </c>
      <c r="O30" s="77">
        <f t="shared" si="3"/>
        <v>76000000</v>
      </c>
      <c r="P30" s="78"/>
    </row>
    <row r="31" spans="1:16" s="22" customFormat="1" ht="16.5">
      <c r="A31" s="70">
        <v>9</v>
      </c>
      <c r="B31" s="71" t="s">
        <v>87</v>
      </c>
      <c r="C31" s="72" t="s">
        <v>88</v>
      </c>
      <c r="D31" s="73">
        <v>4</v>
      </c>
      <c r="E31" s="74">
        <v>0</v>
      </c>
      <c r="F31" s="73">
        <v>0</v>
      </c>
      <c r="G31" s="73">
        <f t="shared" si="1"/>
        <v>4</v>
      </c>
      <c r="H31" s="73">
        <f t="shared" si="2"/>
        <v>4</v>
      </c>
      <c r="I31" s="136">
        <v>3585000</v>
      </c>
      <c r="J31" s="75">
        <v>0</v>
      </c>
      <c r="K31" s="76">
        <f t="shared" si="0"/>
        <v>14340000</v>
      </c>
      <c r="L31" s="77">
        <f t="shared" si="3"/>
        <v>0</v>
      </c>
      <c r="M31" s="77">
        <f t="shared" si="3"/>
        <v>0</v>
      </c>
      <c r="N31" s="77">
        <f t="shared" si="3"/>
        <v>14340000</v>
      </c>
      <c r="O31" s="77">
        <f t="shared" si="3"/>
        <v>14340000</v>
      </c>
      <c r="P31" s="78"/>
    </row>
    <row r="32" spans="1:16" s="22" customFormat="1" ht="16.5">
      <c r="A32" s="70">
        <v>10</v>
      </c>
      <c r="B32" s="71" t="s">
        <v>89</v>
      </c>
      <c r="C32" s="72" t="s">
        <v>90</v>
      </c>
      <c r="D32" s="73">
        <v>2</v>
      </c>
      <c r="E32" s="74">
        <v>0</v>
      </c>
      <c r="F32" s="73">
        <v>0</v>
      </c>
      <c r="G32" s="73">
        <f t="shared" si="1"/>
        <v>2</v>
      </c>
      <c r="H32" s="73">
        <f t="shared" si="2"/>
        <v>2</v>
      </c>
      <c r="I32" s="136">
        <v>2159000</v>
      </c>
      <c r="J32" s="75">
        <v>0</v>
      </c>
      <c r="K32" s="76">
        <f t="shared" si="0"/>
        <v>4318000</v>
      </c>
      <c r="L32" s="77">
        <f t="shared" si="3"/>
        <v>0</v>
      </c>
      <c r="M32" s="77">
        <f t="shared" si="3"/>
        <v>0</v>
      </c>
      <c r="N32" s="77">
        <f t="shared" si="3"/>
        <v>4318000</v>
      </c>
      <c r="O32" s="77">
        <f t="shared" si="3"/>
        <v>4318000</v>
      </c>
      <c r="P32" s="78"/>
    </row>
    <row r="33" spans="1:16" s="22" customFormat="1" ht="17.25">
      <c r="A33" s="186"/>
      <c r="B33" s="187" t="s">
        <v>36</v>
      </c>
      <c r="C33" s="188"/>
      <c r="D33" s="189"/>
      <c r="E33" s="190"/>
      <c r="F33" s="189"/>
      <c r="G33" s="189"/>
      <c r="H33" s="189"/>
      <c r="I33" s="138"/>
      <c r="J33" s="191"/>
      <c r="K33" s="192"/>
      <c r="L33" s="193"/>
      <c r="M33" s="193"/>
      <c r="N33" s="193">
        <f>SUM(N23:N32)</f>
        <v>886638000</v>
      </c>
      <c r="O33" s="193">
        <f>SUM(O23:O32)</f>
        <v>886638000</v>
      </c>
      <c r="P33" s="194"/>
    </row>
    <row r="34" spans="1:16" s="22" customFormat="1" ht="16.899999999999999" customHeight="1">
      <c r="A34" s="65" t="s">
        <v>57</v>
      </c>
      <c r="B34" s="3" t="s">
        <v>91</v>
      </c>
      <c r="C34" s="160"/>
      <c r="D34" s="160"/>
      <c r="E34" s="160"/>
      <c r="F34" s="79"/>
      <c r="G34" s="79"/>
      <c r="H34" s="79"/>
      <c r="I34" s="137"/>
      <c r="J34" s="75"/>
      <c r="K34" s="76"/>
      <c r="L34" s="80"/>
      <c r="M34" s="80"/>
      <c r="N34" s="81"/>
      <c r="O34" s="82"/>
      <c r="P34" s="78"/>
    </row>
    <row r="35" spans="1:16" s="22" customFormat="1" ht="16.5">
      <c r="A35" s="70">
        <v>1</v>
      </c>
      <c r="B35" s="71" t="s">
        <v>92</v>
      </c>
      <c r="C35" s="72" t="s">
        <v>88</v>
      </c>
      <c r="D35" s="73">
        <v>25</v>
      </c>
      <c r="E35" s="74">
        <v>0</v>
      </c>
      <c r="F35" s="73">
        <v>0</v>
      </c>
      <c r="G35" s="73">
        <f t="shared" ref="G35:G41" si="4">D35</f>
        <v>25</v>
      </c>
      <c r="H35" s="73">
        <f t="shared" ref="H35:H41" si="5">F35+G35</f>
        <v>25</v>
      </c>
      <c r="I35" s="136">
        <v>3585000</v>
      </c>
      <c r="J35" s="75">
        <v>0</v>
      </c>
      <c r="K35" s="76">
        <f t="shared" si="0"/>
        <v>89625000</v>
      </c>
      <c r="L35" s="77">
        <f t="shared" ref="L35:O41" si="6">E35*($I35+$J35)</f>
        <v>0</v>
      </c>
      <c r="M35" s="77">
        <f t="shared" si="6"/>
        <v>0</v>
      </c>
      <c r="N35" s="77">
        <f t="shared" si="6"/>
        <v>89625000</v>
      </c>
      <c r="O35" s="77">
        <f t="shared" si="6"/>
        <v>89625000</v>
      </c>
      <c r="P35" s="78"/>
    </row>
    <row r="36" spans="1:16" s="22" customFormat="1" ht="16.5">
      <c r="A36" s="70">
        <v>2</v>
      </c>
      <c r="B36" s="71" t="s">
        <v>93</v>
      </c>
      <c r="C36" s="72" t="s">
        <v>78</v>
      </c>
      <c r="D36" s="73">
        <v>1920</v>
      </c>
      <c r="E36" s="74">
        <v>0</v>
      </c>
      <c r="F36" s="73">
        <v>0</v>
      </c>
      <c r="G36" s="73">
        <f t="shared" si="4"/>
        <v>1920</v>
      </c>
      <c r="H36" s="73">
        <f t="shared" si="5"/>
        <v>1920</v>
      </c>
      <c r="I36" s="136">
        <v>34000</v>
      </c>
      <c r="J36" s="75">
        <v>0</v>
      </c>
      <c r="K36" s="76">
        <f t="shared" si="0"/>
        <v>65280000</v>
      </c>
      <c r="L36" s="77">
        <f t="shared" si="6"/>
        <v>0</v>
      </c>
      <c r="M36" s="77">
        <f t="shared" si="6"/>
        <v>0</v>
      </c>
      <c r="N36" s="77">
        <f t="shared" si="6"/>
        <v>65280000</v>
      </c>
      <c r="O36" s="77">
        <f t="shared" si="6"/>
        <v>65280000</v>
      </c>
      <c r="P36" s="78"/>
    </row>
    <row r="37" spans="1:16" s="22" customFormat="1" ht="16.5">
      <c r="A37" s="70">
        <v>3</v>
      </c>
      <c r="B37" s="71" t="s">
        <v>94</v>
      </c>
      <c r="C37" s="72" t="s">
        <v>78</v>
      </c>
      <c r="D37" s="73">
        <v>750</v>
      </c>
      <c r="E37" s="74">
        <v>0</v>
      </c>
      <c r="F37" s="73">
        <v>0</v>
      </c>
      <c r="G37" s="73">
        <f t="shared" si="4"/>
        <v>750</v>
      </c>
      <c r="H37" s="73">
        <f t="shared" si="5"/>
        <v>750</v>
      </c>
      <c r="I37" s="136">
        <v>18000</v>
      </c>
      <c r="J37" s="75">
        <v>0</v>
      </c>
      <c r="K37" s="76">
        <f t="shared" si="0"/>
        <v>13500000</v>
      </c>
      <c r="L37" s="77">
        <f t="shared" si="6"/>
        <v>0</v>
      </c>
      <c r="M37" s="77">
        <f t="shared" si="6"/>
        <v>0</v>
      </c>
      <c r="N37" s="77">
        <f t="shared" si="6"/>
        <v>13500000</v>
      </c>
      <c r="O37" s="77">
        <f t="shared" si="6"/>
        <v>13500000</v>
      </c>
      <c r="P37" s="78"/>
    </row>
    <row r="38" spans="1:16" s="22" customFormat="1" ht="33">
      <c r="A38" s="70">
        <v>4</v>
      </c>
      <c r="B38" s="71" t="s">
        <v>95</v>
      </c>
      <c r="C38" s="72" t="s">
        <v>90</v>
      </c>
      <c r="D38" s="73">
        <v>3</v>
      </c>
      <c r="E38" s="74">
        <v>0</v>
      </c>
      <c r="F38" s="73">
        <v>0</v>
      </c>
      <c r="G38" s="73">
        <f t="shared" si="4"/>
        <v>3</v>
      </c>
      <c r="H38" s="73">
        <f t="shared" si="5"/>
        <v>3</v>
      </c>
      <c r="I38" s="136">
        <v>2159000</v>
      </c>
      <c r="J38" s="75">
        <v>0</v>
      </c>
      <c r="K38" s="76">
        <f t="shared" si="0"/>
        <v>6477000</v>
      </c>
      <c r="L38" s="77">
        <f t="shared" si="6"/>
        <v>0</v>
      </c>
      <c r="M38" s="77">
        <f t="shared" si="6"/>
        <v>0</v>
      </c>
      <c r="N38" s="77">
        <f t="shared" si="6"/>
        <v>6477000</v>
      </c>
      <c r="O38" s="77">
        <f t="shared" si="6"/>
        <v>6477000</v>
      </c>
      <c r="P38" s="78"/>
    </row>
    <row r="39" spans="1:16" s="22" customFormat="1" ht="16.5">
      <c r="A39" s="70">
        <v>5</v>
      </c>
      <c r="B39" s="71" t="s">
        <v>96</v>
      </c>
      <c r="C39" s="72" t="s">
        <v>97</v>
      </c>
      <c r="D39" s="73">
        <v>128</v>
      </c>
      <c r="E39" s="74">
        <v>0</v>
      </c>
      <c r="F39" s="73">
        <v>0</v>
      </c>
      <c r="G39" s="73">
        <f t="shared" si="4"/>
        <v>128</v>
      </c>
      <c r="H39" s="73">
        <f t="shared" si="5"/>
        <v>128</v>
      </c>
      <c r="I39" s="136">
        <v>346000</v>
      </c>
      <c r="J39" s="75">
        <v>0</v>
      </c>
      <c r="K39" s="76">
        <f t="shared" si="0"/>
        <v>44288000</v>
      </c>
      <c r="L39" s="77">
        <f t="shared" si="6"/>
        <v>0</v>
      </c>
      <c r="M39" s="77">
        <f t="shared" si="6"/>
        <v>0</v>
      </c>
      <c r="N39" s="77">
        <f t="shared" si="6"/>
        <v>44288000</v>
      </c>
      <c r="O39" s="77">
        <f t="shared" si="6"/>
        <v>44288000</v>
      </c>
      <c r="P39" s="78"/>
    </row>
    <row r="40" spans="1:16" s="22" customFormat="1" ht="16.5">
      <c r="A40" s="70">
        <v>6</v>
      </c>
      <c r="B40" s="71" t="s">
        <v>98</v>
      </c>
      <c r="C40" s="72" t="s">
        <v>78</v>
      </c>
      <c r="D40" s="73">
        <v>1000</v>
      </c>
      <c r="E40" s="74">
        <v>0</v>
      </c>
      <c r="F40" s="73">
        <v>0</v>
      </c>
      <c r="G40" s="73">
        <f t="shared" si="4"/>
        <v>1000</v>
      </c>
      <c r="H40" s="73">
        <f t="shared" si="5"/>
        <v>1000</v>
      </c>
      <c r="I40" s="136">
        <v>10000</v>
      </c>
      <c r="J40" s="75">
        <v>0</v>
      </c>
      <c r="K40" s="76">
        <f t="shared" si="0"/>
        <v>10000000</v>
      </c>
      <c r="L40" s="77">
        <f t="shared" si="6"/>
        <v>0</v>
      </c>
      <c r="M40" s="77">
        <f t="shared" si="6"/>
        <v>0</v>
      </c>
      <c r="N40" s="77">
        <f t="shared" si="6"/>
        <v>10000000</v>
      </c>
      <c r="O40" s="77">
        <f t="shared" si="6"/>
        <v>10000000</v>
      </c>
      <c r="P40" s="83"/>
    </row>
    <row r="41" spans="1:16" s="22" customFormat="1" ht="16.5">
      <c r="A41" s="70">
        <v>7</v>
      </c>
      <c r="B41" s="71" t="s">
        <v>99</v>
      </c>
      <c r="C41" s="72" t="s">
        <v>97</v>
      </c>
      <c r="D41" s="73">
        <v>128</v>
      </c>
      <c r="E41" s="74">
        <v>0</v>
      </c>
      <c r="F41" s="73">
        <v>0</v>
      </c>
      <c r="G41" s="73">
        <f t="shared" si="4"/>
        <v>128</v>
      </c>
      <c r="H41" s="73">
        <f t="shared" si="5"/>
        <v>128</v>
      </c>
      <c r="I41" s="136">
        <v>56000</v>
      </c>
      <c r="J41" s="75">
        <v>0</v>
      </c>
      <c r="K41" s="76">
        <f t="shared" si="0"/>
        <v>7168000</v>
      </c>
      <c r="L41" s="77">
        <f t="shared" si="6"/>
        <v>0</v>
      </c>
      <c r="M41" s="77">
        <f t="shared" si="6"/>
        <v>0</v>
      </c>
      <c r="N41" s="77">
        <f t="shared" si="6"/>
        <v>7168000</v>
      </c>
      <c r="O41" s="77">
        <f t="shared" si="6"/>
        <v>7168000</v>
      </c>
      <c r="P41" s="78"/>
    </row>
    <row r="42" spans="1:16" s="22" customFormat="1" ht="17.25">
      <c r="A42" s="186"/>
      <c r="B42" s="187" t="s">
        <v>36</v>
      </c>
      <c r="C42" s="188"/>
      <c r="D42" s="189"/>
      <c r="E42" s="190"/>
      <c r="F42" s="189"/>
      <c r="G42" s="189"/>
      <c r="H42" s="189"/>
      <c r="I42" s="138"/>
      <c r="J42" s="191"/>
      <c r="K42" s="192"/>
      <c r="L42" s="193"/>
      <c r="M42" s="193"/>
      <c r="N42" s="193">
        <f>SUM(N35:N41)</f>
        <v>236338000</v>
      </c>
      <c r="O42" s="193">
        <f>SUM(O35:O41)</f>
        <v>236338000</v>
      </c>
      <c r="P42" s="194"/>
    </row>
    <row r="43" spans="1:16" s="22" customFormat="1" ht="16.899999999999999" customHeight="1">
      <c r="A43" s="65" t="s">
        <v>61</v>
      </c>
      <c r="B43" s="3" t="s">
        <v>100</v>
      </c>
      <c r="C43" s="160"/>
      <c r="D43" s="160"/>
      <c r="E43" s="160"/>
      <c r="F43" s="79"/>
      <c r="G43" s="79"/>
      <c r="H43" s="79"/>
      <c r="I43" s="138"/>
      <c r="J43" s="75"/>
      <c r="K43" s="76"/>
      <c r="L43" s="80"/>
      <c r="M43" s="80"/>
      <c r="N43" s="81"/>
      <c r="O43" s="82"/>
      <c r="P43" s="78"/>
    </row>
    <row r="44" spans="1:16" s="22" customFormat="1" ht="33">
      <c r="A44" s="70">
        <v>1</v>
      </c>
      <c r="B44" s="84" t="s">
        <v>101</v>
      </c>
      <c r="C44" s="72" t="s">
        <v>102</v>
      </c>
      <c r="D44" s="73">
        <v>13.69</v>
      </c>
      <c r="E44" s="74">
        <v>0</v>
      </c>
      <c r="F44" s="73">
        <v>0</v>
      </c>
      <c r="G44" s="73">
        <f t="shared" ref="G44:G56" si="7">D44</f>
        <v>13.69</v>
      </c>
      <c r="H44" s="73">
        <f t="shared" ref="H44:H56" si="8">F44+G44</f>
        <v>13.69</v>
      </c>
      <c r="I44" s="136">
        <v>1280000</v>
      </c>
      <c r="J44" s="75">
        <v>0</v>
      </c>
      <c r="K44" s="76">
        <f t="shared" si="0"/>
        <v>17523200</v>
      </c>
      <c r="L44" s="77">
        <f t="shared" ref="L44:O56" si="9">E44*($I44+$J44)</f>
        <v>0</v>
      </c>
      <c r="M44" s="77">
        <f t="shared" si="9"/>
        <v>0</v>
      </c>
      <c r="N44" s="77">
        <f t="shared" si="9"/>
        <v>17523200</v>
      </c>
      <c r="O44" s="77">
        <f t="shared" si="9"/>
        <v>17523200</v>
      </c>
      <c r="P44" s="78"/>
    </row>
    <row r="45" spans="1:16" s="22" customFormat="1" ht="33">
      <c r="A45" s="70">
        <v>2</v>
      </c>
      <c r="B45" s="84" t="s">
        <v>103</v>
      </c>
      <c r="C45" s="72" t="s">
        <v>102</v>
      </c>
      <c r="D45" s="73">
        <v>55</v>
      </c>
      <c r="E45" s="74">
        <v>0</v>
      </c>
      <c r="F45" s="73">
        <v>0</v>
      </c>
      <c r="G45" s="73">
        <f t="shared" si="7"/>
        <v>55</v>
      </c>
      <c r="H45" s="73">
        <f t="shared" si="8"/>
        <v>55</v>
      </c>
      <c r="I45" s="136">
        <v>914000</v>
      </c>
      <c r="J45" s="75">
        <v>0</v>
      </c>
      <c r="K45" s="76">
        <f t="shared" si="0"/>
        <v>50270000</v>
      </c>
      <c r="L45" s="77">
        <f t="shared" si="9"/>
        <v>0</v>
      </c>
      <c r="M45" s="77">
        <f t="shared" si="9"/>
        <v>0</v>
      </c>
      <c r="N45" s="77">
        <f t="shared" si="9"/>
        <v>50270000</v>
      </c>
      <c r="O45" s="77">
        <f t="shared" si="9"/>
        <v>50270000</v>
      </c>
      <c r="P45" s="78"/>
    </row>
    <row r="46" spans="1:16" s="22" customFormat="1" ht="33">
      <c r="A46" s="70">
        <v>3</v>
      </c>
      <c r="B46" s="84" t="s">
        <v>104</v>
      </c>
      <c r="C46" s="72" t="s">
        <v>102</v>
      </c>
      <c r="D46" s="73">
        <v>52.2</v>
      </c>
      <c r="E46" s="74">
        <v>0</v>
      </c>
      <c r="F46" s="73">
        <v>0</v>
      </c>
      <c r="G46" s="73">
        <f t="shared" si="7"/>
        <v>52.2</v>
      </c>
      <c r="H46" s="73">
        <f t="shared" si="8"/>
        <v>52.2</v>
      </c>
      <c r="I46" s="136">
        <v>686000</v>
      </c>
      <c r="J46" s="75">
        <v>0</v>
      </c>
      <c r="K46" s="76">
        <f t="shared" si="0"/>
        <v>35809200</v>
      </c>
      <c r="L46" s="77">
        <f t="shared" si="9"/>
        <v>0</v>
      </c>
      <c r="M46" s="77">
        <f t="shared" si="9"/>
        <v>0</v>
      </c>
      <c r="N46" s="77">
        <f t="shared" si="9"/>
        <v>35809200</v>
      </c>
      <c r="O46" s="77">
        <f t="shared" si="9"/>
        <v>35809200</v>
      </c>
      <c r="P46" s="78"/>
    </row>
    <row r="47" spans="1:16" s="22" customFormat="1" ht="33">
      <c r="A47" s="70">
        <v>4</v>
      </c>
      <c r="B47" s="84" t="s">
        <v>105</v>
      </c>
      <c r="C47" s="72" t="s">
        <v>102</v>
      </c>
      <c r="D47" s="73">
        <v>14.32</v>
      </c>
      <c r="E47" s="74">
        <v>0</v>
      </c>
      <c r="F47" s="73">
        <v>0</v>
      </c>
      <c r="G47" s="73">
        <f t="shared" si="7"/>
        <v>14.32</v>
      </c>
      <c r="H47" s="73">
        <f t="shared" si="8"/>
        <v>14.32</v>
      </c>
      <c r="I47" s="136">
        <v>2057000</v>
      </c>
      <c r="J47" s="75">
        <v>0</v>
      </c>
      <c r="K47" s="76">
        <f t="shared" si="0"/>
        <v>29456240</v>
      </c>
      <c r="L47" s="77">
        <f t="shared" si="9"/>
        <v>0</v>
      </c>
      <c r="M47" s="77">
        <f t="shared" si="9"/>
        <v>0</v>
      </c>
      <c r="N47" s="77">
        <f t="shared" si="9"/>
        <v>29456240</v>
      </c>
      <c r="O47" s="77">
        <f t="shared" si="9"/>
        <v>29456240</v>
      </c>
      <c r="P47" s="78"/>
    </row>
    <row r="48" spans="1:16" s="22" customFormat="1" ht="49.5">
      <c r="A48" s="70">
        <v>5</v>
      </c>
      <c r="B48" s="71" t="s">
        <v>106</v>
      </c>
      <c r="C48" s="72" t="s">
        <v>102</v>
      </c>
      <c r="D48" s="73">
        <v>18.399999999999999</v>
      </c>
      <c r="E48" s="74">
        <v>0</v>
      </c>
      <c r="F48" s="73">
        <v>0</v>
      </c>
      <c r="G48" s="73">
        <f t="shared" si="7"/>
        <v>18.399999999999999</v>
      </c>
      <c r="H48" s="73">
        <f t="shared" si="8"/>
        <v>18.399999999999999</v>
      </c>
      <c r="I48" s="136">
        <v>2057000</v>
      </c>
      <c r="J48" s="75">
        <v>0</v>
      </c>
      <c r="K48" s="76">
        <f t="shared" si="0"/>
        <v>37848800</v>
      </c>
      <c r="L48" s="77">
        <f t="shared" si="9"/>
        <v>0</v>
      </c>
      <c r="M48" s="77">
        <f t="shared" si="9"/>
        <v>0</v>
      </c>
      <c r="N48" s="77">
        <f t="shared" si="9"/>
        <v>37848800</v>
      </c>
      <c r="O48" s="77">
        <f t="shared" si="9"/>
        <v>37848800</v>
      </c>
      <c r="P48" s="78"/>
    </row>
    <row r="49" spans="1:16" s="22" customFormat="1" ht="49.5">
      <c r="A49" s="70">
        <v>6</v>
      </c>
      <c r="B49" s="84" t="s">
        <v>409</v>
      </c>
      <c r="C49" s="72" t="s">
        <v>102</v>
      </c>
      <c r="D49" s="73">
        <v>13.11</v>
      </c>
      <c r="E49" s="74">
        <v>0</v>
      </c>
      <c r="F49" s="73">
        <v>0</v>
      </c>
      <c r="G49" s="73">
        <f t="shared" si="7"/>
        <v>13.11</v>
      </c>
      <c r="H49" s="73">
        <f t="shared" si="8"/>
        <v>13.11</v>
      </c>
      <c r="I49" s="136">
        <v>2057000</v>
      </c>
      <c r="J49" s="75">
        <v>0</v>
      </c>
      <c r="K49" s="76">
        <f t="shared" si="0"/>
        <v>26967270</v>
      </c>
      <c r="L49" s="77">
        <f t="shared" si="9"/>
        <v>0</v>
      </c>
      <c r="M49" s="77">
        <f t="shared" si="9"/>
        <v>0</v>
      </c>
      <c r="N49" s="77">
        <f t="shared" si="9"/>
        <v>26967270</v>
      </c>
      <c r="O49" s="77">
        <f t="shared" si="9"/>
        <v>26967270</v>
      </c>
      <c r="P49" s="78"/>
    </row>
    <row r="50" spans="1:16" s="22" customFormat="1" ht="33">
      <c r="A50" s="70">
        <v>7</v>
      </c>
      <c r="B50" s="71" t="s">
        <v>107</v>
      </c>
      <c r="C50" s="72" t="s">
        <v>54</v>
      </c>
      <c r="D50" s="73">
        <v>1</v>
      </c>
      <c r="E50" s="74">
        <v>0</v>
      </c>
      <c r="F50" s="73">
        <v>0</v>
      </c>
      <c r="G50" s="73">
        <f t="shared" si="7"/>
        <v>1</v>
      </c>
      <c r="H50" s="73">
        <f t="shared" si="8"/>
        <v>1</v>
      </c>
      <c r="I50" s="136">
        <v>19425000</v>
      </c>
      <c r="J50" s="75">
        <v>0</v>
      </c>
      <c r="K50" s="76">
        <f t="shared" si="0"/>
        <v>19425000</v>
      </c>
      <c r="L50" s="77">
        <f t="shared" si="9"/>
        <v>0</v>
      </c>
      <c r="M50" s="77">
        <f t="shared" si="9"/>
        <v>0</v>
      </c>
      <c r="N50" s="77">
        <f t="shared" si="9"/>
        <v>19425000</v>
      </c>
      <c r="O50" s="77">
        <f t="shared" si="9"/>
        <v>19425000</v>
      </c>
      <c r="P50" s="78"/>
    </row>
    <row r="51" spans="1:16" s="22" customFormat="1" ht="16.5">
      <c r="A51" s="70">
        <v>8</v>
      </c>
      <c r="B51" s="71" t="s">
        <v>108</v>
      </c>
      <c r="C51" s="72" t="s">
        <v>109</v>
      </c>
      <c r="D51" s="73">
        <v>1</v>
      </c>
      <c r="E51" s="74">
        <v>0</v>
      </c>
      <c r="F51" s="73">
        <v>0</v>
      </c>
      <c r="G51" s="73">
        <f t="shared" si="7"/>
        <v>1</v>
      </c>
      <c r="H51" s="73">
        <f t="shared" si="8"/>
        <v>1</v>
      </c>
      <c r="I51" s="136">
        <v>10635000</v>
      </c>
      <c r="J51" s="75">
        <v>0</v>
      </c>
      <c r="K51" s="76">
        <f t="shared" si="0"/>
        <v>10635000</v>
      </c>
      <c r="L51" s="77">
        <f t="shared" si="9"/>
        <v>0</v>
      </c>
      <c r="M51" s="77">
        <f t="shared" si="9"/>
        <v>0</v>
      </c>
      <c r="N51" s="77">
        <f t="shared" si="9"/>
        <v>10635000</v>
      </c>
      <c r="O51" s="77">
        <f t="shared" si="9"/>
        <v>10635000</v>
      </c>
      <c r="P51" s="78"/>
    </row>
    <row r="52" spans="1:16" s="22" customFormat="1" ht="16.5">
      <c r="A52" s="70">
        <v>9</v>
      </c>
      <c r="B52" s="71" t="s">
        <v>110</v>
      </c>
      <c r="C52" s="72" t="s">
        <v>109</v>
      </c>
      <c r="D52" s="73">
        <v>10</v>
      </c>
      <c r="E52" s="74">
        <v>0</v>
      </c>
      <c r="F52" s="73">
        <v>0</v>
      </c>
      <c r="G52" s="73">
        <f t="shared" si="7"/>
        <v>10</v>
      </c>
      <c r="H52" s="73">
        <f t="shared" si="8"/>
        <v>10</v>
      </c>
      <c r="I52" s="136">
        <v>737000</v>
      </c>
      <c r="J52" s="75">
        <v>0</v>
      </c>
      <c r="K52" s="76">
        <f t="shared" si="0"/>
        <v>7370000</v>
      </c>
      <c r="L52" s="77">
        <f t="shared" si="9"/>
        <v>0</v>
      </c>
      <c r="M52" s="77">
        <f t="shared" si="9"/>
        <v>0</v>
      </c>
      <c r="N52" s="77">
        <f t="shared" si="9"/>
        <v>7370000</v>
      </c>
      <c r="O52" s="77">
        <f t="shared" si="9"/>
        <v>7370000</v>
      </c>
      <c r="P52" s="78"/>
    </row>
    <row r="53" spans="1:16" s="22" customFormat="1" ht="16.5">
      <c r="A53" s="70">
        <v>10</v>
      </c>
      <c r="B53" s="71" t="s">
        <v>111</v>
      </c>
      <c r="C53" s="72" t="s">
        <v>102</v>
      </c>
      <c r="D53" s="73">
        <v>19.2</v>
      </c>
      <c r="E53" s="74">
        <v>0</v>
      </c>
      <c r="F53" s="73">
        <v>0</v>
      </c>
      <c r="G53" s="73">
        <f t="shared" si="7"/>
        <v>19.2</v>
      </c>
      <c r="H53" s="73">
        <f t="shared" si="8"/>
        <v>19.2</v>
      </c>
      <c r="I53" s="136">
        <v>1481000</v>
      </c>
      <c r="J53" s="75">
        <v>0</v>
      </c>
      <c r="K53" s="76">
        <f t="shared" si="0"/>
        <v>28435200</v>
      </c>
      <c r="L53" s="77">
        <f t="shared" si="9"/>
        <v>0</v>
      </c>
      <c r="M53" s="77">
        <f t="shared" si="9"/>
        <v>0</v>
      </c>
      <c r="N53" s="77">
        <f t="shared" si="9"/>
        <v>28435200</v>
      </c>
      <c r="O53" s="77">
        <f t="shared" si="9"/>
        <v>28435200</v>
      </c>
      <c r="P53" s="78"/>
    </row>
    <row r="54" spans="1:16" s="22" customFormat="1" ht="49.5">
      <c r="A54" s="70">
        <v>11</v>
      </c>
      <c r="B54" s="84" t="s">
        <v>112</v>
      </c>
      <c r="C54" s="72" t="s">
        <v>54</v>
      </c>
      <c r="D54" s="73">
        <v>1</v>
      </c>
      <c r="E54" s="74">
        <v>0</v>
      </c>
      <c r="F54" s="73">
        <v>0</v>
      </c>
      <c r="G54" s="73">
        <f t="shared" si="7"/>
        <v>1</v>
      </c>
      <c r="H54" s="73">
        <f t="shared" si="8"/>
        <v>1</v>
      </c>
      <c r="I54" s="136">
        <v>15641000</v>
      </c>
      <c r="J54" s="75">
        <v>0</v>
      </c>
      <c r="K54" s="76">
        <f t="shared" si="0"/>
        <v>15641000</v>
      </c>
      <c r="L54" s="77">
        <f t="shared" si="9"/>
        <v>0</v>
      </c>
      <c r="M54" s="77">
        <f t="shared" si="9"/>
        <v>0</v>
      </c>
      <c r="N54" s="77">
        <f t="shared" si="9"/>
        <v>15641000</v>
      </c>
      <c r="O54" s="77">
        <f t="shared" si="9"/>
        <v>15641000</v>
      </c>
      <c r="P54" s="78"/>
    </row>
    <row r="55" spans="1:16" s="22" customFormat="1" ht="33">
      <c r="A55" s="70">
        <v>12</v>
      </c>
      <c r="B55" s="84" t="s">
        <v>113</v>
      </c>
      <c r="C55" s="72" t="s">
        <v>102</v>
      </c>
      <c r="D55" s="73">
        <v>41</v>
      </c>
      <c r="E55" s="74">
        <v>0</v>
      </c>
      <c r="F55" s="73">
        <v>0</v>
      </c>
      <c r="G55" s="73">
        <f t="shared" si="7"/>
        <v>41</v>
      </c>
      <c r="H55" s="73">
        <f t="shared" si="8"/>
        <v>41</v>
      </c>
      <c r="I55" s="136">
        <v>377000</v>
      </c>
      <c r="J55" s="75">
        <v>0</v>
      </c>
      <c r="K55" s="76">
        <f t="shared" si="0"/>
        <v>15457000</v>
      </c>
      <c r="L55" s="77">
        <f t="shared" si="9"/>
        <v>0</v>
      </c>
      <c r="M55" s="77">
        <f t="shared" si="9"/>
        <v>0</v>
      </c>
      <c r="N55" s="77">
        <f t="shared" si="9"/>
        <v>15457000</v>
      </c>
      <c r="O55" s="77">
        <f t="shared" si="9"/>
        <v>15457000</v>
      </c>
      <c r="P55" s="78"/>
    </row>
    <row r="56" spans="1:16" s="22" customFormat="1" ht="49.5">
      <c r="A56" s="70">
        <v>13</v>
      </c>
      <c r="B56" s="84" t="s">
        <v>114</v>
      </c>
      <c r="C56" s="72" t="s">
        <v>54</v>
      </c>
      <c r="D56" s="73">
        <v>1</v>
      </c>
      <c r="E56" s="74">
        <v>0</v>
      </c>
      <c r="F56" s="73">
        <v>0</v>
      </c>
      <c r="G56" s="73">
        <f t="shared" si="7"/>
        <v>1</v>
      </c>
      <c r="H56" s="73">
        <f t="shared" si="8"/>
        <v>1</v>
      </c>
      <c r="I56" s="136">
        <v>7824000</v>
      </c>
      <c r="J56" s="75">
        <v>0</v>
      </c>
      <c r="K56" s="76">
        <f t="shared" si="0"/>
        <v>7824000</v>
      </c>
      <c r="L56" s="77">
        <f t="shared" si="9"/>
        <v>0</v>
      </c>
      <c r="M56" s="77">
        <f t="shared" si="9"/>
        <v>0</v>
      </c>
      <c r="N56" s="77">
        <f t="shared" si="9"/>
        <v>7824000</v>
      </c>
      <c r="O56" s="77">
        <f t="shared" si="9"/>
        <v>7824000</v>
      </c>
      <c r="P56" s="78"/>
    </row>
    <row r="57" spans="1:16" s="22" customFormat="1" ht="17.25">
      <c r="A57" s="186"/>
      <c r="B57" s="195" t="s">
        <v>36</v>
      </c>
      <c r="C57" s="188"/>
      <c r="D57" s="189"/>
      <c r="E57" s="190"/>
      <c r="F57" s="189"/>
      <c r="G57" s="189"/>
      <c r="H57" s="189"/>
      <c r="I57" s="138"/>
      <c r="J57" s="191"/>
      <c r="K57" s="192"/>
      <c r="L57" s="193"/>
      <c r="M57" s="193"/>
      <c r="N57" s="193">
        <f>SUM(N44:N56)</f>
        <v>302661910</v>
      </c>
      <c r="O57" s="193">
        <f>SUM(O44:O56)</f>
        <v>302661910</v>
      </c>
      <c r="P57" s="194"/>
    </row>
    <row r="58" spans="1:16" s="22" customFormat="1" ht="16.899999999999999" customHeight="1">
      <c r="A58" s="65" t="s">
        <v>66</v>
      </c>
      <c r="B58" s="3" t="s">
        <v>115</v>
      </c>
      <c r="C58" s="160"/>
      <c r="D58" s="160"/>
      <c r="E58" s="160"/>
      <c r="F58" s="79"/>
      <c r="G58" s="79"/>
      <c r="H58" s="79"/>
      <c r="I58" s="138"/>
      <c r="J58" s="75"/>
      <c r="K58" s="76"/>
      <c r="L58" s="80"/>
      <c r="M58" s="80"/>
      <c r="N58" s="81"/>
      <c r="O58" s="82"/>
      <c r="P58" s="78"/>
    </row>
    <row r="59" spans="1:16" s="22" customFormat="1" ht="16.5">
      <c r="A59" s="70">
        <v>1</v>
      </c>
      <c r="B59" s="71" t="s">
        <v>116</v>
      </c>
      <c r="C59" s="72" t="s">
        <v>102</v>
      </c>
      <c r="D59" s="73">
        <v>75</v>
      </c>
      <c r="E59" s="74">
        <v>0</v>
      </c>
      <c r="F59" s="73">
        <v>0</v>
      </c>
      <c r="G59" s="73">
        <f t="shared" ref="G59:G67" si="10">D59</f>
        <v>75</v>
      </c>
      <c r="H59" s="73">
        <f t="shared" ref="H59:H67" si="11">F59+G59</f>
        <v>75</v>
      </c>
      <c r="I59" s="136">
        <v>823000</v>
      </c>
      <c r="J59" s="75">
        <v>0</v>
      </c>
      <c r="K59" s="76">
        <f t="shared" si="0"/>
        <v>61725000</v>
      </c>
      <c r="L59" s="77">
        <f t="shared" ref="L59:O67" si="12">E59*($I59+$J59)</f>
        <v>0</v>
      </c>
      <c r="M59" s="77">
        <f t="shared" si="12"/>
        <v>0</v>
      </c>
      <c r="N59" s="77">
        <f t="shared" si="12"/>
        <v>61725000</v>
      </c>
      <c r="O59" s="77">
        <f t="shared" si="12"/>
        <v>61725000</v>
      </c>
      <c r="P59" s="78"/>
    </row>
    <row r="60" spans="1:16" s="22" customFormat="1" ht="16.5">
      <c r="A60" s="70">
        <v>2</v>
      </c>
      <c r="B60" s="71" t="s">
        <v>117</v>
      </c>
      <c r="C60" s="72" t="s">
        <v>118</v>
      </c>
      <c r="D60" s="73">
        <v>140</v>
      </c>
      <c r="E60" s="74">
        <v>0</v>
      </c>
      <c r="F60" s="73">
        <v>0</v>
      </c>
      <c r="G60" s="73">
        <f t="shared" si="10"/>
        <v>140</v>
      </c>
      <c r="H60" s="73">
        <f t="shared" si="11"/>
        <v>140</v>
      </c>
      <c r="I60" s="136">
        <v>914000</v>
      </c>
      <c r="J60" s="75">
        <v>0</v>
      </c>
      <c r="K60" s="76">
        <f t="shared" si="0"/>
        <v>127960000</v>
      </c>
      <c r="L60" s="77">
        <f t="shared" si="12"/>
        <v>0</v>
      </c>
      <c r="M60" s="77">
        <f t="shared" si="12"/>
        <v>0</v>
      </c>
      <c r="N60" s="77">
        <f t="shared" si="12"/>
        <v>127960000</v>
      </c>
      <c r="O60" s="77">
        <f t="shared" si="12"/>
        <v>127960000</v>
      </c>
      <c r="P60" s="78"/>
    </row>
    <row r="61" spans="1:16" s="22" customFormat="1" ht="16.5">
      <c r="A61" s="70">
        <v>3</v>
      </c>
      <c r="B61" s="71" t="s">
        <v>119</v>
      </c>
      <c r="C61" s="72" t="s">
        <v>102</v>
      </c>
      <c r="D61" s="73">
        <v>55</v>
      </c>
      <c r="E61" s="74">
        <v>0</v>
      </c>
      <c r="F61" s="73">
        <v>0</v>
      </c>
      <c r="G61" s="73">
        <f t="shared" si="10"/>
        <v>55</v>
      </c>
      <c r="H61" s="73">
        <f t="shared" si="11"/>
        <v>55</v>
      </c>
      <c r="I61" s="136">
        <v>311000</v>
      </c>
      <c r="J61" s="75">
        <v>0</v>
      </c>
      <c r="K61" s="76">
        <f t="shared" si="0"/>
        <v>17105000</v>
      </c>
      <c r="L61" s="77">
        <f t="shared" si="12"/>
        <v>0</v>
      </c>
      <c r="M61" s="77">
        <f t="shared" si="12"/>
        <v>0</v>
      </c>
      <c r="N61" s="77">
        <f t="shared" si="12"/>
        <v>17105000</v>
      </c>
      <c r="O61" s="77">
        <f t="shared" si="12"/>
        <v>17105000</v>
      </c>
      <c r="P61" s="78"/>
    </row>
    <row r="62" spans="1:16" s="22" customFormat="1" ht="33">
      <c r="A62" s="70">
        <v>4</v>
      </c>
      <c r="B62" s="84" t="s">
        <v>120</v>
      </c>
      <c r="C62" s="72" t="s">
        <v>118</v>
      </c>
      <c r="D62" s="73">
        <v>16</v>
      </c>
      <c r="E62" s="74">
        <v>0</v>
      </c>
      <c r="F62" s="73">
        <v>0</v>
      </c>
      <c r="G62" s="73">
        <f t="shared" si="10"/>
        <v>16</v>
      </c>
      <c r="H62" s="73">
        <f t="shared" si="11"/>
        <v>16</v>
      </c>
      <c r="I62" s="136">
        <v>2104000</v>
      </c>
      <c r="J62" s="75">
        <v>0</v>
      </c>
      <c r="K62" s="76">
        <f t="shared" si="0"/>
        <v>33664000</v>
      </c>
      <c r="L62" s="77">
        <f t="shared" si="12"/>
        <v>0</v>
      </c>
      <c r="M62" s="77">
        <f t="shared" si="12"/>
        <v>0</v>
      </c>
      <c r="N62" s="77">
        <f t="shared" si="12"/>
        <v>33664000</v>
      </c>
      <c r="O62" s="77">
        <f t="shared" si="12"/>
        <v>33664000</v>
      </c>
      <c r="P62" s="78"/>
    </row>
    <row r="63" spans="1:16" s="22" customFormat="1" ht="16.5">
      <c r="A63" s="70">
        <v>5</v>
      </c>
      <c r="B63" s="71" t="s">
        <v>121</v>
      </c>
      <c r="C63" s="72" t="s">
        <v>122</v>
      </c>
      <c r="D63" s="73">
        <v>1</v>
      </c>
      <c r="E63" s="74">
        <v>0</v>
      </c>
      <c r="F63" s="73">
        <v>0</v>
      </c>
      <c r="G63" s="73">
        <f t="shared" si="10"/>
        <v>1</v>
      </c>
      <c r="H63" s="73">
        <f t="shared" si="11"/>
        <v>1</v>
      </c>
      <c r="I63" s="136">
        <v>1464000</v>
      </c>
      <c r="J63" s="75">
        <v>0</v>
      </c>
      <c r="K63" s="76">
        <f t="shared" si="0"/>
        <v>1464000</v>
      </c>
      <c r="L63" s="77">
        <f t="shared" si="12"/>
        <v>0</v>
      </c>
      <c r="M63" s="77">
        <f t="shared" si="12"/>
        <v>0</v>
      </c>
      <c r="N63" s="77">
        <f t="shared" si="12"/>
        <v>1464000</v>
      </c>
      <c r="O63" s="77">
        <f t="shared" si="12"/>
        <v>1464000</v>
      </c>
      <c r="P63" s="78"/>
    </row>
    <row r="64" spans="1:16" s="22" customFormat="1" ht="16.5">
      <c r="A64" s="70">
        <v>6</v>
      </c>
      <c r="B64" s="71" t="s">
        <v>123</v>
      </c>
      <c r="C64" s="72" t="s">
        <v>122</v>
      </c>
      <c r="D64" s="73">
        <v>1</v>
      </c>
      <c r="E64" s="74">
        <v>0</v>
      </c>
      <c r="F64" s="73">
        <v>0</v>
      </c>
      <c r="G64" s="73">
        <f t="shared" si="10"/>
        <v>1</v>
      </c>
      <c r="H64" s="73">
        <f t="shared" si="11"/>
        <v>1</v>
      </c>
      <c r="I64" s="136">
        <v>12819000</v>
      </c>
      <c r="J64" s="75">
        <v>0</v>
      </c>
      <c r="K64" s="76">
        <f t="shared" si="0"/>
        <v>12819000</v>
      </c>
      <c r="L64" s="77">
        <f t="shared" si="12"/>
        <v>0</v>
      </c>
      <c r="M64" s="77">
        <f t="shared" si="12"/>
        <v>0</v>
      </c>
      <c r="N64" s="77">
        <f t="shared" si="12"/>
        <v>12819000</v>
      </c>
      <c r="O64" s="77">
        <f t="shared" si="12"/>
        <v>12819000</v>
      </c>
      <c r="P64" s="78"/>
    </row>
    <row r="65" spans="1:16" s="22" customFormat="1" ht="16.5">
      <c r="A65" s="70">
        <v>7</v>
      </c>
      <c r="B65" s="71" t="s">
        <v>124</v>
      </c>
      <c r="C65" s="72" t="s">
        <v>122</v>
      </c>
      <c r="D65" s="73">
        <v>2</v>
      </c>
      <c r="E65" s="74">
        <v>0</v>
      </c>
      <c r="F65" s="73">
        <v>0</v>
      </c>
      <c r="G65" s="73">
        <f t="shared" si="10"/>
        <v>2</v>
      </c>
      <c r="H65" s="73">
        <f t="shared" si="11"/>
        <v>2</v>
      </c>
      <c r="I65" s="136">
        <v>2747000</v>
      </c>
      <c r="J65" s="75">
        <v>0</v>
      </c>
      <c r="K65" s="76">
        <f t="shared" si="0"/>
        <v>5494000</v>
      </c>
      <c r="L65" s="77">
        <f t="shared" si="12"/>
        <v>0</v>
      </c>
      <c r="M65" s="77">
        <f t="shared" si="12"/>
        <v>0</v>
      </c>
      <c r="N65" s="77">
        <f t="shared" si="12"/>
        <v>5494000</v>
      </c>
      <c r="O65" s="77">
        <f t="shared" si="12"/>
        <v>5494000</v>
      </c>
      <c r="P65" s="78"/>
    </row>
    <row r="66" spans="1:16" s="22" customFormat="1" ht="16.5">
      <c r="A66" s="70">
        <v>8</v>
      </c>
      <c r="B66" s="71" t="s">
        <v>125</v>
      </c>
      <c r="C66" s="72" t="s">
        <v>122</v>
      </c>
      <c r="D66" s="73">
        <v>2</v>
      </c>
      <c r="E66" s="74">
        <v>0</v>
      </c>
      <c r="F66" s="73">
        <v>0</v>
      </c>
      <c r="G66" s="73">
        <f t="shared" si="10"/>
        <v>2</v>
      </c>
      <c r="H66" s="73">
        <f t="shared" si="11"/>
        <v>2</v>
      </c>
      <c r="I66" s="136">
        <v>914000</v>
      </c>
      <c r="J66" s="75">
        <v>0</v>
      </c>
      <c r="K66" s="76">
        <f t="shared" si="0"/>
        <v>1828000</v>
      </c>
      <c r="L66" s="77">
        <f t="shared" si="12"/>
        <v>0</v>
      </c>
      <c r="M66" s="77">
        <f t="shared" si="12"/>
        <v>0</v>
      </c>
      <c r="N66" s="77">
        <f t="shared" si="12"/>
        <v>1828000</v>
      </c>
      <c r="O66" s="77">
        <f t="shared" si="12"/>
        <v>1828000</v>
      </c>
      <c r="P66" s="78"/>
    </row>
    <row r="67" spans="1:16" s="22" customFormat="1" ht="16.5">
      <c r="A67" s="70">
        <v>9</v>
      </c>
      <c r="B67" s="71" t="s">
        <v>126</v>
      </c>
      <c r="C67" s="72" t="s">
        <v>102</v>
      </c>
      <c r="D67" s="73">
        <v>55</v>
      </c>
      <c r="E67" s="74">
        <v>0</v>
      </c>
      <c r="F67" s="73">
        <v>0</v>
      </c>
      <c r="G67" s="73">
        <f t="shared" si="10"/>
        <v>55</v>
      </c>
      <c r="H67" s="73">
        <f t="shared" si="11"/>
        <v>55</v>
      </c>
      <c r="I67" s="136">
        <v>733000</v>
      </c>
      <c r="J67" s="75">
        <v>0</v>
      </c>
      <c r="K67" s="76">
        <f t="shared" si="0"/>
        <v>40315000</v>
      </c>
      <c r="L67" s="77">
        <f t="shared" si="12"/>
        <v>0</v>
      </c>
      <c r="M67" s="77">
        <f t="shared" si="12"/>
        <v>0</v>
      </c>
      <c r="N67" s="77">
        <f t="shared" si="12"/>
        <v>40315000</v>
      </c>
      <c r="O67" s="77">
        <f t="shared" si="12"/>
        <v>40315000</v>
      </c>
      <c r="P67" s="78"/>
    </row>
    <row r="68" spans="1:16" s="22" customFormat="1" ht="17.25">
      <c r="A68" s="186"/>
      <c r="B68" s="187" t="s">
        <v>36</v>
      </c>
      <c r="C68" s="188"/>
      <c r="D68" s="189"/>
      <c r="E68" s="190"/>
      <c r="F68" s="189"/>
      <c r="G68" s="189"/>
      <c r="H68" s="189"/>
      <c r="I68" s="138"/>
      <c r="J68" s="191"/>
      <c r="K68" s="192"/>
      <c r="L68" s="193"/>
      <c r="M68" s="193"/>
      <c r="N68" s="193"/>
      <c r="O68" s="193">
        <f>SUM(O59:O67)</f>
        <v>302374000</v>
      </c>
      <c r="P68" s="194"/>
    </row>
    <row r="69" spans="1:16" s="22" customFormat="1" ht="16.899999999999999" customHeight="1">
      <c r="A69" s="65" t="s">
        <v>69</v>
      </c>
      <c r="B69" s="3" t="s">
        <v>127</v>
      </c>
      <c r="C69" s="160"/>
      <c r="D69" s="160"/>
      <c r="E69" s="160"/>
      <c r="F69" s="79"/>
      <c r="G69" s="79"/>
      <c r="H69" s="79"/>
      <c r="I69" s="138"/>
      <c r="J69" s="75"/>
      <c r="K69" s="76"/>
      <c r="L69" s="80"/>
      <c r="M69" s="80"/>
      <c r="N69" s="81"/>
      <c r="O69" s="82"/>
      <c r="P69" s="78"/>
    </row>
    <row r="70" spans="1:16" s="22" customFormat="1" ht="33">
      <c r="A70" s="70">
        <v>1</v>
      </c>
      <c r="B70" s="84" t="s">
        <v>128</v>
      </c>
      <c r="C70" s="72" t="s">
        <v>78</v>
      </c>
      <c r="D70" s="73">
        <v>60</v>
      </c>
      <c r="E70" s="74">
        <v>0</v>
      </c>
      <c r="F70" s="73">
        <v>0</v>
      </c>
      <c r="G70" s="73">
        <f t="shared" ref="G70:G79" si="13">D70</f>
        <v>60</v>
      </c>
      <c r="H70" s="73">
        <f t="shared" ref="H70:H79" si="14">F70+G70</f>
        <v>60</v>
      </c>
      <c r="I70" s="136">
        <v>412000</v>
      </c>
      <c r="J70" s="75">
        <v>0</v>
      </c>
      <c r="K70" s="76">
        <f t="shared" si="0"/>
        <v>24720000</v>
      </c>
      <c r="L70" s="77">
        <f t="shared" ref="L70:O79" si="15">E70*($I70+$J70)</f>
        <v>0</v>
      </c>
      <c r="M70" s="77">
        <f t="shared" si="15"/>
        <v>0</v>
      </c>
      <c r="N70" s="77">
        <f t="shared" si="15"/>
        <v>24720000</v>
      </c>
      <c r="O70" s="77">
        <f t="shared" si="15"/>
        <v>24720000</v>
      </c>
      <c r="P70" s="78"/>
    </row>
    <row r="71" spans="1:16" s="22" customFormat="1" ht="16.5">
      <c r="A71" s="70">
        <v>2</v>
      </c>
      <c r="B71" s="71" t="s">
        <v>129</v>
      </c>
      <c r="C71" s="72" t="s">
        <v>78</v>
      </c>
      <c r="D71" s="73">
        <v>17.5</v>
      </c>
      <c r="E71" s="74">
        <v>0</v>
      </c>
      <c r="F71" s="73">
        <v>0</v>
      </c>
      <c r="G71" s="73">
        <f t="shared" si="13"/>
        <v>17.5</v>
      </c>
      <c r="H71" s="73">
        <f t="shared" si="14"/>
        <v>17.5</v>
      </c>
      <c r="I71" s="136">
        <v>960000</v>
      </c>
      <c r="J71" s="75">
        <v>0</v>
      </c>
      <c r="K71" s="76">
        <f t="shared" si="0"/>
        <v>16800000</v>
      </c>
      <c r="L71" s="77">
        <f t="shared" si="15"/>
        <v>0</v>
      </c>
      <c r="M71" s="77">
        <f t="shared" si="15"/>
        <v>0</v>
      </c>
      <c r="N71" s="77">
        <f t="shared" si="15"/>
        <v>16800000</v>
      </c>
      <c r="O71" s="77">
        <f t="shared" si="15"/>
        <v>16800000</v>
      </c>
      <c r="P71" s="78"/>
    </row>
    <row r="72" spans="1:16" s="22" customFormat="1" ht="16.5">
      <c r="A72" s="70">
        <v>3</v>
      </c>
      <c r="B72" s="71" t="s">
        <v>130</v>
      </c>
      <c r="C72" s="72" t="s">
        <v>122</v>
      </c>
      <c r="D72" s="73">
        <v>2</v>
      </c>
      <c r="E72" s="74">
        <v>0</v>
      </c>
      <c r="F72" s="73">
        <v>0</v>
      </c>
      <c r="G72" s="73">
        <f t="shared" si="13"/>
        <v>2</v>
      </c>
      <c r="H72" s="73">
        <f t="shared" si="14"/>
        <v>2</v>
      </c>
      <c r="I72" s="136">
        <v>1373000</v>
      </c>
      <c r="J72" s="75">
        <v>0</v>
      </c>
      <c r="K72" s="76">
        <f t="shared" si="0"/>
        <v>2746000</v>
      </c>
      <c r="L72" s="77">
        <f t="shared" si="15"/>
        <v>0</v>
      </c>
      <c r="M72" s="77">
        <f t="shared" si="15"/>
        <v>0</v>
      </c>
      <c r="N72" s="77">
        <f t="shared" si="15"/>
        <v>2746000</v>
      </c>
      <c r="O72" s="77">
        <f t="shared" si="15"/>
        <v>2746000</v>
      </c>
      <c r="P72" s="78"/>
    </row>
    <row r="73" spans="1:16" s="22" customFormat="1" ht="16.5">
      <c r="A73" s="70">
        <v>4</v>
      </c>
      <c r="B73" s="71" t="s">
        <v>131</v>
      </c>
      <c r="C73" s="72" t="s">
        <v>122</v>
      </c>
      <c r="D73" s="73">
        <v>2</v>
      </c>
      <c r="E73" s="74">
        <v>0</v>
      </c>
      <c r="F73" s="73">
        <v>0</v>
      </c>
      <c r="G73" s="73">
        <f t="shared" si="13"/>
        <v>2</v>
      </c>
      <c r="H73" s="73">
        <f t="shared" si="14"/>
        <v>2</v>
      </c>
      <c r="I73" s="136">
        <v>1071000</v>
      </c>
      <c r="J73" s="75">
        <v>0</v>
      </c>
      <c r="K73" s="76">
        <f t="shared" si="0"/>
        <v>2142000</v>
      </c>
      <c r="L73" s="77">
        <f t="shared" si="15"/>
        <v>0</v>
      </c>
      <c r="M73" s="77">
        <f t="shared" si="15"/>
        <v>0</v>
      </c>
      <c r="N73" s="77">
        <f t="shared" si="15"/>
        <v>2142000</v>
      </c>
      <c r="O73" s="77">
        <f t="shared" si="15"/>
        <v>2142000</v>
      </c>
      <c r="P73" s="78"/>
    </row>
    <row r="74" spans="1:16" s="22" customFormat="1" ht="16.5">
      <c r="A74" s="70">
        <v>5</v>
      </c>
      <c r="B74" s="71" t="s">
        <v>132</v>
      </c>
      <c r="C74" s="72" t="s">
        <v>122</v>
      </c>
      <c r="D74" s="73">
        <v>2</v>
      </c>
      <c r="E74" s="74">
        <v>0</v>
      </c>
      <c r="F74" s="73">
        <v>0</v>
      </c>
      <c r="G74" s="73">
        <f t="shared" si="13"/>
        <v>2</v>
      </c>
      <c r="H74" s="73">
        <f t="shared" si="14"/>
        <v>2</v>
      </c>
      <c r="I74" s="136">
        <v>1099000</v>
      </c>
      <c r="J74" s="75">
        <v>0</v>
      </c>
      <c r="K74" s="76">
        <f t="shared" si="0"/>
        <v>2198000</v>
      </c>
      <c r="L74" s="77">
        <f t="shared" si="15"/>
        <v>0</v>
      </c>
      <c r="M74" s="77">
        <f t="shared" si="15"/>
        <v>0</v>
      </c>
      <c r="N74" s="77">
        <f t="shared" si="15"/>
        <v>2198000</v>
      </c>
      <c r="O74" s="77">
        <f t="shared" si="15"/>
        <v>2198000</v>
      </c>
      <c r="P74" s="78"/>
    </row>
    <row r="75" spans="1:16" s="22" customFormat="1" ht="33">
      <c r="A75" s="70">
        <v>6</v>
      </c>
      <c r="B75" s="84" t="s">
        <v>133</v>
      </c>
      <c r="C75" s="72" t="s">
        <v>78</v>
      </c>
      <c r="D75" s="73">
        <v>30</v>
      </c>
      <c r="E75" s="74">
        <v>0</v>
      </c>
      <c r="F75" s="73">
        <v>0</v>
      </c>
      <c r="G75" s="73">
        <f t="shared" si="13"/>
        <v>30</v>
      </c>
      <c r="H75" s="73">
        <f t="shared" si="14"/>
        <v>30</v>
      </c>
      <c r="I75" s="136">
        <v>458000</v>
      </c>
      <c r="J75" s="75">
        <v>0</v>
      </c>
      <c r="K75" s="76">
        <f t="shared" si="0"/>
        <v>13740000</v>
      </c>
      <c r="L75" s="77">
        <f t="shared" si="15"/>
        <v>0</v>
      </c>
      <c r="M75" s="77">
        <f t="shared" si="15"/>
        <v>0</v>
      </c>
      <c r="N75" s="77">
        <f t="shared" si="15"/>
        <v>13740000</v>
      </c>
      <c r="O75" s="77">
        <f t="shared" si="15"/>
        <v>13740000</v>
      </c>
      <c r="P75" s="78"/>
    </row>
    <row r="76" spans="1:16" s="22" customFormat="1" ht="16.5">
      <c r="A76" s="70">
        <v>7</v>
      </c>
      <c r="B76" s="71" t="s">
        <v>134</v>
      </c>
      <c r="C76" s="72" t="s">
        <v>122</v>
      </c>
      <c r="D76" s="73">
        <v>8</v>
      </c>
      <c r="E76" s="74">
        <v>0</v>
      </c>
      <c r="F76" s="73">
        <v>0</v>
      </c>
      <c r="G76" s="73">
        <f t="shared" si="13"/>
        <v>8</v>
      </c>
      <c r="H76" s="73">
        <f t="shared" si="14"/>
        <v>8</v>
      </c>
      <c r="I76" s="136">
        <v>914000</v>
      </c>
      <c r="J76" s="75">
        <v>0</v>
      </c>
      <c r="K76" s="76">
        <f t="shared" si="0"/>
        <v>7312000</v>
      </c>
      <c r="L76" s="77">
        <f t="shared" si="15"/>
        <v>0</v>
      </c>
      <c r="M76" s="77">
        <f t="shared" si="15"/>
        <v>0</v>
      </c>
      <c r="N76" s="77">
        <f t="shared" si="15"/>
        <v>7312000</v>
      </c>
      <c r="O76" s="77">
        <f t="shared" si="15"/>
        <v>7312000</v>
      </c>
      <c r="P76" s="78"/>
    </row>
    <row r="77" spans="1:16" s="22" customFormat="1" ht="16.5">
      <c r="A77" s="70">
        <v>8</v>
      </c>
      <c r="B77" s="71" t="s">
        <v>131</v>
      </c>
      <c r="C77" s="72" t="s">
        <v>122</v>
      </c>
      <c r="D77" s="73">
        <v>2</v>
      </c>
      <c r="E77" s="74">
        <v>0</v>
      </c>
      <c r="F77" s="73">
        <v>0</v>
      </c>
      <c r="G77" s="73">
        <f t="shared" si="13"/>
        <v>2</v>
      </c>
      <c r="H77" s="73">
        <f t="shared" si="14"/>
        <v>2</v>
      </c>
      <c r="I77" s="136">
        <v>823000</v>
      </c>
      <c r="J77" s="75">
        <v>0</v>
      </c>
      <c r="K77" s="76">
        <f t="shared" si="0"/>
        <v>1646000</v>
      </c>
      <c r="L77" s="77">
        <f t="shared" si="15"/>
        <v>0</v>
      </c>
      <c r="M77" s="77">
        <f t="shared" si="15"/>
        <v>0</v>
      </c>
      <c r="N77" s="77">
        <f t="shared" si="15"/>
        <v>1646000</v>
      </c>
      <c r="O77" s="77">
        <f t="shared" si="15"/>
        <v>1646000</v>
      </c>
      <c r="P77" s="78"/>
    </row>
    <row r="78" spans="1:16" s="22" customFormat="1" ht="16.5">
      <c r="A78" s="70">
        <v>9</v>
      </c>
      <c r="B78" s="71" t="s">
        <v>135</v>
      </c>
      <c r="C78" s="72" t="s">
        <v>122</v>
      </c>
      <c r="D78" s="73">
        <v>300</v>
      </c>
      <c r="E78" s="74">
        <v>0</v>
      </c>
      <c r="F78" s="73">
        <v>0</v>
      </c>
      <c r="G78" s="73">
        <f t="shared" si="13"/>
        <v>300</v>
      </c>
      <c r="H78" s="73">
        <f t="shared" si="14"/>
        <v>300</v>
      </c>
      <c r="I78" s="136">
        <v>19000</v>
      </c>
      <c r="J78" s="75">
        <v>0</v>
      </c>
      <c r="K78" s="76">
        <f t="shared" si="0"/>
        <v>5700000</v>
      </c>
      <c r="L78" s="77">
        <f t="shared" si="15"/>
        <v>0</v>
      </c>
      <c r="M78" s="77">
        <f t="shared" si="15"/>
        <v>0</v>
      </c>
      <c r="N78" s="77">
        <f t="shared" si="15"/>
        <v>5700000</v>
      </c>
      <c r="O78" s="77">
        <f t="shared" si="15"/>
        <v>5700000</v>
      </c>
      <c r="P78" s="78"/>
    </row>
    <row r="79" spans="1:16" s="22" customFormat="1" ht="16.5">
      <c r="A79" s="70">
        <v>10</v>
      </c>
      <c r="B79" s="71" t="s">
        <v>136</v>
      </c>
      <c r="C79" s="72" t="s">
        <v>137</v>
      </c>
      <c r="D79" s="73">
        <v>1</v>
      </c>
      <c r="E79" s="74">
        <v>0</v>
      </c>
      <c r="F79" s="73">
        <v>0</v>
      </c>
      <c r="G79" s="73">
        <f t="shared" si="13"/>
        <v>1</v>
      </c>
      <c r="H79" s="73">
        <f t="shared" si="14"/>
        <v>1</v>
      </c>
      <c r="I79" s="136">
        <v>4807000</v>
      </c>
      <c r="J79" s="75">
        <v>0</v>
      </c>
      <c r="K79" s="76">
        <f t="shared" si="0"/>
        <v>4807000</v>
      </c>
      <c r="L79" s="77">
        <f t="shared" si="15"/>
        <v>0</v>
      </c>
      <c r="M79" s="77">
        <f t="shared" si="15"/>
        <v>0</v>
      </c>
      <c r="N79" s="77">
        <f t="shared" si="15"/>
        <v>4807000</v>
      </c>
      <c r="O79" s="77">
        <f t="shared" si="15"/>
        <v>4807000</v>
      </c>
      <c r="P79" s="78"/>
    </row>
    <row r="80" spans="1:16" s="22" customFormat="1" ht="17.25">
      <c r="A80" s="186"/>
      <c r="B80" s="187" t="s">
        <v>36</v>
      </c>
      <c r="C80" s="188"/>
      <c r="D80" s="189"/>
      <c r="E80" s="190"/>
      <c r="F80" s="189"/>
      <c r="G80" s="189"/>
      <c r="H80" s="189"/>
      <c r="I80" s="138"/>
      <c r="J80" s="191"/>
      <c r="K80" s="192"/>
      <c r="L80" s="193"/>
      <c r="M80" s="193"/>
      <c r="N80" s="193">
        <f>SUM(N70:N79)</f>
        <v>81811000</v>
      </c>
      <c r="O80" s="193">
        <f>SUM(O70:O79)</f>
        <v>81811000</v>
      </c>
      <c r="P80" s="78"/>
    </row>
    <row r="81" spans="1:16" s="22" customFormat="1" ht="16.899999999999999" customHeight="1">
      <c r="A81" s="65" t="s">
        <v>138</v>
      </c>
      <c r="B81" s="3" t="s">
        <v>139</v>
      </c>
      <c r="C81" s="160"/>
      <c r="D81" s="160"/>
      <c r="E81" s="160"/>
      <c r="F81" s="73">
        <v>0</v>
      </c>
      <c r="G81" s="79"/>
      <c r="H81" s="79"/>
      <c r="I81" s="138"/>
      <c r="J81" s="75"/>
      <c r="K81" s="76"/>
      <c r="L81" s="80"/>
      <c r="M81" s="80"/>
      <c r="N81" s="81"/>
      <c r="O81" s="82"/>
      <c r="P81" s="78"/>
    </row>
    <row r="82" spans="1:16" s="22" customFormat="1" ht="16.5">
      <c r="A82" s="70">
        <v>1</v>
      </c>
      <c r="B82" s="71" t="s">
        <v>129</v>
      </c>
      <c r="C82" s="72" t="s">
        <v>78</v>
      </c>
      <c r="D82" s="73">
        <v>20</v>
      </c>
      <c r="E82" s="74">
        <v>0</v>
      </c>
      <c r="F82" s="73">
        <v>0</v>
      </c>
      <c r="G82" s="73">
        <f t="shared" ref="G82:G85" si="16">D82</f>
        <v>20</v>
      </c>
      <c r="H82" s="73">
        <f t="shared" ref="H82:H85" si="17">F82+G82</f>
        <v>20</v>
      </c>
      <c r="I82" s="136">
        <v>961000</v>
      </c>
      <c r="J82" s="75">
        <v>0</v>
      </c>
      <c r="K82" s="76">
        <f t="shared" si="0"/>
        <v>19220000</v>
      </c>
      <c r="L82" s="77">
        <f t="shared" ref="L82:O85" si="18">E82*($I82+$J82)</f>
        <v>0</v>
      </c>
      <c r="M82" s="77">
        <f t="shared" si="18"/>
        <v>0</v>
      </c>
      <c r="N82" s="77">
        <f t="shared" si="18"/>
        <v>19220000</v>
      </c>
      <c r="O82" s="77">
        <f t="shared" si="18"/>
        <v>19220000</v>
      </c>
      <c r="P82" s="78"/>
    </row>
    <row r="83" spans="1:16" s="22" customFormat="1" ht="16.5">
      <c r="A83" s="70">
        <v>2</v>
      </c>
      <c r="B83" s="71" t="s">
        <v>131</v>
      </c>
      <c r="C83" s="72" t="s">
        <v>122</v>
      </c>
      <c r="D83" s="73">
        <v>4</v>
      </c>
      <c r="E83" s="74">
        <v>0</v>
      </c>
      <c r="F83" s="73">
        <v>0</v>
      </c>
      <c r="G83" s="73">
        <f t="shared" si="16"/>
        <v>4</v>
      </c>
      <c r="H83" s="73">
        <f t="shared" si="17"/>
        <v>4</v>
      </c>
      <c r="I83" s="136">
        <v>1071000</v>
      </c>
      <c r="J83" s="75">
        <v>0</v>
      </c>
      <c r="K83" s="76">
        <f t="shared" si="0"/>
        <v>4284000</v>
      </c>
      <c r="L83" s="77">
        <f t="shared" si="18"/>
        <v>0</v>
      </c>
      <c r="M83" s="77">
        <f t="shared" si="18"/>
        <v>0</v>
      </c>
      <c r="N83" s="77">
        <f t="shared" si="18"/>
        <v>4284000</v>
      </c>
      <c r="O83" s="77">
        <f t="shared" si="18"/>
        <v>4284000</v>
      </c>
      <c r="P83" s="78"/>
    </row>
    <row r="84" spans="1:16" s="22" customFormat="1" ht="16.5">
      <c r="A84" s="70">
        <v>3</v>
      </c>
      <c r="B84" s="71" t="s">
        <v>135</v>
      </c>
      <c r="C84" s="72" t="s">
        <v>122</v>
      </c>
      <c r="D84" s="73">
        <v>50</v>
      </c>
      <c r="E84" s="74">
        <v>0</v>
      </c>
      <c r="F84" s="73">
        <v>0</v>
      </c>
      <c r="G84" s="73">
        <f t="shared" si="16"/>
        <v>50</v>
      </c>
      <c r="H84" s="73">
        <f t="shared" si="17"/>
        <v>50</v>
      </c>
      <c r="I84" s="136">
        <v>19000</v>
      </c>
      <c r="J84" s="75">
        <v>0</v>
      </c>
      <c r="K84" s="76">
        <f t="shared" si="0"/>
        <v>950000</v>
      </c>
      <c r="L84" s="77">
        <f t="shared" si="18"/>
        <v>0</v>
      </c>
      <c r="M84" s="77">
        <f t="shared" si="18"/>
        <v>0</v>
      </c>
      <c r="N84" s="77">
        <f t="shared" si="18"/>
        <v>950000</v>
      </c>
      <c r="O84" s="77">
        <f t="shared" si="18"/>
        <v>950000</v>
      </c>
      <c r="P84" s="78"/>
    </row>
    <row r="85" spans="1:16" s="22" customFormat="1" ht="16.5">
      <c r="A85" s="70">
        <v>4</v>
      </c>
      <c r="B85" s="71" t="s">
        <v>136</v>
      </c>
      <c r="C85" s="72" t="s">
        <v>137</v>
      </c>
      <c r="D85" s="73">
        <v>1</v>
      </c>
      <c r="E85" s="74">
        <v>0</v>
      </c>
      <c r="F85" s="73">
        <v>0</v>
      </c>
      <c r="G85" s="73">
        <f t="shared" si="16"/>
        <v>1</v>
      </c>
      <c r="H85" s="73">
        <f t="shared" si="17"/>
        <v>1</v>
      </c>
      <c r="I85" s="136">
        <v>1374000</v>
      </c>
      <c r="J85" s="75">
        <v>0</v>
      </c>
      <c r="K85" s="76">
        <f t="shared" si="0"/>
        <v>1374000</v>
      </c>
      <c r="L85" s="77">
        <f t="shared" si="18"/>
        <v>0</v>
      </c>
      <c r="M85" s="77">
        <f t="shared" si="18"/>
        <v>0</v>
      </c>
      <c r="N85" s="77">
        <f t="shared" si="18"/>
        <v>1374000</v>
      </c>
      <c r="O85" s="77">
        <f t="shared" si="18"/>
        <v>1374000</v>
      </c>
      <c r="P85" s="78"/>
    </row>
    <row r="86" spans="1:16" s="22" customFormat="1" ht="17.25">
      <c r="A86" s="186"/>
      <c r="B86" s="187" t="s">
        <v>36</v>
      </c>
      <c r="C86" s="188"/>
      <c r="D86" s="189"/>
      <c r="E86" s="190"/>
      <c r="F86" s="189"/>
      <c r="G86" s="189"/>
      <c r="H86" s="189"/>
      <c r="I86" s="138"/>
      <c r="J86" s="191"/>
      <c r="K86" s="192"/>
      <c r="L86" s="193"/>
      <c r="M86" s="193"/>
      <c r="N86" s="193">
        <f>SUM(N82:N85)</f>
        <v>25828000</v>
      </c>
      <c r="O86" s="193">
        <f>SUM(O82:O85)</f>
        <v>25828000</v>
      </c>
      <c r="P86" s="194"/>
    </row>
    <row r="87" spans="1:16" s="22" customFormat="1" ht="17.25">
      <c r="A87" s="65" t="s">
        <v>140</v>
      </c>
      <c r="B87" s="259" t="s">
        <v>141</v>
      </c>
      <c r="C87" s="259"/>
      <c r="D87" s="259"/>
      <c r="E87" s="259"/>
      <c r="F87" s="79"/>
      <c r="G87" s="79"/>
      <c r="H87" s="79"/>
      <c r="I87" s="138"/>
      <c r="J87" s="75"/>
      <c r="K87" s="76"/>
      <c r="L87" s="80"/>
      <c r="M87" s="80"/>
      <c r="N87" s="81"/>
      <c r="O87" s="82"/>
      <c r="P87" s="78"/>
    </row>
    <row r="88" spans="1:16" s="22" customFormat="1" ht="33">
      <c r="A88" s="70">
        <v>1</v>
      </c>
      <c r="B88" s="84" t="s">
        <v>142</v>
      </c>
      <c r="C88" s="72" t="s">
        <v>78</v>
      </c>
      <c r="D88" s="73">
        <v>1000</v>
      </c>
      <c r="E88" s="74">
        <v>0</v>
      </c>
      <c r="F88" s="73">
        <v>0</v>
      </c>
      <c r="G88" s="73">
        <f t="shared" ref="G88:G97" si="19">D88</f>
        <v>1000</v>
      </c>
      <c r="H88" s="73">
        <f t="shared" ref="H88:H97" si="20">F88+G88</f>
        <v>1000</v>
      </c>
      <c r="I88" s="136">
        <v>124000</v>
      </c>
      <c r="J88" s="75">
        <v>0</v>
      </c>
      <c r="K88" s="76">
        <f t="shared" si="0"/>
        <v>124000000</v>
      </c>
      <c r="L88" s="77">
        <f t="shared" ref="L88:O97" si="21">E88*($I88+$J88)</f>
        <v>0</v>
      </c>
      <c r="M88" s="77">
        <f t="shared" si="21"/>
        <v>0</v>
      </c>
      <c r="N88" s="77">
        <f t="shared" si="21"/>
        <v>124000000</v>
      </c>
      <c r="O88" s="77">
        <f t="shared" si="21"/>
        <v>124000000</v>
      </c>
      <c r="P88" s="78"/>
    </row>
    <row r="89" spans="1:16" s="22" customFormat="1" ht="33">
      <c r="A89" s="70">
        <v>2</v>
      </c>
      <c r="B89" s="71" t="s">
        <v>143</v>
      </c>
      <c r="C89" s="72" t="s">
        <v>97</v>
      </c>
      <c r="D89" s="73">
        <v>2</v>
      </c>
      <c r="E89" s="74">
        <v>0</v>
      </c>
      <c r="F89" s="73">
        <v>0</v>
      </c>
      <c r="G89" s="73">
        <f t="shared" si="19"/>
        <v>2</v>
      </c>
      <c r="H89" s="73">
        <f t="shared" si="20"/>
        <v>2</v>
      </c>
      <c r="I89" s="136">
        <v>7921000</v>
      </c>
      <c r="J89" s="75">
        <v>0</v>
      </c>
      <c r="K89" s="76">
        <f t="shared" si="0"/>
        <v>15842000</v>
      </c>
      <c r="L89" s="77">
        <f t="shared" si="21"/>
        <v>0</v>
      </c>
      <c r="M89" s="77">
        <f t="shared" si="21"/>
        <v>0</v>
      </c>
      <c r="N89" s="77">
        <f t="shared" si="21"/>
        <v>15842000</v>
      </c>
      <c r="O89" s="77">
        <f t="shared" si="21"/>
        <v>15842000</v>
      </c>
      <c r="P89" s="78"/>
    </row>
    <row r="90" spans="1:16" s="22" customFormat="1" ht="16.5">
      <c r="A90" s="70">
        <v>3</v>
      </c>
      <c r="B90" s="71" t="s">
        <v>144</v>
      </c>
      <c r="C90" s="72" t="s">
        <v>78</v>
      </c>
      <c r="D90" s="73">
        <v>250</v>
      </c>
      <c r="E90" s="74">
        <v>0</v>
      </c>
      <c r="F90" s="73">
        <v>0</v>
      </c>
      <c r="G90" s="73">
        <f t="shared" si="19"/>
        <v>250</v>
      </c>
      <c r="H90" s="73">
        <f t="shared" si="20"/>
        <v>250</v>
      </c>
      <c r="I90" s="136">
        <v>81000</v>
      </c>
      <c r="J90" s="75">
        <v>0</v>
      </c>
      <c r="K90" s="76">
        <f t="shared" si="0"/>
        <v>20250000</v>
      </c>
      <c r="L90" s="77">
        <f t="shared" si="21"/>
        <v>0</v>
      </c>
      <c r="M90" s="77">
        <f t="shared" si="21"/>
        <v>0</v>
      </c>
      <c r="N90" s="77">
        <f t="shared" si="21"/>
        <v>20250000</v>
      </c>
      <c r="O90" s="77">
        <f t="shared" si="21"/>
        <v>20250000</v>
      </c>
      <c r="P90" s="78"/>
    </row>
    <row r="91" spans="1:16" s="22" customFormat="1" ht="16.5">
      <c r="A91" s="70">
        <v>4</v>
      </c>
      <c r="B91" s="71" t="s">
        <v>145</v>
      </c>
      <c r="C91" s="72" t="s">
        <v>78</v>
      </c>
      <c r="D91" s="73">
        <v>50</v>
      </c>
      <c r="E91" s="74">
        <v>0</v>
      </c>
      <c r="F91" s="73">
        <v>0</v>
      </c>
      <c r="G91" s="73">
        <f t="shared" si="19"/>
        <v>50</v>
      </c>
      <c r="H91" s="73">
        <f t="shared" si="20"/>
        <v>50</v>
      </c>
      <c r="I91" s="136">
        <v>52000</v>
      </c>
      <c r="J91" s="75">
        <v>0</v>
      </c>
      <c r="K91" s="76">
        <f t="shared" si="0"/>
        <v>2600000</v>
      </c>
      <c r="L91" s="77">
        <f t="shared" si="21"/>
        <v>0</v>
      </c>
      <c r="M91" s="77">
        <f t="shared" si="21"/>
        <v>0</v>
      </c>
      <c r="N91" s="77">
        <f t="shared" si="21"/>
        <v>2600000</v>
      </c>
      <c r="O91" s="77">
        <f t="shared" si="21"/>
        <v>2600000</v>
      </c>
      <c r="P91" s="78"/>
    </row>
    <row r="92" spans="1:16" s="22" customFormat="1" ht="16.5">
      <c r="A92" s="70">
        <v>5</v>
      </c>
      <c r="B92" s="71" t="s">
        <v>146</v>
      </c>
      <c r="C92" s="72" t="s">
        <v>78</v>
      </c>
      <c r="D92" s="73">
        <v>350</v>
      </c>
      <c r="E92" s="74">
        <v>0</v>
      </c>
      <c r="F92" s="73">
        <v>0</v>
      </c>
      <c r="G92" s="73">
        <f t="shared" si="19"/>
        <v>350</v>
      </c>
      <c r="H92" s="73">
        <f t="shared" si="20"/>
        <v>350</v>
      </c>
      <c r="I92" s="136">
        <v>52000</v>
      </c>
      <c r="J92" s="75">
        <v>0</v>
      </c>
      <c r="K92" s="76">
        <f t="shared" si="0"/>
        <v>18200000</v>
      </c>
      <c r="L92" s="77">
        <f t="shared" si="21"/>
        <v>0</v>
      </c>
      <c r="M92" s="77">
        <f t="shared" si="21"/>
        <v>0</v>
      </c>
      <c r="N92" s="77">
        <f t="shared" si="21"/>
        <v>18200000</v>
      </c>
      <c r="O92" s="77">
        <f t="shared" si="21"/>
        <v>18200000</v>
      </c>
      <c r="P92" s="78"/>
    </row>
    <row r="93" spans="1:16" s="22" customFormat="1" ht="16.5">
      <c r="A93" s="70">
        <v>6</v>
      </c>
      <c r="B93" s="71" t="s">
        <v>147</v>
      </c>
      <c r="C93" s="72" t="s">
        <v>78</v>
      </c>
      <c r="D93" s="73">
        <v>400</v>
      </c>
      <c r="E93" s="74">
        <v>0</v>
      </c>
      <c r="F93" s="73">
        <v>0</v>
      </c>
      <c r="G93" s="73">
        <f t="shared" si="19"/>
        <v>400</v>
      </c>
      <c r="H93" s="73">
        <f t="shared" si="20"/>
        <v>400</v>
      </c>
      <c r="I93" s="136">
        <v>48000</v>
      </c>
      <c r="J93" s="75">
        <v>0</v>
      </c>
      <c r="K93" s="76">
        <f t="shared" ref="K93:K166" si="22">I93*D93</f>
        <v>19200000</v>
      </c>
      <c r="L93" s="77">
        <f t="shared" si="21"/>
        <v>0</v>
      </c>
      <c r="M93" s="77">
        <f t="shared" si="21"/>
        <v>0</v>
      </c>
      <c r="N93" s="77">
        <f t="shared" si="21"/>
        <v>19200000</v>
      </c>
      <c r="O93" s="77">
        <f t="shared" si="21"/>
        <v>19200000</v>
      </c>
      <c r="P93" s="78"/>
    </row>
    <row r="94" spans="1:16" s="22" customFormat="1" ht="16.5">
      <c r="A94" s="70">
        <v>7</v>
      </c>
      <c r="B94" s="71" t="s">
        <v>148</v>
      </c>
      <c r="C94" s="72" t="s">
        <v>78</v>
      </c>
      <c r="D94" s="73">
        <v>400</v>
      </c>
      <c r="E94" s="74">
        <v>0</v>
      </c>
      <c r="F94" s="73">
        <v>0</v>
      </c>
      <c r="G94" s="73">
        <f t="shared" si="19"/>
        <v>400</v>
      </c>
      <c r="H94" s="73">
        <f t="shared" si="20"/>
        <v>400</v>
      </c>
      <c r="I94" s="136">
        <v>52000</v>
      </c>
      <c r="J94" s="75">
        <v>0</v>
      </c>
      <c r="K94" s="76">
        <f t="shared" si="22"/>
        <v>20800000</v>
      </c>
      <c r="L94" s="77">
        <f t="shared" si="21"/>
        <v>0</v>
      </c>
      <c r="M94" s="77">
        <f t="shared" si="21"/>
        <v>0</v>
      </c>
      <c r="N94" s="77">
        <f t="shared" si="21"/>
        <v>20800000</v>
      </c>
      <c r="O94" s="77">
        <f t="shared" si="21"/>
        <v>20800000</v>
      </c>
      <c r="P94" s="78"/>
    </row>
    <row r="95" spans="1:16" s="22" customFormat="1" ht="33">
      <c r="A95" s="70">
        <v>8</v>
      </c>
      <c r="B95" s="84" t="s">
        <v>149</v>
      </c>
      <c r="C95" s="72" t="s">
        <v>78</v>
      </c>
      <c r="D95" s="73">
        <v>50</v>
      </c>
      <c r="E95" s="74">
        <v>0</v>
      </c>
      <c r="F95" s="73">
        <v>0</v>
      </c>
      <c r="G95" s="73">
        <f t="shared" si="19"/>
        <v>50</v>
      </c>
      <c r="H95" s="73">
        <f t="shared" si="20"/>
        <v>50</v>
      </c>
      <c r="I95" s="136">
        <v>32000</v>
      </c>
      <c r="J95" s="75">
        <v>0</v>
      </c>
      <c r="K95" s="76">
        <f t="shared" si="22"/>
        <v>1600000</v>
      </c>
      <c r="L95" s="77">
        <f t="shared" si="21"/>
        <v>0</v>
      </c>
      <c r="M95" s="77">
        <f t="shared" si="21"/>
        <v>0</v>
      </c>
      <c r="N95" s="77">
        <f t="shared" si="21"/>
        <v>1600000</v>
      </c>
      <c r="O95" s="77">
        <f t="shared" si="21"/>
        <v>1600000</v>
      </c>
      <c r="P95" s="78"/>
    </row>
    <row r="96" spans="1:16" s="22" customFormat="1" ht="16.5">
      <c r="A96" s="70">
        <v>9</v>
      </c>
      <c r="B96" s="71" t="s">
        <v>150</v>
      </c>
      <c r="C96" s="72" t="s">
        <v>97</v>
      </c>
      <c r="D96" s="73">
        <v>20</v>
      </c>
      <c r="E96" s="74">
        <v>0</v>
      </c>
      <c r="F96" s="73">
        <v>0</v>
      </c>
      <c r="G96" s="73">
        <f t="shared" si="19"/>
        <v>20</v>
      </c>
      <c r="H96" s="73">
        <f t="shared" si="20"/>
        <v>20</v>
      </c>
      <c r="I96" s="136">
        <v>721000</v>
      </c>
      <c r="J96" s="75">
        <v>0</v>
      </c>
      <c r="K96" s="76">
        <f t="shared" si="22"/>
        <v>14420000</v>
      </c>
      <c r="L96" s="77">
        <f t="shared" si="21"/>
        <v>0</v>
      </c>
      <c r="M96" s="77">
        <f t="shared" si="21"/>
        <v>0</v>
      </c>
      <c r="N96" s="77">
        <f t="shared" si="21"/>
        <v>14420000</v>
      </c>
      <c r="O96" s="77">
        <f t="shared" si="21"/>
        <v>14420000</v>
      </c>
      <c r="P96" s="78"/>
    </row>
    <row r="97" spans="1:16" s="22" customFormat="1" ht="16.5">
      <c r="A97" s="70">
        <v>10</v>
      </c>
      <c r="B97" s="71" t="s">
        <v>151</v>
      </c>
      <c r="C97" s="72" t="s">
        <v>122</v>
      </c>
      <c r="D97" s="73">
        <v>20</v>
      </c>
      <c r="E97" s="74">
        <v>0</v>
      </c>
      <c r="F97" s="73">
        <v>0</v>
      </c>
      <c r="G97" s="73">
        <f t="shared" si="19"/>
        <v>20</v>
      </c>
      <c r="H97" s="73">
        <f t="shared" si="20"/>
        <v>20</v>
      </c>
      <c r="I97" s="136">
        <v>5829000</v>
      </c>
      <c r="J97" s="75">
        <v>0</v>
      </c>
      <c r="K97" s="76">
        <f t="shared" si="22"/>
        <v>116580000</v>
      </c>
      <c r="L97" s="77">
        <f t="shared" si="21"/>
        <v>0</v>
      </c>
      <c r="M97" s="77">
        <f t="shared" si="21"/>
        <v>0</v>
      </c>
      <c r="N97" s="77">
        <f t="shared" si="21"/>
        <v>116580000</v>
      </c>
      <c r="O97" s="77">
        <f t="shared" si="21"/>
        <v>116580000</v>
      </c>
      <c r="P97" s="78"/>
    </row>
    <row r="98" spans="1:16" s="22" customFormat="1" ht="17.25">
      <c r="A98" s="186"/>
      <c r="B98" s="187" t="s">
        <v>36</v>
      </c>
      <c r="C98" s="188"/>
      <c r="D98" s="189"/>
      <c r="E98" s="190"/>
      <c r="F98" s="189"/>
      <c r="G98" s="189"/>
      <c r="H98" s="189"/>
      <c r="I98" s="138"/>
      <c r="J98" s="191"/>
      <c r="K98" s="192"/>
      <c r="L98" s="193"/>
      <c r="M98" s="193"/>
      <c r="N98" s="193">
        <f>SUM(N88:N97)</f>
        <v>353492000</v>
      </c>
      <c r="O98" s="193">
        <f>SUM(O88:O97)</f>
        <v>353492000</v>
      </c>
      <c r="P98" s="185"/>
    </row>
    <row r="99" spans="1:16" s="22" customFormat="1" ht="17.25">
      <c r="A99" s="65" t="s">
        <v>152</v>
      </c>
      <c r="B99" s="259" t="s">
        <v>153</v>
      </c>
      <c r="C99" s="259"/>
      <c r="D99" s="259"/>
      <c r="E99" s="259"/>
      <c r="F99" s="79"/>
      <c r="G99" s="79"/>
      <c r="H99" s="79"/>
      <c r="I99" s="138"/>
      <c r="J99" s="75"/>
      <c r="K99" s="76"/>
      <c r="L99" s="80"/>
      <c r="M99" s="80"/>
      <c r="N99" s="81"/>
      <c r="O99" s="82"/>
      <c r="P99" s="78"/>
    </row>
    <row r="100" spans="1:16" s="22" customFormat="1" ht="16.5">
      <c r="A100" s="70">
        <v>1</v>
      </c>
      <c r="B100" s="71" t="s">
        <v>154</v>
      </c>
      <c r="C100" s="72" t="s">
        <v>122</v>
      </c>
      <c r="D100" s="73">
        <v>4</v>
      </c>
      <c r="E100" s="74">
        <v>0</v>
      </c>
      <c r="F100" s="73">
        <v>0</v>
      </c>
      <c r="G100" s="73">
        <f t="shared" ref="G100:G116" si="23">D100</f>
        <v>4</v>
      </c>
      <c r="H100" s="73">
        <f t="shared" ref="H100:H116" si="24">F100+G100</f>
        <v>4</v>
      </c>
      <c r="I100" s="136">
        <v>29634000</v>
      </c>
      <c r="J100" s="75">
        <v>0</v>
      </c>
      <c r="K100" s="76">
        <f t="shared" si="22"/>
        <v>118536000</v>
      </c>
      <c r="L100" s="77">
        <f t="shared" ref="L100:O102" si="25">E100*($I100+$J100)</f>
        <v>0</v>
      </c>
      <c r="M100" s="77">
        <f t="shared" si="25"/>
        <v>0</v>
      </c>
      <c r="N100" s="77">
        <f t="shared" si="25"/>
        <v>118536000</v>
      </c>
      <c r="O100" s="77">
        <f t="shared" si="25"/>
        <v>118536000</v>
      </c>
      <c r="P100" s="78"/>
    </row>
    <row r="101" spans="1:16" s="22" customFormat="1" ht="16.5">
      <c r="A101" s="70">
        <v>2</v>
      </c>
      <c r="B101" s="71" t="s">
        <v>155</v>
      </c>
      <c r="C101" s="72" t="s">
        <v>122</v>
      </c>
      <c r="D101" s="73">
        <v>4</v>
      </c>
      <c r="E101" s="74">
        <v>0</v>
      </c>
      <c r="F101" s="73">
        <v>0</v>
      </c>
      <c r="G101" s="73">
        <f t="shared" si="23"/>
        <v>4</v>
      </c>
      <c r="H101" s="73">
        <f t="shared" si="24"/>
        <v>4</v>
      </c>
      <c r="I101" s="136">
        <v>7536000</v>
      </c>
      <c r="J101" s="75">
        <v>0</v>
      </c>
      <c r="K101" s="76">
        <f t="shared" si="22"/>
        <v>30144000</v>
      </c>
      <c r="L101" s="77">
        <f t="shared" si="25"/>
        <v>0</v>
      </c>
      <c r="M101" s="77">
        <f t="shared" si="25"/>
        <v>0</v>
      </c>
      <c r="N101" s="77">
        <f t="shared" si="25"/>
        <v>30144000</v>
      </c>
      <c r="O101" s="77">
        <f t="shared" si="25"/>
        <v>30144000</v>
      </c>
      <c r="P101" s="78"/>
    </row>
    <row r="102" spans="1:16" s="22" customFormat="1" ht="16.5">
      <c r="A102" s="70">
        <v>3</v>
      </c>
      <c r="B102" s="71" t="s">
        <v>156</v>
      </c>
      <c r="C102" s="72" t="s">
        <v>122</v>
      </c>
      <c r="D102" s="73">
        <v>18</v>
      </c>
      <c r="E102" s="74">
        <v>0</v>
      </c>
      <c r="F102" s="73">
        <v>0</v>
      </c>
      <c r="G102" s="73">
        <f t="shared" si="23"/>
        <v>18</v>
      </c>
      <c r="H102" s="73">
        <f t="shared" si="24"/>
        <v>18</v>
      </c>
      <c r="I102" s="136">
        <v>3700000</v>
      </c>
      <c r="J102" s="75">
        <v>0</v>
      </c>
      <c r="K102" s="76">
        <f t="shared" si="22"/>
        <v>66600000</v>
      </c>
      <c r="L102" s="77">
        <f t="shared" si="25"/>
        <v>0</v>
      </c>
      <c r="M102" s="77">
        <f t="shared" si="25"/>
        <v>0</v>
      </c>
      <c r="N102" s="77">
        <f t="shared" si="25"/>
        <v>66600000</v>
      </c>
      <c r="O102" s="77">
        <f t="shared" si="25"/>
        <v>66600000</v>
      </c>
      <c r="P102" s="78"/>
    </row>
    <row r="103" spans="1:16" s="22" customFormat="1" ht="17.25">
      <c r="A103" s="186"/>
      <c r="B103" s="187" t="s">
        <v>36</v>
      </c>
      <c r="C103" s="188"/>
      <c r="D103" s="189"/>
      <c r="E103" s="190"/>
      <c r="F103" s="189"/>
      <c r="G103" s="189"/>
      <c r="H103" s="189"/>
      <c r="I103" s="138"/>
      <c r="J103" s="191"/>
      <c r="K103" s="192"/>
      <c r="L103" s="193"/>
      <c r="M103" s="193"/>
      <c r="N103" s="193">
        <f>SUM(N100:N102)</f>
        <v>215280000</v>
      </c>
      <c r="O103" s="193">
        <f>SUM(O100:O102)</f>
        <v>215280000</v>
      </c>
      <c r="P103" s="194"/>
    </row>
    <row r="104" spans="1:16" s="22" customFormat="1" ht="17.25">
      <c r="A104" s="65" t="s">
        <v>157</v>
      </c>
      <c r="B104" s="259" t="s">
        <v>158</v>
      </c>
      <c r="C104" s="259"/>
      <c r="D104" s="259"/>
      <c r="E104" s="259"/>
      <c r="F104" s="73"/>
      <c r="G104" s="73">
        <f t="shared" si="23"/>
        <v>0</v>
      </c>
      <c r="H104" s="73">
        <f t="shared" si="24"/>
        <v>0</v>
      </c>
      <c r="I104" s="138"/>
      <c r="J104" s="75"/>
      <c r="K104" s="76"/>
      <c r="L104" s="80"/>
      <c r="M104" s="80"/>
      <c r="N104" s="81"/>
      <c r="O104" s="82"/>
      <c r="P104" s="78"/>
    </row>
    <row r="105" spans="1:16" s="22" customFormat="1" ht="16.5">
      <c r="A105" s="70">
        <v>1</v>
      </c>
      <c r="B105" s="71" t="s">
        <v>159</v>
      </c>
      <c r="C105" s="72" t="s">
        <v>78</v>
      </c>
      <c r="D105" s="73">
        <v>250</v>
      </c>
      <c r="E105" s="74">
        <v>0</v>
      </c>
      <c r="F105" s="73">
        <v>0</v>
      </c>
      <c r="G105" s="73">
        <f t="shared" si="23"/>
        <v>250</v>
      </c>
      <c r="H105" s="73">
        <f t="shared" si="24"/>
        <v>250</v>
      </c>
      <c r="I105" s="136">
        <v>310000</v>
      </c>
      <c r="J105" s="75">
        <v>0</v>
      </c>
      <c r="K105" s="76">
        <f t="shared" si="22"/>
        <v>77500000</v>
      </c>
      <c r="L105" s="77">
        <f t="shared" ref="L105:O116" si="26">E105*($I105+$J105)</f>
        <v>0</v>
      </c>
      <c r="M105" s="77">
        <f t="shared" si="26"/>
        <v>0</v>
      </c>
      <c r="N105" s="77">
        <f t="shared" si="26"/>
        <v>77500000</v>
      </c>
      <c r="O105" s="77">
        <f t="shared" si="26"/>
        <v>77500000</v>
      </c>
      <c r="P105" s="78"/>
    </row>
    <row r="106" spans="1:16" s="22" customFormat="1" ht="16.5">
      <c r="A106" s="70">
        <v>2</v>
      </c>
      <c r="B106" s="71" t="s">
        <v>160</v>
      </c>
      <c r="C106" s="72" t="s">
        <v>161</v>
      </c>
      <c r="D106" s="73">
        <v>10</v>
      </c>
      <c r="E106" s="74">
        <v>0</v>
      </c>
      <c r="F106" s="73">
        <v>0</v>
      </c>
      <c r="G106" s="73">
        <f t="shared" si="23"/>
        <v>10</v>
      </c>
      <c r="H106" s="73">
        <f t="shared" si="24"/>
        <v>10</v>
      </c>
      <c r="I106" s="136">
        <v>471000</v>
      </c>
      <c r="J106" s="75">
        <v>0</v>
      </c>
      <c r="K106" s="76">
        <f t="shared" si="22"/>
        <v>4710000</v>
      </c>
      <c r="L106" s="77">
        <f t="shared" si="26"/>
        <v>0</v>
      </c>
      <c r="M106" s="77">
        <f t="shared" si="26"/>
        <v>0</v>
      </c>
      <c r="N106" s="77">
        <f t="shared" si="26"/>
        <v>4710000</v>
      </c>
      <c r="O106" s="77">
        <f t="shared" si="26"/>
        <v>4710000</v>
      </c>
      <c r="P106" s="78"/>
    </row>
    <row r="107" spans="1:16" s="22" customFormat="1" ht="16.5">
      <c r="A107" s="70">
        <v>3</v>
      </c>
      <c r="B107" s="71" t="s">
        <v>162</v>
      </c>
      <c r="C107" s="72" t="s">
        <v>97</v>
      </c>
      <c r="D107" s="73">
        <v>1</v>
      </c>
      <c r="E107" s="74">
        <v>0</v>
      </c>
      <c r="F107" s="73">
        <v>0</v>
      </c>
      <c r="G107" s="73">
        <f t="shared" si="23"/>
        <v>1</v>
      </c>
      <c r="H107" s="73">
        <f t="shared" si="24"/>
        <v>1</v>
      </c>
      <c r="I107" s="136">
        <v>1254000</v>
      </c>
      <c r="J107" s="75">
        <v>0</v>
      </c>
      <c r="K107" s="76">
        <f t="shared" si="22"/>
        <v>1254000</v>
      </c>
      <c r="L107" s="77">
        <f t="shared" si="26"/>
        <v>0</v>
      </c>
      <c r="M107" s="77">
        <f t="shared" si="26"/>
        <v>0</v>
      </c>
      <c r="N107" s="77">
        <f t="shared" si="26"/>
        <v>1254000</v>
      </c>
      <c r="O107" s="77">
        <f t="shared" si="26"/>
        <v>1254000</v>
      </c>
      <c r="P107" s="78"/>
    </row>
    <row r="108" spans="1:16" s="22" customFormat="1" ht="16.5">
      <c r="A108" s="70">
        <v>4</v>
      </c>
      <c r="B108" s="71" t="s">
        <v>163</v>
      </c>
      <c r="C108" s="72" t="s">
        <v>164</v>
      </c>
      <c r="D108" s="73">
        <v>30</v>
      </c>
      <c r="E108" s="74">
        <v>0</v>
      </c>
      <c r="F108" s="73">
        <v>0</v>
      </c>
      <c r="G108" s="73">
        <f t="shared" si="23"/>
        <v>30</v>
      </c>
      <c r="H108" s="73">
        <f t="shared" si="24"/>
        <v>30</v>
      </c>
      <c r="I108" s="136">
        <v>317000</v>
      </c>
      <c r="J108" s="75">
        <v>0</v>
      </c>
      <c r="K108" s="76">
        <f t="shared" si="22"/>
        <v>9510000</v>
      </c>
      <c r="L108" s="77">
        <f t="shared" si="26"/>
        <v>0</v>
      </c>
      <c r="M108" s="77">
        <f t="shared" si="26"/>
        <v>0</v>
      </c>
      <c r="N108" s="77">
        <f t="shared" si="26"/>
        <v>9510000</v>
      </c>
      <c r="O108" s="77">
        <f t="shared" si="26"/>
        <v>9510000</v>
      </c>
      <c r="P108" s="78"/>
    </row>
    <row r="109" spans="1:16" s="22" customFormat="1" ht="16.5">
      <c r="A109" s="70">
        <v>5</v>
      </c>
      <c r="B109" s="71" t="s">
        <v>165</v>
      </c>
      <c r="C109" s="72" t="s">
        <v>137</v>
      </c>
      <c r="D109" s="73">
        <v>6</v>
      </c>
      <c r="E109" s="74">
        <v>0</v>
      </c>
      <c r="F109" s="73">
        <v>0</v>
      </c>
      <c r="G109" s="73">
        <f t="shared" si="23"/>
        <v>6</v>
      </c>
      <c r="H109" s="73">
        <f t="shared" si="24"/>
        <v>6</v>
      </c>
      <c r="I109" s="136">
        <v>794000</v>
      </c>
      <c r="J109" s="75">
        <v>0</v>
      </c>
      <c r="K109" s="76">
        <f t="shared" si="22"/>
        <v>4764000</v>
      </c>
      <c r="L109" s="77">
        <f t="shared" si="26"/>
        <v>0</v>
      </c>
      <c r="M109" s="77">
        <f t="shared" si="26"/>
        <v>0</v>
      </c>
      <c r="N109" s="77">
        <f t="shared" si="26"/>
        <v>4764000</v>
      </c>
      <c r="O109" s="77">
        <f t="shared" si="26"/>
        <v>4764000</v>
      </c>
      <c r="P109" s="78"/>
    </row>
    <row r="110" spans="1:16" s="22" customFormat="1" ht="16.5">
      <c r="A110" s="70">
        <v>6</v>
      </c>
      <c r="B110" s="71" t="s">
        <v>166</v>
      </c>
      <c r="C110" s="72" t="s">
        <v>78</v>
      </c>
      <c r="D110" s="73">
        <v>100</v>
      </c>
      <c r="E110" s="74">
        <v>0</v>
      </c>
      <c r="F110" s="73">
        <v>0</v>
      </c>
      <c r="G110" s="73">
        <f t="shared" si="23"/>
        <v>100</v>
      </c>
      <c r="H110" s="73">
        <f t="shared" si="24"/>
        <v>100</v>
      </c>
      <c r="I110" s="136">
        <v>32000</v>
      </c>
      <c r="J110" s="75">
        <v>0</v>
      </c>
      <c r="K110" s="76">
        <f t="shared" si="22"/>
        <v>3200000</v>
      </c>
      <c r="L110" s="77">
        <f t="shared" si="26"/>
        <v>0</v>
      </c>
      <c r="M110" s="77">
        <f t="shared" si="26"/>
        <v>0</v>
      </c>
      <c r="N110" s="77">
        <f t="shared" si="26"/>
        <v>3200000</v>
      </c>
      <c r="O110" s="77">
        <f t="shared" si="26"/>
        <v>3200000</v>
      </c>
      <c r="P110" s="78"/>
    </row>
    <row r="111" spans="1:16" s="22" customFormat="1" ht="16.5">
      <c r="A111" s="70">
        <v>7</v>
      </c>
      <c r="B111" s="71" t="s">
        <v>167</v>
      </c>
      <c r="C111" s="72" t="s">
        <v>168</v>
      </c>
      <c r="D111" s="73">
        <v>10</v>
      </c>
      <c r="E111" s="74">
        <v>0</v>
      </c>
      <c r="F111" s="73">
        <v>0</v>
      </c>
      <c r="G111" s="73">
        <f t="shared" si="23"/>
        <v>10</v>
      </c>
      <c r="H111" s="73">
        <f t="shared" si="24"/>
        <v>10</v>
      </c>
      <c r="I111" s="136">
        <v>7904000</v>
      </c>
      <c r="J111" s="75">
        <v>0</v>
      </c>
      <c r="K111" s="76">
        <f t="shared" si="22"/>
        <v>79040000</v>
      </c>
      <c r="L111" s="77">
        <f t="shared" si="26"/>
        <v>0</v>
      </c>
      <c r="M111" s="77">
        <f t="shared" si="26"/>
        <v>0</v>
      </c>
      <c r="N111" s="77">
        <f t="shared" si="26"/>
        <v>79040000</v>
      </c>
      <c r="O111" s="77">
        <f t="shared" si="26"/>
        <v>79040000</v>
      </c>
      <c r="P111" s="78"/>
    </row>
    <row r="112" spans="1:16" s="22" customFormat="1" ht="16.5">
      <c r="A112" s="70">
        <v>8</v>
      </c>
      <c r="B112" s="71" t="s">
        <v>169</v>
      </c>
      <c r="C112" s="72" t="s">
        <v>54</v>
      </c>
      <c r="D112" s="73">
        <v>1</v>
      </c>
      <c r="E112" s="74">
        <v>0</v>
      </c>
      <c r="F112" s="73">
        <v>0</v>
      </c>
      <c r="G112" s="73">
        <f t="shared" si="23"/>
        <v>1</v>
      </c>
      <c r="H112" s="73">
        <f t="shared" si="24"/>
        <v>1</v>
      </c>
      <c r="I112" s="136">
        <v>64763000</v>
      </c>
      <c r="J112" s="75">
        <v>0</v>
      </c>
      <c r="K112" s="76">
        <f t="shared" si="22"/>
        <v>64763000</v>
      </c>
      <c r="L112" s="77">
        <f t="shared" si="26"/>
        <v>0</v>
      </c>
      <c r="M112" s="77">
        <f t="shared" si="26"/>
        <v>0</v>
      </c>
      <c r="N112" s="77">
        <f t="shared" si="26"/>
        <v>64763000</v>
      </c>
      <c r="O112" s="77">
        <f t="shared" si="26"/>
        <v>64763000</v>
      </c>
      <c r="P112" s="78"/>
    </row>
    <row r="113" spans="1:16" s="22" customFormat="1" ht="16.5">
      <c r="A113" s="70">
        <v>9</v>
      </c>
      <c r="B113" s="71" t="s">
        <v>170</v>
      </c>
      <c r="C113" s="72" t="s">
        <v>78</v>
      </c>
      <c r="D113" s="73">
        <v>100</v>
      </c>
      <c r="E113" s="74">
        <v>0</v>
      </c>
      <c r="F113" s="73">
        <v>0</v>
      </c>
      <c r="G113" s="73">
        <f t="shared" si="23"/>
        <v>100</v>
      </c>
      <c r="H113" s="73">
        <f t="shared" si="24"/>
        <v>100</v>
      </c>
      <c r="I113" s="136">
        <v>143000</v>
      </c>
      <c r="J113" s="75">
        <v>0</v>
      </c>
      <c r="K113" s="76">
        <f t="shared" si="22"/>
        <v>14300000</v>
      </c>
      <c r="L113" s="77">
        <f t="shared" si="26"/>
        <v>0</v>
      </c>
      <c r="M113" s="77">
        <f t="shared" si="26"/>
        <v>0</v>
      </c>
      <c r="N113" s="77">
        <f t="shared" si="26"/>
        <v>14300000</v>
      </c>
      <c r="O113" s="77">
        <f t="shared" si="26"/>
        <v>14300000</v>
      </c>
      <c r="P113" s="78"/>
    </row>
    <row r="114" spans="1:16" s="22" customFormat="1" ht="16.5">
      <c r="A114" s="70">
        <v>10</v>
      </c>
      <c r="B114" s="71" t="s">
        <v>171</v>
      </c>
      <c r="C114" s="72" t="s">
        <v>54</v>
      </c>
      <c r="D114" s="73">
        <v>2</v>
      </c>
      <c r="E114" s="74">
        <v>0</v>
      </c>
      <c r="F114" s="73">
        <v>0</v>
      </c>
      <c r="G114" s="73">
        <f t="shared" si="23"/>
        <v>2</v>
      </c>
      <c r="H114" s="73">
        <f t="shared" si="24"/>
        <v>2</v>
      </c>
      <c r="I114" s="136">
        <v>31900000</v>
      </c>
      <c r="J114" s="75">
        <v>0</v>
      </c>
      <c r="K114" s="76">
        <f t="shared" si="22"/>
        <v>63800000</v>
      </c>
      <c r="L114" s="77">
        <f t="shared" si="26"/>
        <v>0</v>
      </c>
      <c r="M114" s="77">
        <f t="shared" si="26"/>
        <v>0</v>
      </c>
      <c r="N114" s="77">
        <f t="shared" si="26"/>
        <v>63800000</v>
      </c>
      <c r="O114" s="77">
        <f t="shared" si="26"/>
        <v>63800000</v>
      </c>
      <c r="P114" s="78"/>
    </row>
    <row r="115" spans="1:16" s="22" customFormat="1" ht="16.5">
      <c r="A115" s="70">
        <v>11</v>
      </c>
      <c r="B115" s="71" t="s">
        <v>170</v>
      </c>
      <c r="C115" s="72" t="s">
        <v>78</v>
      </c>
      <c r="D115" s="73">
        <v>40</v>
      </c>
      <c r="E115" s="74">
        <v>0</v>
      </c>
      <c r="F115" s="73">
        <v>0</v>
      </c>
      <c r="G115" s="73">
        <f t="shared" si="23"/>
        <v>40</v>
      </c>
      <c r="H115" s="73">
        <f t="shared" si="24"/>
        <v>40</v>
      </c>
      <c r="I115" s="136">
        <v>143000</v>
      </c>
      <c r="J115" s="75">
        <v>0</v>
      </c>
      <c r="K115" s="76">
        <f t="shared" si="22"/>
        <v>5720000</v>
      </c>
      <c r="L115" s="77">
        <f t="shared" si="26"/>
        <v>0</v>
      </c>
      <c r="M115" s="77">
        <f t="shared" si="26"/>
        <v>0</v>
      </c>
      <c r="N115" s="77">
        <f t="shared" si="26"/>
        <v>5720000</v>
      </c>
      <c r="O115" s="77">
        <f t="shared" si="26"/>
        <v>5720000</v>
      </c>
      <c r="P115" s="78"/>
    </row>
    <row r="116" spans="1:16" s="22" customFormat="1" ht="16.5">
      <c r="A116" s="70">
        <v>12</v>
      </c>
      <c r="B116" s="71" t="s">
        <v>172</v>
      </c>
      <c r="C116" s="72" t="s">
        <v>78</v>
      </c>
      <c r="D116" s="73">
        <v>40</v>
      </c>
      <c r="E116" s="74">
        <v>0</v>
      </c>
      <c r="F116" s="73">
        <v>0</v>
      </c>
      <c r="G116" s="73">
        <f t="shared" si="23"/>
        <v>40</v>
      </c>
      <c r="H116" s="73">
        <f t="shared" si="24"/>
        <v>40</v>
      </c>
      <c r="I116" s="136">
        <v>79000</v>
      </c>
      <c r="J116" s="75">
        <v>0</v>
      </c>
      <c r="K116" s="76">
        <f t="shared" si="22"/>
        <v>3160000</v>
      </c>
      <c r="L116" s="77">
        <f t="shared" si="26"/>
        <v>0</v>
      </c>
      <c r="M116" s="77">
        <f t="shared" si="26"/>
        <v>0</v>
      </c>
      <c r="N116" s="77">
        <f t="shared" si="26"/>
        <v>3160000</v>
      </c>
      <c r="O116" s="77">
        <f t="shared" si="26"/>
        <v>3160000</v>
      </c>
      <c r="P116" s="78"/>
    </row>
    <row r="117" spans="1:16" s="22" customFormat="1" ht="17.25">
      <c r="A117" s="186"/>
      <c r="B117" s="187" t="s">
        <v>36</v>
      </c>
      <c r="C117" s="188"/>
      <c r="D117" s="189"/>
      <c r="E117" s="190"/>
      <c r="F117" s="189"/>
      <c r="G117" s="189"/>
      <c r="H117" s="189"/>
      <c r="I117" s="138"/>
      <c r="J117" s="191"/>
      <c r="K117" s="192"/>
      <c r="L117" s="193"/>
      <c r="M117" s="193"/>
      <c r="N117" s="193">
        <f>SUM(N105:N116)</f>
        <v>331721000</v>
      </c>
      <c r="O117" s="193">
        <f>SUM(O105:O116)</f>
        <v>331721000</v>
      </c>
      <c r="P117" s="194"/>
    </row>
    <row r="118" spans="1:16" s="22" customFormat="1" ht="17.25">
      <c r="A118" s="65" t="s">
        <v>173</v>
      </c>
      <c r="B118" s="259" t="s">
        <v>174</v>
      </c>
      <c r="C118" s="259"/>
      <c r="D118" s="259"/>
      <c r="E118" s="259"/>
      <c r="F118" s="79"/>
      <c r="G118" s="79"/>
      <c r="H118" s="79"/>
      <c r="I118" s="138"/>
      <c r="J118" s="75"/>
      <c r="K118" s="76"/>
      <c r="L118" s="80"/>
      <c r="M118" s="80"/>
      <c r="N118" s="81"/>
      <c r="O118" s="82"/>
      <c r="P118" s="78"/>
    </row>
    <row r="119" spans="1:16" s="22" customFormat="1" ht="33">
      <c r="A119" s="70">
        <v>1</v>
      </c>
      <c r="B119" s="84" t="s">
        <v>175</v>
      </c>
      <c r="C119" s="72" t="s">
        <v>97</v>
      </c>
      <c r="D119" s="73">
        <v>1</v>
      </c>
      <c r="E119" s="74">
        <v>0</v>
      </c>
      <c r="F119" s="73">
        <v>0</v>
      </c>
      <c r="G119" s="73">
        <f t="shared" ref="G119:G130" si="27">D119</f>
        <v>1</v>
      </c>
      <c r="H119" s="73">
        <f t="shared" ref="H119:H130" si="28">F119+G119</f>
        <v>1</v>
      </c>
      <c r="I119" s="136">
        <v>45868000</v>
      </c>
      <c r="J119" s="75">
        <v>0</v>
      </c>
      <c r="K119" s="76">
        <f t="shared" si="22"/>
        <v>45868000</v>
      </c>
      <c r="L119" s="77">
        <f t="shared" ref="L119:O130" si="29">E119*($I119+$J119)</f>
        <v>0</v>
      </c>
      <c r="M119" s="77">
        <f t="shared" si="29"/>
        <v>0</v>
      </c>
      <c r="N119" s="77">
        <f t="shared" si="29"/>
        <v>45868000</v>
      </c>
      <c r="O119" s="77">
        <f t="shared" si="29"/>
        <v>45868000</v>
      </c>
      <c r="P119" s="78"/>
    </row>
    <row r="120" spans="1:16" s="22" customFormat="1" ht="16.5">
      <c r="A120" s="70">
        <v>2</v>
      </c>
      <c r="B120" s="71" t="s">
        <v>176</v>
      </c>
      <c r="C120" s="72" t="s">
        <v>97</v>
      </c>
      <c r="D120" s="73">
        <v>6</v>
      </c>
      <c r="E120" s="74">
        <v>0</v>
      </c>
      <c r="F120" s="73">
        <v>0</v>
      </c>
      <c r="G120" s="73">
        <f t="shared" si="27"/>
        <v>6</v>
      </c>
      <c r="H120" s="73">
        <f t="shared" si="28"/>
        <v>6</v>
      </c>
      <c r="I120" s="136">
        <v>991000</v>
      </c>
      <c r="J120" s="75">
        <v>0</v>
      </c>
      <c r="K120" s="76">
        <f t="shared" si="22"/>
        <v>5946000</v>
      </c>
      <c r="L120" s="77">
        <f t="shared" si="29"/>
        <v>0</v>
      </c>
      <c r="M120" s="77">
        <f t="shared" si="29"/>
        <v>0</v>
      </c>
      <c r="N120" s="77">
        <f t="shared" si="29"/>
        <v>5946000</v>
      </c>
      <c r="O120" s="77">
        <f t="shared" si="29"/>
        <v>5946000</v>
      </c>
      <c r="P120" s="78"/>
    </row>
    <row r="121" spans="1:16" s="22" customFormat="1" ht="16.5">
      <c r="A121" s="70">
        <v>3</v>
      </c>
      <c r="B121" s="71" t="s">
        <v>177</v>
      </c>
      <c r="C121" s="72" t="s">
        <v>97</v>
      </c>
      <c r="D121" s="73">
        <v>6</v>
      </c>
      <c r="E121" s="74">
        <v>0</v>
      </c>
      <c r="F121" s="73">
        <v>0</v>
      </c>
      <c r="G121" s="73">
        <f t="shared" si="27"/>
        <v>6</v>
      </c>
      <c r="H121" s="73">
        <f t="shared" si="28"/>
        <v>6</v>
      </c>
      <c r="I121" s="136">
        <v>597000</v>
      </c>
      <c r="J121" s="75">
        <v>0</v>
      </c>
      <c r="K121" s="76">
        <f t="shared" si="22"/>
        <v>3582000</v>
      </c>
      <c r="L121" s="77">
        <f t="shared" si="29"/>
        <v>0</v>
      </c>
      <c r="M121" s="77">
        <f t="shared" si="29"/>
        <v>0</v>
      </c>
      <c r="N121" s="77">
        <f t="shared" si="29"/>
        <v>3582000</v>
      </c>
      <c r="O121" s="77">
        <f t="shared" si="29"/>
        <v>3582000</v>
      </c>
      <c r="P121" s="78"/>
    </row>
    <row r="122" spans="1:16" s="22" customFormat="1" ht="33">
      <c r="A122" s="70">
        <v>4</v>
      </c>
      <c r="B122" s="71" t="s">
        <v>178</v>
      </c>
      <c r="C122" s="72" t="s">
        <v>97</v>
      </c>
      <c r="D122" s="73">
        <v>1</v>
      </c>
      <c r="E122" s="74">
        <v>0</v>
      </c>
      <c r="F122" s="73">
        <v>0</v>
      </c>
      <c r="G122" s="73">
        <f t="shared" si="27"/>
        <v>1</v>
      </c>
      <c r="H122" s="73">
        <f t="shared" si="28"/>
        <v>1</v>
      </c>
      <c r="I122" s="136">
        <v>9896000</v>
      </c>
      <c r="J122" s="75">
        <v>0</v>
      </c>
      <c r="K122" s="76">
        <f t="shared" si="22"/>
        <v>9896000</v>
      </c>
      <c r="L122" s="77">
        <f t="shared" si="29"/>
        <v>0</v>
      </c>
      <c r="M122" s="77">
        <f t="shared" si="29"/>
        <v>0</v>
      </c>
      <c r="N122" s="77">
        <f t="shared" si="29"/>
        <v>9896000</v>
      </c>
      <c r="O122" s="77">
        <f t="shared" si="29"/>
        <v>9896000</v>
      </c>
      <c r="P122" s="78"/>
    </row>
    <row r="123" spans="1:16" s="22" customFormat="1" ht="16.5">
      <c r="A123" s="70">
        <v>5</v>
      </c>
      <c r="B123" s="71" t="s">
        <v>179</v>
      </c>
      <c r="C123" s="72" t="s">
        <v>97</v>
      </c>
      <c r="D123" s="73">
        <v>3</v>
      </c>
      <c r="E123" s="74">
        <v>0</v>
      </c>
      <c r="F123" s="73">
        <v>0</v>
      </c>
      <c r="G123" s="73">
        <f t="shared" si="27"/>
        <v>3</v>
      </c>
      <c r="H123" s="73">
        <f t="shared" si="28"/>
        <v>3</v>
      </c>
      <c r="I123" s="136">
        <v>1635000</v>
      </c>
      <c r="J123" s="75">
        <v>0</v>
      </c>
      <c r="K123" s="76">
        <f t="shared" si="22"/>
        <v>4905000</v>
      </c>
      <c r="L123" s="77">
        <f t="shared" si="29"/>
        <v>0</v>
      </c>
      <c r="M123" s="77">
        <f t="shared" si="29"/>
        <v>0</v>
      </c>
      <c r="N123" s="77">
        <f t="shared" si="29"/>
        <v>4905000</v>
      </c>
      <c r="O123" s="77">
        <f t="shared" si="29"/>
        <v>4905000</v>
      </c>
      <c r="P123" s="78"/>
    </row>
    <row r="124" spans="1:16" s="22" customFormat="1" ht="16.5">
      <c r="A124" s="70">
        <v>6</v>
      </c>
      <c r="B124" s="71" t="s">
        <v>180</v>
      </c>
      <c r="C124" s="72" t="s">
        <v>97</v>
      </c>
      <c r="D124" s="73">
        <v>2</v>
      </c>
      <c r="E124" s="74">
        <v>0</v>
      </c>
      <c r="F124" s="73">
        <v>0</v>
      </c>
      <c r="G124" s="73">
        <f t="shared" si="27"/>
        <v>2</v>
      </c>
      <c r="H124" s="73">
        <f t="shared" si="28"/>
        <v>2</v>
      </c>
      <c r="I124" s="136">
        <v>2197000</v>
      </c>
      <c r="J124" s="75">
        <v>0</v>
      </c>
      <c r="K124" s="76">
        <f t="shared" si="22"/>
        <v>4394000</v>
      </c>
      <c r="L124" s="77">
        <f t="shared" si="29"/>
        <v>0</v>
      </c>
      <c r="M124" s="77">
        <f t="shared" si="29"/>
        <v>0</v>
      </c>
      <c r="N124" s="77">
        <f t="shared" si="29"/>
        <v>4394000</v>
      </c>
      <c r="O124" s="77">
        <f t="shared" si="29"/>
        <v>4394000</v>
      </c>
      <c r="P124" s="78"/>
    </row>
    <row r="125" spans="1:16" s="22" customFormat="1" ht="16.5">
      <c r="A125" s="70">
        <v>7</v>
      </c>
      <c r="B125" s="71" t="s">
        <v>181</v>
      </c>
      <c r="C125" s="72" t="s">
        <v>182</v>
      </c>
      <c r="D125" s="73">
        <v>1</v>
      </c>
      <c r="E125" s="74">
        <v>0</v>
      </c>
      <c r="F125" s="73">
        <v>0</v>
      </c>
      <c r="G125" s="73">
        <f t="shared" si="27"/>
        <v>1</v>
      </c>
      <c r="H125" s="73">
        <f t="shared" si="28"/>
        <v>1</v>
      </c>
      <c r="I125" s="136">
        <v>143853000</v>
      </c>
      <c r="J125" s="75">
        <v>0</v>
      </c>
      <c r="K125" s="76">
        <f t="shared" si="22"/>
        <v>143853000</v>
      </c>
      <c r="L125" s="77">
        <f t="shared" si="29"/>
        <v>0</v>
      </c>
      <c r="M125" s="77">
        <f t="shared" si="29"/>
        <v>0</v>
      </c>
      <c r="N125" s="77">
        <f t="shared" si="29"/>
        <v>143853000</v>
      </c>
      <c r="O125" s="77">
        <f t="shared" si="29"/>
        <v>143853000</v>
      </c>
      <c r="P125" s="78"/>
    </row>
    <row r="126" spans="1:16" s="22" customFormat="1" ht="16.5">
      <c r="A126" s="70">
        <v>8</v>
      </c>
      <c r="B126" s="71" t="s">
        <v>183</v>
      </c>
      <c r="C126" s="72" t="s">
        <v>182</v>
      </c>
      <c r="D126" s="73">
        <v>1</v>
      </c>
      <c r="E126" s="74">
        <v>0</v>
      </c>
      <c r="F126" s="73">
        <v>0</v>
      </c>
      <c r="G126" s="73">
        <f t="shared" si="27"/>
        <v>1</v>
      </c>
      <c r="H126" s="73">
        <f t="shared" si="28"/>
        <v>1</v>
      </c>
      <c r="I126" s="136">
        <v>232667000</v>
      </c>
      <c r="J126" s="75">
        <v>0</v>
      </c>
      <c r="K126" s="76">
        <f t="shared" si="22"/>
        <v>232667000</v>
      </c>
      <c r="L126" s="77">
        <f t="shared" si="29"/>
        <v>0</v>
      </c>
      <c r="M126" s="77">
        <f t="shared" si="29"/>
        <v>0</v>
      </c>
      <c r="N126" s="77">
        <f t="shared" si="29"/>
        <v>232667000</v>
      </c>
      <c r="O126" s="77">
        <f t="shared" si="29"/>
        <v>232667000</v>
      </c>
      <c r="P126" s="78"/>
    </row>
    <row r="127" spans="1:16" s="22" customFormat="1" ht="16.5">
      <c r="A127" s="70">
        <v>9</v>
      </c>
      <c r="B127" s="71" t="s">
        <v>184</v>
      </c>
      <c r="C127" s="72" t="s">
        <v>122</v>
      </c>
      <c r="D127" s="73">
        <v>1</v>
      </c>
      <c r="E127" s="74">
        <v>0</v>
      </c>
      <c r="F127" s="73">
        <v>0</v>
      </c>
      <c r="G127" s="73">
        <f t="shared" si="27"/>
        <v>1</v>
      </c>
      <c r="H127" s="73">
        <f t="shared" si="28"/>
        <v>1</v>
      </c>
      <c r="I127" s="136">
        <v>3808000</v>
      </c>
      <c r="J127" s="75">
        <v>0</v>
      </c>
      <c r="K127" s="76">
        <f t="shared" si="22"/>
        <v>3808000</v>
      </c>
      <c r="L127" s="77">
        <f t="shared" si="29"/>
        <v>0</v>
      </c>
      <c r="M127" s="77">
        <f t="shared" si="29"/>
        <v>0</v>
      </c>
      <c r="N127" s="77">
        <f t="shared" si="29"/>
        <v>3808000</v>
      </c>
      <c r="O127" s="77">
        <f t="shared" si="29"/>
        <v>3808000</v>
      </c>
      <c r="P127" s="78"/>
    </row>
    <row r="128" spans="1:16" s="22" customFormat="1" ht="16.5">
      <c r="A128" s="70">
        <v>10</v>
      </c>
      <c r="B128" s="71" t="s">
        <v>185</v>
      </c>
      <c r="C128" s="72" t="s">
        <v>122</v>
      </c>
      <c r="D128" s="73">
        <v>1</v>
      </c>
      <c r="E128" s="74">
        <v>0</v>
      </c>
      <c r="F128" s="73">
        <v>0</v>
      </c>
      <c r="G128" s="73">
        <f t="shared" si="27"/>
        <v>1</v>
      </c>
      <c r="H128" s="73">
        <f t="shared" si="28"/>
        <v>1</v>
      </c>
      <c r="I128" s="136">
        <v>1654000</v>
      </c>
      <c r="J128" s="75">
        <v>0</v>
      </c>
      <c r="K128" s="76">
        <f t="shared" si="22"/>
        <v>1654000</v>
      </c>
      <c r="L128" s="77">
        <f t="shared" si="29"/>
        <v>0</v>
      </c>
      <c r="M128" s="77">
        <f t="shared" si="29"/>
        <v>0</v>
      </c>
      <c r="N128" s="77">
        <f t="shared" si="29"/>
        <v>1654000</v>
      </c>
      <c r="O128" s="77">
        <f t="shared" si="29"/>
        <v>1654000</v>
      </c>
      <c r="P128" s="78"/>
    </row>
    <row r="129" spans="1:16" s="22" customFormat="1" ht="16.5">
      <c r="A129" s="70">
        <v>11</v>
      </c>
      <c r="B129" s="71" t="s">
        <v>186</v>
      </c>
      <c r="C129" s="72" t="s">
        <v>122</v>
      </c>
      <c r="D129" s="73">
        <v>2</v>
      </c>
      <c r="E129" s="74">
        <v>0</v>
      </c>
      <c r="F129" s="73">
        <v>0</v>
      </c>
      <c r="G129" s="73">
        <f t="shared" si="27"/>
        <v>2</v>
      </c>
      <c r="H129" s="73">
        <f t="shared" si="28"/>
        <v>2</v>
      </c>
      <c r="I129" s="136">
        <v>1557000</v>
      </c>
      <c r="J129" s="75">
        <v>0</v>
      </c>
      <c r="K129" s="76">
        <f t="shared" si="22"/>
        <v>3114000</v>
      </c>
      <c r="L129" s="77">
        <f t="shared" si="29"/>
        <v>0</v>
      </c>
      <c r="M129" s="77">
        <f t="shared" si="29"/>
        <v>0</v>
      </c>
      <c r="N129" s="77">
        <f t="shared" si="29"/>
        <v>3114000</v>
      </c>
      <c r="O129" s="77">
        <f t="shared" si="29"/>
        <v>3114000</v>
      </c>
      <c r="P129" s="78"/>
    </row>
    <row r="130" spans="1:16" s="22" customFormat="1" ht="16.5">
      <c r="A130" s="70">
        <v>12</v>
      </c>
      <c r="B130" s="71" t="s">
        <v>187</v>
      </c>
      <c r="C130" s="72" t="s">
        <v>188</v>
      </c>
      <c r="D130" s="73">
        <v>1</v>
      </c>
      <c r="E130" s="74">
        <v>0</v>
      </c>
      <c r="F130" s="73">
        <v>0</v>
      </c>
      <c r="G130" s="73">
        <f t="shared" si="27"/>
        <v>1</v>
      </c>
      <c r="H130" s="73">
        <f t="shared" si="28"/>
        <v>1</v>
      </c>
      <c r="I130" s="136">
        <v>30048000</v>
      </c>
      <c r="J130" s="75">
        <v>0</v>
      </c>
      <c r="K130" s="76">
        <f t="shared" si="22"/>
        <v>30048000</v>
      </c>
      <c r="L130" s="77">
        <f t="shared" si="29"/>
        <v>0</v>
      </c>
      <c r="M130" s="77">
        <f t="shared" si="29"/>
        <v>0</v>
      </c>
      <c r="N130" s="77">
        <f t="shared" si="29"/>
        <v>30048000</v>
      </c>
      <c r="O130" s="77">
        <f t="shared" si="29"/>
        <v>30048000</v>
      </c>
      <c r="P130" s="78"/>
    </row>
    <row r="131" spans="1:16" s="22" customFormat="1" ht="17.25">
      <c r="A131" s="186"/>
      <c r="B131" s="187" t="s">
        <v>36</v>
      </c>
      <c r="C131" s="188"/>
      <c r="D131" s="189"/>
      <c r="E131" s="190"/>
      <c r="F131" s="189"/>
      <c r="G131" s="189"/>
      <c r="H131" s="189"/>
      <c r="I131" s="138"/>
      <c r="J131" s="191"/>
      <c r="K131" s="192"/>
      <c r="L131" s="193"/>
      <c r="M131" s="193"/>
      <c r="N131" s="193">
        <f>SUM(N119:N130)</f>
        <v>489735000</v>
      </c>
      <c r="O131" s="193">
        <f>SUM(O119:O130)</f>
        <v>489735000</v>
      </c>
      <c r="P131" s="194"/>
    </row>
    <row r="132" spans="1:16" s="22" customFormat="1" ht="17.25">
      <c r="A132" s="65" t="s">
        <v>189</v>
      </c>
      <c r="B132" s="259" t="s">
        <v>190</v>
      </c>
      <c r="C132" s="259"/>
      <c r="D132" s="259"/>
      <c r="E132" s="259"/>
      <c r="F132" s="79"/>
      <c r="G132" s="79"/>
      <c r="H132" s="79"/>
      <c r="I132" s="138"/>
      <c r="J132" s="75"/>
      <c r="K132" s="76"/>
      <c r="L132" s="80"/>
      <c r="M132" s="80"/>
      <c r="N132" s="81"/>
      <c r="O132" s="82"/>
      <c r="P132" s="78"/>
    </row>
    <row r="133" spans="1:16" s="22" customFormat="1" ht="33">
      <c r="A133" s="70">
        <v>1</v>
      </c>
      <c r="B133" s="71" t="s">
        <v>190</v>
      </c>
      <c r="C133" s="72" t="s">
        <v>191</v>
      </c>
      <c r="D133" s="73">
        <v>1</v>
      </c>
      <c r="E133" s="74">
        <v>0</v>
      </c>
      <c r="F133" s="73">
        <v>0</v>
      </c>
      <c r="G133" s="73">
        <f t="shared" ref="G133" si="30">D133</f>
        <v>1</v>
      </c>
      <c r="H133" s="73">
        <f t="shared" ref="H133" si="31">F133+G133</f>
        <v>1</v>
      </c>
      <c r="I133" s="136">
        <v>219450000</v>
      </c>
      <c r="J133" s="75">
        <v>0</v>
      </c>
      <c r="K133" s="76">
        <f t="shared" si="22"/>
        <v>219450000</v>
      </c>
      <c r="L133" s="77">
        <f t="shared" ref="L133:O133" si="32">E133*($I133+$J133)</f>
        <v>0</v>
      </c>
      <c r="M133" s="77">
        <f t="shared" si="32"/>
        <v>0</v>
      </c>
      <c r="N133" s="77">
        <f t="shared" si="32"/>
        <v>219450000</v>
      </c>
      <c r="O133" s="77">
        <f t="shared" si="32"/>
        <v>219450000</v>
      </c>
      <c r="P133" s="78"/>
    </row>
    <row r="134" spans="1:16" s="22" customFormat="1" ht="17.25">
      <c r="A134" s="186"/>
      <c r="B134" s="187" t="s">
        <v>36</v>
      </c>
      <c r="C134" s="188"/>
      <c r="D134" s="189"/>
      <c r="E134" s="190"/>
      <c r="F134" s="189"/>
      <c r="G134" s="189"/>
      <c r="H134" s="189"/>
      <c r="I134" s="138"/>
      <c r="J134" s="191"/>
      <c r="K134" s="192"/>
      <c r="L134" s="193"/>
      <c r="M134" s="193"/>
      <c r="N134" s="193">
        <f>SUM(N122:N133)</f>
        <v>1143524000</v>
      </c>
      <c r="O134" s="193">
        <f>SUM(O122:O133)</f>
        <v>1143524000</v>
      </c>
      <c r="P134" s="194"/>
    </row>
    <row r="135" spans="1:16" s="22" customFormat="1" ht="17.25">
      <c r="A135" s="65" t="s">
        <v>192</v>
      </c>
      <c r="B135" s="259" t="s">
        <v>193</v>
      </c>
      <c r="C135" s="259"/>
      <c r="D135" s="259"/>
      <c r="E135" s="259"/>
      <c r="F135" s="79"/>
      <c r="G135" s="79"/>
      <c r="H135" s="79"/>
      <c r="I135" s="138"/>
      <c r="J135" s="75"/>
      <c r="K135" s="76"/>
      <c r="L135" s="80"/>
      <c r="M135" s="80"/>
      <c r="N135" s="81"/>
      <c r="O135" s="82"/>
      <c r="P135" s="78"/>
    </row>
    <row r="136" spans="1:16" s="22" customFormat="1" ht="33">
      <c r="A136" s="70">
        <v>1</v>
      </c>
      <c r="B136" s="71" t="s">
        <v>194</v>
      </c>
      <c r="C136" s="72" t="s">
        <v>54</v>
      </c>
      <c r="D136" s="73">
        <v>2</v>
      </c>
      <c r="E136" s="74">
        <v>0</v>
      </c>
      <c r="F136" s="73">
        <v>0</v>
      </c>
      <c r="G136" s="73">
        <f t="shared" ref="G136:G138" si="33">D136</f>
        <v>2</v>
      </c>
      <c r="H136" s="73">
        <f t="shared" ref="H136:H138" si="34">F136+G136</f>
        <v>2</v>
      </c>
      <c r="I136" s="136">
        <v>33950000</v>
      </c>
      <c r="J136" s="75">
        <v>0</v>
      </c>
      <c r="K136" s="76">
        <f t="shared" si="22"/>
        <v>67900000</v>
      </c>
      <c r="L136" s="77">
        <f t="shared" ref="L136:O138" si="35">E136*($I136+$J136)</f>
        <v>0</v>
      </c>
      <c r="M136" s="77">
        <f t="shared" si="35"/>
        <v>0</v>
      </c>
      <c r="N136" s="77">
        <f t="shared" si="35"/>
        <v>67900000</v>
      </c>
      <c r="O136" s="77">
        <f t="shared" si="35"/>
        <v>67900000</v>
      </c>
      <c r="P136" s="78"/>
    </row>
    <row r="137" spans="1:16" s="22" customFormat="1" ht="16.5">
      <c r="A137" s="70">
        <v>2</v>
      </c>
      <c r="B137" s="71" t="s">
        <v>195</v>
      </c>
      <c r="C137" s="72" t="s">
        <v>54</v>
      </c>
      <c r="D137" s="73">
        <v>2</v>
      </c>
      <c r="E137" s="74">
        <v>0</v>
      </c>
      <c r="F137" s="73">
        <v>0</v>
      </c>
      <c r="G137" s="73">
        <f t="shared" si="33"/>
        <v>2</v>
      </c>
      <c r="H137" s="73">
        <f t="shared" si="34"/>
        <v>2</v>
      </c>
      <c r="I137" s="136">
        <v>7986000</v>
      </c>
      <c r="J137" s="75">
        <v>0</v>
      </c>
      <c r="K137" s="76">
        <f t="shared" si="22"/>
        <v>15972000</v>
      </c>
      <c r="L137" s="77">
        <f t="shared" si="35"/>
        <v>0</v>
      </c>
      <c r="M137" s="77">
        <f t="shared" si="35"/>
        <v>0</v>
      </c>
      <c r="N137" s="77">
        <f t="shared" si="35"/>
        <v>15972000</v>
      </c>
      <c r="O137" s="77">
        <f t="shared" si="35"/>
        <v>15972000</v>
      </c>
      <c r="P137" s="78"/>
    </row>
    <row r="138" spans="1:16" s="22" customFormat="1" ht="16.5">
      <c r="A138" s="70">
        <v>3</v>
      </c>
      <c r="B138" s="71" t="s">
        <v>196</v>
      </c>
      <c r="C138" s="72" t="s">
        <v>54</v>
      </c>
      <c r="D138" s="73">
        <v>1</v>
      </c>
      <c r="E138" s="74">
        <v>0</v>
      </c>
      <c r="F138" s="73">
        <v>0</v>
      </c>
      <c r="G138" s="73">
        <f t="shared" si="33"/>
        <v>1</v>
      </c>
      <c r="H138" s="73">
        <f t="shared" si="34"/>
        <v>1</v>
      </c>
      <c r="I138" s="136">
        <v>39915000</v>
      </c>
      <c r="J138" s="75">
        <v>0</v>
      </c>
      <c r="K138" s="76">
        <f t="shared" si="22"/>
        <v>39915000</v>
      </c>
      <c r="L138" s="77">
        <f t="shared" si="35"/>
        <v>0</v>
      </c>
      <c r="M138" s="77">
        <f t="shared" si="35"/>
        <v>0</v>
      </c>
      <c r="N138" s="77">
        <f t="shared" si="35"/>
        <v>39915000</v>
      </c>
      <c r="O138" s="77">
        <f t="shared" si="35"/>
        <v>39915000</v>
      </c>
      <c r="P138" s="78"/>
    </row>
    <row r="139" spans="1:16" s="22" customFormat="1" ht="17.25">
      <c r="A139" s="186"/>
      <c r="B139" s="187" t="s">
        <v>36</v>
      </c>
      <c r="C139" s="188"/>
      <c r="D139" s="189"/>
      <c r="E139" s="190"/>
      <c r="F139" s="189"/>
      <c r="G139" s="189"/>
      <c r="H139" s="189"/>
      <c r="I139" s="138"/>
      <c r="J139" s="191"/>
      <c r="K139" s="192"/>
      <c r="L139" s="193"/>
      <c r="M139" s="193"/>
      <c r="N139" s="193">
        <f>SUM(N136:N138)</f>
        <v>123787000</v>
      </c>
      <c r="O139" s="193">
        <f>SUM(O136:O138)</f>
        <v>123787000</v>
      </c>
      <c r="P139" s="194"/>
    </row>
    <row r="140" spans="1:16" s="22" customFormat="1" ht="16.899999999999999" customHeight="1">
      <c r="A140" s="65" t="s">
        <v>197</v>
      </c>
      <c r="B140" s="160" t="s">
        <v>410</v>
      </c>
      <c r="C140" s="160"/>
      <c r="D140" s="160"/>
      <c r="E140" s="160"/>
      <c r="F140" s="79"/>
      <c r="G140" s="79"/>
      <c r="H140" s="79"/>
      <c r="I140" s="138"/>
      <c r="J140" s="75"/>
      <c r="K140" s="76"/>
      <c r="L140" s="80"/>
      <c r="M140" s="80"/>
      <c r="N140" s="81"/>
      <c r="O140" s="82"/>
      <c r="P140" s="78"/>
    </row>
    <row r="141" spans="1:16" s="22" customFormat="1" ht="16.5">
      <c r="A141" s="70">
        <v>1</v>
      </c>
      <c r="B141" s="71" t="s">
        <v>198</v>
      </c>
      <c r="C141" s="72" t="s">
        <v>97</v>
      </c>
      <c r="D141" s="73">
        <v>2</v>
      </c>
      <c r="E141" s="74">
        <v>0</v>
      </c>
      <c r="F141" s="73">
        <v>0</v>
      </c>
      <c r="G141" s="73">
        <f t="shared" ref="G141:G143" si="36">D141</f>
        <v>2</v>
      </c>
      <c r="H141" s="73">
        <f t="shared" ref="H141:H143" si="37">F141+G141</f>
        <v>2</v>
      </c>
      <c r="I141" s="136">
        <v>412048000</v>
      </c>
      <c r="J141" s="75">
        <v>0</v>
      </c>
      <c r="K141" s="76">
        <f t="shared" si="22"/>
        <v>824096000</v>
      </c>
      <c r="L141" s="77">
        <f t="shared" ref="L141:O143" si="38">E141*($I141+$J141)</f>
        <v>0</v>
      </c>
      <c r="M141" s="77">
        <f t="shared" si="38"/>
        <v>0</v>
      </c>
      <c r="N141" s="77">
        <f t="shared" si="38"/>
        <v>824096000</v>
      </c>
      <c r="O141" s="77">
        <f t="shared" si="38"/>
        <v>824096000</v>
      </c>
      <c r="P141" s="78"/>
    </row>
    <row r="142" spans="1:16" s="22" customFormat="1" ht="33">
      <c r="A142" s="70">
        <v>2</v>
      </c>
      <c r="B142" s="71" t="s">
        <v>199</v>
      </c>
      <c r="C142" s="72" t="s">
        <v>188</v>
      </c>
      <c r="D142" s="73">
        <v>1</v>
      </c>
      <c r="E142" s="74">
        <v>0</v>
      </c>
      <c r="F142" s="73">
        <v>0</v>
      </c>
      <c r="G142" s="73">
        <f t="shared" si="36"/>
        <v>1</v>
      </c>
      <c r="H142" s="73">
        <f t="shared" si="37"/>
        <v>1</v>
      </c>
      <c r="I142" s="136">
        <v>283785000</v>
      </c>
      <c r="J142" s="75">
        <v>0</v>
      </c>
      <c r="K142" s="76">
        <f t="shared" si="22"/>
        <v>283785000</v>
      </c>
      <c r="L142" s="77">
        <f t="shared" si="38"/>
        <v>0</v>
      </c>
      <c r="M142" s="77">
        <f t="shared" si="38"/>
        <v>0</v>
      </c>
      <c r="N142" s="77">
        <f t="shared" si="38"/>
        <v>283785000</v>
      </c>
      <c r="O142" s="77">
        <f t="shared" si="38"/>
        <v>283785000</v>
      </c>
      <c r="P142" s="78"/>
    </row>
    <row r="143" spans="1:16" s="22" customFormat="1" ht="16.5">
      <c r="A143" s="70">
        <v>3</v>
      </c>
      <c r="B143" s="71" t="s">
        <v>200</v>
      </c>
      <c r="C143" s="72" t="s">
        <v>137</v>
      </c>
      <c r="D143" s="73">
        <v>1</v>
      </c>
      <c r="E143" s="74">
        <v>0</v>
      </c>
      <c r="F143" s="73">
        <v>0</v>
      </c>
      <c r="G143" s="73">
        <f t="shared" si="36"/>
        <v>1</v>
      </c>
      <c r="H143" s="73">
        <f t="shared" si="37"/>
        <v>1</v>
      </c>
      <c r="I143" s="136">
        <v>47765000</v>
      </c>
      <c r="J143" s="75">
        <v>0</v>
      </c>
      <c r="K143" s="76">
        <f t="shared" si="22"/>
        <v>47765000</v>
      </c>
      <c r="L143" s="77">
        <f t="shared" si="38"/>
        <v>0</v>
      </c>
      <c r="M143" s="77">
        <f t="shared" si="38"/>
        <v>0</v>
      </c>
      <c r="N143" s="77">
        <f t="shared" si="38"/>
        <v>47765000</v>
      </c>
      <c r="O143" s="77">
        <f t="shared" si="38"/>
        <v>47765000</v>
      </c>
      <c r="P143" s="78"/>
    </row>
    <row r="144" spans="1:16" s="22" customFormat="1" ht="17.25">
      <c r="A144" s="186"/>
      <c r="B144" s="187" t="s">
        <v>36</v>
      </c>
      <c r="C144" s="188"/>
      <c r="D144" s="189"/>
      <c r="E144" s="190"/>
      <c r="F144" s="189"/>
      <c r="G144" s="189"/>
      <c r="H144" s="189"/>
      <c r="I144" s="138"/>
      <c r="J144" s="191"/>
      <c r="K144" s="192"/>
      <c r="L144" s="193"/>
      <c r="M144" s="193"/>
      <c r="N144" s="193">
        <f>SUM(N141:N143)</f>
        <v>1155646000</v>
      </c>
      <c r="O144" s="193">
        <f>SUM(O141:O143)</f>
        <v>1155646000</v>
      </c>
      <c r="P144" s="194"/>
    </row>
    <row r="145" spans="1:16" s="22" customFormat="1" ht="17.25">
      <c r="A145" s="65" t="s">
        <v>411</v>
      </c>
      <c r="B145" s="259" t="s">
        <v>201</v>
      </c>
      <c r="C145" s="259"/>
      <c r="D145" s="259"/>
      <c r="E145" s="259"/>
      <c r="F145" s="79"/>
      <c r="G145" s="79"/>
      <c r="H145" s="79"/>
      <c r="I145" s="138"/>
      <c r="J145" s="75"/>
      <c r="K145" s="76"/>
      <c r="L145" s="80"/>
      <c r="M145" s="80"/>
      <c r="N145" s="81"/>
      <c r="O145" s="82"/>
      <c r="P145" s="78"/>
    </row>
    <row r="146" spans="1:16" s="22" customFormat="1" ht="16.5">
      <c r="A146" s="70">
        <v>1</v>
      </c>
      <c r="B146" s="71" t="s">
        <v>201</v>
      </c>
      <c r="C146" s="72" t="s">
        <v>54</v>
      </c>
      <c r="D146" s="73">
        <v>10</v>
      </c>
      <c r="E146" s="74">
        <v>0</v>
      </c>
      <c r="F146" s="73">
        <v>0</v>
      </c>
      <c r="G146" s="73">
        <f t="shared" ref="G146:G147" si="39">D146</f>
        <v>10</v>
      </c>
      <c r="H146" s="73">
        <f t="shared" ref="H146:H147" si="40">F146+G146</f>
        <v>10</v>
      </c>
      <c r="I146" s="136">
        <v>3659000</v>
      </c>
      <c r="J146" s="75">
        <v>0</v>
      </c>
      <c r="K146" s="76">
        <f t="shared" si="22"/>
        <v>36590000</v>
      </c>
      <c r="L146" s="77">
        <f t="shared" ref="L146:O147" si="41">E146*($I146+$J146)</f>
        <v>0</v>
      </c>
      <c r="M146" s="77">
        <f t="shared" si="41"/>
        <v>0</v>
      </c>
      <c r="N146" s="77">
        <f t="shared" si="41"/>
        <v>36590000</v>
      </c>
      <c r="O146" s="77">
        <f t="shared" si="41"/>
        <v>36590000</v>
      </c>
      <c r="P146" s="78"/>
    </row>
    <row r="147" spans="1:16" s="22" customFormat="1" ht="16.5">
      <c r="A147" s="70">
        <v>2</v>
      </c>
      <c r="B147" s="71" t="s">
        <v>202</v>
      </c>
      <c r="C147" s="72" t="s">
        <v>54</v>
      </c>
      <c r="D147" s="73">
        <v>1</v>
      </c>
      <c r="E147" s="74">
        <v>0</v>
      </c>
      <c r="F147" s="73">
        <v>0</v>
      </c>
      <c r="G147" s="73">
        <f t="shared" si="39"/>
        <v>1</v>
      </c>
      <c r="H147" s="73">
        <f t="shared" si="40"/>
        <v>1</v>
      </c>
      <c r="I147" s="136">
        <v>36574000</v>
      </c>
      <c r="J147" s="75">
        <v>0</v>
      </c>
      <c r="K147" s="76">
        <f t="shared" si="22"/>
        <v>36574000</v>
      </c>
      <c r="L147" s="77">
        <f t="shared" si="41"/>
        <v>0</v>
      </c>
      <c r="M147" s="77">
        <f t="shared" si="41"/>
        <v>0</v>
      </c>
      <c r="N147" s="77">
        <f t="shared" si="41"/>
        <v>36574000</v>
      </c>
      <c r="O147" s="77">
        <f t="shared" si="41"/>
        <v>36574000</v>
      </c>
      <c r="P147" s="78"/>
    </row>
    <row r="148" spans="1:16" s="22" customFormat="1" ht="17.25">
      <c r="A148" s="186"/>
      <c r="B148" s="187" t="s">
        <v>36</v>
      </c>
      <c r="C148" s="188"/>
      <c r="D148" s="189"/>
      <c r="E148" s="190"/>
      <c r="F148" s="189"/>
      <c r="G148" s="189"/>
      <c r="H148" s="189"/>
      <c r="I148" s="138"/>
      <c r="J148" s="191"/>
      <c r="K148" s="192"/>
      <c r="L148" s="193"/>
      <c r="M148" s="193"/>
      <c r="N148" s="193">
        <f>SUM(N146:N147)</f>
        <v>73164000</v>
      </c>
      <c r="O148" s="193">
        <f>SUM(O146:O147)</f>
        <v>73164000</v>
      </c>
      <c r="P148" s="194"/>
    </row>
    <row r="149" spans="1:16" s="22" customFormat="1" ht="16.5">
      <c r="A149" s="196"/>
      <c r="B149" s="197" t="s">
        <v>449</v>
      </c>
      <c r="C149" s="198"/>
      <c r="D149" s="199"/>
      <c r="E149" s="200"/>
      <c r="F149" s="199"/>
      <c r="G149" s="199"/>
      <c r="H149" s="199"/>
      <c r="I149" s="201"/>
      <c r="J149" s="202"/>
      <c r="K149" s="203"/>
      <c r="L149" s="204"/>
      <c r="M149" s="204"/>
      <c r="N149" s="204">
        <f>N33+N42+N57+N68+N80+N86+N98+N103+N117+N131+N134+N144+N148</f>
        <v>5295838910</v>
      </c>
      <c r="O149" s="204">
        <f>O33+O42+O57+O68+O80+O86+O98+O103+O117+O131+O134+O144+O148</f>
        <v>5598212910</v>
      </c>
      <c r="P149" s="205"/>
    </row>
    <row r="150" spans="1:16" s="22" customFormat="1" ht="16.899999999999999" customHeight="1">
      <c r="A150" s="65" t="s">
        <v>75</v>
      </c>
      <c r="B150" s="160" t="s">
        <v>412</v>
      </c>
      <c r="C150" s="160"/>
      <c r="D150" s="160"/>
      <c r="E150" s="160"/>
      <c r="F150" s="160"/>
      <c r="G150" s="160"/>
      <c r="H150" s="160"/>
      <c r="I150" s="139"/>
      <c r="J150" s="75"/>
      <c r="K150" s="76"/>
      <c r="L150" s="80"/>
      <c r="M150" s="80"/>
      <c r="N150" s="81"/>
      <c r="O150" s="82"/>
      <c r="P150" s="78"/>
    </row>
    <row r="151" spans="1:16" s="22" customFormat="1" ht="17.25">
      <c r="A151" s="65" t="s">
        <v>51</v>
      </c>
      <c r="B151" s="259" t="s">
        <v>249</v>
      </c>
      <c r="C151" s="259"/>
      <c r="D151" s="259"/>
      <c r="E151" s="259"/>
      <c r="F151" s="79"/>
      <c r="G151" s="79"/>
      <c r="H151" s="79"/>
      <c r="I151" s="138"/>
      <c r="J151" s="75"/>
      <c r="K151" s="76"/>
      <c r="L151" s="80"/>
      <c r="M151" s="80"/>
      <c r="N151" s="81"/>
      <c r="O151" s="82"/>
      <c r="P151" s="78"/>
    </row>
    <row r="152" spans="1:16" s="22" customFormat="1" ht="33">
      <c r="A152" s="70">
        <v>1</v>
      </c>
      <c r="B152" s="71" t="s">
        <v>413</v>
      </c>
      <c r="C152" s="72" t="s">
        <v>54</v>
      </c>
      <c r="D152" s="73">
        <v>5</v>
      </c>
      <c r="E152" s="74">
        <v>0</v>
      </c>
      <c r="F152" s="73">
        <v>0</v>
      </c>
      <c r="G152" s="73">
        <f t="shared" ref="G152:G159" si="42">D152</f>
        <v>5</v>
      </c>
      <c r="H152" s="73">
        <f t="shared" ref="H152:H159" si="43">F152+G152</f>
        <v>5</v>
      </c>
      <c r="I152" s="136">
        <v>15066000</v>
      </c>
      <c r="J152" s="75">
        <v>0</v>
      </c>
      <c r="K152" s="76">
        <f t="shared" si="22"/>
        <v>75330000</v>
      </c>
      <c r="L152" s="77">
        <f t="shared" ref="L152:O159" si="44">E152*($I152+$J152)</f>
        <v>0</v>
      </c>
      <c r="M152" s="77">
        <f t="shared" si="44"/>
        <v>0</v>
      </c>
      <c r="N152" s="77">
        <f t="shared" si="44"/>
        <v>75330000</v>
      </c>
      <c r="O152" s="77">
        <f t="shared" si="44"/>
        <v>75330000</v>
      </c>
      <c r="P152" s="78"/>
    </row>
    <row r="153" spans="1:16" s="22" customFormat="1" ht="33">
      <c r="A153" s="70">
        <v>2</v>
      </c>
      <c r="B153" s="71" t="s">
        <v>250</v>
      </c>
      <c r="C153" s="72" t="s">
        <v>54</v>
      </c>
      <c r="D153" s="73">
        <v>4</v>
      </c>
      <c r="E153" s="74">
        <v>0</v>
      </c>
      <c r="F153" s="73">
        <v>0</v>
      </c>
      <c r="G153" s="73">
        <f t="shared" si="42"/>
        <v>4</v>
      </c>
      <c r="H153" s="73">
        <f t="shared" si="43"/>
        <v>4</v>
      </c>
      <c r="I153" s="136">
        <v>10132000</v>
      </c>
      <c r="J153" s="75">
        <v>0</v>
      </c>
      <c r="K153" s="76">
        <f t="shared" si="22"/>
        <v>40528000</v>
      </c>
      <c r="L153" s="77">
        <f t="shared" si="44"/>
        <v>0</v>
      </c>
      <c r="M153" s="77">
        <f t="shared" si="44"/>
        <v>0</v>
      </c>
      <c r="N153" s="77">
        <f t="shared" si="44"/>
        <v>40528000</v>
      </c>
      <c r="O153" s="77">
        <f t="shared" si="44"/>
        <v>40528000</v>
      </c>
      <c r="P153" s="78"/>
    </row>
    <row r="154" spans="1:16" s="22" customFormat="1" ht="33">
      <c r="A154" s="70">
        <v>3</v>
      </c>
      <c r="B154" s="84" t="s">
        <v>251</v>
      </c>
      <c r="C154" s="72" t="s">
        <v>54</v>
      </c>
      <c r="D154" s="73">
        <v>3</v>
      </c>
      <c r="E154" s="74">
        <v>0</v>
      </c>
      <c r="F154" s="73">
        <v>0</v>
      </c>
      <c r="G154" s="73">
        <f t="shared" si="42"/>
        <v>3</v>
      </c>
      <c r="H154" s="73">
        <f t="shared" si="43"/>
        <v>3</v>
      </c>
      <c r="I154" s="136">
        <v>20122000</v>
      </c>
      <c r="J154" s="75">
        <v>0</v>
      </c>
      <c r="K154" s="76">
        <f t="shared" si="22"/>
        <v>60366000</v>
      </c>
      <c r="L154" s="77">
        <f t="shared" si="44"/>
        <v>0</v>
      </c>
      <c r="M154" s="77">
        <f t="shared" si="44"/>
        <v>0</v>
      </c>
      <c r="N154" s="77">
        <f t="shared" si="44"/>
        <v>60366000</v>
      </c>
      <c r="O154" s="77">
        <f t="shared" si="44"/>
        <v>60366000</v>
      </c>
      <c r="P154" s="78"/>
    </row>
    <row r="155" spans="1:16" s="22" customFormat="1" ht="33">
      <c r="A155" s="70">
        <v>4</v>
      </c>
      <c r="B155" s="71" t="s">
        <v>252</v>
      </c>
      <c r="C155" s="72" t="s">
        <v>54</v>
      </c>
      <c r="D155" s="73">
        <v>3</v>
      </c>
      <c r="E155" s="74">
        <v>0</v>
      </c>
      <c r="F155" s="73">
        <v>0</v>
      </c>
      <c r="G155" s="73">
        <f t="shared" si="42"/>
        <v>3</v>
      </c>
      <c r="H155" s="73">
        <f t="shared" si="43"/>
        <v>3</v>
      </c>
      <c r="I155" s="136">
        <v>26693000</v>
      </c>
      <c r="J155" s="75">
        <v>0</v>
      </c>
      <c r="K155" s="76">
        <f t="shared" si="22"/>
        <v>80079000</v>
      </c>
      <c r="L155" s="77">
        <f t="shared" si="44"/>
        <v>0</v>
      </c>
      <c r="M155" s="77">
        <f t="shared" si="44"/>
        <v>0</v>
      </c>
      <c r="N155" s="77">
        <f t="shared" si="44"/>
        <v>80079000</v>
      </c>
      <c r="O155" s="77">
        <f t="shared" si="44"/>
        <v>80079000</v>
      </c>
      <c r="P155" s="78"/>
    </row>
    <row r="156" spans="1:16" s="22" customFormat="1" ht="16.5">
      <c r="A156" s="70">
        <v>5</v>
      </c>
      <c r="B156" s="71" t="s">
        <v>253</v>
      </c>
      <c r="C156" s="72" t="s">
        <v>54</v>
      </c>
      <c r="D156" s="73">
        <v>1</v>
      </c>
      <c r="E156" s="74">
        <v>0</v>
      </c>
      <c r="F156" s="73">
        <v>0</v>
      </c>
      <c r="G156" s="73">
        <f t="shared" si="42"/>
        <v>1</v>
      </c>
      <c r="H156" s="73">
        <f t="shared" si="43"/>
        <v>1</v>
      </c>
      <c r="I156" s="136">
        <v>24527000</v>
      </c>
      <c r="J156" s="75">
        <v>0</v>
      </c>
      <c r="K156" s="76">
        <f t="shared" si="22"/>
        <v>24527000</v>
      </c>
      <c r="L156" s="77">
        <f t="shared" si="44"/>
        <v>0</v>
      </c>
      <c r="M156" s="77">
        <f t="shared" si="44"/>
        <v>0</v>
      </c>
      <c r="N156" s="77">
        <f t="shared" si="44"/>
        <v>24527000</v>
      </c>
      <c r="O156" s="77">
        <f t="shared" si="44"/>
        <v>24527000</v>
      </c>
      <c r="P156" s="78"/>
    </row>
    <row r="157" spans="1:16" s="22" customFormat="1" ht="33">
      <c r="A157" s="70">
        <v>6</v>
      </c>
      <c r="B157" s="71" t="s">
        <v>254</v>
      </c>
      <c r="C157" s="71" t="s">
        <v>54</v>
      </c>
      <c r="D157" s="73">
        <v>1</v>
      </c>
      <c r="E157" s="74">
        <v>0</v>
      </c>
      <c r="F157" s="73">
        <v>0</v>
      </c>
      <c r="G157" s="73">
        <f t="shared" si="42"/>
        <v>1</v>
      </c>
      <c r="H157" s="73">
        <f t="shared" si="43"/>
        <v>1</v>
      </c>
      <c r="I157" s="136">
        <v>11243000</v>
      </c>
      <c r="J157" s="75">
        <v>0</v>
      </c>
      <c r="K157" s="76">
        <f t="shared" si="22"/>
        <v>11243000</v>
      </c>
      <c r="L157" s="77">
        <f t="shared" si="44"/>
        <v>0</v>
      </c>
      <c r="M157" s="77">
        <f t="shared" si="44"/>
        <v>0</v>
      </c>
      <c r="N157" s="77">
        <f t="shared" si="44"/>
        <v>11243000</v>
      </c>
      <c r="O157" s="77">
        <f t="shared" si="44"/>
        <v>11243000</v>
      </c>
      <c r="P157" s="78"/>
    </row>
    <row r="158" spans="1:16" s="22" customFormat="1" ht="33">
      <c r="A158" s="70">
        <v>7</v>
      </c>
      <c r="B158" s="71" t="s">
        <v>255</v>
      </c>
      <c r="C158" s="72" t="s">
        <v>54</v>
      </c>
      <c r="D158" s="73">
        <v>1</v>
      </c>
      <c r="E158" s="74">
        <v>0</v>
      </c>
      <c r="F158" s="73">
        <v>0</v>
      </c>
      <c r="G158" s="73">
        <f t="shared" si="42"/>
        <v>1</v>
      </c>
      <c r="H158" s="73">
        <f t="shared" si="43"/>
        <v>1</v>
      </c>
      <c r="I158" s="136">
        <v>44662000</v>
      </c>
      <c r="J158" s="75">
        <v>0</v>
      </c>
      <c r="K158" s="76">
        <f t="shared" si="22"/>
        <v>44662000</v>
      </c>
      <c r="L158" s="77">
        <f t="shared" si="44"/>
        <v>0</v>
      </c>
      <c r="M158" s="77">
        <f t="shared" si="44"/>
        <v>0</v>
      </c>
      <c r="N158" s="77">
        <f t="shared" si="44"/>
        <v>44662000</v>
      </c>
      <c r="O158" s="77">
        <f t="shared" si="44"/>
        <v>44662000</v>
      </c>
      <c r="P158" s="78"/>
    </row>
    <row r="159" spans="1:16" s="22" customFormat="1" ht="33">
      <c r="A159" s="70">
        <v>8</v>
      </c>
      <c r="B159" s="71" t="s">
        <v>256</v>
      </c>
      <c r="C159" s="72" t="s">
        <v>54</v>
      </c>
      <c r="D159" s="73">
        <v>1</v>
      </c>
      <c r="E159" s="74">
        <v>0</v>
      </c>
      <c r="F159" s="73">
        <v>0</v>
      </c>
      <c r="G159" s="73">
        <f t="shared" si="42"/>
        <v>1</v>
      </c>
      <c r="H159" s="73">
        <f t="shared" si="43"/>
        <v>1</v>
      </c>
      <c r="I159" s="136">
        <v>25327000</v>
      </c>
      <c r="J159" s="75">
        <v>0</v>
      </c>
      <c r="K159" s="76">
        <f t="shared" si="22"/>
        <v>25327000</v>
      </c>
      <c r="L159" s="77">
        <f t="shared" si="44"/>
        <v>0</v>
      </c>
      <c r="M159" s="77">
        <f t="shared" si="44"/>
        <v>0</v>
      </c>
      <c r="N159" s="77">
        <f t="shared" si="44"/>
        <v>25327000</v>
      </c>
      <c r="O159" s="77">
        <f t="shared" si="44"/>
        <v>25327000</v>
      </c>
      <c r="P159" s="78"/>
    </row>
    <row r="160" spans="1:16" s="22" customFormat="1" ht="17.25">
      <c r="A160" s="186"/>
      <c r="B160" s="187" t="s">
        <v>36</v>
      </c>
      <c r="C160" s="188"/>
      <c r="D160" s="189"/>
      <c r="E160" s="190"/>
      <c r="F160" s="189"/>
      <c r="G160" s="189"/>
      <c r="H160" s="189"/>
      <c r="I160" s="138"/>
      <c r="J160" s="191"/>
      <c r="K160" s="192"/>
      <c r="L160" s="193"/>
      <c r="M160" s="193"/>
      <c r="N160" s="193">
        <f>SUM(N152:N159)</f>
        <v>362062000</v>
      </c>
      <c r="O160" s="193">
        <f>SUM(O152:O159)</f>
        <v>362062000</v>
      </c>
      <c r="P160" s="194"/>
    </row>
    <row r="161" spans="1:16" s="22" customFormat="1" ht="17.25">
      <c r="A161" s="65" t="s">
        <v>57</v>
      </c>
      <c r="B161" s="259" t="s">
        <v>257</v>
      </c>
      <c r="C161" s="259"/>
      <c r="D161" s="259"/>
      <c r="E161" s="259"/>
      <c r="F161" s="79"/>
      <c r="G161" s="79"/>
      <c r="H161" s="79"/>
      <c r="I161" s="138"/>
      <c r="J161" s="75"/>
      <c r="K161" s="76"/>
      <c r="L161" s="80"/>
      <c r="M161" s="80"/>
      <c r="N161" s="81"/>
      <c r="O161" s="82"/>
      <c r="P161" s="78"/>
    </row>
    <row r="162" spans="1:16" s="22" customFormat="1" ht="33">
      <c r="A162" s="70">
        <v>1</v>
      </c>
      <c r="B162" s="71" t="s">
        <v>258</v>
      </c>
      <c r="C162" s="72" t="s">
        <v>97</v>
      </c>
      <c r="D162" s="73">
        <v>1</v>
      </c>
      <c r="E162" s="74">
        <v>0</v>
      </c>
      <c r="F162" s="73">
        <v>0</v>
      </c>
      <c r="G162" s="73">
        <f t="shared" ref="G162:G172" si="45">D162</f>
        <v>1</v>
      </c>
      <c r="H162" s="73">
        <f t="shared" ref="H162:H172" si="46">F162+G162</f>
        <v>1</v>
      </c>
      <c r="I162" s="136">
        <v>70943000</v>
      </c>
      <c r="J162" s="75">
        <v>0</v>
      </c>
      <c r="K162" s="76">
        <f t="shared" si="22"/>
        <v>70943000</v>
      </c>
      <c r="L162" s="77">
        <f t="shared" ref="L162:O172" si="47">E162*($I162+$J162)</f>
        <v>0</v>
      </c>
      <c r="M162" s="77">
        <f t="shared" si="47"/>
        <v>0</v>
      </c>
      <c r="N162" s="77">
        <f t="shared" si="47"/>
        <v>70943000</v>
      </c>
      <c r="O162" s="77">
        <f t="shared" si="47"/>
        <v>70943000</v>
      </c>
      <c r="P162" s="78"/>
    </row>
    <row r="163" spans="1:16" s="22" customFormat="1" ht="16.5">
      <c r="A163" s="70">
        <v>2</v>
      </c>
      <c r="B163" s="71" t="s">
        <v>259</v>
      </c>
      <c r="C163" s="71"/>
      <c r="D163" s="85"/>
      <c r="E163" s="74">
        <v>0</v>
      </c>
      <c r="F163" s="73">
        <v>0</v>
      </c>
      <c r="G163" s="73">
        <f t="shared" si="45"/>
        <v>0</v>
      </c>
      <c r="H163" s="73">
        <f t="shared" si="46"/>
        <v>0</v>
      </c>
      <c r="I163" s="136"/>
      <c r="J163" s="75">
        <v>0</v>
      </c>
      <c r="K163" s="76">
        <f t="shared" si="22"/>
        <v>0</v>
      </c>
      <c r="L163" s="77">
        <f t="shared" si="47"/>
        <v>0</v>
      </c>
      <c r="M163" s="77">
        <f t="shared" si="47"/>
        <v>0</v>
      </c>
      <c r="N163" s="77">
        <f t="shared" si="47"/>
        <v>0</v>
      </c>
      <c r="O163" s="77">
        <f t="shared" si="47"/>
        <v>0</v>
      </c>
      <c r="P163" s="78"/>
    </row>
    <row r="164" spans="1:16" s="22" customFormat="1" ht="16.5">
      <c r="A164" s="70" t="s">
        <v>414</v>
      </c>
      <c r="B164" s="71" t="s">
        <v>260</v>
      </c>
      <c r="C164" s="72" t="s">
        <v>97</v>
      </c>
      <c r="D164" s="73">
        <v>3</v>
      </c>
      <c r="E164" s="74">
        <v>0</v>
      </c>
      <c r="F164" s="73">
        <v>0</v>
      </c>
      <c r="G164" s="73">
        <f t="shared" si="45"/>
        <v>3</v>
      </c>
      <c r="H164" s="73">
        <f t="shared" si="46"/>
        <v>3</v>
      </c>
      <c r="I164" s="136">
        <v>6420000</v>
      </c>
      <c r="J164" s="75">
        <v>0</v>
      </c>
      <c r="K164" s="76">
        <f t="shared" si="22"/>
        <v>19260000</v>
      </c>
      <c r="L164" s="77">
        <f t="shared" si="47"/>
        <v>0</v>
      </c>
      <c r="M164" s="77">
        <f t="shared" si="47"/>
        <v>0</v>
      </c>
      <c r="N164" s="77">
        <f t="shared" si="47"/>
        <v>19260000</v>
      </c>
      <c r="O164" s="77">
        <f t="shared" si="47"/>
        <v>19260000</v>
      </c>
      <c r="P164" s="78"/>
    </row>
    <row r="165" spans="1:16" s="22" customFormat="1" ht="16.5">
      <c r="A165" s="70" t="s">
        <v>415</v>
      </c>
      <c r="B165" s="71" t="s">
        <v>261</v>
      </c>
      <c r="C165" s="72" t="s">
        <v>97</v>
      </c>
      <c r="D165" s="73">
        <v>50</v>
      </c>
      <c r="E165" s="74">
        <v>0</v>
      </c>
      <c r="F165" s="73">
        <v>0</v>
      </c>
      <c r="G165" s="73">
        <f t="shared" si="45"/>
        <v>50</v>
      </c>
      <c r="H165" s="73">
        <f t="shared" si="46"/>
        <v>50</v>
      </c>
      <c r="I165" s="136">
        <v>169000</v>
      </c>
      <c r="J165" s="75">
        <v>0</v>
      </c>
      <c r="K165" s="76">
        <f t="shared" si="22"/>
        <v>8450000</v>
      </c>
      <c r="L165" s="77">
        <f t="shared" si="47"/>
        <v>0</v>
      </c>
      <c r="M165" s="77">
        <f t="shared" si="47"/>
        <v>0</v>
      </c>
      <c r="N165" s="77">
        <f t="shared" si="47"/>
        <v>8450000</v>
      </c>
      <c r="O165" s="77">
        <f t="shared" si="47"/>
        <v>8450000</v>
      </c>
      <c r="P165" s="78"/>
    </row>
    <row r="166" spans="1:16" s="22" customFormat="1" ht="16.5">
      <c r="A166" s="70" t="s">
        <v>416</v>
      </c>
      <c r="B166" s="71" t="s">
        <v>262</v>
      </c>
      <c r="C166" s="72" t="s">
        <v>97</v>
      </c>
      <c r="D166" s="73">
        <v>2</v>
      </c>
      <c r="E166" s="74">
        <v>0</v>
      </c>
      <c r="F166" s="73">
        <v>0</v>
      </c>
      <c r="G166" s="73">
        <f t="shared" si="45"/>
        <v>2</v>
      </c>
      <c r="H166" s="73">
        <f t="shared" si="46"/>
        <v>2</v>
      </c>
      <c r="I166" s="136">
        <v>5911000</v>
      </c>
      <c r="J166" s="75">
        <v>0</v>
      </c>
      <c r="K166" s="76">
        <f t="shared" si="22"/>
        <v>11822000</v>
      </c>
      <c r="L166" s="77">
        <f t="shared" si="47"/>
        <v>0</v>
      </c>
      <c r="M166" s="77">
        <f t="shared" si="47"/>
        <v>0</v>
      </c>
      <c r="N166" s="77">
        <f t="shared" si="47"/>
        <v>11822000</v>
      </c>
      <c r="O166" s="77">
        <f t="shared" si="47"/>
        <v>11822000</v>
      </c>
      <c r="P166" s="78"/>
    </row>
    <row r="167" spans="1:16" s="22" customFormat="1" ht="16.5">
      <c r="A167" s="70" t="s">
        <v>417</v>
      </c>
      <c r="B167" s="71" t="s">
        <v>263</v>
      </c>
      <c r="C167" s="72" t="s">
        <v>97</v>
      </c>
      <c r="D167" s="73">
        <v>10</v>
      </c>
      <c r="E167" s="74">
        <v>0</v>
      </c>
      <c r="F167" s="73">
        <v>0</v>
      </c>
      <c r="G167" s="73">
        <f t="shared" si="45"/>
        <v>10</v>
      </c>
      <c r="H167" s="73">
        <f t="shared" si="46"/>
        <v>10</v>
      </c>
      <c r="I167" s="136">
        <v>389000</v>
      </c>
      <c r="J167" s="75">
        <v>0</v>
      </c>
      <c r="K167" s="76">
        <f t="shared" ref="K167:K237" si="48">I167*D167</f>
        <v>3890000</v>
      </c>
      <c r="L167" s="77">
        <f t="shared" si="47"/>
        <v>0</v>
      </c>
      <c r="M167" s="77">
        <f t="shared" si="47"/>
        <v>0</v>
      </c>
      <c r="N167" s="77">
        <f t="shared" si="47"/>
        <v>3890000</v>
      </c>
      <c r="O167" s="77">
        <f t="shared" si="47"/>
        <v>3890000</v>
      </c>
      <c r="P167" s="78"/>
    </row>
    <row r="168" spans="1:16" s="22" customFormat="1" ht="16.5">
      <c r="A168" s="70" t="s">
        <v>418</v>
      </c>
      <c r="B168" s="71" t="s">
        <v>264</v>
      </c>
      <c r="C168" s="72" t="s">
        <v>97</v>
      </c>
      <c r="D168" s="73">
        <v>15</v>
      </c>
      <c r="E168" s="74">
        <v>0</v>
      </c>
      <c r="F168" s="73">
        <v>0</v>
      </c>
      <c r="G168" s="73">
        <f t="shared" si="45"/>
        <v>15</v>
      </c>
      <c r="H168" s="73">
        <f t="shared" si="46"/>
        <v>15</v>
      </c>
      <c r="I168" s="136">
        <v>508000</v>
      </c>
      <c r="J168" s="75">
        <v>0</v>
      </c>
      <c r="K168" s="76">
        <f t="shared" si="48"/>
        <v>7620000</v>
      </c>
      <c r="L168" s="77">
        <f t="shared" si="47"/>
        <v>0</v>
      </c>
      <c r="M168" s="77">
        <f t="shared" si="47"/>
        <v>0</v>
      </c>
      <c r="N168" s="77">
        <f t="shared" si="47"/>
        <v>7620000</v>
      </c>
      <c r="O168" s="77">
        <f t="shared" si="47"/>
        <v>7620000</v>
      </c>
      <c r="P168" s="78"/>
    </row>
    <row r="169" spans="1:16" s="22" customFormat="1" ht="16.5">
      <c r="A169" s="70" t="s">
        <v>419</v>
      </c>
      <c r="B169" s="71" t="s">
        <v>265</v>
      </c>
      <c r="C169" s="72" t="s">
        <v>88</v>
      </c>
      <c r="D169" s="73">
        <v>1</v>
      </c>
      <c r="E169" s="74">
        <v>0</v>
      </c>
      <c r="F169" s="73">
        <v>0</v>
      </c>
      <c r="G169" s="73">
        <f t="shared" si="45"/>
        <v>1</v>
      </c>
      <c r="H169" s="73">
        <f t="shared" si="46"/>
        <v>1</v>
      </c>
      <c r="I169" s="136">
        <v>3585000</v>
      </c>
      <c r="J169" s="75">
        <v>0</v>
      </c>
      <c r="K169" s="76">
        <f t="shared" si="48"/>
        <v>3585000</v>
      </c>
      <c r="L169" s="77">
        <f t="shared" si="47"/>
        <v>0</v>
      </c>
      <c r="M169" s="77">
        <f t="shared" si="47"/>
        <v>0</v>
      </c>
      <c r="N169" s="77">
        <f t="shared" si="47"/>
        <v>3585000</v>
      </c>
      <c r="O169" s="77">
        <f t="shared" si="47"/>
        <v>3585000</v>
      </c>
      <c r="P169" s="83"/>
    </row>
    <row r="170" spans="1:16" s="22" customFormat="1" ht="16.5">
      <c r="A170" s="70" t="s">
        <v>420</v>
      </c>
      <c r="B170" s="71" t="s">
        <v>266</v>
      </c>
      <c r="C170" s="72" t="s">
        <v>97</v>
      </c>
      <c r="D170" s="73">
        <v>1</v>
      </c>
      <c r="E170" s="74">
        <v>0</v>
      </c>
      <c r="F170" s="73">
        <v>0</v>
      </c>
      <c r="G170" s="73">
        <f t="shared" si="45"/>
        <v>1</v>
      </c>
      <c r="H170" s="73">
        <f t="shared" si="46"/>
        <v>1</v>
      </c>
      <c r="I170" s="136">
        <v>1604000</v>
      </c>
      <c r="J170" s="75">
        <v>0</v>
      </c>
      <c r="K170" s="76">
        <f t="shared" si="48"/>
        <v>1604000</v>
      </c>
      <c r="L170" s="77">
        <f t="shared" si="47"/>
        <v>0</v>
      </c>
      <c r="M170" s="77">
        <f t="shared" si="47"/>
        <v>0</v>
      </c>
      <c r="N170" s="77">
        <f t="shared" si="47"/>
        <v>1604000</v>
      </c>
      <c r="O170" s="77">
        <f t="shared" si="47"/>
        <v>1604000</v>
      </c>
      <c r="P170" s="83"/>
    </row>
    <row r="171" spans="1:16" s="22" customFormat="1" ht="16.5">
      <c r="A171" s="70" t="s">
        <v>421</v>
      </c>
      <c r="B171" s="71" t="s">
        <v>267</v>
      </c>
      <c r="C171" s="72" t="s">
        <v>97</v>
      </c>
      <c r="D171" s="73">
        <v>5</v>
      </c>
      <c r="E171" s="74">
        <v>0</v>
      </c>
      <c r="F171" s="73">
        <v>0</v>
      </c>
      <c r="G171" s="73">
        <f t="shared" si="45"/>
        <v>5</v>
      </c>
      <c r="H171" s="73">
        <f t="shared" si="46"/>
        <v>5</v>
      </c>
      <c r="I171" s="136">
        <v>423000</v>
      </c>
      <c r="J171" s="75">
        <v>0</v>
      </c>
      <c r="K171" s="76">
        <f t="shared" si="48"/>
        <v>2115000</v>
      </c>
      <c r="L171" s="77">
        <f t="shared" si="47"/>
        <v>0</v>
      </c>
      <c r="M171" s="77">
        <f t="shared" si="47"/>
        <v>0</v>
      </c>
      <c r="N171" s="77">
        <f t="shared" si="47"/>
        <v>2115000</v>
      </c>
      <c r="O171" s="77">
        <f t="shared" si="47"/>
        <v>2115000</v>
      </c>
      <c r="P171" s="78"/>
    </row>
    <row r="172" spans="1:16" s="22" customFormat="1" ht="16.5">
      <c r="A172" s="86">
        <v>3</v>
      </c>
      <c r="B172" s="87" t="s">
        <v>268</v>
      </c>
      <c r="C172" s="88" t="s">
        <v>137</v>
      </c>
      <c r="D172" s="89">
        <v>1</v>
      </c>
      <c r="E172" s="74">
        <v>0</v>
      </c>
      <c r="F172" s="73">
        <v>0</v>
      </c>
      <c r="G172" s="73">
        <f t="shared" si="45"/>
        <v>1</v>
      </c>
      <c r="H172" s="73">
        <f t="shared" si="46"/>
        <v>1</v>
      </c>
      <c r="I172" s="137">
        <v>21965000</v>
      </c>
      <c r="J172" s="75">
        <v>0</v>
      </c>
      <c r="K172" s="76">
        <f t="shared" si="48"/>
        <v>21965000</v>
      </c>
      <c r="L172" s="77">
        <f t="shared" si="47"/>
        <v>0</v>
      </c>
      <c r="M172" s="77">
        <f t="shared" si="47"/>
        <v>0</v>
      </c>
      <c r="N172" s="77">
        <f t="shared" si="47"/>
        <v>21965000</v>
      </c>
      <c r="O172" s="77">
        <f t="shared" si="47"/>
        <v>21965000</v>
      </c>
      <c r="P172" s="83"/>
    </row>
    <row r="173" spans="1:16" s="22" customFormat="1" ht="17.25">
      <c r="A173" s="186"/>
      <c r="B173" s="187" t="s">
        <v>36</v>
      </c>
      <c r="C173" s="188"/>
      <c r="D173" s="189"/>
      <c r="E173" s="190"/>
      <c r="F173" s="189"/>
      <c r="G173" s="189"/>
      <c r="H173" s="189"/>
      <c r="I173" s="138"/>
      <c r="J173" s="191"/>
      <c r="K173" s="192"/>
      <c r="L173" s="193"/>
      <c r="M173" s="193"/>
      <c r="N173" s="193">
        <f>SUM(N164:N172)</f>
        <v>80311000</v>
      </c>
      <c r="O173" s="193">
        <f>SUM(O164:O172)</f>
        <v>80311000</v>
      </c>
      <c r="P173" s="194"/>
    </row>
    <row r="174" spans="1:16" s="22" customFormat="1" ht="16.5">
      <c r="A174" s="196"/>
      <c r="B174" s="197" t="s">
        <v>450</v>
      </c>
      <c r="C174" s="198"/>
      <c r="D174" s="199"/>
      <c r="E174" s="200"/>
      <c r="F174" s="199"/>
      <c r="G174" s="199"/>
      <c r="H174" s="199"/>
      <c r="I174" s="201"/>
      <c r="J174" s="202"/>
      <c r="K174" s="203"/>
      <c r="L174" s="204"/>
      <c r="M174" s="204"/>
      <c r="N174" s="204">
        <f>N160+N173</f>
        <v>442373000</v>
      </c>
      <c r="O174" s="204">
        <f>O160+O173</f>
        <v>442373000</v>
      </c>
      <c r="P174" s="205"/>
    </row>
    <row r="175" spans="1:16" s="22" customFormat="1" ht="16.5">
      <c r="A175" s="90" t="s">
        <v>323</v>
      </c>
      <c r="B175" s="259" t="s">
        <v>422</v>
      </c>
      <c r="C175" s="259"/>
      <c r="D175" s="259"/>
      <c r="E175" s="259"/>
      <c r="F175" s="259"/>
      <c r="G175" s="259"/>
      <c r="H175" s="259"/>
      <c r="I175" s="140"/>
      <c r="J175" s="75"/>
      <c r="K175" s="76"/>
      <c r="L175" s="80"/>
      <c r="M175" s="80"/>
      <c r="N175" s="81"/>
      <c r="O175" s="82"/>
      <c r="P175" s="83"/>
    </row>
    <row r="176" spans="1:16" s="22" customFormat="1" ht="17.25">
      <c r="A176" s="65" t="s">
        <v>51</v>
      </c>
      <c r="B176" s="285" t="s">
        <v>272</v>
      </c>
      <c r="C176" s="285"/>
      <c r="D176" s="285"/>
      <c r="E176" s="91"/>
      <c r="F176" s="79"/>
      <c r="G176" s="79"/>
      <c r="H176" s="79"/>
      <c r="I176" s="138"/>
      <c r="J176" s="75"/>
      <c r="K176" s="76"/>
      <c r="L176" s="80"/>
      <c r="M176" s="80"/>
      <c r="N176" s="81"/>
      <c r="O176" s="82"/>
      <c r="P176" s="78"/>
    </row>
    <row r="177" spans="1:16" s="22" customFormat="1" ht="49.5">
      <c r="A177" s="70">
        <v>1</v>
      </c>
      <c r="B177" s="84" t="s">
        <v>273</v>
      </c>
      <c r="C177" s="72" t="s">
        <v>122</v>
      </c>
      <c r="D177" s="73">
        <v>1</v>
      </c>
      <c r="E177" s="74">
        <v>0</v>
      </c>
      <c r="F177" s="73">
        <v>0</v>
      </c>
      <c r="G177" s="73">
        <f t="shared" ref="G177:G178" si="49">D177</f>
        <v>1</v>
      </c>
      <c r="H177" s="73">
        <f t="shared" ref="H177:H178" si="50">F177+G177</f>
        <v>1</v>
      </c>
      <c r="I177" s="136">
        <v>59453000</v>
      </c>
      <c r="J177" s="75">
        <v>0</v>
      </c>
      <c r="K177" s="76">
        <f t="shared" si="48"/>
        <v>59453000</v>
      </c>
      <c r="L177" s="77">
        <f t="shared" ref="L177:O190" si="51">E177*($I177+$J177)</f>
        <v>0</v>
      </c>
      <c r="M177" s="77">
        <f t="shared" si="51"/>
        <v>0</v>
      </c>
      <c r="N177" s="77">
        <f t="shared" si="51"/>
        <v>59453000</v>
      </c>
      <c r="O177" s="77">
        <f t="shared" si="51"/>
        <v>59453000</v>
      </c>
      <c r="P177" s="78"/>
    </row>
    <row r="178" spans="1:16" s="22" customFormat="1" ht="49.5">
      <c r="A178" s="70">
        <v>2</v>
      </c>
      <c r="B178" s="84" t="s">
        <v>274</v>
      </c>
      <c r="C178" s="72" t="s">
        <v>122</v>
      </c>
      <c r="D178" s="73">
        <v>1</v>
      </c>
      <c r="E178" s="74">
        <v>0</v>
      </c>
      <c r="F178" s="73">
        <v>0</v>
      </c>
      <c r="G178" s="73">
        <f t="shared" si="49"/>
        <v>1</v>
      </c>
      <c r="H178" s="73">
        <f t="shared" si="50"/>
        <v>1</v>
      </c>
      <c r="I178" s="136">
        <v>109875000</v>
      </c>
      <c r="J178" s="75">
        <v>0</v>
      </c>
      <c r="K178" s="76">
        <f t="shared" si="48"/>
        <v>109875000</v>
      </c>
      <c r="L178" s="77">
        <f t="shared" si="51"/>
        <v>0</v>
      </c>
      <c r="M178" s="77">
        <f t="shared" si="51"/>
        <v>0</v>
      </c>
      <c r="N178" s="77">
        <f t="shared" si="51"/>
        <v>109875000</v>
      </c>
      <c r="O178" s="77">
        <f t="shared" si="51"/>
        <v>109875000</v>
      </c>
      <c r="P178" s="78"/>
    </row>
    <row r="179" spans="1:16" s="22" customFormat="1" ht="17.25">
      <c r="A179" s="186"/>
      <c r="B179" s="187" t="s">
        <v>36</v>
      </c>
      <c r="C179" s="188"/>
      <c r="D179" s="189"/>
      <c r="E179" s="190"/>
      <c r="F179" s="189"/>
      <c r="G179" s="189"/>
      <c r="H179" s="189"/>
      <c r="I179" s="138"/>
      <c r="J179" s="191"/>
      <c r="K179" s="192"/>
      <c r="L179" s="193"/>
      <c r="M179" s="193"/>
      <c r="N179" s="193"/>
      <c r="O179" s="193">
        <f>SUM(O177:O178)</f>
        <v>169328000</v>
      </c>
      <c r="P179" s="194"/>
    </row>
    <row r="180" spans="1:16" s="22" customFormat="1" ht="17.25">
      <c r="A180" s="65" t="s">
        <v>57</v>
      </c>
      <c r="B180" s="286" t="s">
        <v>275</v>
      </c>
      <c r="C180" s="286"/>
      <c r="D180" s="286"/>
      <c r="E180" s="74"/>
      <c r="F180" s="79"/>
      <c r="G180" s="79"/>
      <c r="H180" s="79"/>
      <c r="I180" s="138"/>
      <c r="J180" s="75"/>
      <c r="K180" s="76"/>
      <c r="L180" s="77">
        <f t="shared" si="51"/>
        <v>0</v>
      </c>
      <c r="M180" s="77">
        <f t="shared" si="51"/>
        <v>0</v>
      </c>
      <c r="N180" s="77">
        <f t="shared" si="51"/>
        <v>0</v>
      </c>
      <c r="O180" s="77">
        <f t="shared" si="51"/>
        <v>0</v>
      </c>
      <c r="P180" s="78"/>
    </row>
    <row r="181" spans="1:16" s="22" customFormat="1" ht="16.5">
      <c r="A181" s="70">
        <v>1</v>
      </c>
      <c r="B181" s="71" t="s">
        <v>276</v>
      </c>
      <c r="C181" s="72" t="s">
        <v>122</v>
      </c>
      <c r="D181" s="73">
        <v>3</v>
      </c>
      <c r="E181" s="74">
        <v>0</v>
      </c>
      <c r="F181" s="73">
        <v>0</v>
      </c>
      <c r="G181" s="73">
        <f t="shared" ref="G181:G190" si="52">D181</f>
        <v>3</v>
      </c>
      <c r="H181" s="73">
        <f t="shared" ref="H181:H190" si="53">F181+G181</f>
        <v>3</v>
      </c>
      <c r="I181" s="136">
        <v>1555000</v>
      </c>
      <c r="J181" s="75">
        <v>0</v>
      </c>
      <c r="K181" s="76">
        <f t="shared" si="48"/>
        <v>4665000</v>
      </c>
      <c r="L181" s="77">
        <f t="shared" si="51"/>
        <v>0</v>
      </c>
      <c r="M181" s="77">
        <f t="shared" si="51"/>
        <v>0</v>
      </c>
      <c r="N181" s="77">
        <f t="shared" si="51"/>
        <v>4665000</v>
      </c>
      <c r="O181" s="77">
        <f t="shared" si="51"/>
        <v>4665000</v>
      </c>
      <c r="P181" s="78"/>
    </row>
    <row r="182" spans="1:16" s="22" customFormat="1" ht="16.5">
      <c r="A182" s="70">
        <v>2</v>
      </c>
      <c r="B182" s="71" t="s">
        <v>277</v>
      </c>
      <c r="C182" s="72" t="s">
        <v>122</v>
      </c>
      <c r="D182" s="73">
        <v>6</v>
      </c>
      <c r="E182" s="74">
        <v>0</v>
      </c>
      <c r="F182" s="73">
        <v>0</v>
      </c>
      <c r="G182" s="73">
        <f t="shared" si="52"/>
        <v>6</v>
      </c>
      <c r="H182" s="73">
        <f t="shared" si="53"/>
        <v>6</v>
      </c>
      <c r="I182" s="136">
        <v>1372000</v>
      </c>
      <c r="J182" s="75">
        <v>0</v>
      </c>
      <c r="K182" s="76">
        <f t="shared" si="48"/>
        <v>8232000</v>
      </c>
      <c r="L182" s="77">
        <f t="shared" si="51"/>
        <v>0</v>
      </c>
      <c r="M182" s="77">
        <f t="shared" si="51"/>
        <v>0</v>
      </c>
      <c r="N182" s="77">
        <f t="shared" si="51"/>
        <v>8232000</v>
      </c>
      <c r="O182" s="77">
        <f t="shared" si="51"/>
        <v>8232000</v>
      </c>
      <c r="P182" s="78"/>
    </row>
    <row r="183" spans="1:16" s="22" customFormat="1" ht="16.5">
      <c r="A183" s="70">
        <v>3</v>
      </c>
      <c r="B183" s="71" t="s">
        <v>278</v>
      </c>
      <c r="C183" s="72" t="s">
        <v>54</v>
      </c>
      <c r="D183" s="73">
        <v>6</v>
      </c>
      <c r="E183" s="74">
        <v>0</v>
      </c>
      <c r="F183" s="73">
        <v>0</v>
      </c>
      <c r="G183" s="73">
        <f t="shared" si="52"/>
        <v>6</v>
      </c>
      <c r="H183" s="73">
        <f t="shared" si="53"/>
        <v>6</v>
      </c>
      <c r="I183" s="136">
        <v>2472000</v>
      </c>
      <c r="J183" s="75">
        <v>0</v>
      </c>
      <c r="K183" s="76">
        <f t="shared" si="48"/>
        <v>14832000</v>
      </c>
      <c r="L183" s="77">
        <f t="shared" si="51"/>
        <v>0</v>
      </c>
      <c r="M183" s="77">
        <f t="shared" si="51"/>
        <v>0</v>
      </c>
      <c r="N183" s="77">
        <f t="shared" si="51"/>
        <v>14832000</v>
      </c>
      <c r="O183" s="77">
        <f t="shared" si="51"/>
        <v>14832000</v>
      </c>
      <c r="P183" s="78"/>
    </row>
    <row r="184" spans="1:16" s="22" customFormat="1" ht="16.5">
      <c r="A184" s="70">
        <v>4</v>
      </c>
      <c r="B184" s="71" t="s">
        <v>279</v>
      </c>
      <c r="C184" s="72" t="s">
        <v>54</v>
      </c>
      <c r="D184" s="73">
        <v>24</v>
      </c>
      <c r="E184" s="74">
        <v>0</v>
      </c>
      <c r="F184" s="73">
        <v>0</v>
      </c>
      <c r="G184" s="73">
        <f t="shared" si="52"/>
        <v>24</v>
      </c>
      <c r="H184" s="73">
        <f t="shared" si="53"/>
        <v>24</v>
      </c>
      <c r="I184" s="136">
        <v>458000</v>
      </c>
      <c r="J184" s="75">
        <v>0</v>
      </c>
      <c r="K184" s="76">
        <f t="shared" si="48"/>
        <v>10992000</v>
      </c>
      <c r="L184" s="77">
        <f t="shared" si="51"/>
        <v>0</v>
      </c>
      <c r="M184" s="77">
        <f t="shared" si="51"/>
        <v>0</v>
      </c>
      <c r="N184" s="77">
        <f t="shared" si="51"/>
        <v>10992000</v>
      </c>
      <c r="O184" s="77">
        <f t="shared" si="51"/>
        <v>10992000</v>
      </c>
      <c r="P184" s="78"/>
    </row>
    <row r="185" spans="1:16" s="22" customFormat="1" ht="16.5">
      <c r="A185" s="70">
        <v>5</v>
      </c>
      <c r="B185" s="71" t="s">
        <v>280</v>
      </c>
      <c r="C185" s="72" t="s">
        <v>54</v>
      </c>
      <c r="D185" s="73">
        <v>4</v>
      </c>
      <c r="E185" s="74">
        <v>0</v>
      </c>
      <c r="F185" s="73">
        <v>0</v>
      </c>
      <c r="G185" s="73">
        <f t="shared" si="52"/>
        <v>4</v>
      </c>
      <c r="H185" s="73">
        <f t="shared" si="53"/>
        <v>4</v>
      </c>
      <c r="I185" s="136">
        <v>110000</v>
      </c>
      <c r="J185" s="75">
        <v>0</v>
      </c>
      <c r="K185" s="76">
        <f t="shared" si="48"/>
        <v>440000</v>
      </c>
      <c r="L185" s="77">
        <f t="shared" si="51"/>
        <v>0</v>
      </c>
      <c r="M185" s="77">
        <f t="shared" si="51"/>
        <v>0</v>
      </c>
      <c r="N185" s="77">
        <f t="shared" si="51"/>
        <v>440000</v>
      </c>
      <c r="O185" s="77">
        <f t="shared" si="51"/>
        <v>440000</v>
      </c>
      <c r="P185" s="78"/>
    </row>
    <row r="186" spans="1:16" s="22" customFormat="1" ht="16.5">
      <c r="A186" s="70">
        <v>6</v>
      </c>
      <c r="B186" s="71" t="s">
        <v>281</v>
      </c>
      <c r="C186" s="72" t="s">
        <v>54</v>
      </c>
      <c r="D186" s="73">
        <v>25</v>
      </c>
      <c r="E186" s="74">
        <v>0</v>
      </c>
      <c r="F186" s="73">
        <v>0</v>
      </c>
      <c r="G186" s="73">
        <f t="shared" si="52"/>
        <v>25</v>
      </c>
      <c r="H186" s="73">
        <f t="shared" si="53"/>
        <v>25</v>
      </c>
      <c r="I186" s="136">
        <v>104000</v>
      </c>
      <c r="J186" s="75">
        <v>0</v>
      </c>
      <c r="K186" s="76">
        <f t="shared" si="48"/>
        <v>2600000</v>
      </c>
      <c r="L186" s="77">
        <f t="shared" si="51"/>
        <v>0</v>
      </c>
      <c r="M186" s="77">
        <f t="shared" si="51"/>
        <v>0</v>
      </c>
      <c r="N186" s="77">
        <f t="shared" si="51"/>
        <v>2600000</v>
      </c>
      <c r="O186" s="77">
        <f t="shared" si="51"/>
        <v>2600000</v>
      </c>
      <c r="P186" s="78"/>
    </row>
    <row r="187" spans="1:16" s="22" customFormat="1" ht="16.5">
      <c r="A187" s="70">
        <v>7</v>
      </c>
      <c r="B187" s="71" t="s">
        <v>282</v>
      </c>
      <c r="C187" s="72" t="s">
        <v>78</v>
      </c>
      <c r="D187" s="73">
        <v>150</v>
      </c>
      <c r="E187" s="74">
        <v>0</v>
      </c>
      <c r="F187" s="73">
        <v>0</v>
      </c>
      <c r="G187" s="73">
        <f t="shared" si="52"/>
        <v>150</v>
      </c>
      <c r="H187" s="73">
        <f t="shared" si="53"/>
        <v>150</v>
      </c>
      <c r="I187" s="136">
        <v>27000</v>
      </c>
      <c r="J187" s="75">
        <v>0</v>
      </c>
      <c r="K187" s="76">
        <f t="shared" si="48"/>
        <v>4050000</v>
      </c>
      <c r="L187" s="77">
        <f t="shared" si="51"/>
        <v>0</v>
      </c>
      <c r="M187" s="77">
        <f t="shared" si="51"/>
        <v>0</v>
      </c>
      <c r="N187" s="77">
        <f t="shared" si="51"/>
        <v>4050000</v>
      </c>
      <c r="O187" s="77">
        <f t="shared" si="51"/>
        <v>4050000</v>
      </c>
      <c r="P187" s="78"/>
    </row>
    <row r="188" spans="1:16" s="22" customFormat="1" ht="16.5">
      <c r="A188" s="70">
        <v>8</v>
      </c>
      <c r="B188" s="71" t="s">
        <v>283</v>
      </c>
      <c r="C188" s="72" t="s">
        <v>78</v>
      </c>
      <c r="D188" s="73">
        <v>100</v>
      </c>
      <c r="E188" s="74">
        <v>0</v>
      </c>
      <c r="F188" s="73">
        <v>0</v>
      </c>
      <c r="G188" s="73">
        <f t="shared" si="52"/>
        <v>100</v>
      </c>
      <c r="H188" s="73">
        <f t="shared" si="53"/>
        <v>100</v>
      </c>
      <c r="I188" s="136">
        <v>11000</v>
      </c>
      <c r="J188" s="75">
        <v>0</v>
      </c>
      <c r="K188" s="76">
        <f t="shared" si="48"/>
        <v>1100000</v>
      </c>
      <c r="L188" s="77">
        <f t="shared" si="51"/>
        <v>0</v>
      </c>
      <c r="M188" s="77">
        <f t="shared" si="51"/>
        <v>0</v>
      </c>
      <c r="N188" s="77">
        <f t="shared" si="51"/>
        <v>1100000</v>
      </c>
      <c r="O188" s="77">
        <f t="shared" si="51"/>
        <v>1100000</v>
      </c>
      <c r="P188" s="78"/>
    </row>
    <row r="189" spans="1:16" s="22" customFormat="1" ht="16.5">
      <c r="A189" s="70">
        <v>9</v>
      </c>
      <c r="B189" s="71" t="s">
        <v>284</v>
      </c>
      <c r="C189" s="72" t="s">
        <v>78</v>
      </c>
      <c r="D189" s="73">
        <v>200</v>
      </c>
      <c r="E189" s="74">
        <v>0</v>
      </c>
      <c r="F189" s="73">
        <v>0</v>
      </c>
      <c r="G189" s="73">
        <f t="shared" si="52"/>
        <v>200</v>
      </c>
      <c r="H189" s="73">
        <f t="shared" si="53"/>
        <v>200</v>
      </c>
      <c r="I189" s="136">
        <v>10000</v>
      </c>
      <c r="J189" s="75">
        <v>0</v>
      </c>
      <c r="K189" s="76">
        <f t="shared" si="48"/>
        <v>2000000</v>
      </c>
      <c r="L189" s="77">
        <f t="shared" si="51"/>
        <v>0</v>
      </c>
      <c r="M189" s="77">
        <f t="shared" si="51"/>
        <v>0</v>
      </c>
      <c r="N189" s="77">
        <f t="shared" si="51"/>
        <v>2000000</v>
      </c>
      <c r="O189" s="77">
        <f t="shared" si="51"/>
        <v>2000000</v>
      </c>
      <c r="P189" s="78"/>
    </row>
    <row r="190" spans="1:16" s="22" customFormat="1" ht="16.5">
      <c r="A190" s="70">
        <v>10</v>
      </c>
      <c r="B190" s="71" t="s">
        <v>285</v>
      </c>
      <c r="C190" s="72" t="s">
        <v>78</v>
      </c>
      <c r="D190" s="73">
        <v>400</v>
      </c>
      <c r="E190" s="74">
        <v>0</v>
      </c>
      <c r="F190" s="73">
        <v>0</v>
      </c>
      <c r="G190" s="73">
        <f t="shared" si="52"/>
        <v>400</v>
      </c>
      <c r="H190" s="73">
        <f t="shared" si="53"/>
        <v>400</v>
      </c>
      <c r="I190" s="136">
        <v>10000</v>
      </c>
      <c r="J190" s="75">
        <v>0</v>
      </c>
      <c r="K190" s="76">
        <f t="shared" si="48"/>
        <v>4000000</v>
      </c>
      <c r="L190" s="77">
        <f t="shared" si="51"/>
        <v>0</v>
      </c>
      <c r="M190" s="77">
        <f t="shared" si="51"/>
        <v>0</v>
      </c>
      <c r="N190" s="77">
        <f t="shared" si="51"/>
        <v>4000000</v>
      </c>
      <c r="O190" s="77">
        <f t="shared" si="51"/>
        <v>4000000</v>
      </c>
      <c r="P190" s="78"/>
    </row>
    <row r="191" spans="1:16" s="22" customFormat="1" ht="17.25">
      <c r="A191" s="186"/>
      <c r="B191" s="187" t="s">
        <v>36</v>
      </c>
      <c r="C191" s="188"/>
      <c r="D191" s="189"/>
      <c r="E191" s="190"/>
      <c r="F191" s="189"/>
      <c r="G191" s="189"/>
      <c r="H191" s="189"/>
      <c r="I191" s="138"/>
      <c r="J191" s="191"/>
      <c r="K191" s="192"/>
      <c r="L191" s="193"/>
      <c r="M191" s="193"/>
      <c r="N191" s="193">
        <f>SUM(N181:N190)</f>
        <v>52911000</v>
      </c>
      <c r="O191" s="193">
        <f>SUM(O181:O190)</f>
        <v>52911000</v>
      </c>
      <c r="P191" s="194"/>
    </row>
    <row r="192" spans="1:16" s="22" customFormat="1" ht="16.5">
      <c r="A192" s="196"/>
      <c r="B192" s="197" t="s">
        <v>451</v>
      </c>
      <c r="C192" s="198"/>
      <c r="D192" s="199"/>
      <c r="E192" s="200"/>
      <c r="F192" s="199"/>
      <c r="G192" s="199"/>
      <c r="H192" s="199"/>
      <c r="I192" s="201"/>
      <c r="J192" s="202"/>
      <c r="K192" s="203"/>
      <c r="L192" s="204"/>
      <c r="M192" s="204"/>
      <c r="N192" s="204">
        <f>N179+N191</f>
        <v>52911000</v>
      </c>
      <c r="O192" s="204">
        <f>O179+O191</f>
        <v>222239000</v>
      </c>
      <c r="P192" s="205"/>
    </row>
    <row r="193" spans="1:16" s="22" customFormat="1" ht="16.5">
      <c r="A193" s="90" t="s">
        <v>423</v>
      </c>
      <c r="B193" s="259" t="s">
        <v>424</v>
      </c>
      <c r="C193" s="259"/>
      <c r="D193" s="259"/>
      <c r="E193" s="259"/>
      <c r="F193" s="259"/>
      <c r="G193" s="259"/>
      <c r="H193" s="259"/>
      <c r="I193" s="141"/>
      <c r="J193" s="75"/>
      <c r="K193" s="76"/>
      <c r="L193" s="80"/>
      <c r="M193" s="80"/>
      <c r="N193" s="81"/>
      <c r="O193" s="82"/>
      <c r="P193" s="78"/>
    </row>
    <row r="194" spans="1:16" s="22" customFormat="1" ht="33">
      <c r="A194" s="70">
        <v>1</v>
      </c>
      <c r="B194" s="71" t="s">
        <v>324</v>
      </c>
      <c r="C194" s="72" t="s">
        <v>54</v>
      </c>
      <c r="D194" s="73">
        <v>60</v>
      </c>
      <c r="E194" s="74">
        <v>0</v>
      </c>
      <c r="F194" s="73">
        <v>0</v>
      </c>
      <c r="G194" s="73">
        <f t="shared" ref="G194:G197" si="54">D194</f>
        <v>60</v>
      </c>
      <c r="H194" s="73">
        <f t="shared" ref="H194:H197" si="55">F194+G194</f>
        <v>60</v>
      </c>
      <c r="I194" s="136">
        <v>960000</v>
      </c>
      <c r="J194" s="75">
        <v>0</v>
      </c>
      <c r="K194" s="76">
        <f t="shared" si="48"/>
        <v>57600000</v>
      </c>
      <c r="L194" s="77">
        <f t="shared" ref="L194:O197" si="56">E194*($I194+$J194)</f>
        <v>0</v>
      </c>
      <c r="M194" s="77">
        <f t="shared" si="56"/>
        <v>0</v>
      </c>
      <c r="N194" s="77">
        <f t="shared" si="56"/>
        <v>57600000</v>
      </c>
      <c r="O194" s="77">
        <f t="shared" si="56"/>
        <v>57600000</v>
      </c>
      <c r="P194" s="78"/>
    </row>
    <row r="195" spans="1:16" s="22" customFormat="1" ht="16.5">
      <c r="A195" s="70">
        <v>2</v>
      </c>
      <c r="B195" s="71" t="s">
        <v>284</v>
      </c>
      <c r="C195" s="72" t="s">
        <v>78</v>
      </c>
      <c r="D195" s="73">
        <v>600</v>
      </c>
      <c r="E195" s="74">
        <v>0</v>
      </c>
      <c r="F195" s="73">
        <v>0</v>
      </c>
      <c r="G195" s="73">
        <f t="shared" si="54"/>
        <v>600</v>
      </c>
      <c r="H195" s="73">
        <f t="shared" si="55"/>
        <v>600</v>
      </c>
      <c r="I195" s="136">
        <v>15000</v>
      </c>
      <c r="J195" s="75">
        <v>0</v>
      </c>
      <c r="K195" s="76">
        <f t="shared" si="48"/>
        <v>9000000</v>
      </c>
      <c r="L195" s="77">
        <f t="shared" si="56"/>
        <v>0</v>
      </c>
      <c r="M195" s="77">
        <f t="shared" si="56"/>
        <v>0</v>
      </c>
      <c r="N195" s="77">
        <f t="shared" si="56"/>
        <v>9000000</v>
      </c>
      <c r="O195" s="77">
        <f t="shared" si="56"/>
        <v>9000000</v>
      </c>
      <c r="P195" s="78"/>
    </row>
    <row r="196" spans="1:16" s="22" customFormat="1" ht="16.5">
      <c r="A196" s="70">
        <v>3</v>
      </c>
      <c r="B196" s="71" t="s">
        <v>285</v>
      </c>
      <c r="C196" s="72" t="s">
        <v>78</v>
      </c>
      <c r="D196" s="73">
        <v>400</v>
      </c>
      <c r="E196" s="74">
        <v>0</v>
      </c>
      <c r="F196" s="73">
        <v>0</v>
      </c>
      <c r="G196" s="73">
        <f t="shared" si="54"/>
        <v>400</v>
      </c>
      <c r="H196" s="73">
        <f t="shared" si="55"/>
        <v>400</v>
      </c>
      <c r="I196" s="136">
        <v>10000</v>
      </c>
      <c r="J196" s="75">
        <v>0</v>
      </c>
      <c r="K196" s="76">
        <f t="shared" si="48"/>
        <v>4000000</v>
      </c>
      <c r="L196" s="77">
        <f t="shared" si="56"/>
        <v>0</v>
      </c>
      <c r="M196" s="77">
        <f t="shared" si="56"/>
        <v>0</v>
      </c>
      <c r="N196" s="77">
        <f t="shared" si="56"/>
        <v>4000000</v>
      </c>
      <c r="O196" s="77">
        <f t="shared" si="56"/>
        <v>4000000</v>
      </c>
      <c r="P196" s="78"/>
    </row>
    <row r="197" spans="1:16" s="22" customFormat="1" ht="16.5">
      <c r="A197" s="70">
        <v>4</v>
      </c>
      <c r="B197" s="71" t="s">
        <v>280</v>
      </c>
      <c r="C197" s="72" t="s">
        <v>54</v>
      </c>
      <c r="D197" s="73">
        <v>4</v>
      </c>
      <c r="E197" s="74">
        <v>0</v>
      </c>
      <c r="F197" s="73">
        <v>0</v>
      </c>
      <c r="G197" s="73">
        <f t="shared" si="54"/>
        <v>4</v>
      </c>
      <c r="H197" s="73">
        <f t="shared" si="55"/>
        <v>4</v>
      </c>
      <c r="I197" s="136">
        <v>110000</v>
      </c>
      <c r="J197" s="75">
        <v>0</v>
      </c>
      <c r="K197" s="76">
        <f t="shared" si="48"/>
        <v>440000</v>
      </c>
      <c r="L197" s="77">
        <f t="shared" si="56"/>
        <v>0</v>
      </c>
      <c r="M197" s="77">
        <f t="shared" si="56"/>
        <v>0</v>
      </c>
      <c r="N197" s="77">
        <f t="shared" si="56"/>
        <v>440000</v>
      </c>
      <c r="O197" s="77">
        <f t="shared" si="56"/>
        <v>440000</v>
      </c>
      <c r="P197" s="78"/>
    </row>
    <row r="198" spans="1:16" s="22" customFormat="1" ht="17.25">
      <c r="A198" s="186"/>
      <c r="B198" s="187" t="s">
        <v>36</v>
      </c>
      <c r="C198" s="188"/>
      <c r="D198" s="189"/>
      <c r="E198" s="190"/>
      <c r="F198" s="189"/>
      <c r="G198" s="189"/>
      <c r="H198" s="189"/>
      <c r="I198" s="138"/>
      <c r="J198" s="191"/>
      <c r="K198" s="192"/>
      <c r="L198" s="193"/>
      <c r="M198" s="193"/>
      <c r="N198" s="193">
        <f>SUM(N194:N197)</f>
        <v>71040000</v>
      </c>
      <c r="O198" s="193">
        <f>SUM(O194:O197)</f>
        <v>71040000</v>
      </c>
      <c r="P198" s="194"/>
    </row>
    <row r="199" spans="1:16" s="22" customFormat="1" ht="16.5">
      <c r="A199" s="196"/>
      <c r="B199" s="197" t="s">
        <v>452</v>
      </c>
      <c r="C199" s="198"/>
      <c r="D199" s="199"/>
      <c r="E199" s="200"/>
      <c r="F199" s="199"/>
      <c r="G199" s="199"/>
      <c r="H199" s="199"/>
      <c r="I199" s="201"/>
      <c r="J199" s="202"/>
      <c r="K199" s="203"/>
      <c r="L199" s="204"/>
      <c r="M199" s="204"/>
      <c r="N199" s="204">
        <f>N198</f>
        <v>71040000</v>
      </c>
      <c r="O199" s="204">
        <f>O198</f>
        <v>71040000</v>
      </c>
      <c r="P199" s="205"/>
    </row>
    <row r="200" spans="1:16" s="22" customFormat="1" ht="15.75">
      <c r="A200" s="287" t="s">
        <v>425</v>
      </c>
      <c r="B200" s="266"/>
      <c r="C200" s="266"/>
      <c r="D200" s="266"/>
      <c r="E200" s="266"/>
      <c r="F200" s="266"/>
      <c r="G200" s="266"/>
      <c r="H200" s="266"/>
      <c r="I200" s="142"/>
      <c r="J200" s="75"/>
      <c r="K200" s="76"/>
      <c r="L200" s="80"/>
      <c r="M200" s="80"/>
      <c r="N200" s="81"/>
      <c r="O200" s="82"/>
      <c r="P200" s="78"/>
    </row>
    <row r="201" spans="1:16" s="22" customFormat="1" ht="16.5">
      <c r="A201" s="65" t="s">
        <v>51</v>
      </c>
      <c r="B201" s="259" t="s">
        <v>328</v>
      </c>
      <c r="C201" s="259"/>
      <c r="D201" s="259"/>
      <c r="E201" s="259"/>
      <c r="F201" s="79"/>
      <c r="G201" s="79"/>
      <c r="H201" s="79"/>
      <c r="I201" s="142"/>
      <c r="J201" s="75"/>
      <c r="K201" s="76"/>
      <c r="L201" s="80"/>
      <c r="M201" s="80"/>
      <c r="N201" s="81"/>
      <c r="O201" s="82"/>
      <c r="P201" s="78"/>
    </row>
    <row r="202" spans="1:16" s="22" customFormat="1" ht="33">
      <c r="A202" s="70">
        <v>1</v>
      </c>
      <c r="B202" s="71" t="s">
        <v>329</v>
      </c>
      <c r="C202" s="92" t="s">
        <v>330</v>
      </c>
      <c r="D202" s="93">
        <v>3</v>
      </c>
      <c r="E202" s="74">
        <v>0</v>
      </c>
      <c r="F202" s="73">
        <v>0</v>
      </c>
      <c r="G202" s="73">
        <f t="shared" ref="G202:G246" si="57">D202</f>
        <v>3</v>
      </c>
      <c r="H202" s="73">
        <f t="shared" ref="H202:H231" si="58">F202+G202</f>
        <v>3</v>
      </c>
      <c r="I202" s="143">
        <v>689000</v>
      </c>
      <c r="J202" s="75">
        <v>0</v>
      </c>
      <c r="K202" s="76">
        <f t="shared" si="48"/>
        <v>2067000</v>
      </c>
      <c r="L202" s="77">
        <f t="shared" ref="L202:O231" si="59">E202*($I202+$J202)</f>
        <v>0</v>
      </c>
      <c r="M202" s="77">
        <f t="shared" si="59"/>
        <v>0</v>
      </c>
      <c r="N202" s="77">
        <f t="shared" si="59"/>
        <v>2067000</v>
      </c>
      <c r="O202" s="77">
        <f t="shared" si="59"/>
        <v>2067000</v>
      </c>
      <c r="P202" s="78"/>
    </row>
    <row r="203" spans="1:16" s="22" customFormat="1" ht="49.5">
      <c r="A203" s="70">
        <v>2</v>
      </c>
      <c r="B203" s="71" t="s">
        <v>331</v>
      </c>
      <c r="C203" s="92" t="s">
        <v>102</v>
      </c>
      <c r="D203" s="93">
        <v>195</v>
      </c>
      <c r="E203" s="74">
        <v>0</v>
      </c>
      <c r="F203" s="73">
        <v>0</v>
      </c>
      <c r="G203" s="73">
        <f t="shared" si="57"/>
        <v>195</v>
      </c>
      <c r="H203" s="73">
        <f t="shared" si="58"/>
        <v>195</v>
      </c>
      <c r="I203" s="143">
        <v>21000</v>
      </c>
      <c r="J203" s="75">
        <v>0</v>
      </c>
      <c r="K203" s="76">
        <f t="shared" si="48"/>
        <v>4095000</v>
      </c>
      <c r="L203" s="77">
        <f t="shared" si="59"/>
        <v>0</v>
      </c>
      <c r="M203" s="77">
        <f t="shared" si="59"/>
        <v>0</v>
      </c>
      <c r="N203" s="77">
        <f t="shared" si="59"/>
        <v>4095000</v>
      </c>
      <c r="O203" s="77">
        <f t="shared" si="59"/>
        <v>4095000</v>
      </c>
      <c r="P203" s="78"/>
    </row>
    <row r="204" spans="1:16" s="22" customFormat="1" ht="66">
      <c r="A204" s="70">
        <v>3</v>
      </c>
      <c r="B204" s="71" t="s">
        <v>332</v>
      </c>
      <c r="C204" s="92" t="s">
        <v>330</v>
      </c>
      <c r="D204" s="93">
        <v>78</v>
      </c>
      <c r="E204" s="74">
        <v>0</v>
      </c>
      <c r="F204" s="73">
        <v>0</v>
      </c>
      <c r="G204" s="73">
        <f t="shared" si="57"/>
        <v>78</v>
      </c>
      <c r="H204" s="73">
        <f t="shared" si="58"/>
        <v>78</v>
      </c>
      <c r="I204" s="143">
        <v>454000</v>
      </c>
      <c r="J204" s="75">
        <v>0</v>
      </c>
      <c r="K204" s="76">
        <f t="shared" si="48"/>
        <v>35412000</v>
      </c>
      <c r="L204" s="77">
        <f t="shared" si="59"/>
        <v>0</v>
      </c>
      <c r="M204" s="77">
        <f t="shared" si="59"/>
        <v>0</v>
      </c>
      <c r="N204" s="77">
        <f t="shared" si="59"/>
        <v>35412000</v>
      </c>
      <c r="O204" s="77">
        <f t="shared" si="59"/>
        <v>35412000</v>
      </c>
      <c r="P204" s="78"/>
    </row>
    <row r="205" spans="1:16" s="22" customFormat="1" ht="66">
      <c r="A205" s="70">
        <v>4</v>
      </c>
      <c r="B205" s="71" t="s">
        <v>333</v>
      </c>
      <c r="C205" s="92" t="s">
        <v>334</v>
      </c>
      <c r="D205" s="93">
        <v>10</v>
      </c>
      <c r="E205" s="74">
        <v>0</v>
      </c>
      <c r="F205" s="73">
        <v>0</v>
      </c>
      <c r="G205" s="73">
        <f t="shared" si="57"/>
        <v>10</v>
      </c>
      <c r="H205" s="73">
        <f t="shared" si="58"/>
        <v>10</v>
      </c>
      <c r="I205" s="143">
        <v>1484000</v>
      </c>
      <c r="J205" s="75">
        <v>0</v>
      </c>
      <c r="K205" s="76">
        <f t="shared" si="48"/>
        <v>14840000</v>
      </c>
      <c r="L205" s="77">
        <f t="shared" si="59"/>
        <v>0</v>
      </c>
      <c r="M205" s="77">
        <f t="shared" si="59"/>
        <v>0</v>
      </c>
      <c r="N205" s="77">
        <f t="shared" si="59"/>
        <v>14840000</v>
      </c>
      <c r="O205" s="77">
        <f t="shared" si="59"/>
        <v>14840000</v>
      </c>
      <c r="P205" s="78"/>
    </row>
    <row r="206" spans="1:16" s="22" customFormat="1" ht="66">
      <c r="A206" s="70">
        <v>5</v>
      </c>
      <c r="B206" s="71" t="s">
        <v>335</v>
      </c>
      <c r="C206" s="92" t="s">
        <v>334</v>
      </c>
      <c r="D206" s="93">
        <v>40</v>
      </c>
      <c r="E206" s="74">
        <v>0</v>
      </c>
      <c r="F206" s="73">
        <v>0</v>
      </c>
      <c r="G206" s="73">
        <f t="shared" si="57"/>
        <v>40</v>
      </c>
      <c r="H206" s="73">
        <f t="shared" si="58"/>
        <v>40</v>
      </c>
      <c r="I206" s="143">
        <v>1133000</v>
      </c>
      <c r="J206" s="75">
        <v>0</v>
      </c>
      <c r="K206" s="76">
        <f t="shared" si="48"/>
        <v>45320000</v>
      </c>
      <c r="L206" s="77">
        <f t="shared" si="59"/>
        <v>0</v>
      </c>
      <c r="M206" s="77">
        <f t="shared" si="59"/>
        <v>0</v>
      </c>
      <c r="N206" s="77">
        <f t="shared" si="59"/>
        <v>45320000</v>
      </c>
      <c r="O206" s="77">
        <f t="shared" si="59"/>
        <v>45320000</v>
      </c>
      <c r="P206" s="78"/>
    </row>
    <row r="207" spans="1:16" s="22" customFormat="1" ht="33">
      <c r="A207" s="70">
        <v>6</v>
      </c>
      <c r="B207" s="71" t="s">
        <v>336</v>
      </c>
      <c r="C207" s="92" t="s">
        <v>337</v>
      </c>
      <c r="D207" s="93">
        <v>25</v>
      </c>
      <c r="E207" s="74">
        <v>0</v>
      </c>
      <c r="F207" s="73">
        <v>0</v>
      </c>
      <c r="G207" s="73">
        <f t="shared" si="57"/>
        <v>25</v>
      </c>
      <c r="H207" s="73">
        <f t="shared" si="58"/>
        <v>25</v>
      </c>
      <c r="I207" s="143">
        <v>1751000</v>
      </c>
      <c r="J207" s="75">
        <v>0</v>
      </c>
      <c r="K207" s="76">
        <f t="shared" si="48"/>
        <v>43775000</v>
      </c>
      <c r="L207" s="77">
        <f t="shared" si="59"/>
        <v>0</v>
      </c>
      <c r="M207" s="77">
        <f t="shared" si="59"/>
        <v>0</v>
      </c>
      <c r="N207" s="77">
        <f t="shared" si="59"/>
        <v>43775000</v>
      </c>
      <c r="O207" s="77">
        <f t="shared" si="59"/>
        <v>43775000</v>
      </c>
      <c r="P207" s="78"/>
    </row>
    <row r="208" spans="1:16" s="22" customFormat="1" ht="49.5">
      <c r="A208" s="70">
        <v>7</v>
      </c>
      <c r="B208" s="71" t="s">
        <v>338</v>
      </c>
      <c r="C208" s="92" t="s">
        <v>339</v>
      </c>
      <c r="D208" s="93">
        <v>15</v>
      </c>
      <c r="E208" s="74">
        <v>0</v>
      </c>
      <c r="F208" s="73">
        <v>0</v>
      </c>
      <c r="G208" s="73">
        <f t="shared" si="57"/>
        <v>15</v>
      </c>
      <c r="H208" s="73">
        <f t="shared" si="58"/>
        <v>15</v>
      </c>
      <c r="I208" s="143">
        <v>18084000</v>
      </c>
      <c r="J208" s="75">
        <v>0</v>
      </c>
      <c r="K208" s="76">
        <f t="shared" si="48"/>
        <v>271260000</v>
      </c>
      <c r="L208" s="77">
        <f t="shared" si="59"/>
        <v>0</v>
      </c>
      <c r="M208" s="77">
        <f t="shared" si="59"/>
        <v>0</v>
      </c>
      <c r="N208" s="77">
        <f t="shared" si="59"/>
        <v>271260000</v>
      </c>
      <c r="O208" s="77">
        <f t="shared" si="59"/>
        <v>271260000</v>
      </c>
      <c r="P208" s="78"/>
    </row>
    <row r="209" spans="1:16" s="22" customFormat="1" ht="99">
      <c r="A209" s="70">
        <v>8</v>
      </c>
      <c r="B209" s="71" t="s">
        <v>340</v>
      </c>
      <c r="C209" s="92" t="s">
        <v>330</v>
      </c>
      <c r="D209" s="93">
        <v>3</v>
      </c>
      <c r="E209" s="74">
        <v>0</v>
      </c>
      <c r="F209" s="73">
        <v>0</v>
      </c>
      <c r="G209" s="73">
        <f t="shared" si="57"/>
        <v>3</v>
      </c>
      <c r="H209" s="73">
        <f t="shared" si="58"/>
        <v>3</v>
      </c>
      <c r="I209" s="143">
        <v>567000</v>
      </c>
      <c r="J209" s="75">
        <v>0</v>
      </c>
      <c r="K209" s="76">
        <f t="shared" si="48"/>
        <v>1701000</v>
      </c>
      <c r="L209" s="77">
        <f t="shared" si="59"/>
        <v>0</v>
      </c>
      <c r="M209" s="77">
        <f t="shared" si="59"/>
        <v>0</v>
      </c>
      <c r="N209" s="77">
        <f t="shared" si="59"/>
        <v>1701000</v>
      </c>
      <c r="O209" s="77">
        <f t="shared" si="59"/>
        <v>1701000</v>
      </c>
      <c r="P209" s="78"/>
    </row>
    <row r="210" spans="1:16" s="22" customFormat="1" ht="49.5">
      <c r="A210" s="70">
        <v>9</v>
      </c>
      <c r="B210" s="71" t="s">
        <v>341</v>
      </c>
      <c r="C210" s="92" t="s">
        <v>102</v>
      </c>
      <c r="D210" s="93">
        <v>195</v>
      </c>
      <c r="E210" s="74">
        <v>0</v>
      </c>
      <c r="F210" s="73">
        <v>0</v>
      </c>
      <c r="G210" s="73">
        <f t="shared" si="57"/>
        <v>195</v>
      </c>
      <c r="H210" s="73">
        <f t="shared" si="58"/>
        <v>195</v>
      </c>
      <c r="I210" s="143">
        <v>214000</v>
      </c>
      <c r="J210" s="75">
        <v>0</v>
      </c>
      <c r="K210" s="76">
        <f t="shared" si="48"/>
        <v>41730000</v>
      </c>
      <c r="L210" s="77">
        <f t="shared" si="59"/>
        <v>0</v>
      </c>
      <c r="M210" s="77">
        <f t="shared" si="59"/>
        <v>0</v>
      </c>
      <c r="N210" s="77">
        <f t="shared" si="59"/>
        <v>41730000</v>
      </c>
      <c r="O210" s="77">
        <f t="shared" si="59"/>
        <v>41730000</v>
      </c>
      <c r="P210" s="78"/>
    </row>
    <row r="211" spans="1:16" s="22" customFormat="1" ht="33">
      <c r="A211" s="70">
        <v>10</v>
      </c>
      <c r="B211" s="71" t="s">
        <v>342</v>
      </c>
      <c r="C211" s="92" t="s">
        <v>343</v>
      </c>
      <c r="D211" s="93">
        <v>20</v>
      </c>
      <c r="E211" s="74">
        <v>0</v>
      </c>
      <c r="F211" s="73">
        <v>0</v>
      </c>
      <c r="G211" s="73">
        <f t="shared" si="57"/>
        <v>20</v>
      </c>
      <c r="H211" s="73">
        <f t="shared" si="58"/>
        <v>20</v>
      </c>
      <c r="I211" s="143">
        <v>5782000</v>
      </c>
      <c r="J211" s="75">
        <v>0</v>
      </c>
      <c r="K211" s="76">
        <f t="shared" si="48"/>
        <v>115640000</v>
      </c>
      <c r="L211" s="77">
        <f t="shared" si="59"/>
        <v>0</v>
      </c>
      <c r="M211" s="77">
        <f t="shared" si="59"/>
        <v>0</v>
      </c>
      <c r="N211" s="77">
        <f t="shared" si="59"/>
        <v>115640000</v>
      </c>
      <c r="O211" s="77">
        <f t="shared" si="59"/>
        <v>115640000</v>
      </c>
      <c r="P211" s="78"/>
    </row>
    <row r="212" spans="1:16" s="22" customFormat="1" ht="33">
      <c r="A212" s="70">
        <v>11</v>
      </c>
      <c r="B212" s="71" t="s">
        <v>344</v>
      </c>
      <c r="C212" s="92" t="s">
        <v>343</v>
      </c>
      <c r="D212" s="93">
        <v>10</v>
      </c>
      <c r="E212" s="74">
        <v>0</v>
      </c>
      <c r="F212" s="73">
        <v>0</v>
      </c>
      <c r="G212" s="73">
        <f t="shared" si="57"/>
        <v>10</v>
      </c>
      <c r="H212" s="73">
        <f t="shared" si="58"/>
        <v>10</v>
      </c>
      <c r="I212" s="143">
        <v>7457000</v>
      </c>
      <c r="J212" s="75">
        <v>0</v>
      </c>
      <c r="K212" s="76">
        <f t="shared" si="48"/>
        <v>74570000</v>
      </c>
      <c r="L212" s="77">
        <f t="shared" si="59"/>
        <v>0</v>
      </c>
      <c r="M212" s="77">
        <f t="shared" si="59"/>
        <v>0</v>
      </c>
      <c r="N212" s="77">
        <f t="shared" si="59"/>
        <v>74570000</v>
      </c>
      <c r="O212" s="77">
        <f t="shared" si="59"/>
        <v>74570000</v>
      </c>
      <c r="P212" s="78"/>
    </row>
    <row r="213" spans="1:16" s="22" customFormat="1" ht="49.5">
      <c r="A213" s="70">
        <v>12</v>
      </c>
      <c r="B213" s="71" t="s">
        <v>345</v>
      </c>
      <c r="C213" s="92" t="s">
        <v>346</v>
      </c>
      <c r="D213" s="93">
        <v>750</v>
      </c>
      <c r="E213" s="74">
        <v>0</v>
      </c>
      <c r="F213" s="73">
        <v>0</v>
      </c>
      <c r="G213" s="73">
        <f t="shared" si="57"/>
        <v>750</v>
      </c>
      <c r="H213" s="73">
        <f t="shared" si="58"/>
        <v>750</v>
      </c>
      <c r="I213" s="143">
        <v>74000</v>
      </c>
      <c r="J213" s="75">
        <v>0</v>
      </c>
      <c r="K213" s="76">
        <f t="shared" si="48"/>
        <v>55500000</v>
      </c>
      <c r="L213" s="77">
        <f t="shared" si="59"/>
        <v>0</v>
      </c>
      <c r="M213" s="77">
        <f t="shared" si="59"/>
        <v>0</v>
      </c>
      <c r="N213" s="77">
        <f t="shared" si="59"/>
        <v>55500000</v>
      </c>
      <c r="O213" s="77">
        <f t="shared" si="59"/>
        <v>55500000</v>
      </c>
      <c r="P213" s="78"/>
    </row>
    <row r="214" spans="1:16" s="22" customFormat="1" ht="33">
      <c r="A214" s="70">
        <v>13</v>
      </c>
      <c r="B214" s="71" t="s">
        <v>347</v>
      </c>
      <c r="C214" s="92" t="s">
        <v>346</v>
      </c>
      <c r="D214" s="93">
        <v>267</v>
      </c>
      <c r="E214" s="74">
        <v>0</v>
      </c>
      <c r="F214" s="73">
        <v>0</v>
      </c>
      <c r="G214" s="73">
        <f t="shared" si="57"/>
        <v>267</v>
      </c>
      <c r="H214" s="73">
        <f t="shared" si="58"/>
        <v>267</v>
      </c>
      <c r="I214" s="143">
        <v>141000</v>
      </c>
      <c r="J214" s="75">
        <v>0</v>
      </c>
      <c r="K214" s="76">
        <f t="shared" si="48"/>
        <v>37647000</v>
      </c>
      <c r="L214" s="77">
        <f t="shared" si="59"/>
        <v>0</v>
      </c>
      <c r="M214" s="77">
        <f t="shared" si="59"/>
        <v>0</v>
      </c>
      <c r="N214" s="77">
        <f t="shared" si="59"/>
        <v>37647000</v>
      </c>
      <c r="O214" s="77">
        <f t="shared" si="59"/>
        <v>37647000</v>
      </c>
      <c r="P214" s="78"/>
    </row>
    <row r="215" spans="1:16" s="22" customFormat="1" ht="16.5">
      <c r="A215" s="70">
        <v>14</v>
      </c>
      <c r="B215" s="71" t="s">
        <v>348</v>
      </c>
      <c r="C215" s="92" t="s">
        <v>426</v>
      </c>
      <c r="D215" s="93"/>
      <c r="E215" s="74">
        <v>0</v>
      </c>
      <c r="F215" s="73">
        <v>0</v>
      </c>
      <c r="G215" s="73">
        <f t="shared" si="57"/>
        <v>0</v>
      </c>
      <c r="H215" s="73">
        <f t="shared" si="58"/>
        <v>0</v>
      </c>
      <c r="I215" s="143">
        <v>0</v>
      </c>
      <c r="J215" s="75">
        <v>0</v>
      </c>
      <c r="K215" s="76">
        <f t="shared" si="48"/>
        <v>0</v>
      </c>
      <c r="L215" s="77">
        <f t="shared" si="59"/>
        <v>0</v>
      </c>
      <c r="M215" s="77">
        <f t="shared" si="59"/>
        <v>0</v>
      </c>
      <c r="N215" s="77">
        <f t="shared" si="59"/>
        <v>0</v>
      </c>
      <c r="O215" s="77">
        <f t="shared" si="59"/>
        <v>0</v>
      </c>
      <c r="P215" s="78"/>
    </row>
    <row r="216" spans="1:16" s="22" customFormat="1" ht="49.5">
      <c r="A216" s="70">
        <v>15</v>
      </c>
      <c r="B216" s="71" t="s">
        <v>349</v>
      </c>
      <c r="C216" s="92" t="s">
        <v>350</v>
      </c>
      <c r="D216" s="93">
        <v>150</v>
      </c>
      <c r="E216" s="74">
        <v>0</v>
      </c>
      <c r="F216" s="73">
        <v>0</v>
      </c>
      <c r="G216" s="73">
        <f t="shared" si="57"/>
        <v>150</v>
      </c>
      <c r="H216" s="73">
        <f t="shared" si="58"/>
        <v>150</v>
      </c>
      <c r="I216" s="143">
        <v>299000</v>
      </c>
      <c r="J216" s="75">
        <v>0</v>
      </c>
      <c r="K216" s="76">
        <f t="shared" si="48"/>
        <v>44850000</v>
      </c>
      <c r="L216" s="77">
        <f t="shared" si="59"/>
        <v>0</v>
      </c>
      <c r="M216" s="77">
        <f t="shared" si="59"/>
        <v>0</v>
      </c>
      <c r="N216" s="77">
        <f t="shared" si="59"/>
        <v>44850000</v>
      </c>
      <c r="O216" s="77">
        <f t="shared" si="59"/>
        <v>44850000</v>
      </c>
      <c r="P216" s="78"/>
    </row>
    <row r="217" spans="1:16" s="22" customFormat="1" ht="49.5">
      <c r="A217" s="70">
        <v>16</v>
      </c>
      <c r="B217" s="71" t="s">
        <v>351</v>
      </c>
      <c r="C217" s="92" t="s">
        <v>352</v>
      </c>
      <c r="D217" s="93">
        <v>1</v>
      </c>
      <c r="E217" s="74">
        <v>0</v>
      </c>
      <c r="F217" s="73">
        <v>0</v>
      </c>
      <c r="G217" s="73">
        <f t="shared" si="57"/>
        <v>1</v>
      </c>
      <c r="H217" s="73">
        <f t="shared" si="58"/>
        <v>1</v>
      </c>
      <c r="I217" s="143">
        <v>3749000</v>
      </c>
      <c r="J217" s="75">
        <v>0</v>
      </c>
      <c r="K217" s="76">
        <f t="shared" si="48"/>
        <v>3749000</v>
      </c>
      <c r="L217" s="77">
        <f t="shared" si="59"/>
        <v>0</v>
      </c>
      <c r="M217" s="77">
        <f t="shared" si="59"/>
        <v>0</v>
      </c>
      <c r="N217" s="77">
        <f t="shared" si="59"/>
        <v>3749000</v>
      </c>
      <c r="O217" s="77">
        <f t="shared" si="59"/>
        <v>3749000</v>
      </c>
      <c r="P217" s="78"/>
    </row>
    <row r="218" spans="1:16" s="22" customFormat="1" ht="49.5">
      <c r="A218" s="70">
        <v>17</v>
      </c>
      <c r="B218" s="71" t="s">
        <v>353</v>
      </c>
      <c r="C218" s="92" t="s">
        <v>352</v>
      </c>
      <c r="D218" s="93">
        <v>2</v>
      </c>
      <c r="E218" s="74">
        <v>0</v>
      </c>
      <c r="F218" s="73">
        <v>0</v>
      </c>
      <c r="G218" s="73">
        <f t="shared" si="57"/>
        <v>2</v>
      </c>
      <c r="H218" s="73">
        <f t="shared" si="58"/>
        <v>2</v>
      </c>
      <c r="I218" s="143">
        <v>1869000</v>
      </c>
      <c r="J218" s="75">
        <v>0</v>
      </c>
      <c r="K218" s="76">
        <f t="shared" si="48"/>
        <v>3738000</v>
      </c>
      <c r="L218" s="77">
        <f t="shared" si="59"/>
        <v>0</v>
      </c>
      <c r="M218" s="77">
        <f t="shared" si="59"/>
        <v>0</v>
      </c>
      <c r="N218" s="77">
        <f t="shared" si="59"/>
        <v>3738000</v>
      </c>
      <c r="O218" s="77">
        <f t="shared" si="59"/>
        <v>3738000</v>
      </c>
      <c r="P218" s="78"/>
    </row>
    <row r="219" spans="1:16" s="22" customFormat="1" ht="66">
      <c r="A219" s="70">
        <v>18</v>
      </c>
      <c r="B219" s="71" t="s">
        <v>354</v>
      </c>
      <c r="C219" s="92" t="s">
        <v>352</v>
      </c>
      <c r="D219" s="93">
        <v>96</v>
      </c>
      <c r="E219" s="74">
        <v>0</v>
      </c>
      <c r="F219" s="73">
        <v>0</v>
      </c>
      <c r="G219" s="73">
        <f t="shared" si="57"/>
        <v>96</v>
      </c>
      <c r="H219" s="73">
        <f t="shared" si="58"/>
        <v>96</v>
      </c>
      <c r="I219" s="143">
        <v>185000</v>
      </c>
      <c r="J219" s="75">
        <v>0</v>
      </c>
      <c r="K219" s="76">
        <f t="shared" si="48"/>
        <v>17760000</v>
      </c>
      <c r="L219" s="77">
        <f t="shared" si="59"/>
        <v>0</v>
      </c>
      <c r="M219" s="77">
        <f t="shared" si="59"/>
        <v>0</v>
      </c>
      <c r="N219" s="77">
        <f t="shared" si="59"/>
        <v>17760000</v>
      </c>
      <c r="O219" s="77">
        <f t="shared" si="59"/>
        <v>17760000</v>
      </c>
      <c r="P219" s="78"/>
    </row>
    <row r="220" spans="1:16" s="22" customFormat="1" ht="148.5">
      <c r="A220" s="70">
        <v>19</v>
      </c>
      <c r="B220" s="71" t="s">
        <v>355</v>
      </c>
      <c r="C220" s="92" t="s">
        <v>346</v>
      </c>
      <c r="D220" s="93">
        <v>100</v>
      </c>
      <c r="E220" s="74">
        <v>0</v>
      </c>
      <c r="F220" s="73">
        <v>0</v>
      </c>
      <c r="G220" s="73">
        <f t="shared" si="57"/>
        <v>100</v>
      </c>
      <c r="H220" s="73">
        <f t="shared" si="58"/>
        <v>100</v>
      </c>
      <c r="I220" s="143">
        <v>66000</v>
      </c>
      <c r="J220" s="75">
        <v>0</v>
      </c>
      <c r="K220" s="76">
        <f t="shared" si="48"/>
        <v>6600000</v>
      </c>
      <c r="L220" s="77">
        <f t="shared" si="59"/>
        <v>0</v>
      </c>
      <c r="M220" s="77">
        <f t="shared" si="59"/>
        <v>0</v>
      </c>
      <c r="N220" s="77">
        <f t="shared" si="59"/>
        <v>6600000</v>
      </c>
      <c r="O220" s="77">
        <f t="shared" si="59"/>
        <v>6600000</v>
      </c>
      <c r="P220" s="78"/>
    </row>
    <row r="221" spans="1:16" s="22" customFormat="1" ht="132">
      <c r="A221" s="70">
        <v>20</v>
      </c>
      <c r="B221" s="71" t="s">
        <v>356</v>
      </c>
      <c r="C221" s="92" t="s">
        <v>346</v>
      </c>
      <c r="D221" s="93">
        <v>25</v>
      </c>
      <c r="E221" s="74">
        <v>0</v>
      </c>
      <c r="F221" s="73">
        <v>0</v>
      </c>
      <c r="G221" s="73">
        <f t="shared" si="57"/>
        <v>25</v>
      </c>
      <c r="H221" s="73">
        <f t="shared" si="58"/>
        <v>25</v>
      </c>
      <c r="I221" s="143">
        <v>66000</v>
      </c>
      <c r="J221" s="75">
        <v>0</v>
      </c>
      <c r="K221" s="76">
        <f t="shared" si="48"/>
        <v>1650000</v>
      </c>
      <c r="L221" s="77">
        <f t="shared" si="59"/>
        <v>0</v>
      </c>
      <c r="M221" s="77">
        <f t="shared" si="59"/>
        <v>0</v>
      </c>
      <c r="N221" s="77">
        <f t="shared" si="59"/>
        <v>1650000</v>
      </c>
      <c r="O221" s="77">
        <f t="shared" si="59"/>
        <v>1650000</v>
      </c>
      <c r="P221" s="83"/>
    </row>
    <row r="222" spans="1:16" s="22" customFormat="1" ht="66">
      <c r="A222" s="70">
        <v>21</v>
      </c>
      <c r="B222" s="71" t="s">
        <v>357</v>
      </c>
      <c r="C222" s="92" t="s">
        <v>346</v>
      </c>
      <c r="D222" s="93">
        <v>5</v>
      </c>
      <c r="E222" s="74">
        <v>0</v>
      </c>
      <c r="F222" s="73">
        <v>0</v>
      </c>
      <c r="G222" s="73">
        <f t="shared" si="57"/>
        <v>5</v>
      </c>
      <c r="H222" s="73">
        <f t="shared" si="58"/>
        <v>5</v>
      </c>
      <c r="I222" s="143">
        <v>66000</v>
      </c>
      <c r="J222" s="75">
        <v>0</v>
      </c>
      <c r="K222" s="76">
        <f t="shared" si="48"/>
        <v>330000</v>
      </c>
      <c r="L222" s="77">
        <f t="shared" si="59"/>
        <v>0</v>
      </c>
      <c r="M222" s="77">
        <f t="shared" si="59"/>
        <v>0</v>
      </c>
      <c r="N222" s="77">
        <f t="shared" si="59"/>
        <v>330000</v>
      </c>
      <c r="O222" s="77">
        <f t="shared" si="59"/>
        <v>330000</v>
      </c>
      <c r="P222" s="78"/>
    </row>
    <row r="223" spans="1:16" s="22" customFormat="1" ht="132">
      <c r="A223" s="70">
        <v>22</v>
      </c>
      <c r="B223" s="71" t="s">
        <v>358</v>
      </c>
      <c r="C223" s="92" t="s">
        <v>346</v>
      </c>
      <c r="D223" s="93">
        <v>35</v>
      </c>
      <c r="E223" s="74">
        <v>0</v>
      </c>
      <c r="F223" s="73">
        <v>0</v>
      </c>
      <c r="G223" s="73">
        <f t="shared" si="57"/>
        <v>35</v>
      </c>
      <c r="H223" s="73">
        <f t="shared" si="58"/>
        <v>35</v>
      </c>
      <c r="I223" s="143">
        <v>66000</v>
      </c>
      <c r="J223" s="75">
        <v>0</v>
      </c>
      <c r="K223" s="76">
        <f t="shared" si="48"/>
        <v>2310000</v>
      </c>
      <c r="L223" s="77">
        <f t="shared" si="59"/>
        <v>0</v>
      </c>
      <c r="M223" s="77">
        <f t="shared" si="59"/>
        <v>0</v>
      </c>
      <c r="N223" s="77">
        <f t="shared" si="59"/>
        <v>2310000</v>
      </c>
      <c r="O223" s="77">
        <f t="shared" si="59"/>
        <v>2310000</v>
      </c>
      <c r="P223" s="78"/>
    </row>
    <row r="224" spans="1:16" s="22" customFormat="1" ht="66">
      <c r="A224" s="70">
        <v>23</v>
      </c>
      <c r="B224" s="71" t="s">
        <v>359</v>
      </c>
      <c r="C224" s="92" t="s">
        <v>346</v>
      </c>
      <c r="D224" s="93">
        <v>40</v>
      </c>
      <c r="E224" s="74">
        <v>0</v>
      </c>
      <c r="F224" s="73">
        <v>0</v>
      </c>
      <c r="G224" s="73">
        <f t="shared" si="57"/>
        <v>40</v>
      </c>
      <c r="H224" s="73">
        <f t="shared" si="58"/>
        <v>40</v>
      </c>
      <c r="I224" s="143">
        <v>66000</v>
      </c>
      <c r="J224" s="75">
        <v>0</v>
      </c>
      <c r="K224" s="76">
        <f t="shared" si="48"/>
        <v>2640000</v>
      </c>
      <c r="L224" s="77">
        <f t="shared" si="59"/>
        <v>0</v>
      </c>
      <c r="M224" s="77">
        <f t="shared" si="59"/>
        <v>0</v>
      </c>
      <c r="N224" s="77">
        <f t="shared" si="59"/>
        <v>2640000</v>
      </c>
      <c r="O224" s="77">
        <f t="shared" si="59"/>
        <v>2640000</v>
      </c>
      <c r="P224" s="78"/>
    </row>
    <row r="225" spans="1:16" s="22" customFormat="1" ht="49.5">
      <c r="A225" s="70">
        <v>24</v>
      </c>
      <c r="B225" s="71" t="s">
        <v>360</v>
      </c>
      <c r="C225" s="92" t="s">
        <v>346</v>
      </c>
      <c r="D225" s="93">
        <v>40</v>
      </c>
      <c r="E225" s="74">
        <v>0</v>
      </c>
      <c r="F225" s="73">
        <v>0</v>
      </c>
      <c r="G225" s="73">
        <f t="shared" si="57"/>
        <v>40</v>
      </c>
      <c r="H225" s="73">
        <f t="shared" si="58"/>
        <v>40</v>
      </c>
      <c r="I225" s="143">
        <v>43000</v>
      </c>
      <c r="J225" s="75">
        <v>0</v>
      </c>
      <c r="K225" s="76">
        <f t="shared" si="48"/>
        <v>1720000</v>
      </c>
      <c r="L225" s="77">
        <f t="shared" si="59"/>
        <v>0</v>
      </c>
      <c r="M225" s="77">
        <f t="shared" si="59"/>
        <v>0</v>
      </c>
      <c r="N225" s="77">
        <f t="shared" si="59"/>
        <v>1720000</v>
      </c>
      <c r="O225" s="77">
        <f t="shared" si="59"/>
        <v>1720000</v>
      </c>
      <c r="P225" s="78"/>
    </row>
    <row r="226" spans="1:16" s="22" customFormat="1" ht="66">
      <c r="A226" s="70">
        <v>25</v>
      </c>
      <c r="B226" s="71" t="s">
        <v>361</v>
      </c>
      <c r="C226" s="92" t="s">
        <v>362</v>
      </c>
      <c r="D226" s="93">
        <v>20</v>
      </c>
      <c r="E226" s="74">
        <v>0</v>
      </c>
      <c r="F226" s="73">
        <v>0</v>
      </c>
      <c r="G226" s="73">
        <f t="shared" si="57"/>
        <v>20</v>
      </c>
      <c r="H226" s="73">
        <f t="shared" si="58"/>
        <v>20</v>
      </c>
      <c r="I226" s="143">
        <v>44000</v>
      </c>
      <c r="J226" s="75">
        <v>0</v>
      </c>
      <c r="K226" s="76">
        <f t="shared" si="48"/>
        <v>880000</v>
      </c>
      <c r="L226" s="77">
        <f t="shared" si="59"/>
        <v>0</v>
      </c>
      <c r="M226" s="77">
        <f t="shared" si="59"/>
        <v>0</v>
      </c>
      <c r="N226" s="77">
        <f t="shared" si="59"/>
        <v>880000</v>
      </c>
      <c r="O226" s="77">
        <f t="shared" si="59"/>
        <v>880000</v>
      </c>
      <c r="P226" s="78"/>
    </row>
    <row r="227" spans="1:16" s="22" customFormat="1" ht="33">
      <c r="A227" s="70">
        <v>26</v>
      </c>
      <c r="B227" s="71" t="s">
        <v>363</v>
      </c>
      <c r="C227" s="92" t="s">
        <v>364</v>
      </c>
      <c r="D227" s="93">
        <v>20</v>
      </c>
      <c r="E227" s="74">
        <v>0</v>
      </c>
      <c r="F227" s="73">
        <v>0</v>
      </c>
      <c r="G227" s="73">
        <f t="shared" si="57"/>
        <v>20</v>
      </c>
      <c r="H227" s="73">
        <f t="shared" si="58"/>
        <v>20</v>
      </c>
      <c r="I227" s="143">
        <v>23000</v>
      </c>
      <c r="J227" s="75">
        <v>0</v>
      </c>
      <c r="K227" s="76">
        <f t="shared" si="48"/>
        <v>460000</v>
      </c>
      <c r="L227" s="77">
        <f t="shared" si="59"/>
        <v>0</v>
      </c>
      <c r="M227" s="77">
        <f t="shared" si="59"/>
        <v>0</v>
      </c>
      <c r="N227" s="77">
        <f t="shared" si="59"/>
        <v>460000</v>
      </c>
      <c r="O227" s="77">
        <f t="shared" si="59"/>
        <v>460000</v>
      </c>
      <c r="P227" s="78"/>
    </row>
    <row r="228" spans="1:16" s="22" customFormat="1" ht="49.5">
      <c r="A228" s="70">
        <v>27</v>
      </c>
      <c r="B228" s="71" t="s">
        <v>365</v>
      </c>
      <c r="C228" s="92" t="s">
        <v>366</v>
      </c>
      <c r="D228" s="93">
        <v>18</v>
      </c>
      <c r="E228" s="74">
        <v>0</v>
      </c>
      <c r="F228" s="73">
        <v>0</v>
      </c>
      <c r="G228" s="73">
        <f t="shared" si="57"/>
        <v>18</v>
      </c>
      <c r="H228" s="73">
        <f t="shared" si="58"/>
        <v>18</v>
      </c>
      <c r="I228" s="143">
        <v>77000</v>
      </c>
      <c r="J228" s="75">
        <v>0</v>
      </c>
      <c r="K228" s="76">
        <f t="shared" si="48"/>
        <v>1386000</v>
      </c>
      <c r="L228" s="77">
        <f t="shared" si="59"/>
        <v>0</v>
      </c>
      <c r="M228" s="77">
        <f t="shared" si="59"/>
        <v>0</v>
      </c>
      <c r="N228" s="77">
        <f t="shared" si="59"/>
        <v>1386000</v>
      </c>
      <c r="O228" s="77">
        <f t="shared" si="59"/>
        <v>1386000</v>
      </c>
      <c r="P228" s="78"/>
    </row>
    <row r="229" spans="1:16" s="22" customFormat="1" ht="33">
      <c r="A229" s="70">
        <v>28</v>
      </c>
      <c r="B229" s="71" t="s">
        <v>367</v>
      </c>
      <c r="C229" s="92" t="s">
        <v>368</v>
      </c>
      <c r="D229" s="93">
        <v>1</v>
      </c>
      <c r="E229" s="74">
        <v>0</v>
      </c>
      <c r="F229" s="73">
        <v>0</v>
      </c>
      <c r="G229" s="73">
        <f t="shared" si="57"/>
        <v>1</v>
      </c>
      <c r="H229" s="73">
        <f t="shared" si="58"/>
        <v>1</v>
      </c>
      <c r="I229" s="143">
        <v>1359000</v>
      </c>
      <c r="J229" s="75">
        <v>0</v>
      </c>
      <c r="K229" s="76">
        <f t="shared" si="48"/>
        <v>1359000</v>
      </c>
      <c r="L229" s="77">
        <f t="shared" si="59"/>
        <v>0</v>
      </c>
      <c r="M229" s="77">
        <f t="shared" si="59"/>
        <v>0</v>
      </c>
      <c r="N229" s="77">
        <f t="shared" si="59"/>
        <v>1359000</v>
      </c>
      <c r="O229" s="77">
        <f t="shared" si="59"/>
        <v>1359000</v>
      </c>
      <c r="P229" s="78"/>
    </row>
    <row r="230" spans="1:16" s="22" customFormat="1" ht="33">
      <c r="A230" s="70">
        <v>29</v>
      </c>
      <c r="B230" s="71" t="s">
        <v>369</v>
      </c>
      <c r="C230" s="92" t="s">
        <v>370</v>
      </c>
      <c r="D230" s="93">
        <v>12</v>
      </c>
      <c r="E230" s="74">
        <v>0</v>
      </c>
      <c r="F230" s="73">
        <v>0</v>
      </c>
      <c r="G230" s="73">
        <f t="shared" si="57"/>
        <v>12</v>
      </c>
      <c r="H230" s="73">
        <f t="shared" si="58"/>
        <v>12</v>
      </c>
      <c r="I230" s="143">
        <v>734000</v>
      </c>
      <c r="J230" s="75">
        <v>0</v>
      </c>
      <c r="K230" s="76">
        <f t="shared" si="48"/>
        <v>8808000</v>
      </c>
      <c r="L230" s="77">
        <f t="shared" si="59"/>
        <v>0</v>
      </c>
      <c r="M230" s="77">
        <f t="shared" si="59"/>
        <v>0</v>
      </c>
      <c r="N230" s="77">
        <f t="shared" si="59"/>
        <v>8808000</v>
      </c>
      <c r="O230" s="77">
        <f t="shared" si="59"/>
        <v>8808000</v>
      </c>
      <c r="P230" s="78"/>
    </row>
    <row r="231" spans="1:16" s="22" customFormat="1" ht="33">
      <c r="A231" s="70">
        <v>30</v>
      </c>
      <c r="B231" s="71" t="s">
        <v>371</v>
      </c>
      <c r="C231" s="92" t="s">
        <v>372</v>
      </c>
      <c r="D231" s="93">
        <v>1</v>
      </c>
      <c r="E231" s="74">
        <v>0</v>
      </c>
      <c r="F231" s="73">
        <v>0</v>
      </c>
      <c r="G231" s="73">
        <f t="shared" si="57"/>
        <v>1</v>
      </c>
      <c r="H231" s="73">
        <f t="shared" si="58"/>
        <v>1</v>
      </c>
      <c r="I231" s="143">
        <v>1305000</v>
      </c>
      <c r="J231" s="75">
        <v>0</v>
      </c>
      <c r="K231" s="76">
        <f t="shared" si="48"/>
        <v>1305000</v>
      </c>
      <c r="L231" s="77">
        <f t="shared" si="59"/>
        <v>0</v>
      </c>
      <c r="M231" s="77">
        <f t="shared" si="59"/>
        <v>0</v>
      </c>
      <c r="N231" s="77">
        <f t="shared" si="59"/>
        <v>1305000</v>
      </c>
      <c r="O231" s="77">
        <f t="shared" si="59"/>
        <v>1305000</v>
      </c>
      <c r="P231" s="78"/>
    </row>
    <row r="232" spans="1:16" s="22" customFormat="1" ht="16.5">
      <c r="A232" s="65" t="s">
        <v>57</v>
      </c>
      <c r="B232" s="259" t="s">
        <v>373</v>
      </c>
      <c r="C232" s="259"/>
      <c r="D232" s="259"/>
      <c r="E232" s="259"/>
      <c r="F232" s="79"/>
      <c r="G232" s="79"/>
      <c r="H232" s="79"/>
      <c r="I232" s="140"/>
      <c r="J232" s="75"/>
      <c r="K232" s="76"/>
      <c r="L232" s="80"/>
      <c r="M232" s="80"/>
      <c r="N232" s="81"/>
      <c r="O232" s="82"/>
      <c r="P232" s="78"/>
    </row>
    <row r="233" spans="1:16" s="22" customFormat="1" ht="66">
      <c r="A233" s="70">
        <v>1</v>
      </c>
      <c r="B233" s="71" t="s">
        <v>374</v>
      </c>
      <c r="C233" s="92" t="s">
        <v>366</v>
      </c>
      <c r="D233" s="93">
        <v>1</v>
      </c>
      <c r="E233" s="74">
        <v>0</v>
      </c>
      <c r="F233" s="73">
        <v>0</v>
      </c>
      <c r="G233" s="73">
        <f t="shared" si="57"/>
        <v>1</v>
      </c>
      <c r="H233" s="73">
        <f t="shared" ref="H233:H246" si="60">F233+G233</f>
        <v>1</v>
      </c>
      <c r="I233" s="143">
        <v>756000</v>
      </c>
      <c r="J233" s="75">
        <v>0</v>
      </c>
      <c r="K233" s="76">
        <f t="shared" si="48"/>
        <v>756000</v>
      </c>
      <c r="L233" s="77">
        <f t="shared" ref="L233:O246" si="61">E233*($I233+$J233)</f>
        <v>0</v>
      </c>
      <c r="M233" s="77">
        <f t="shared" si="61"/>
        <v>0</v>
      </c>
      <c r="N233" s="77">
        <f t="shared" si="61"/>
        <v>756000</v>
      </c>
      <c r="O233" s="77">
        <f t="shared" si="61"/>
        <v>756000</v>
      </c>
      <c r="P233" s="78"/>
    </row>
    <row r="234" spans="1:16" s="22" customFormat="1" ht="66">
      <c r="A234" s="70">
        <v>2</v>
      </c>
      <c r="B234" s="71" t="s">
        <v>375</v>
      </c>
      <c r="C234" s="92" t="s">
        <v>376</v>
      </c>
      <c r="D234" s="93">
        <v>1</v>
      </c>
      <c r="E234" s="74">
        <v>0</v>
      </c>
      <c r="F234" s="73">
        <v>0</v>
      </c>
      <c r="G234" s="73">
        <f t="shared" si="57"/>
        <v>1</v>
      </c>
      <c r="H234" s="73">
        <f t="shared" si="60"/>
        <v>1</v>
      </c>
      <c r="I234" s="143">
        <v>195000</v>
      </c>
      <c r="J234" s="75">
        <v>0</v>
      </c>
      <c r="K234" s="76">
        <f t="shared" si="48"/>
        <v>195000</v>
      </c>
      <c r="L234" s="77">
        <f t="shared" si="61"/>
        <v>0</v>
      </c>
      <c r="M234" s="77">
        <f t="shared" si="61"/>
        <v>0</v>
      </c>
      <c r="N234" s="77">
        <f t="shared" si="61"/>
        <v>195000</v>
      </c>
      <c r="O234" s="77">
        <f t="shared" si="61"/>
        <v>195000</v>
      </c>
      <c r="P234" s="78"/>
    </row>
    <row r="235" spans="1:16" s="22" customFormat="1" ht="115.5">
      <c r="A235" s="70">
        <v>3</v>
      </c>
      <c r="B235" s="71" t="s">
        <v>377</v>
      </c>
      <c r="C235" s="92" t="s">
        <v>376</v>
      </c>
      <c r="D235" s="93">
        <v>6</v>
      </c>
      <c r="E235" s="74">
        <v>0</v>
      </c>
      <c r="F235" s="73">
        <v>0</v>
      </c>
      <c r="G235" s="73">
        <f t="shared" si="57"/>
        <v>6</v>
      </c>
      <c r="H235" s="73">
        <f t="shared" si="60"/>
        <v>6</v>
      </c>
      <c r="I235" s="143">
        <v>53000</v>
      </c>
      <c r="J235" s="75">
        <v>0</v>
      </c>
      <c r="K235" s="76">
        <f t="shared" si="48"/>
        <v>318000</v>
      </c>
      <c r="L235" s="77">
        <f t="shared" si="61"/>
        <v>0</v>
      </c>
      <c r="M235" s="77">
        <f t="shared" si="61"/>
        <v>0</v>
      </c>
      <c r="N235" s="77">
        <f t="shared" si="61"/>
        <v>318000</v>
      </c>
      <c r="O235" s="77">
        <f t="shared" si="61"/>
        <v>318000</v>
      </c>
      <c r="P235" s="78"/>
    </row>
    <row r="236" spans="1:16" s="22" customFormat="1" ht="99">
      <c r="A236" s="70">
        <v>4</v>
      </c>
      <c r="B236" s="71" t="s">
        <v>378</v>
      </c>
      <c r="C236" s="92" t="s">
        <v>376</v>
      </c>
      <c r="D236" s="93">
        <v>4</v>
      </c>
      <c r="E236" s="74">
        <v>0</v>
      </c>
      <c r="F236" s="73">
        <v>0</v>
      </c>
      <c r="G236" s="73">
        <f t="shared" si="57"/>
        <v>4</v>
      </c>
      <c r="H236" s="73">
        <f t="shared" si="60"/>
        <v>4</v>
      </c>
      <c r="I236" s="143">
        <v>117000</v>
      </c>
      <c r="J236" s="75">
        <v>0</v>
      </c>
      <c r="K236" s="76">
        <f t="shared" si="48"/>
        <v>468000</v>
      </c>
      <c r="L236" s="77">
        <f t="shared" si="61"/>
        <v>0</v>
      </c>
      <c r="M236" s="77">
        <f t="shared" si="61"/>
        <v>0</v>
      </c>
      <c r="N236" s="77">
        <f t="shared" si="61"/>
        <v>468000</v>
      </c>
      <c r="O236" s="77">
        <f t="shared" si="61"/>
        <v>468000</v>
      </c>
      <c r="P236" s="78"/>
    </row>
    <row r="237" spans="1:16" s="22" customFormat="1" ht="66">
      <c r="A237" s="70">
        <v>5</v>
      </c>
      <c r="B237" s="71" t="s">
        <v>379</v>
      </c>
      <c r="C237" s="92" t="s">
        <v>376</v>
      </c>
      <c r="D237" s="93">
        <v>1</v>
      </c>
      <c r="E237" s="74">
        <v>0</v>
      </c>
      <c r="F237" s="73">
        <v>0</v>
      </c>
      <c r="G237" s="73">
        <f t="shared" si="57"/>
        <v>1</v>
      </c>
      <c r="H237" s="73">
        <f t="shared" si="60"/>
        <v>1</v>
      </c>
      <c r="I237" s="143">
        <v>117000</v>
      </c>
      <c r="J237" s="75">
        <v>0</v>
      </c>
      <c r="K237" s="76">
        <f t="shared" si="48"/>
        <v>117000</v>
      </c>
      <c r="L237" s="77">
        <f t="shared" si="61"/>
        <v>0</v>
      </c>
      <c r="M237" s="77">
        <f t="shared" si="61"/>
        <v>0</v>
      </c>
      <c r="N237" s="77">
        <f t="shared" si="61"/>
        <v>117000</v>
      </c>
      <c r="O237" s="77">
        <f t="shared" si="61"/>
        <v>117000</v>
      </c>
      <c r="P237" s="78"/>
    </row>
    <row r="238" spans="1:16" s="22" customFormat="1" ht="66">
      <c r="A238" s="70">
        <v>6</v>
      </c>
      <c r="B238" s="71" t="s">
        <v>380</v>
      </c>
      <c r="C238" s="92" t="s">
        <v>366</v>
      </c>
      <c r="D238" s="93">
        <v>1</v>
      </c>
      <c r="E238" s="74">
        <v>0</v>
      </c>
      <c r="F238" s="73">
        <v>0</v>
      </c>
      <c r="G238" s="73">
        <f t="shared" si="57"/>
        <v>1</v>
      </c>
      <c r="H238" s="73">
        <f t="shared" si="60"/>
        <v>1</v>
      </c>
      <c r="I238" s="143">
        <v>756000</v>
      </c>
      <c r="J238" s="75">
        <v>0</v>
      </c>
      <c r="K238" s="76">
        <f t="shared" ref="K238:K319" si="62">I238*D238</f>
        <v>756000</v>
      </c>
      <c r="L238" s="77">
        <f t="shared" si="61"/>
        <v>0</v>
      </c>
      <c r="M238" s="77">
        <f t="shared" si="61"/>
        <v>0</v>
      </c>
      <c r="N238" s="77">
        <f t="shared" si="61"/>
        <v>756000</v>
      </c>
      <c r="O238" s="77">
        <f t="shared" si="61"/>
        <v>756000</v>
      </c>
      <c r="P238" s="78"/>
    </row>
    <row r="239" spans="1:16" s="22" customFormat="1" ht="82.5">
      <c r="A239" s="70">
        <v>7</v>
      </c>
      <c r="B239" s="71" t="s">
        <v>381</v>
      </c>
      <c r="C239" s="92" t="s">
        <v>376</v>
      </c>
      <c r="D239" s="93">
        <v>2</v>
      </c>
      <c r="E239" s="74">
        <v>0</v>
      </c>
      <c r="F239" s="73">
        <v>0</v>
      </c>
      <c r="G239" s="73">
        <f t="shared" si="57"/>
        <v>2</v>
      </c>
      <c r="H239" s="73">
        <f t="shared" si="60"/>
        <v>2</v>
      </c>
      <c r="I239" s="143">
        <v>195000</v>
      </c>
      <c r="J239" s="75">
        <v>0</v>
      </c>
      <c r="K239" s="76">
        <f t="shared" si="62"/>
        <v>390000</v>
      </c>
      <c r="L239" s="77">
        <f t="shared" si="61"/>
        <v>0</v>
      </c>
      <c r="M239" s="77">
        <f t="shared" si="61"/>
        <v>0</v>
      </c>
      <c r="N239" s="77">
        <f t="shared" si="61"/>
        <v>390000</v>
      </c>
      <c r="O239" s="77">
        <f t="shared" si="61"/>
        <v>390000</v>
      </c>
      <c r="P239" s="78"/>
    </row>
    <row r="240" spans="1:16" s="22" customFormat="1" ht="82.5">
      <c r="A240" s="70">
        <v>8</v>
      </c>
      <c r="B240" s="71" t="s">
        <v>382</v>
      </c>
      <c r="C240" s="92" t="s">
        <v>376</v>
      </c>
      <c r="D240" s="93">
        <v>5</v>
      </c>
      <c r="E240" s="74">
        <v>0</v>
      </c>
      <c r="F240" s="73">
        <v>0</v>
      </c>
      <c r="G240" s="73">
        <f t="shared" si="57"/>
        <v>5</v>
      </c>
      <c r="H240" s="73">
        <f t="shared" si="60"/>
        <v>5</v>
      </c>
      <c r="I240" s="143">
        <v>117000</v>
      </c>
      <c r="J240" s="75">
        <v>0</v>
      </c>
      <c r="K240" s="76">
        <f t="shared" si="62"/>
        <v>585000</v>
      </c>
      <c r="L240" s="77">
        <f t="shared" si="61"/>
        <v>0</v>
      </c>
      <c r="M240" s="77">
        <f t="shared" si="61"/>
        <v>0</v>
      </c>
      <c r="N240" s="77">
        <f t="shared" si="61"/>
        <v>585000</v>
      </c>
      <c r="O240" s="77">
        <f t="shared" si="61"/>
        <v>585000</v>
      </c>
      <c r="P240" s="78"/>
    </row>
    <row r="241" spans="1:16" s="22" customFormat="1" ht="66">
      <c r="A241" s="70">
        <v>9</v>
      </c>
      <c r="B241" s="71" t="s">
        <v>383</v>
      </c>
      <c r="C241" s="92" t="s">
        <v>376</v>
      </c>
      <c r="D241" s="93">
        <v>20</v>
      </c>
      <c r="E241" s="74">
        <v>0</v>
      </c>
      <c r="F241" s="73">
        <v>0</v>
      </c>
      <c r="G241" s="73">
        <f t="shared" si="57"/>
        <v>20</v>
      </c>
      <c r="H241" s="73">
        <f t="shared" si="60"/>
        <v>20</v>
      </c>
      <c r="I241" s="143">
        <v>53000</v>
      </c>
      <c r="J241" s="75">
        <v>0</v>
      </c>
      <c r="K241" s="76">
        <f t="shared" si="62"/>
        <v>1060000</v>
      </c>
      <c r="L241" s="77">
        <f t="shared" si="61"/>
        <v>0</v>
      </c>
      <c r="M241" s="77">
        <f t="shared" si="61"/>
        <v>0</v>
      </c>
      <c r="N241" s="77">
        <f t="shared" si="61"/>
        <v>1060000</v>
      </c>
      <c r="O241" s="77">
        <f t="shared" si="61"/>
        <v>1060000</v>
      </c>
      <c r="P241" s="78"/>
    </row>
    <row r="242" spans="1:16" s="22" customFormat="1" ht="16.5">
      <c r="A242" s="70">
        <v>10</v>
      </c>
      <c r="B242" s="71" t="s">
        <v>384</v>
      </c>
      <c r="C242" s="92" t="s">
        <v>427</v>
      </c>
      <c r="D242" s="93">
        <v>5</v>
      </c>
      <c r="E242" s="74">
        <v>0</v>
      </c>
      <c r="F242" s="73">
        <v>0</v>
      </c>
      <c r="G242" s="73">
        <f t="shared" si="57"/>
        <v>5</v>
      </c>
      <c r="H242" s="73">
        <f t="shared" si="60"/>
        <v>5</v>
      </c>
      <c r="I242" s="143">
        <v>0</v>
      </c>
      <c r="J242" s="75">
        <v>0</v>
      </c>
      <c r="K242" s="76">
        <f t="shared" si="62"/>
        <v>0</v>
      </c>
      <c r="L242" s="77">
        <f t="shared" si="61"/>
        <v>0</v>
      </c>
      <c r="M242" s="77">
        <f t="shared" si="61"/>
        <v>0</v>
      </c>
      <c r="N242" s="77">
        <f t="shared" si="61"/>
        <v>0</v>
      </c>
      <c r="O242" s="77">
        <f t="shared" si="61"/>
        <v>0</v>
      </c>
      <c r="P242" s="78"/>
    </row>
    <row r="243" spans="1:16" s="22" customFormat="1" ht="66">
      <c r="A243" s="70">
        <v>11</v>
      </c>
      <c r="B243" s="71" t="s">
        <v>385</v>
      </c>
      <c r="C243" s="92" t="s">
        <v>386</v>
      </c>
      <c r="D243" s="93">
        <v>30</v>
      </c>
      <c r="E243" s="74">
        <v>0</v>
      </c>
      <c r="F243" s="73">
        <v>0</v>
      </c>
      <c r="G243" s="73">
        <f t="shared" si="57"/>
        <v>30</v>
      </c>
      <c r="H243" s="73">
        <f t="shared" si="60"/>
        <v>30</v>
      </c>
      <c r="I243" s="143">
        <v>37000</v>
      </c>
      <c r="J243" s="75">
        <v>0</v>
      </c>
      <c r="K243" s="76">
        <f t="shared" si="62"/>
        <v>1110000</v>
      </c>
      <c r="L243" s="77">
        <f t="shared" si="61"/>
        <v>0</v>
      </c>
      <c r="M243" s="77">
        <f t="shared" si="61"/>
        <v>0</v>
      </c>
      <c r="N243" s="77">
        <f t="shared" si="61"/>
        <v>1110000</v>
      </c>
      <c r="O243" s="77">
        <f t="shared" si="61"/>
        <v>1110000</v>
      </c>
      <c r="P243" s="83"/>
    </row>
    <row r="244" spans="1:16" s="22" customFormat="1" ht="16.5">
      <c r="A244" s="70">
        <v>12</v>
      </c>
      <c r="B244" s="71" t="s">
        <v>387</v>
      </c>
      <c r="C244" s="92" t="s">
        <v>337</v>
      </c>
      <c r="D244" s="93">
        <v>4</v>
      </c>
      <c r="E244" s="74">
        <v>0</v>
      </c>
      <c r="F244" s="73">
        <v>0</v>
      </c>
      <c r="G244" s="73">
        <f t="shared" si="57"/>
        <v>4</v>
      </c>
      <c r="H244" s="73">
        <f t="shared" si="60"/>
        <v>4</v>
      </c>
      <c r="I244" s="143">
        <v>27000</v>
      </c>
      <c r="J244" s="75">
        <v>0</v>
      </c>
      <c r="K244" s="76">
        <f t="shared" si="62"/>
        <v>108000</v>
      </c>
      <c r="L244" s="77">
        <f t="shared" si="61"/>
        <v>0</v>
      </c>
      <c r="M244" s="77">
        <f t="shared" si="61"/>
        <v>0</v>
      </c>
      <c r="N244" s="77">
        <f t="shared" si="61"/>
        <v>108000</v>
      </c>
      <c r="O244" s="77">
        <f t="shared" si="61"/>
        <v>108000</v>
      </c>
      <c r="P244" s="83"/>
    </row>
    <row r="245" spans="1:16" s="22" customFormat="1" ht="16.5">
      <c r="A245" s="70">
        <v>13</v>
      </c>
      <c r="B245" s="71" t="s">
        <v>388</v>
      </c>
      <c r="C245" s="92" t="s">
        <v>337</v>
      </c>
      <c r="D245" s="93">
        <v>25</v>
      </c>
      <c r="E245" s="74">
        <v>0</v>
      </c>
      <c r="F245" s="73">
        <v>0</v>
      </c>
      <c r="G245" s="73">
        <f t="shared" si="57"/>
        <v>25</v>
      </c>
      <c r="H245" s="73">
        <f t="shared" si="60"/>
        <v>25</v>
      </c>
      <c r="I245" s="143">
        <v>120000</v>
      </c>
      <c r="J245" s="75">
        <v>0</v>
      </c>
      <c r="K245" s="76">
        <f t="shared" si="62"/>
        <v>3000000</v>
      </c>
      <c r="L245" s="77">
        <f t="shared" si="61"/>
        <v>0</v>
      </c>
      <c r="M245" s="77">
        <f t="shared" si="61"/>
        <v>0</v>
      </c>
      <c r="N245" s="77">
        <f t="shared" si="61"/>
        <v>3000000</v>
      </c>
      <c r="O245" s="77">
        <f t="shared" si="61"/>
        <v>3000000</v>
      </c>
      <c r="P245" s="78"/>
    </row>
    <row r="246" spans="1:16" s="22" customFormat="1" ht="49.5">
      <c r="A246" s="70">
        <v>14</v>
      </c>
      <c r="B246" s="71" t="s">
        <v>389</v>
      </c>
      <c r="C246" s="92" t="s">
        <v>390</v>
      </c>
      <c r="D246" s="93">
        <v>80</v>
      </c>
      <c r="E246" s="74">
        <v>0</v>
      </c>
      <c r="F246" s="73">
        <v>0</v>
      </c>
      <c r="G246" s="73">
        <f t="shared" si="57"/>
        <v>80</v>
      </c>
      <c r="H246" s="73">
        <f t="shared" si="60"/>
        <v>80</v>
      </c>
      <c r="I246" s="143">
        <v>102000</v>
      </c>
      <c r="J246" s="75">
        <v>0</v>
      </c>
      <c r="K246" s="76">
        <f t="shared" si="62"/>
        <v>8160000</v>
      </c>
      <c r="L246" s="77">
        <f t="shared" si="61"/>
        <v>0</v>
      </c>
      <c r="M246" s="77">
        <f t="shared" si="61"/>
        <v>0</v>
      </c>
      <c r="N246" s="77">
        <f t="shared" si="61"/>
        <v>8160000</v>
      </c>
      <c r="O246" s="77">
        <f t="shared" si="61"/>
        <v>8160000</v>
      </c>
      <c r="P246" s="78"/>
    </row>
    <row r="247" spans="1:16" s="210" customFormat="1" ht="17.25">
      <c r="A247" s="186"/>
      <c r="B247" s="206" t="s">
        <v>453</v>
      </c>
      <c r="C247" s="207"/>
      <c r="D247" s="208"/>
      <c r="E247" s="190"/>
      <c r="F247" s="189"/>
      <c r="G247" s="189"/>
      <c r="H247" s="189"/>
      <c r="I247" s="209"/>
      <c r="J247" s="191"/>
      <c r="K247" s="192"/>
      <c r="L247" s="193"/>
      <c r="M247" s="193"/>
      <c r="N247" s="193">
        <f>SUM(N202:N246)</f>
        <v>860125000</v>
      </c>
      <c r="O247" s="193">
        <f>SUM(O202:O246)</f>
        <v>860125000</v>
      </c>
      <c r="P247" s="194"/>
    </row>
    <row r="248" spans="1:16" s="22" customFormat="1" ht="16.5">
      <c r="A248" s="283" t="s">
        <v>434</v>
      </c>
      <c r="B248" s="259"/>
      <c r="C248" s="259"/>
      <c r="D248" s="259"/>
      <c r="E248" s="259"/>
      <c r="F248" s="259"/>
      <c r="G248" s="259"/>
      <c r="H248" s="259"/>
      <c r="I248" s="143"/>
      <c r="J248" s="75"/>
      <c r="K248" s="76"/>
      <c r="L248" s="80"/>
      <c r="M248" s="80"/>
      <c r="N248" s="81"/>
      <c r="O248" s="82"/>
      <c r="P248" s="78"/>
    </row>
    <row r="249" spans="1:16" s="22" customFormat="1" ht="16.5">
      <c r="A249" s="65" t="s">
        <v>50</v>
      </c>
      <c r="B249" s="259" t="s">
        <v>435</v>
      </c>
      <c r="C249" s="259"/>
      <c r="D249" s="259"/>
      <c r="E249" s="259"/>
      <c r="F249" s="259"/>
      <c r="G249" s="259"/>
      <c r="H249" s="259"/>
      <c r="I249" s="143"/>
      <c r="J249" s="75"/>
      <c r="K249" s="76"/>
      <c r="L249" s="80"/>
      <c r="M249" s="80"/>
      <c r="N249" s="81"/>
      <c r="O249" s="82"/>
      <c r="P249" s="78"/>
    </row>
    <row r="250" spans="1:16" s="22" customFormat="1" ht="49.5">
      <c r="A250" s="70">
        <v>1</v>
      </c>
      <c r="B250" s="71" t="s">
        <v>325</v>
      </c>
      <c r="C250" s="92" t="s">
        <v>326</v>
      </c>
      <c r="D250" s="93">
        <v>3</v>
      </c>
      <c r="E250" s="74">
        <v>0</v>
      </c>
      <c r="F250" s="73">
        <v>0</v>
      </c>
      <c r="G250" s="73"/>
      <c r="H250" s="73">
        <f t="shared" ref="H250:H251" si="63">F250+G250</f>
        <v>0</v>
      </c>
      <c r="I250" s="143">
        <v>95000000</v>
      </c>
      <c r="J250" s="75">
        <v>0</v>
      </c>
      <c r="K250" s="76">
        <f t="shared" si="62"/>
        <v>285000000</v>
      </c>
      <c r="L250" s="77">
        <f t="shared" ref="L250:O251" si="64">E250*($I250+$J250)</f>
        <v>0</v>
      </c>
      <c r="M250" s="77">
        <f t="shared" si="64"/>
        <v>0</v>
      </c>
      <c r="N250" s="77">
        <f t="shared" si="64"/>
        <v>0</v>
      </c>
      <c r="O250" s="77">
        <f t="shared" si="64"/>
        <v>0</v>
      </c>
      <c r="P250" s="78"/>
    </row>
    <row r="251" spans="1:16" s="22" customFormat="1" ht="66">
      <c r="A251" s="70">
        <v>2</v>
      </c>
      <c r="B251" s="71" t="s">
        <v>327</v>
      </c>
      <c r="C251" s="92" t="s">
        <v>326</v>
      </c>
      <c r="D251" s="93">
        <v>1</v>
      </c>
      <c r="E251" s="74">
        <v>0</v>
      </c>
      <c r="F251" s="73">
        <v>0</v>
      </c>
      <c r="G251" s="73"/>
      <c r="H251" s="73">
        <f t="shared" si="63"/>
        <v>0</v>
      </c>
      <c r="I251" s="143">
        <v>102000000</v>
      </c>
      <c r="J251" s="75">
        <v>0</v>
      </c>
      <c r="K251" s="76">
        <f t="shared" si="62"/>
        <v>102000000</v>
      </c>
      <c r="L251" s="77">
        <f t="shared" si="64"/>
        <v>0</v>
      </c>
      <c r="M251" s="77">
        <f t="shared" si="64"/>
        <v>0</v>
      </c>
      <c r="N251" s="77">
        <f t="shared" si="64"/>
        <v>0</v>
      </c>
      <c r="O251" s="77">
        <f t="shared" si="64"/>
        <v>0</v>
      </c>
      <c r="P251" s="78"/>
    </row>
    <row r="252" spans="1:16" s="22" customFormat="1" ht="16.5">
      <c r="A252" s="283" t="s">
        <v>433</v>
      </c>
      <c r="B252" s="284"/>
      <c r="C252" s="284"/>
      <c r="D252" s="284"/>
      <c r="E252" s="284"/>
      <c r="F252" s="284"/>
      <c r="G252" s="284"/>
      <c r="H252" s="284"/>
      <c r="I252" s="143"/>
      <c r="J252" s="75"/>
      <c r="K252" s="76"/>
      <c r="L252" s="80"/>
      <c r="M252" s="80"/>
      <c r="N252" s="81"/>
      <c r="O252" s="82"/>
      <c r="P252" s="78"/>
    </row>
    <row r="253" spans="1:16" s="22" customFormat="1" ht="15.75">
      <c r="A253" s="94" t="s">
        <v>75</v>
      </c>
      <c r="B253" s="266" t="s">
        <v>408</v>
      </c>
      <c r="C253" s="266"/>
      <c r="D253" s="266"/>
      <c r="E253" s="266"/>
      <c r="F253" s="79"/>
      <c r="G253" s="79"/>
      <c r="H253" s="79"/>
      <c r="I253" s="142"/>
      <c r="J253" s="75"/>
      <c r="K253" s="76"/>
      <c r="L253" s="80"/>
      <c r="M253" s="80"/>
      <c r="N253" s="81"/>
      <c r="O253" s="82"/>
      <c r="P253" s="78"/>
    </row>
    <row r="254" spans="1:16" s="22" customFormat="1" ht="15.75">
      <c r="A254" s="95" t="s">
        <v>51</v>
      </c>
      <c r="B254" s="266" t="s">
        <v>52</v>
      </c>
      <c r="C254" s="266"/>
      <c r="D254" s="266"/>
      <c r="E254" s="266"/>
      <c r="F254" s="79"/>
      <c r="G254" s="79"/>
      <c r="H254" s="79"/>
      <c r="I254" s="142"/>
      <c r="J254" s="75"/>
      <c r="K254" s="76"/>
      <c r="L254" s="80"/>
      <c r="M254" s="80"/>
      <c r="N254" s="81"/>
      <c r="O254" s="82"/>
      <c r="P254" s="78"/>
    </row>
    <row r="255" spans="1:16" s="22" customFormat="1" ht="16.5">
      <c r="A255" s="96">
        <v>1</v>
      </c>
      <c r="B255" s="97" t="s">
        <v>53</v>
      </c>
      <c r="C255" s="98" t="s">
        <v>54</v>
      </c>
      <c r="D255" s="79">
        <v>2</v>
      </c>
      <c r="E255" s="74">
        <v>0</v>
      </c>
      <c r="F255" s="73">
        <v>0</v>
      </c>
      <c r="G255" s="73">
        <f t="shared" ref="G255:G265" si="65">D255</f>
        <v>2</v>
      </c>
      <c r="H255" s="73">
        <f t="shared" ref="H255:H265" si="66">F255+G255</f>
        <v>2</v>
      </c>
      <c r="I255" s="142">
        <v>1779193000</v>
      </c>
      <c r="J255" s="75">
        <v>0</v>
      </c>
      <c r="K255" s="76">
        <f t="shared" si="62"/>
        <v>3558386000</v>
      </c>
      <c r="L255" s="77">
        <f t="shared" ref="L255:O257" si="67">E255*($I255+$J255)</f>
        <v>0</v>
      </c>
      <c r="M255" s="77">
        <f t="shared" si="67"/>
        <v>0</v>
      </c>
      <c r="N255" s="77">
        <f t="shared" si="67"/>
        <v>3558386000</v>
      </c>
      <c r="O255" s="77">
        <f t="shared" si="67"/>
        <v>3558386000</v>
      </c>
      <c r="P255" s="78"/>
    </row>
    <row r="256" spans="1:16" s="22" customFormat="1" ht="16.5">
      <c r="A256" s="96">
        <v>2</v>
      </c>
      <c r="B256" s="97" t="s">
        <v>55</v>
      </c>
      <c r="C256" s="98" t="s">
        <v>54</v>
      </c>
      <c r="D256" s="79">
        <v>12</v>
      </c>
      <c r="E256" s="74">
        <v>0</v>
      </c>
      <c r="F256" s="73">
        <v>0</v>
      </c>
      <c r="G256" s="73">
        <f t="shared" si="65"/>
        <v>12</v>
      </c>
      <c r="H256" s="73">
        <f t="shared" si="66"/>
        <v>12</v>
      </c>
      <c r="I256" s="142">
        <v>210503000</v>
      </c>
      <c r="J256" s="75">
        <v>0</v>
      </c>
      <c r="K256" s="76">
        <f t="shared" si="62"/>
        <v>2526036000</v>
      </c>
      <c r="L256" s="77">
        <f t="shared" si="67"/>
        <v>0</v>
      </c>
      <c r="M256" s="77">
        <f t="shared" si="67"/>
        <v>0</v>
      </c>
      <c r="N256" s="77">
        <f t="shared" si="67"/>
        <v>2526036000</v>
      </c>
      <c r="O256" s="77">
        <f t="shared" si="67"/>
        <v>2526036000</v>
      </c>
      <c r="P256" s="78"/>
    </row>
    <row r="257" spans="1:16" s="22" customFormat="1" ht="16.5">
      <c r="A257" s="96">
        <v>3</v>
      </c>
      <c r="B257" s="97" t="s">
        <v>56</v>
      </c>
      <c r="C257" s="98" t="s">
        <v>54</v>
      </c>
      <c r="D257" s="79">
        <v>43</v>
      </c>
      <c r="E257" s="74">
        <v>0</v>
      </c>
      <c r="F257" s="73">
        <v>0</v>
      </c>
      <c r="G257" s="73">
        <f t="shared" si="65"/>
        <v>43</v>
      </c>
      <c r="H257" s="73">
        <f t="shared" si="66"/>
        <v>43</v>
      </c>
      <c r="I257" s="142">
        <v>53301000</v>
      </c>
      <c r="J257" s="75">
        <v>0</v>
      </c>
      <c r="K257" s="76">
        <f t="shared" si="62"/>
        <v>2291943000</v>
      </c>
      <c r="L257" s="77">
        <f t="shared" si="67"/>
        <v>0</v>
      </c>
      <c r="M257" s="77">
        <f t="shared" si="67"/>
        <v>0</v>
      </c>
      <c r="N257" s="77">
        <f t="shared" si="67"/>
        <v>2291943000</v>
      </c>
      <c r="O257" s="77">
        <f t="shared" si="67"/>
        <v>2291943000</v>
      </c>
      <c r="P257" s="78"/>
    </row>
    <row r="258" spans="1:16" s="22" customFormat="1" ht="17.25">
      <c r="A258" s="186"/>
      <c r="B258" s="187" t="s">
        <v>36</v>
      </c>
      <c r="C258" s="188"/>
      <c r="D258" s="189"/>
      <c r="E258" s="190"/>
      <c r="F258" s="189"/>
      <c r="G258" s="189"/>
      <c r="H258" s="189"/>
      <c r="I258" s="138"/>
      <c r="J258" s="191"/>
      <c r="K258" s="192"/>
      <c r="L258" s="193"/>
      <c r="M258" s="193"/>
      <c r="N258" s="193">
        <f>SUM(N255:N257)</f>
        <v>8376365000</v>
      </c>
      <c r="O258" s="193">
        <f>SUM(O255:O257)</f>
        <v>8376365000</v>
      </c>
      <c r="P258" s="194"/>
    </row>
    <row r="259" spans="1:16" s="22" customFormat="1" ht="16.5">
      <c r="A259" s="95" t="s">
        <v>57</v>
      </c>
      <c r="B259" s="266" t="s">
        <v>58</v>
      </c>
      <c r="C259" s="266"/>
      <c r="D259" s="266"/>
      <c r="E259" s="266"/>
      <c r="F259" s="73">
        <v>0</v>
      </c>
      <c r="G259" s="73">
        <f t="shared" si="65"/>
        <v>0</v>
      </c>
      <c r="H259" s="73">
        <f t="shared" si="66"/>
        <v>0</v>
      </c>
      <c r="I259" s="142"/>
      <c r="J259" s="75"/>
      <c r="K259" s="76"/>
      <c r="L259" s="80"/>
      <c r="M259" s="80"/>
      <c r="N259" s="81"/>
      <c r="O259" s="82"/>
      <c r="P259" s="78"/>
    </row>
    <row r="260" spans="1:16" s="22" customFormat="1" ht="31.5">
      <c r="A260" s="96">
        <v>1</v>
      </c>
      <c r="B260" s="97" t="s">
        <v>59</v>
      </c>
      <c r="C260" s="98" t="s">
        <v>54</v>
      </c>
      <c r="D260" s="79">
        <v>2</v>
      </c>
      <c r="E260" s="74">
        <v>0</v>
      </c>
      <c r="F260" s="73">
        <v>0</v>
      </c>
      <c r="G260" s="73">
        <f t="shared" si="65"/>
        <v>2</v>
      </c>
      <c r="H260" s="73">
        <f t="shared" si="66"/>
        <v>2</v>
      </c>
      <c r="I260" s="142">
        <v>1766963000</v>
      </c>
      <c r="J260" s="75">
        <v>0</v>
      </c>
      <c r="K260" s="76">
        <f t="shared" si="62"/>
        <v>3533926000</v>
      </c>
      <c r="L260" s="77">
        <f t="shared" ref="L260:O261" si="68">E260*($I260+$J260)</f>
        <v>0</v>
      </c>
      <c r="M260" s="77">
        <f t="shared" si="68"/>
        <v>0</v>
      </c>
      <c r="N260" s="77">
        <f t="shared" si="68"/>
        <v>3533926000</v>
      </c>
      <c r="O260" s="77">
        <f t="shared" si="68"/>
        <v>3533926000</v>
      </c>
      <c r="P260" s="78"/>
    </row>
    <row r="261" spans="1:16" s="22" customFormat="1" ht="31.5">
      <c r="A261" s="96">
        <v>2</v>
      </c>
      <c r="B261" s="99" t="s">
        <v>60</v>
      </c>
      <c r="C261" s="98" t="s">
        <v>54</v>
      </c>
      <c r="D261" s="79">
        <v>1</v>
      </c>
      <c r="E261" s="74">
        <v>0</v>
      </c>
      <c r="F261" s="73">
        <v>0</v>
      </c>
      <c r="G261" s="73">
        <f t="shared" si="65"/>
        <v>1</v>
      </c>
      <c r="H261" s="73">
        <f t="shared" si="66"/>
        <v>1</v>
      </c>
      <c r="I261" s="142">
        <v>1595808000</v>
      </c>
      <c r="J261" s="75">
        <v>0</v>
      </c>
      <c r="K261" s="76">
        <f t="shared" si="62"/>
        <v>1595808000</v>
      </c>
      <c r="L261" s="77">
        <f t="shared" si="68"/>
        <v>0</v>
      </c>
      <c r="M261" s="77">
        <f t="shared" si="68"/>
        <v>0</v>
      </c>
      <c r="N261" s="77">
        <f t="shared" si="68"/>
        <v>1595808000</v>
      </c>
      <c r="O261" s="77">
        <f t="shared" si="68"/>
        <v>1595808000</v>
      </c>
      <c r="P261" s="78"/>
    </row>
    <row r="262" spans="1:16" s="22" customFormat="1" ht="17.25">
      <c r="A262" s="186"/>
      <c r="B262" s="187" t="s">
        <v>36</v>
      </c>
      <c r="C262" s="188"/>
      <c r="D262" s="189"/>
      <c r="E262" s="190"/>
      <c r="F262" s="189"/>
      <c r="G262" s="189"/>
      <c r="H262" s="189"/>
      <c r="I262" s="138"/>
      <c r="J262" s="191"/>
      <c r="K262" s="192"/>
      <c r="L262" s="193"/>
      <c r="M262" s="193"/>
      <c r="N262" s="193">
        <f>SUM(N260:N261)</f>
        <v>5129734000</v>
      </c>
      <c r="O262" s="193">
        <f>SUM(O260:O261)</f>
        <v>5129734000</v>
      </c>
      <c r="P262" s="194"/>
    </row>
    <row r="263" spans="1:16" s="22" customFormat="1" ht="16.5">
      <c r="A263" s="95" t="s">
        <v>61</v>
      </c>
      <c r="B263" s="266" t="s">
        <v>62</v>
      </c>
      <c r="C263" s="266"/>
      <c r="D263" s="266"/>
      <c r="E263" s="266"/>
      <c r="F263" s="73">
        <v>0</v>
      </c>
      <c r="G263" s="73">
        <f t="shared" si="65"/>
        <v>0</v>
      </c>
      <c r="H263" s="73">
        <f t="shared" si="66"/>
        <v>0</v>
      </c>
      <c r="I263" s="142"/>
      <c r="J263" s="75"/>
      <c r="K263" s="76"/>
      <c r="L263" s="80"/>
      <c r="M263" s="80"/>
      <c r="N263" s="81"/>
      <c r="O263" s="82"/>
      <c r="P263" s="78"/>
    </row>
    <row r="264" spans="1:16" s="22" customFormat="1" ht="16.5">
      <c r="A264" s="96">
        <v>1</v>
      </c>
      <c r="B264" s="97" t="s">
        <v>63</v>
      </c>
      <c r="C264" s="98" t="s">
        <v>54</v>
      </c>
      <c r="D264" s="79">
        <v>128</v>
      </c>
      <c r="E264" s="74">
        <v>0</v>
      </c>
      <c r="F264" s="73">
        <v>0</v>
      </c>
      <c r="G264" s="73">
        <f t="shared" si="65"/>
        <v>128</v>
      </c>
      <c r="H264" s="73">
        <f t="shared" si="66"/>
        <v>128</v>
      </c>
      <c r="I264" s="142">
        <v>13795000</v>
      </c>
      <c r="J264" s="75">
        <v>0</v>
      </c>
      <c r="K264" s="76">
        <f t="shared" si="62"/>
        <v>1765760000</v>
      </c>
      <c r="L264" s="77">
        <f t="shared" ref="L264:O265" si="69">E264*($I264+$J264)</f>
        <v>0</v>
      </c>
      <c r="M264" s="77">
        <f t="shared" si="69"/>
        <v>0</v>
      </c>
      <c r="N264" s="77">
        <f t="shared" si="69"/>
        <v>1765760000</v>
      </c>
      <c r="O264" s="77">
        <f t="shared" si="69"/>
        <v>1765760000</v>
      </c>
      <c r="P264" s="78"/>
    </row>
    <row r="265" spans="1:16" s="22" customFormat="1" ht="31.5">
      <c r="A265" s="96">
        <v>2</v>
      </c>
      <c r="B265" s="97" t="s">
        <v>64</v>
      </c>
      <c r="C265" s="98" t="s">
        <v>65</v>
      </c>
      <c r="D265" s="79">
        <v>1</v>
      </c>
      <c r="E265" s="74">
        <v>0</v>
      </c>
      <c r="F265" s="73">
        <v>0</v>
      </c>
      <c r="G265" s="73">
        <f t="shared" si="65"/>
        <v>1</v>
      </c>
      <c r="H265" s="73">
        <f t="shared" si="66"/>
        <v>1</v>
      </c>
      <c r="I265" s="142"/>
      <c r="J265" s="75">
        <v>0</v>
      </c>
      <c r="K265" s="76">
        <f t="shared" si="62"/>
        <v>0</v>
      </c>
      <c r="L265" s="77">
        <f t="shared" si="69"/>
        <v>0</v>
      </c>
      <c r="M265" s="77">
        <f t="shared" si="69"/>
        <v>0</v>
      </c>
      <c r="N265" s="77">
        <f t="shared" si="69"/>
        <v>0</v>
      </c>
      <c r="O265" s="77">
        <f t="shared" si="69"/>
        <v>0</v>
      </c>
      <c r="P265" s="78"/>
    </row>
    <row r="266" spans="1:16" s="22" customFormat="1" ht="17.25">
      <c r="A266" s="186"/>
      <c r="B266" s="187" t="s">
        <v>36</v>
      </c>
      <c r="C266" s="188"/>
      <c r="D266" s="189"/>
      <c r="E266" s="190"/>
      <c r="F266" s="189"/>
      <c r="G266" s="189"/>
      <c r="H266" s="189"/>
      <c r="I266" s="138"/>
      <c r="J266" s="191"/>
      <c r="K266" s="192"/>
      <c r="L266" s="193"/>
      <c r="M266" s="193"/>
      <c r="N266" s="193">
        <f>SUM(N264:N265)</f>
        <v>1765760000</v>
      </c>
      <c r="O266" s="193">
        <f>SUM(O264:O265)</f>
        <v>1765760000</v>
      </c>
      <c r="P266" s="194"/>
    </row>
    <row r="267" spans="1:16" s="22" customFormat="1" ht="15.75">
      <c r="A267" s="95" t="s">
        <v>66</v>
      </c>
      <c r="B267" s="266" t="s">
        <v>67</v>
      </c>
      <c r="C267" s="266"/>
      <c r="D267" s="266"/>
      <c r="E267" s="266"/>
      <c r="F267" s="79"/>
      <c r="G267" s="79"/>
      <c r="H267" s="79"/>
      <c r="I267" s="142"/>
      <c r="J267" s="75"/>
      <c r="K267" s="76"/>
      <c r="L267" s="80"/>
      <c r="M267" s="80"/>
      <c r="N267" s="81"/>
      <c r="O267" s="82"/>
      <c r="P267" s="78"/>
    </row>
    <row r="268" spans="1:16" s="22" customFormat="1" ht="16.5">
      <c r="A268" s="96">
        <v>1</v>
      </c>
      <c r="B268" s="97" t="s">
        <v>68</v>
      </c>
      <c r="C268" s="98" t="s">
        <v>54</v>
      </c>
      <c r="D268" s="79">
        <v>2</v>
      </c>
      <c r="E268" s="74">
        <v>0</v>
      </c>
      <c r="F268" s="73">
        <v>0</v>
      </c>
      <c r="G268" s="73">
        <f t="shared" ref="G268" si="70">D268</f>
        <v>2</v>
      </c>
      <c r="H268" s="73">
        <f t="shared" ref="H268" si="71">F268+G268</f>
        <v>2</v>
      </c>
      <c r="I268" s="142">
        <v>626758000</v>
      </c>
      <c r="J268" s="75">
        <v>0</v>
      </c>
      <c r="K268" s="76">
        <f t="shared" si="62"/>
        <v>1253516000</v>
      </c>
      <c r="L268" s="77">
        <f t="shared" ref="L268:O268" si="72">E268*($I268+$J268)</f>
        <v>0</v>
      </c>
      <c r="M268" s="77">
        <f t="shared" si="72"/>
        <v>0</v>
      </c>
      <c r="N268" s="77">
        <f t="shared" si="72"/>
        <v>1253516000</v>
      </c>
      <c r="O268" s="77">
        <f t="shared" si="72"/>
        <v>1253516000</v>
      </c>
      <c r="P268" s="78"/>
    </row>
    <row r="269" spans="1:16" s="22" customFormat="1" ht="17.25">
      <c r="A269" s="186"/>
      <c r="B269" s="187" t="s">
        <v>36</v>
      </c>
      <c r="C269" s="188"/>
      <c r="D269" s="189"/>
      <c r="E269" s="190"/>
      <c r="F269" s="189"/>
      <c r="G269" s="189"/>
      <c r="H269" s="189"/>
      <c r="I269" s="138"/>
      <c r="J269" s="191"/>
      <c r="K269" s="192"/>
      <c r="L269" s="193"/>
      <c r="M269" s="193"/>
      <c r="N269" s="193">
        <f>SUM(N267:N268)</f>
        <v>1253516000</v>
      </c>
      <c r="O269" s="193">
        <f>SUM(O267:O268)</f>
        <v>1253516000</v>
      </c>
      <c r="P269" s="194"/>
    </row>
    <row r="270" spans="1:16" s="22" customFormat="1" ht="15.75">
      <c r="A270" s="95" t="s">
        <v>69</v>
      </c>
      <c r="B270" s="266" t="s">
        <v>70</v>
      </c>
      <c r="C270" s="266"/>
      <c r="D270" s="266"/>
      <c r="E270" s="266"/>
      <c r="F270" s="79"/>
      <c r="G270" s="79"/>
      <c r="H270" s="79"/>
      <c r="I270" s="142"/>
      <c r="J270" s="75">
        <v>0</v>
      </c>
      <c r="K270" s="76"/>
      <c r="L270" s="80"/>
      <c r="M270" s="80"/>
      <c r="N270" s="81"/>
      <c r="O270" s="82"/>
      <c r="P270" s="78"/>
    </row>
    <row r="271" spans="1:16" s="22" customFormat="1" ht="16.5">
      <c r="A271" s="96">
        <v>1</v>
      </c>
      <c r="B271" s="97" t="s">
        <v>71</v>
      </c>
      <c r="C271" s="98" t="s">
        <v>65</v>
      </c>
      <c r="D271" s="79">
        <v>100</v>
      </c>
      <c r="E271" s="74">
        <v>0</v>
      </c>
      <c r="F271" s="73">
        <v>0</v>
      </c>
      <c r="G271" s="73">
        <f t="shared" ref="G271:G274" si="73">D271</f>
        <v>100</v>
      </c>
      <c r="H271" s="73">
        <f t="shared" ref="H271:H274" si="74">F271+G271</f>
        <v>100</v>
      </c>
      <c r="I271" s="142">
        <v>2619000</v>
      </c>
      <c r="J271" s="75">
        <v>0</v>
      </c>
      <c r="K271" s="76">
        <f t="shared" si="62"/>
        <v>261900000</v>
      </c>
      <c r="L271" s="77">
        <f t="shared" ref="L271:O274" si="75">E271*($I271+$J271)</f>
        <v>0</v>
      </c>
      <c r="M271" s="77">
        <f t="shared" si="75"/>
        <v>0</v>
      </c>
      <c r="N271" s="77">
        <f t="shared" si="75"/>
        <v>261900000</v>
      </c>
      <c r="O271" s="77">
        <f t="shared" si="75"/>
        <v>261900000</v>
      </c>
      <c r="P271" s="78"/>
    </row>
    <row r="272" spans="1:16" s="22" customFormat="1" ht="31.5">
      <c r="A272" s="96">
        <v>2</v>
      </c>
      <c r="B272" s="99" t="s">
        <v>72</v>
      </c>
      <c r="C272" s="98" t="s">
        <v>65</v>
      </c>
      <c r="D272" s="79">
        <v>1</v>
      </c>
      <c r="E272" s="74">
        <v>0</v>
      </c>
      <c r="F272" s="73">
        <v>0</v>
      </c>
      <c r="G272" s="73">
        <f t="shared" si="73"/>
        <v>1</v>
      </c>
      <c r="H272" s="73">
        <f t="shared" si="74"/>
        <v>1</v>
      </c>
      <c r="I272" s="142">
        <v>248355000</v>
      </c>
      <c r="J272" s="75">
        <v>0</v>
      </c>
      <c r="K272" s="76">
        <f t="shared" si="62"/>
        <v>248355000</v>
      </c>
      <c r="L272" s="77">
        <f t="shared" si="75"/>
        <v>0</v>
      </c>
      <c r="M272" s="77">
        <f t="shared" si="75"/>
        <v>0</v>
      </c>
      <c r="N272" s="77">
        <f t="shared" si="75"/>
        <v>248355000</v>
      </c>
      <c r="O272" s="77">
        <f t="shared" si="75"/>
        <v>248355000</v>
      </c>
      <c r="P272" s="78"/>
    </row>
    <row r="273" spans="1:16" s="22" customFormat="1" ht="31.5">
      <c r="A273" s="96">
        <v>3</v>
      </c>
      <c r="B273" s="99" t="s">
        <v>73</v>
      </c>
      <c r="C273" s="98" t="s">
        <v>65</v>
      </c>
      <c r="D273" s="79">
        <v>1</v>
      </c>
      <c r="E273" s="74">
        <v>0</v>
      </c>
      <c r="F273" s="73">
        <v>0</v>
      </c>
      <c r="G273" s="73">
        <f t="shared" si="73"/>
        <v>1</v>
      </c>
      <c r="H273" s="73">
        <f t="shared" si="74"/>
        <v>1</v>
      </c>
      <c r="I273" s="142">
        <v>196473000</v>
      </c>
      <c r="J273" s="75">
        <v>0</v>
      </c>
      <c r="K273" s="76">
        <f t="shared" si="62"/>
        <v>196473000</v>
      </c>
      <c r="L273" s="77">
        <f t="shared" si="75"/>
        <v>0</v>
      </c>
      <c r="M273" s="77">
        <f t="shared" si="75"/>
        <v>0</v>
      </c>
      <c r="N273" s="77">
        <f t="shared" si="75"/>
        <v>196473000</v>
      </c>
      <c r="O273" s="77">
        <f t="shared" si="75"/>
        <v>196473000</v>
      </c>
      <c r="P273" s="78"/>
    </row>
    <row r="274" spans="1:16" s="22" customFormat="1" ht="31.5">
      <c r="A274" s="96">
        <v>4</v>
      </c>
      <c r="B274" s="99" t="s">
        <v>74</v>
      </c>
      <c r="C274" s="98" t="s">
        <v>65</v>
      </c>
      <c r="D274" s="79">
        <v>30</v>
      </c>
      <c r="E274" s="74">
        <v>0</v>
      </c>
      <c r="F274" s="73">
        <v>0</v>
      </c>
      <c r="G274" s="73">
        <f t="shared" si="73"/>
        <v>30</v>
      </c>
      <c r="H274" s="73">
        <f t="shared" si="74"/>
        <v>30</v>
      </c>
      <c r="I274" s="142">
        <v>1701000</v>
      </c>
      <c r="J274" s="75">
        <v>0</v>
      </c>
      <c r="K274" s="76">
        <f t="shared" si="62"/>
        <v>51030000</v>
      </c>
      <c r="L274" s="77">
        <f t="shared" si="75"/>
        <v>0</v>
      </c>
      <c r="M274" s="77">
        <f t="shared" si="75"/>
        <v>0</v>
      </c>
      <c r="N274" s="77">
        <f t="shared" si="75"/>
        <v>51030000</v>
      </c>
      <c r="O274" s="77">
        <f t="shared" si="75"/>
        <v>51030000</v>
      </c>
      <c r="P274" s="83"/>
    </row>
    <row r="275" spans="1:16" s="22" customFormat="1" ht="17.25">
      <c r="A275" s="186"/>
      <c r="B275" s="187" t="s">
        <v>36</v>
      </c>
      <c r="C275" s="188"/>
      <c r="D275" s="189"/>
      <c r="E275" s="190"/>
      <c r="F275" s="189"/>
      <c r="G275" s="189"/>
      <c r="H275" s="189"/>
      <c r="I275" s="138"/>
      <c r="J275" s="191"/>
      <c r="K275" s="192"/>
      <c r="L275" s="193"/>
      <c r="M275" s="193"/>
      <c r="N275" s="193">
        <f>SUM(N271:N274)</f>
        <v>757758000</v>
      </c>
      <c r="O275" s="193">
        <f>SUM(O271:O274)</f>
        <v>757758000</v>
      </c>
      <c r="P275" s="194"/>
    </row>
    <row r="276" spans="1:16" s="22" customFormat="1" ht="16.5">
      <c r="A276" s="211"/>
      <c r="B276" s="212" t="s">
        <v>450</v>
      </c>
      <c r="C276" s="213"/>
      <c r="D276" s="214"/>
      <c r="E276" s="215"/>
      <c r="F276" s="214"/>
      <c r="G276" s="214"/>
      <c r="H276" s="214"/>
      <c r="I276" s="216"/>
      <c r="J276" s="217"/>
      <c r="K276" s="218"/>
      <c r="L276" s="219"/>
      <c r="M276" s="219"/>
      <c r="N276" s="219">
        <f>N258+N262+N266+N269+N275</f>
        <v>17283133000</v>
      </c>
      <c r="O276" s="219">
        <f>O258+O262+O266+O269+O275</f>
        <v>17283133000</v>
      </c>
      <c r="P276" s="220"/>
    </row>
    <row r="277" spans="1:16" s="22" customFormat="1" ht="15.4" customHeight="1">
      <c r="A277" s="95" t="s">
        <v>323</v>
      </c>
      <c r="B277" s="4" t="s">
        <v>428</v>
      </c>
      <c r="C277" s="100"/>
      <c r="D277" s="100"/>
      <c r="E277" s="100"/>
      <c r="F277" s="100"/>
      <c r="G277" s="100"/>
      <c r="H277" s="100"/>
      <c r="I277" s="144"/>
      <c r="J277" s="75"/>
      <c r="K277" s="76"/>
      <c r="L277" s="80"/>
      <c r="M277" s="80"/>
      <c r="N277" s="81"/>
      <c r="O277" s="82"/>
      <c r="P277" s="83"/>
    </row>
    <row r="278" spans="1:16" s="22" customFormat="1" ht="31.5">
      <c r="A278" s="96">
        <v>1</v>
      </c>
      <c r="B278" s="99" t="s">
        <v>204</v>
      </c>
      <c r="C278" s="98" t="s">
        <v>54</v>
      </c>
      <c r="D278" s="79">
        <v>2</v>
      </c>
      <c r="E278" s="74">
        <v>0</v>
      </c>
      <c r="F278" s="73">
        <v>0</v>
      </c>
      <c r="G278" s="73">
        <f t="shared" ref="G278" si="76">D278</f>
        <v>2</v>
      </c>
      <c r="H278" s="73">
        <f t="shared" ref="H278" si="77">F278+G278</f>
        <v>2</v>
      </c>
      <c r="I278" s="142">
        <v>689985000</v>
      </c>
      <c r="J278" s="75">
        <v>0</v>
      </c>
      <c r="K278" s="76">
        <f t="shared" si="62"/>
        <v>1379970000</v>
      </c>
      <c r="L278" s="77">
        <f t="shared" ref="L278:O278" si="78">E278*($I278+$J278)</f>
        <v>0</v>
      </c>
      <c r="M278" s="77">
        <f t="shared" si="78"/>
        <v>0</v>
      </c>
      <c r="N278" s="77">
        <f t="shared" si="78"/>
        <v>1379970000</v>
      </c>
      <c r="O278" s="77">
        <f t="shared" si="78"/>
        <v>1379970000</v>
      </c>
      <c r="P278" s="78"/>
    </row>
    <row r="279" spans="1:16" s="22" customFormat="1" ht="17.25">
      <c r="A279" s="186"/>
      <c r="B279" s="187" t="s">
        <v>36</v>
      </c>
      <c r="C279" s="188"/>
      <c r="D279" s="189"/>
      <c r="E279" s="190"/>
      <c r="F279" s="189"/>
      <c r="G279" s="189"/>
      <c r="H279" s="189"/>
      <c r="I279" s="138"/>
      <c r="J279" s="191"/>
      <c r="K279" s="192"/>
      <c r="L279" s="193"/>
      <c r="M279" s="193"/>
      <c r="N279" s="193">
        <f>SUM(N278)</f>
        <v>1379970000</v>
      </c>
      <c r="O279" s="193">
        <f>SUM(O278)</f>
        <v>1379970000</v>
      </c>
      <c r="P279" s="194"/>
    </row>
    <row r="280" spans="1:16" s="22" customFormat="1" ht="16.5">
      <c r="A280" s="211"/>
      <c r="B280" s="212" t="s">
        <v>451</v>
      </c>
      <c r="C280" s="213"/>
      <c r="D280" s="214"/>
      <c r="E280" s="215"/>
      <c r="F280" s="214"/>
      <c r="G280" s="214"/>
      <c r="H280" s="214"/>
      <c r="I280" s="216"/>
      <c r="J280" s="217"/>
      <c r="K280" s="218"/>
      <c r="L280" s="219"/>
      <c r="M280" s="219"/>
      <c r="N280" s="219">
        <f>N279</f>
        <v>1379970000</v>
      </c>
      <c r="O280" s="219">
        <f>O279</f>
        <v>1379970000</v>
      </c>
      <c r="P280" s="220"/>
    </row>
    <row r="281" spans="1:16" s="22" customFormat="1" ht="15.75">
      <c r="A281" s="95" t="s">
        <v>423</v>
      </c>
      <c r="B281" s="266" t="s">
        <v>412</v>
      </c>
      <c r="C281" s="266"/>
      <c r="D281" s="266"/>
      <c r="E281" s="266"/>
      <c r="F281" s="266"/>
      <c r="G281" s="266"/>
      <c r="H281" s="266"/>
      <c r="I281" s="145"/>
      <c r="J281" s="75"/>
      <c r="K281" s="76"/>
      <c r="L281" s="80"/>
      <c r="M281" s="80"/>
      <c r="N281" s="81"/>
      <c r="O281" s="82"/>
      <c r="P281" s="78"/>
    </row>
    <row r="282" spans="1:16" s="22" customFormat="1" ht="15.75">
      <c r="A282" s="95" t="s">
        <v>51</v>
      </c>
      <c r="B282" s="266" t="s">
        <v>207</v>
      </c>
      <c r="C282" s="266"/>
      <c r="D282" s="266"/>
      <c r="E282" s="266"/>
      <c r="F282" s="79"/>
      <c r="G282" s="79"/>
      <c r="H282" s="79"/>
      <c r="I282" s="144"/>
      <c r="J282" s="75"/>
      <c r="K282" s="76"/>
      <c r="L282" s="80"/>
      <c r="M282" s="80"/>
      <c r="N282" s="81"/>
      <c r="O282" s="82"/>
      <c r="P282" s="78"/>
    </row>
    <row r="283" spans="1:16" s="22" customFormat="1" ht="16.5">
      <c r="A283" s="96">
        <v>1</v>
      </c>
      <c r="B283" s="97" t="s">
        <v>208</v>
      </c>
      <c r="C283" s="98" t="s">
        <v>97</v>
      </c>
      <c r="D283" s="79">
        <v>3</v>
      </c>
      <c r="E283" s="74">
        <v>0</v>
      </c>
      <c r="F283" s="73">
        <v>0</v>
      </c>
      <c r="G283" s="73">
        <f t="shared" ref="G283:G291" si="79">D283</f>
        <v>3</v>
      </c>
      <c r="H283" s="73">
        <f t="shared" ref="H283:H291" si="80">F283+G283</f>
        <v>3</v>
      </c>
      <c r="I283" s="142">
        <v>131487000</v>
      </c>
      <c r="J283" s="75">
        <v>0</v>
      </c>
      <c r="K283" s="76">
        <f t="shared" si="62"/>
        <v>394461000</v>
      </c>
      <c r="L283" s="77">
        <f t="shared" ref="L283:O291" si="81">E283*($I283+$J283)</f>
        <v>0</v>
      </c>
      <c r="M283" s="77">
        <f t="shared" si="81"/>
        <v>0</v>
      </c>
      <c r="N283" s="77">
        <f t="shared" si="81"/>
        <v>394461000</v>
      </c>
      <c r="O283" s="77">
        <f t="shared" si="81"/>
        <v>394461000</v>
      </c>
      <c r="P283" s="78"/>
    </row>
    <row r="284" spans="1:16" s="22" customFormat="1" ht="31.5">
      <c r="A284" s="96">
        <v>2</v>
      </c>
      <c r="B284" s="97" t="s">
        <v>209</v>
      </c>
      <c r="C284" s="98" t="s">
        <v>210</v>
      </c>
      <c r="D284" s="79">
        <v>6</v>
      </c>
      <c r="E284" s="74">
        <v>0</v>
      </c>
      <c r="F284" s="73">
        <v>0</v>
      </c>
      <c r="G284" s="73">
        <f t="shared" si="79"/>
        <v>6</v>
      </c>
      <c r="H284" s="73">
        <f t="shared" si="80"/>
        <v>6</v>
      </c>
      <c r="I284" s="142">
        <v>7610000</v>
      </c>
      <c r="J284" s="75">
        <v>0</v>
      </c>
      <c r="K284" s="76">
        <f t="shared" si="62"/>
        <v>45660000</v>
      </c>
      <c r="L284" s="77">
        <f t="shared" si="81"/>
        <v>0</v>
      </c>
      <c r="M284" s="77">
        <f t="shared" si="81"/>
        <v>0</v>
      </c>
      <c r="N284" s="77">
        <f t="shared" si="81"/>
        <v>45660000</v>
      </c>
      <c r="O284" s="77">
        <f t="shared" si="81"/>
        <v>45660000</v>
      </c>
      <c r="P284" s="78"/>
    </row>
    <row r="285" spans="1:16" s="22" customFormat="1" ht="31.5">
      <c r="A285" s="96">
        <v>3</v>
      </c>
      <c r="B285" s="97" t="s">
        <v>211</v>
      </c>
      <c r="C285" s="98" t="s">
        <v>97</v>
      </c>
      <c r="D285" s="79">
        <v>6</v>
      </c>
      <c r="E285" s="74">
        <v>0</v>
      </c>
      <c r="F285" s="73">
        <v>0</v>
      </c>
      <c r="G285" s="73">
        <f t="shared" si="79"/>
        <v>6</v>
      </c>
      <c r="H285" s="73">
        <f t="shared" si="80"/>
        <v>6</v>
      </c>
      <c r="I285" s="142">
        <v>2550000</v>
      </c>
      <c r="J285" s="75">
        <v>0</v>
      </c>
      <c r="K285" s="76">
        <f t="shared" si="62"/>
        <v>15300000</v>
      </c>
      <c r="L285" s="77">
        <f t="shared" si="81"/>
        <v>0</v>
      </c>
      <c r="M285" s="77">
        <f t="shared" si="81"/>
        <v>0</v>
      </c>
      <c r="N285" s="77">
        <f t="shared" si="81"/>
        <v>15300000</v>
      </c>
      <c r="O285" s="77">
        <f t="shared" si="81"/>
        <v>15300000</v>
      </c>
      <c r="P285" s="78"/>
    </row>
    <row r="286" spans="1:16" s="22" customFormat="1" ht="16.5">
      <c r="A286" s="96">
        <v>4</v>
      </c>
      <c r="B286" s="97" t="s">
        <v>212</v>
      </c>
      <c r="C286" s="98" t="s">
        <v>97</v>
      </c>
      <c r="D286" s="79">
        <v>3</v>
      </c>
      <c r="E286" s="74">
        <v>0</v>
      </c>
      <c r="F286" s="73">
        <v>0</v>
      </c>
      <c r="G286" s="73">
        <f t="shared" si="79"/>
        <v>3</v>
      </c>
      <c r="H286" s="73">
        <f t="shared" si="80"/>
        <v>3</v>
      </c>
      <c r="I286" s="142">
        <v>11205000</v>
      </c>
      <c r="J286" s="75">
        <v>0</v>
      </c>
      <c r="K286" s="76">
        <f t="shared" si="62"/>
        <v>33615000</v>
      </c>
      <c r="L286" s="77">
        <f t="shared" si="81"/>
        <v>0</v>
      </c>
      <c r="M286" s="77">
        <f t="shared" si="81"/>
        <v>0</v>
      </c>
      <c r="N286" s="77">
        <f t="shared" si="81"/>
        <v>33615000</v>
      </c>
      <c r="O286" s="77">
        <f t="shared" si="81"/>
        <v>33615000</v>
      </c>
      <c r="P286" s="78"/>
    </row>
    <row r="287" spans="1:16" s="22" customFormat="1" ht="16.5">
      <c r="A287" s="96">
        <v>5</v>
      </c>
      <c r="B287" s="97" t="s">
        <v>213</v>
      </c>
      <c r="C287" s="98" t="s">
        <v>97</v>
      </c>
      <c r="D287" s="79">
        <v>3</v>
      </c>
      <c r="E287" s="74">
        <v>0</v>
      </c>
      <c r="F287" s="73">
        <v>0</v>
      </c>
      <c r="G287" s="73">
        <f t="shared" si="79"/>
        <v>3</v>
      </c>
      <c r="H287" s="73">
        <f t="shared" si="80"/>
        <v>3</v>
      </c>
      <c r="I287" s="142">
        <v>5942000</v>
      </c>
      <c r="J287" s="75">
        <v>0</v>
      </c>
      <c r="K287" s="76">
        <f t="shared" si="62"/>
        <v>17826000</v>
      </c>
      <c r="L287" s="77">
        <f t="shared" si="81"/>
        <v>0</v>
      </c>
      <c r="M287" s="77">
        <f t="shared" si="81"/>
        <v>0</v>
      </c>
      <c r="N287" s="77">
        <f t="shared" si="81"/>
        <v>17826000</v>
      </c>
      <c r="O287" s="77">
        <f t="shared" si="81"/>
        <v>17826000</v>
      </c>
      <c r="P287" s="78"/>
    </row>
    <row r="288" spans="1:16" s="22" customFormat="1" ht="16.5">
      <c r="A288" s="96">
        <v>6</v>
      </c>
      <c r="B288" s="97" t="s">
        <v>429</v>
      </c>
      <c r="C288" s="98" t="s">
        <v>97</v>
      </c>
      <c r="D288" s="79">
        <v>3</v>
      </c>
      <c r="E288" s="74">
        <v>0</v>
      </c>
      <c r="F288" s="73">
        <v>0</v>
      </c>
      <c r="G288" s="73">
        <f t="shared" si="79"/>
        <v>3</v>
      </c>
      <c r="H288" s="73">
        <f t="shared" si="80"/>
        <v>3</v>
      </c>
      <c r="I288" s="142">
        <v>11000000</v>
      </c>
      <c r="J288" s="75">
        <v>0</v>
      </c>
      <c r="K288" s="76">
        <f t="shared" si="62"/>
        <v>33000000</v>
      </c>
      <c r="L288" s="77">
        <f t="shared" si="81"/>
        <v>0</v>
      </c>
      <c r="M288" s="77">
        <f t="shared" si="81"/>
        <v>0</v>
      </c>
      <c r="N288" s="77">
        <f t="shared" si="81"/>
        <v>33000000</v>
      </c>
      <c r="O288" s="77">
        <f t="shared" si="81"/>
        <v>33000000</v>
      </c>
      <c r="P288" s="78"/>
    </row>
    <row r="289" spans="1:16" s="22" customFormat="1" ht="16.5">
      <c r="A289" s="96">
        <v>7</v>
      </c>
      <c r="B289" s="97" t="s">
        <v>214</v>
      </c>
      <c r="C289" s="98" t="s">
        <v>54</v>
      </c>
      <c r="D289" s="79">
        <v>3</v>
      </c>
      <c r="E289" s="74">
        <v>0</v>
      </c>
      <c r="F289" s="73">
        <v>0</v>
      </c>
      <c r="G289" s="73">
        <f t="shared" si="79"/>
        <v>3</v>
      </c>
      <c r="H289" s="73">
        <f t="shared" si="80"/>
        <v>3</v>
      </c>
      <c r="I289" s="142">
        <v>10996000</v>
      </c>
      <c r="J289" s="75">
        <v>0</v>
      </c>
      <c r="K289" s="76">
        <f t="shared" si="62"/>
        <v>32988000</v>
      </c>
      <c r="L289" s="77">
        <f t="shared" si="81"/>
        <v>0</v>
      </c>
      <c r="M289" s="77">
        <f t="shared" si="81"/>
        <v>0</v>
      </c>
      <c r="N289" s="77">
        <f t="shared" si="81"/>
        <v>32988000</v>
      </c>
      <c r="O289" s="77">
        <f t="shared" si="81"/>
        <v>32988000</v>
      </c>
      <c r="P289" s="78"/>
    </row>
    <row r="290" spans="1:16" s="22" customFormat="1" ht="16.5">
      <c r="A290" s="96">
        <v>8</v>
      </c>
      <c r="B290" s="97" t="s">
        <v>215</v>
      </c>
      <c r="C290" s="98" t="s">
        <v>97</v>
      </c>
      <c r="D290" s="79">
        <v>3</v>
      </c>
      <c r="E290" s="74">
        <v>0</v>
      </c>
      <c r="F290" s="73">
        <v>0</v>
      </c>
      <c r="G290" s="73">
        <f t="shared" si="79"/>
        <v>3</v>
      </c>
      <c r="H290" s="73">
        <f t="shared" si="80"/>
        <v>3</v>
      </c>
      <c r="I290" s="142">
        <v>9806000</v>
      </c>
      <c r="J290" s="75">
        <v>0</v>
      </c>
      <c r="K290" s="76">
        <f t="shared" si="62"/>
        <v>29418000</v>
      </c>
      <c r="L290" s="77">
        <f t="shared" si="81"/>
        <v>0</v>
      </c>
      <c r="M290" s="77">
        <f t="shared" si="81"/>
        <v>0</v>
      </c>
      <c r="N290" s="77">
        <f t="shared" si="81"/>
        <v>29418000</v>
      </c>
      <c r="O290" s="77">
        <f t="shared" si="81"/>
        <v>29418000</v>
      </c>
      <c r="P290" s="78"/>
    </row>
    <row r="291" spans="1:16" s="22" customFormat="1" ht="31.5">
      <c r="A291" s="96">
        <v>9</v>
      </c>
      <c r="B291" s="97" t="s">
        <v>216</v>
      </c>
      <c r="C291" s="98" t="s">
        <v>97</v>
      </c>
      <c r="D291" s="79">
        <v>3</v>
      </c>
      <c r="E291" s="74">
        <v>0</v>
      </c>
      <c r="F291" s="73">
        <v>0</v>
      </c>
      <c r="G291" s="73">
        <f t="shared" si="79"/>
        <v>3</v>
      </c>
      <c r="H291" s="73">
        <f t="shared" si="80"/>
        <v>3</v>
      </c>
      <c r="I291" s="142">
        <v>11010000</v>
      </c>
      <c r="J291" s="75">
        <v>0</v>
      </c>
      <c r="K291" s="76">
        <f t="shared" si="62"/>
        <v>33030000</v>
      </c>
      <c r="L291" s="77">
        <f t="shared" si="81"/>
        <v>0</v>
      </c>
      <c r="M291" s="77">
        <f t="shared" si="81"/>
        <v>0</v>
      </c>
      <c r="N291" s="77">
        <f t="shared" si="81"/>
        <v>33030000</v>
      </c>
      <c r="O291" s="77">
        <f t="shared" si="81"/>
        <v>33030000</v>
      </c>
      <c r="P291" s="78"/>
    </row>
    <row r="292" spans="1:16" s="22" customFormat="1" ht="17.25">
      <c r="A292" s="186"/>
      <c r="B292" s="187" t="s">
        <v>36</v>
      </c>
      <c r="C292" s="188"/>
      <c r="D292" s="189"/>
      <c r="E292" s="190"/>
      <c r="F292" s="189"/>
      <c r="G292" s="189"/>
      <c r="H292" s="189"/>
      <c r="I292" s="138"/>
      <c r="J292" s="191"/>
      <c r="K292" s="192"/>
      <c r="L292" s="193"/>
      <c r="M292" s="193"/>
      <c r="N292" s="193">
        <f>SUM(N283:N291)</f>
        <v>635298000</v>
      </c>
      <c r="O292" s="193">
        <f>SUM(O283:O291)</f>
        <v>635298000</v>
      </c>
      <c r="P292" s="194"/>
    </row>
    <row r="293" spans="1:16" s="22" customFormat="1" ht="15.75">
      <c r="A293" s="95" t="s">
        <v>57</v>
      </c>
      <c r="B293" s="266" t="s">
        <v>217</v>
      </c>
      <c r="C293" s="266"/>
      <c r="D293" s="266"/>
      <c r="E293" s="266"/>
      <c r="F293" s="79"/>
      <c r="G293" s="79"/>
      <c r="H293" s="79"/>
      <c r="I293" s="144"/>
      <c r="J293" s="75"/>
      <c r="K293" s="76"/>
      <c r="L293" s="80"/>
      <c r="M293" s="80"/>
      <c r="N293" s="81"/>
      <c r="O293" s="82"/>
      <c r="P293" s="78"/>
    </row>
    <row r="294" spans="1:16" s="22" customFormat="1" ht="31.5">
      <c r="A294" s="96">
        <v>1</v>
      </c>
      <c r="B294" s="97" t="s">
        <v>218</v>
      </c>
      <c r="C294" s="98" t="s">
        <v>97</v>
      </c>
      <c r="D294" s="79">
        <v>1</v>
      </c>
      <c r="E294" s="74">
        <v>0</v>
      </c>
      <c r="F294" s="73">
        <v>0</v>
      </c>
      <c r="G294" s="73">
        <f t="shared" ref="G294:G298" si="82">D294</f>
        <v>1</v>
      </c>
      <c r="H294" s="73">
        <f t="shared" ref="H294:H298" si="83">F294+G294</f>
        <v>1</v>
      </c>
      <c r="I294" s="142">
        <v>90287000</v>
      </c>
      <c r="J294" s="75">
        <v>0</v>
      </c>
      <c r="K294" s="76">
        <f t="shared" si="62"/>
        <v>90287000</v>
      </c>
      <c r="L294" s="77">
        <f t="shared" ref="L294:O298" si="84">E294*($I294+$J294)</f>
        <v>0</v>
      </c>
      <c r="M294" s="77">
        <f t="shared" si="84"/>
        <v>0</v>
      </c>
      <c r="N294" s="77">
        <f t="shared" si="84"/>
        <v>90287000</v>
      </c>
      <c r="O294" s="77">
        <f t="shared" si="84"/>
        <v>90287000</v>
      </c>
      <c r="P294" s="78"/>
    </row>
    <row r="295" spans="1:16" s="22" customFormat="1" ht="16.5">
      <c r="A295" s="96">
        <v>2</v>
      </c>
      <c r="B295" s="97" t="s">
        <v>219</v>
      </c>
      <c r="C295" s="98" t="s">
        <v>97</v>
      </c>
      <c r="D295" s="79">
        <v>1</v>
      </c>
      <c r="E295" s="74">
        <v>0</v>
      </c>
      <c r="F295" s="73">
        <v>0</v>
      </c>
      <c r="G295" s="73">
        <f t="shared" si="82"/>
        <v>1</v>
      </c>
      <c r="H295" s="73">
        <f t="shared" si="83"/>
        <v>1</v>
      </c>
      <c r="I295" s="142">
        <v>144962000</v>
      </c>
      <c r="J295" s="75">
        <v>0</v>
      </c>
      <c r="K295" s="76">
        <f t="shared" si="62"/>
        <v>144962000</v>
      </c>
      <c r="L295" s="77">
        <f t="shared" si="84"/>
        <v>0</v>
      </c>
      <c r="M295" s="77">
        <f t="shared" si="84"/>
        <v>0</v>
      </c>
      <c r="N295" s="77">
        <f t="shared" si="84"/>
        <v>144962000</v>
      </c>
      <c r="O295" s="77">
        <f t="shared" si="84"/>
        <v>144962000</v>
      </c>
      <c r="P295" s="78"/>
    </row>
    <row r="296" spans="1:16" s="22" customFormat="1" ht="16.5">
      <c r="A296" s="96">
        <v>3</v>
      </c>
      <c r="B296" s="97" t="s">
        <v>220</v>
      </c>
      <c r="C296" s="98" t="s">
        <v>97</v>
      </c>
      <c r="D296" s="79">
        <v>1</v>
      </c>
      <c r="E296" s="74">
        <v>0</v>
      </c>
      <c r="F296" s="73">
        <v>0</v>
      </c>
      <c r="G296" s="73">
        <f t="shared" si="82"/>
        <v>1</v>
      </c>
      <c r="H296" s="73">
        <f t="shared" si="83"/>
        <v>1</v>
      </c>
      <c r="I296" s="142">
        <v>62195000</v>
      </c>
      <c r="J296" s="75">
        <v>0</v>
      </c>
      <c r="K296" s="76">
        <f t="shared" si="62"/>
        <v>62195000</v>
      </c>
      <c r="L296" s="77">
        <f t="shared" si="84"/>
        <v>0</v>
      </c>
      <c r="M296" s="77">
        <f t="shared" si="84"/>
        <v>0</v>
      </c>
      <c r="N296" s="77">
        <f t="shared" si="84"/>
        <v>62195000</v>
      </c>
      <c r="O296" s="77">
        <f t="shared" si="84"/>
        <v>62195000</v>
      </c>
      <c r="P296" s="78"/>
    </row>
    <row r="297" spans="1:16" s="22" customFormat="1" ht="31.5">
      <c r="A297" s="96">
        <v>4</v>
      </c>
      <c r="B297" s="97" t="s">
        <v>221</v>
      </c>
      <c r="C297" s="98" t="s">
        <v>97</v>
      </c>
      <c r="D297" s="79">
        <v>1</v>
      </c>
      <c r="E297" s="74">
        <v>0</v>
      </c>
      <c r="F297" s="73">
        <v>0</v>
      </c>
      <c r="G297" s="73">
        <f t="shared" si="82"/>
        <v>1</v>
      </c>
      <c r="H297" s="73">
        <f t="shared" si="83"/>
        <v>1</v>
      </c>
      <c r="I297" s="142">
        <v>21965000</v>
      </c>
      <c r="J297" s="75">
        <v>0</v>
      </c>
      <c r="K297" s="76">
        <f t="shared" si="62"/>
        <v>21965000</v>
      </c>
      <c r="L297" s="77">
        <f t="shared" si="84"/>
        <v>0</v>
      </c>
      <c r="M297" s="77">
        <f t="shared" si="84"/>
        <v>0</v>
      </c>
      <c r="N297" s="77">
        <f t="shared" si="84"/>
        <v>21965000</v>
      </c>
      <c r="O297" s="77">
        <f t="shared" si="84"/>
        <v>21965000</v>
      </c>
      <c r="P297" s="78"/>
    </row>
    <row r="298" spans="1:16" s="22" customFormat="1" ht="31.5">
      <c r="A298" s="96">
        <v>5</v>
      </c>
      <c r="B298" s="97" t="s">
        <v>222</v>
      </c>
      <c r="C298" s="98" t="s">
        <v>97</v>
      </c>
      <c r="D298" s="79">
        <v>1</v>
      </c>
      <c r="E298" s="74">
        <v>0</v>
      </c>
      <c r="F298" s="73">
        <v>0</v>
      </c>
      <c r="G298" s="73">
        <f t="shared" si="82"/>
        <v>1</v>
      </c>
      <c r="H298" s="73">
        <f t="shared" si="83"/>
        <v>1</v>
      </c>
      <c r="I298" s="142">
        <v>43061000</v>
      </c>
      <c r="J298" s="75">
        <v>0</v>
      </c>
      <c r="K298" s="76">
        <f t="shared" si="62"/>
        <v>43061000</v>
      </c>
      <c r="L298" s="77">
        <f t="shared" si="84"/>
        <v>0</v>
      </c>
      <c r="M298" s="77">
        <f t="shared" si="84"/>
        <v>0</v>
      </c>
      <c r="N298" s="77">
        <f t="shared" si="84"/>
        <v>43061000</v>
      </c>
      <c r="O298" s="77">
        <f t="shared" si="84"/>
        <v>43061000</v>
      </c>
      <c r="P298" s="78"/>
    </row>
    <row r="299" spans="1:16" s="22" customFormat="1" ht="17.25">
      <c r="A299" s="186"/>
      <c r="B299" s="187" t="s">
        <v>36</v>
      </c>
      <c r="C299" s="188"/>
      <c r="D299" s="189"/>
      <c r="E299" s="190"/>
      <c r="F299" s="189"/>
      <c r="G299" s="189"/>
      <c r="H299" s="189"/>
      <c r="I299" s="138"/>
      <c r="J299" s="191"/>
      <c r="K299" s="192"/>
      <c r="L299" s="193"/>
      <c r="M299" s="193"/>
      <c r="N299" s="193">
        <f>SUM(N294:N298)</f>
        <v>362470000</v>
      </c>
      <c r="O299" s="193">
        <f>SUM(O294:O298)</f>
        <v>362470000</v>
      </c>
      <c r="P299" s="194"/>
    </row>
    <row r="300" spans="1:16" s="22" customFormat="1" ht="15.75">
      <c r="A300" s="95" t="s">
        <v>61</v>
      </c>
      <c r="B300" s="266" t="s">
        <v>223</v>
      </c>
      <c r="C300" s="266"/>
      <c r="D300" s="266"/>
      <c r="E300" s="266"/>
      <c r="F300" s="79"/>
      <c r="G300" s="79"/>
      <c r="H300" s="79"/>
      <c r="I300" s="144"/>
      <c r="J300" s="75"/>
      <c r="K300" s="76"/>
      <c r="L300" s="80"/>
      <c r="M300" s="80"/>
      <c r="N300" s="81"/>
      <c r="O300" s="82"/>
      <c r="P300" s="78"/>
    </row>
    <row r="301" spans="1:16" s="22" customFormat="1" ht="31.5">
      <c r="A301" s="96">
        <v>1</v>
      </c>
      <c r="B301" s="99" t="s">
        <v>224</v>
      </c>
      <c r="C301" s="98" t="s">
        <v>97</v>
      </c>
      <c r="D301" s="79">
        <v>2</v>
      </c>
      <c r="E301" s="74">
        <v>0</v>
      </c>
      <c r="F301" s="73">
        <v>0</v>
      </c>
      <c r="G301" s="73">
        <f t="shared" ref="G301:G307" si="85">D301</f>
        <v>2</v>
      </c>
      <c r="H301" s="73">
        <f t="shared" ref="H301:H307" si="86">F301+G301</f>
        <v>2</v>
      </c>
      <c r="I301" s="142">
        <v>19931000</v>
      </c>
      <c r="J301" s="75">
        <v>0</v>
      </c>
      <c r="K301" s="76">
        <f t="shared" si="62"/>
        <v>39862000</v>
      </c>
      <c r="L301" s="77">
        <f t="shared" ref="L301:O307" si="87">E301*($I301+$J301)</f>
        <v>0</v>
      </c>
      <c r="M301" s="77">
        <f t="shared" si="87"/>
        <v>0</v>
      </c>
      <c r="N301" s="77">
        <f t="shared" si="87"/>
        <v>39862000</v>
      </c>
      <c r="O301" s="77">
        <f t="shared" si="87"/>
        <v>39862000</v>
      </c>
      <c r="P301" s="78"/>
    </row>
    <row r="302" spans="1:16" s="22" customFormat="1" ht="31.5">
      <c r="A302" s="96">
        <v>2</v>
      </c>
      <c r="B302" s="99" t="s">
        <v>225</v>
      </c>
      <c r="C302" s="98" t="s">
        <v>97</v>
      </c>
      <c r="D302" s="79">
        <v>1</v>
      </c>
      <c r="E302" s="74">
        <v>0</v>
      </c>
      <c r="F302" s="73">
        <v>0</v>
      </c>
      <c r="G302" s="73">
        <f t="shared" si="85"/>
        <v>1</v>
      </c>
      <c r="H302" s="73">
        <f t="shared" si="86"/>
        <v>1</v>
      </c>
      <c r="I302" s="142">
        <v>47303000</v>
      </c>
      <c r="J302" s="75">
        <v>0</v>
      </c>
      <c r="K302" s="76">
        <f t="shared" si="62"/>
        <v>47303000</v>
      </c>
      <c r="L302" s="77">
        <f t="shared" si="87"/>
        <v>0</v>
      </c>
      <c r="M302" s="77">
        <f t="shared" si="87"/>
        <v>0</v>
      </c>
      <c r="N302" s="77">
        <f t="shared" si="87"/>
        <v>47303000</v>
      </c>
      <c r="O302" s="77">
        <f t="shared" si="87"/>
        <v>47303000</v>
      </c>
      <c r="P302" s="78"/>
    </row>
    <row r="303" spans="1:16" s="22" customFormat="1" ht="16.5">
      <c r="A303" s="96">
        <v>3</v>
      </c>
      <c r="B303" s="97" t="s">
        <v>226</v>
      </c>
      <c r="C303" s="98" t="s">
        <v>97</v>
      </c>
      <c r="D303" s="79">
        <v>1</v>
      </c>
      <c r="E303" s="74">
        <v>0</v>
      </c>
      <c r="F303" s="73">
        <v>0</v>
      </c>
      <c r="G303" s="73">
        <f t="shared" si="85"/>
        <v>1</v>
      </c>
      <c r="H303" s="73">
        <f t="shared" si="86"/>
        <v>1</v>
      </c>
      <c r="I303" s="142">
        <v>4385000</v>
      </c>
      <c r="J303" s="75">
        <v>0</v>
      </c>
      <c r="K303" s="76">
        <f t="shared" si="62"/>
        <v>4385000</v>
      </c>
      <c r="L303" s="77">
        <f t="shared" si="87"/>
        <v>0</v>
      </c>
      <c r="M303" s="77">
        <f t="shared" si="87"/>
        <v>0</v>
      </c>
      <c r="N303" s="77">
        <f t="shared" si="87"/>
        <v>4385000</v>
      </c>
      <c r="O303" s="77">
        <f t="shared" si="87"/>
        <v>4385000</v>
      </c>
      <c r="P303" s="78"/>
    </row>
    <row r="304" spans="1:16" s="22" customFormat="1" ht="16.5">
      <c r="A304" s="174">
        <v>4</v>
      </c>
      <c r="B304" s="175" t="s">
        <v>227</v>
      </c>
      <c r="C304" s="176" t="s">
        <v>97</v>
      </c>
      <c r="D304" s="177">
        <v>2</v>
      </c>
      <c r="E304" s="178">
        <v>0</v>
      </c>
      <c r="F304" s="179">
        <v>0</v>
      </c>
      <c r="G304" s="179"/>
      <c r="H304" s="179">
        <f t="shared" si="86"/>
        <v>0</v>
      </c>
      <c r="I304" s="180">
        <v>123098000</v>
      </c>
      <c r="J304" s="181">
        <v>0</v>
      </c>
      <c r="K304" s="182">
        <f t="shared" si="62"/>
        <v>246196000</v>
      </c>
      <c r="L304" s="183">
        <f t="shared" si="87"/>
        <v>0</v>
      </c>
      <c r="M304" s="183">
        <f t="shared" si="87"/>
        <v>0</v>
      </c>
      <c r="N304" s="183">
        <f t="shared" si="87"/>
        <v>0</v>
      </c>
      <c r="O304" s="183">
        <f t="shared" si="87"/>
        <v>0</v>
      </c>
      <c r="P304" s="184"/>
    </row>
    <row r="305" spans="1:16" s="22" customFormat="1" ht="16.5">
      <c r="A305" s="96">
        <v>5</v>
      </c>
      <c r="B305" s="97" t="s">
        <v>228</v>
      </c>
      <c r="C305" s="98" t="s">
        <v>97</v>
      </c>
      <c r="D305" s="79">
        <v>1</v>
      </c>
      <c r="E305" s="74">
        <v>0</v>
      </c>
      <c r="F305" s="73">
        <v>0</v>
      </c>
      <c r="G305" s="73">
        <f t="shared" si="85"/>
        <v>1</v>
      </c>
      <c r="H305" s="73">
        <f t="shared" si="86"/>
        <v>1</v>
      </c>
      <c r="I305" s="142">
        <v>35671000</v>
      </c>
      <c r="J305" s="75">
        <v>0</v>
      </c>
      <c r="K305" s="76">
        <f t="shared" si="62"/>
        <v>35671000</v>
      </c>
      <c r="L305" s="77">
        <f t="shared" si="87"/>
        <v>0</v>
      </c>
      <c r="M305" s="77">
        <f t="shared" si="87"/>
        <v>0</v>
      </c>
      <c r="N305" s="77">
        <f t="shared" si="87"/>
        <v>35671000</v>
      </c>
      <c r="O305" s="77">
        <f t="shared" si="87"/>
        <v>35671000</v>
      </c>
      <c r="P305" s="78"/>
    </row>
    <row r="306" spans="1:16" s="22" customFormat="1" ht="31.5">
      <c r="A306" s="96">
        <v>6</v>
      </c>
      <c r="B306" s="99" t="s">
        <v>229</v>
      </c>
      <c r="C306" s="98" t="s">
        <v>97</v>
      </c>
      <c r="D306" s="79">
        <v>1</v>
      </c>
      <c r="E306" s="74">
        <v>0</v>
      </c>
      <c r="F306" s="73">
        <v>0</v>
      </c>
      <c r="G306" s="73">
        <f t="shared" si="85"/>
        <v>1</v>
      </c>
      <c r="H306" s="73">
        <f t="shared" si="86"/>
        <v>1</v>
      </c>
      <c r="I306" s="142">
        <v>37064000</v>
      </c>
      <c r="J306" s="75">
        <v>0</v>
      </c>
      <c r="K306" s="76">
        <f t="shared" si="62"/>
        <v>37064000</v>
      </c>
      <c r="L306" s="77">
        <f t="shared" si="87"/>
        <v>0</v>
      </c>
      <c r="M306" s="77">
        <f t="shared" si="87"/>
        <v>0</v>
      </c>
      <c r="N306" s="77">
        <f t="shared" si="87"/>
        <v>37064000</v>
      </c>
      <c r="O306" s="77">
        <f t="shared" si="87"/>
        <v>37064000</v>
      </c>
      <c r="P306" s="78"/>
    </row>
    <row r="307" spans="1:16" s="22" customFormat="1" ht="16.5">
      <c r="A307" s="96">
        <v>7</v>
      </c>
      <c r="B307" s="97" t="s">
        <v>230</v>
      </c>
      <c r="C307" s="98" t="s">
        <v>97</v>
      </c>
      <c r="D307" s="79">
        <v>1</v>
      </c>
      <c r="E307" s="74">
        <v>0</v>
      </c>
      <c r="F307" s="73">
        <v>0</v>
      </c>
      <c r="G307" s="73">
        <f t="shared" si="85"/>
        <v>1</v>
      </c>
      <c r="H307" s="73">
        <f t="shared" si="86"/>
        <v>1</v>
      </c>
      <c r="I307" s="142">
        <v>51313000</v>
      </c>
      <c r="J307" s="75">
        <v>0</v>
      </c>
      <c r="K307" s="76">
        <f t="shared" si="62"/>
        <v>51313000</v>
      </c>
      <c r="L307" s="77">
        <f t="shared" si="87"/>
        <v>0</v>
      </c>
      <c r="M307" s="77">
        <f t="shared" si="87"/>
        <v>0</v>
      </c>
      <c r="N307" s="77">
        <f t="shared" si="87"/>
        <v>51313000</v>
      </c>
      <c r="O307" s="77">
        <f t="shared" si="87"/>
        <v>51313000</v>
      </c>
      <c r="P307" s="78"/>
    </row>
    <row r="308" spans="1:16" s="22" customFormat="1" ht="17.25">
      <c r="A308" s="186"/>
      <c r="B308" s="187" t="s">
        <v>36</v>
      </c>
      <c r="C308" s="188"/>
      <c r="D308" s="189"/>
      <c r="E308" s="190"/>
      <c r="F308" s="189"/>
      <c r="G308" s="189"/>
      <c r="H308" s="189"/>
      <c r="I308" s="138"/>
      <c r="J308" s="191"/>
      <c r="K308" s="192"/>
      <c r="L308" s="193"/>
      <c r="M308" s="193"/>
      <c r="N308" s="193">
        <f>SUM(N301:N307)</f>
        <v>215598000</v>
      </c>
      <c r="O308" s="193">
        <f>SUM(O301:O307)</f>
        <v>215598000</v>
      </c>
      <c r="P308" s="194"/>
    </row>
    <row r="309" spans="1:16" s="22" customFormat="1" ht="15.75">
      <c r="A309" s="95" t="s">
        <v>66</v>
      </c>
      <c r="B309" s="266" t="s">
        <v>231</v>
      </c>
      <c r="C309" s="266"/>
      <c r="D309" s="266"/>
      <c r="E309" s="266"/>
      <c r="F309" s="79"/>
      <c r="G309" s="79"/>
      <c r="H309" s="79"/>
      <c r="I309" s="144"/>
      <c r="J309" s="75"/>
      <c r="K309" s="76"/>
      <c r="L309" s="80"/>
      <c r="M309" s="80"/>
      <c r="N309" s="81"/>
      <c r="O309" s="82"/>
      <c r="P309" s="78"/>
    </row>
    <row r="310" spans="1:16" s="22" customFormat="1" ht="31.5">
      <c r="A310" s="96">
        <v>1</v>
      </c>
      <c r="B310" s="97" t="s">
        <v>232</v>
      </c>
      <c r="C310" s="98" t="s">
        <v>188</v>
      </c>
      <c r="D310" s="79">
        <v>1</v>
      </c>
      <c r="E310" s="74">
        <v>0</v>
      </c>
      <c r="F310" s="73">
        <v>0</v>
      </c>
      <c r="G310" s="73">
        <f t="shared" ref="G310" si="88">D310</f>
        <v>1</v>
      </c>
      <c r="H310" s="73">
        <f t="shared" ref="H310" si="89">F310+G310</f>
        <v>1</v>
      </c>
      <c r="I310" s="142">
        <v>1239434655</v>
      </c>
      <c r="J310" s="75">
        <v>0</v>
      </c>
      <c r="K310" s="76">
        <f t="shared" si="62"/>
        <v>1239434655</v>
      </c>
      <c r="L310" s="77">
        <f t="shared" ref="L310:O310" si="90">E310*($I310+$J310)</f>
        <v>0</v>
      </c>
      <c r="M310" s="77">
        <f t="shared" si="90"/>
        <v>0</v>
      </c>
      <c r="N310" s="77">
        <f t="shared" si="90"/>
        <v>1239434655</v>
      </c>
      <c r="O310" s="77">
        <f t="shared" si="90"/>
        <v>1239434655</v>
      </c>
      <c r="P310" s="78"/>
    </row>
    <row r="311" spans="1:16" s="22" customFormat="1" ht="17.25">
      <c r="A311" s="186"/>
      <c r="B311" s="187" t="s">
        <v>36</v>
      </c>
      <c r="C311" s="188"/>
      <c r="D311" s="189"/>
      <c r="E311" s="190"/>
      <c r="F311" s="189"/>
      <c r="G311" s="189"/>
      <c r="H311" s="189"/>
      <c r="I311" s="138"/>
      <c r="J311" s="191"/>
      <c r="K311" s="192"/>
      <c r="L311" s="193"/>
      <c r="M311" s="193"/>
      <c r="N311" s="193">
        <f>SUM(N310)</f>
        <v>1239434655</v>
      </c>
      <c r="O311" s="193">
        <f>SUM(O310)</f>
        <v>1239434655</v>
      </c>
      <c r="P311" s="194"/>
    </row>
    <row r="312" spans="1:16" s="22" customFormat="1" ht="15.75">
      <c r="A312" s="95" t="s">
        <v>69</v>
      </c>
      <c r="B312" s="266" t="s">
        <v>233</v>
      </c>
      <c r="C312" s="266"/>
      <c r="D312" s="266"/>
      <c r="E312" s="266"/>
      <c r="F312" s="79"/>
      <c r="G312" s="79"/>
      <c r="H312" s="79"/>
      <c r="I312" s="144"/>
      <c r="J312" s="75"/>
      <c r="K312" s="76"/>
      <c r="L312" s="80"/>
      <c r="M312" s="80"/>
      <c r="N312" s="81"/>
      <c r="O312" s="82"/>
      <c r="P312" s="78"/>
    </row>
    <row r="313" spans="1:16" s="22" customFormat="1" ht="16.5">
      <c r="A313" s="96">
        <v>1</v>
      </c>
      <c r="B313" s="97" t="s">
        <v>234</v>
      </c>
      <c r="C313" s="98" t="s">
        <v>188</v>
      </c>
      <c r="D313" s="79">
        <v>1</v>
      </c>
      <c r="E313" s="74">
        <v>0</v>
      </c>
      <c r="F313" s="73">
        <v>0</v>
      </c>
      <c r="G313" s="73">
        <f t="shared" ref="G313:G321" si="91">D313</f>
        <v>1</v>
      </c>
      <c r="H313" s="73">
        <f t="shared" ref="H313:H321" si="92">F313+G313</f>
        <v>1</v>
      </c>
      <c r="I313" s="142">
        <v>101320000</v>
      </c>
      <c r="J313" s="75">
        <v>0</v>
      </c>
      <c r="K313" s="76">
        <f t="shared" si="62"/>
        <v>101320000</v>
      </c>
      <c r="L313" s="77">
        <f t="shared" ref="L313:O314" si="93">E313*($I313+$J313)</f>
        <v>0</v>
      </c>
      <c r="M313" s="77">
        <f t="shared" si="93"/>
        <v>0</v>
      </c>
      <c r="N313" s="77">
        <f t="shared" si="93"/>
        <v>101320000</v>
      </c>
      <c r="O313" s="77">
        <f t="shared" si="93"/>
        <v>101320000</v>
      </c>
      <c r="P313" s="78"/>
    </row>
    <row r="314" spans="1:16" s="22" customFormat="1" ht="16.5">
      <c r="A314" s="96">
        <v>2</v>
      </c>
      <c r="B314" s="97" t="s">
        <v>235</v>
      </c>
      <c r="C314" s="98" t="s">
        <v>97</v>
      </c>
      <c r="D314" s="79">
        <v>1</v>
      </c>
      <c r="E314" s="74">
        <v>0</v>
      </c>
      <c r="F314" s="73">
        <v>0</v>
      </c>
      <c r="G314" s="73">
        <f t="shared" si="91"/>
        <v>1</v>
      </c>
      <c r="H314" s="73">
        <f t="shared" si="92"/>
        <v>1</v>
      </c>
      <c r="I314" s="142">
        <v>41925000</v>
      </c>
      <c r="J314" s="75">
        <v>0</v>
      </c>
      <c r="K314" s="76">
        <f t="shared" si="62"/>
        <v>41925000</v>
      </c>
      <c r="L314" s="77">
        <f t="shared" si="93"/>
        <v>0</v>
      </c>
      <c r="M314" s="77">
        <f t="shared" si="93"/>
        <v>0</v>
      </c>
      <c r="N314" s="77">
        <f t="shared" si="93"/>
        <v>41925000</v>
      </c>
      <c r="O314" s="77">
        <f t="shared" si="93"/>
        <v>41925000</v>
      </c>
      <c r="P314" s="78"/>
    </row>
    <row r="315" spans="1:16" s="22" customFormat="1" ht="17.25">
      <c r="A315" s="186"/>
      <c r="B315" s="187" t="s">
        <v>36</v>
      </c>
      <c r="C315" s="188"/>
      <c r="D315" s="189"/>
      <c r="E315" s="190"/>
      <c r="F315" s="189"/>
      <c r="G315" s="189"/>
      <c r="H315" s="189"/>
      <c r="I315" s="138"/>
      <c r="J315" s="191"/>
      <c r="K315" s="192"/>
      <c r="L315" s="193"/>
      <c r="M315" s="193"/>
      <c r="N315" s="193">
        <f>SUM(N313:N314)</f>
        <v>143245000</v>
      </c>
      <c r="O315" s="193">
        <f>SUM(O313:O314)</f>
        <v>143245000</v>
      </c>
      <c r="P315" s="194"/>
    </row>
    <row r="316" spans="1:16" s="22" customFormat="1" ht="16.5">
      <c r="A316" s="95" t="s">
        <v>138</v>
      </c>
      <c r="B316" s="266" t="s">
        <v>236</v>
      </c>
      <c r="C316" s="266"/>
      <c r="D316" s="266"/>
      <c r="E316" s="266"/>
      <c r="F316" s="73">
        <v>0</v>
      </c>
      <c r="G316" s="73">
        <f t="shared" si="91"/>
        <v>0</v>
      </c>
      <c r="H316" s="73">
        <f t="shared" si="92"/>
        <v>0</v>
      </c>
      <c r="I316" s="144"/>
      <c r="J316" s="75"/>
      <c r="K316" s="76"/>
      <c r="L316" s="80"/>
      <c r="M316" s="80"/>
      <c r="N316" s="81"/>
      <c r="O316" s="82"/>
      <c r="P316" s="78"/>
    </row>
    <row r="317" spans="1:16" s="22" customFormat="1" ht="16.5">
      <c r="A317" s="96">
        <v>1</v>
      </c>
      <c r="B317" s="97" t="s">
        <v>237</v>
      </c>
      <c r="C317" s="98" t="s">
        <v>188</v>
      </c>
      <c r="D317" s="79">
        <v>1</v>
      </c>
      <c r="E317" s="74">
        <v>0</v>
      </c>
      <c r="F317" s="73">
        <v>0</v>
      </c>
      <c r="G317" s="73">
        <f t="shared" si="91"/>
        <v>1</v>
      </c>
      <c r="H317" s="73">
        <f t="shared" si="92"/>
        <v>1</v>
      </c>
      <c r="I317" s="142">
        <v>19330000</v>
      </c>
      <c r="J317" s="75">
        <v>0</v>
      </c>
      <c r="K317" s="76">
        <f t="shared" si="62"/>
        <v>19330000</v>
      </c>
      <c r="L317" s="77">
        <f t="shared" ref="L317:O321" si="94">E317*($I317+$J317)</f>
        <v>0</v>
      </c>
      <c r="M317" s="77">
        <f t="shared" si="94"/>
        <v>0</v>
      </c>
      <c r="N317" s="77">
        <f t="shared" si="94"/>
        <v>19330000</v>
      </c>
      <c r="O317" s="77">
        <f t="shared" si="94"/>
        <v>19330000</v>
      </c>
      <c r="P317" s="78"/>
    </row>
    <row r="318" spans="1:16" s="22" customFormat="1" ht="31.5">
      <c r="A318" s="96">
        <v>2</v>
      </c>
      <c r="B318" s="99" t="s">
        <v>238</v>
      </c>
      <c r="C318" s="98" t="s">
        <v>97</v>
      </c>
      <c r="D318" s="79">
        <v>3</v>
      </c>
      <c r="E318" s="74">
        <v>0</v>
      </c>
      <c r="F318" s="73">
        <v>0</v>
      </c>
      <c r="G318" s="73">
        <f t="shared" si="91"/>
        <v>3</v>
      </c>
      <c r="H318" s="73">
        <f t="shared" si="92"/>
        <v>3</v>
      </c>
      <c r="I318" s="142">
        <v>10642000</v>
      </c>
      <c r="J318" s="75">
        <v>0</v>
      </c>
      <c r="K318" s="76">
        <f t="shared" si="62"/>
        <v>31926000</v>
      </c>
      <c r="L318" s="77">
        <f t="shared" si="94"/>
        <v>0</v>
      </c>
      <c r="M318" s="77">
        <f t="shared" si="94"/>
        <v>0</v>
      </c>
      <c r="N318" s="77">
        <f t="shared" si="94"/>
        <v>31926000</v>
      </c>
      <c r="O318" s="77">
        <f t="shared" si="94"/>
        <v>31926000</v>
      </c>
      <c r="P318" s="78"/>
    </row>
    <row r="319" spans="1:16" s="22" customFormat="1" ht="31.5">
      <c r="A319" s="96">
        <v>3</v>
      </c>
      <c r="B319" s="99" t="s">
        <v>239</v>
      </c>
      <c r="C319" s="98" t="s">
        <v>97</v>
      </c>
      <c r="D319" s="79">
        <v>1</v>
      </c>
      <c r="E319" s="74">
        <v>0</v>
      </c>
      <c r="F319" s="73">
        <v>0</v>
      </c>
      <c r="G319" s="73">
        <f t="shared" si="91"/>
        <v>1</v>
      </c>
      <c r="H319" s="73">
        <f t="shared" si="92"/>
        <v>1</v>
      </c>
      <c r="I319" s="142">
        <v>5973000</v>
      </c>
      <c r="J319" s="75">
        <v>0</v>
      </c>
      <c r="K319" s="76">
        <f t="shared" si="62"/>
        <v>5973000</v>
      </c>
      <c r="L319" s="77">
        <f t="shared" si="94"/>
        <v>0</v>
      </c>
      <c r="M319" s="77">
        <f t="shared" si="94"/>
        <v>0</v>
      </c>
      <c r="N319" s="77">
        <f t="shared" si="94"/>
        <v>5973000</v>
      </c>
      <c r="O319" s="77">
        <f t="shared" si="94"/>
        <v>5973000</v>
      </c>
      <c r="P319" s="78"/>
    </row>
    <row r="320" spans="1:16" s="22" customFormat="1" ht="16.5">
      <c r="A320" s="96">
        <v>4</v>
      </c>
      <c r="B320" s="99" t="s">
        <v>240</v>
      </c>
      <c r="C320" s="98" t="s">
        <v>241</v>
      </c>
      <c r="D320" s="79">
        <v>2</v>
      </c>
      <c r="E320" s="74">
        <v>0</v>
      </c>
      <c r="F320" s="73">
        <v>0</v>
      </c>
      <c r="G320" s="73">
        <f t="shared" si="91"/>
        <v>2</v>
      </c>
      <c r="H320" s="73">
        <f t="shared" si="92"/>
        <v>2</v>
      </c>
      <c r="I320" s="142">
        <v>7647000</v>
      </c>
      <c r="J320" s="75">
        <v>0</v>
      </c>
      <c r="K320" s="76">
        <f t="shared" ref="K320:K392" si="95">I320*D320</f>
        <v>15294000</v>
      </c>
      <c r="L320" s="77">
        <f t="shared" si="94"/>
        <v>0</v>
      </c>
      <c r="M320" s="77">
        <f t="shared" si="94"/>
        <v>0</v>
      </c>
      <c r="N320" s="77">
        <f t="shared" si="94"/>
        <v>15294000</v>
      </c>
      <c r="O320" s="77">
        <f t="shared" si="94"/>
        <v>15294000</v>
      </c>
      <c r="P320" s="78"/>
    </row>
    <row r="321" spans="1:16" s="22" customFormat="1" ht="16.5">
      <c r="A321" s="96">
        <v>5</v>
      </c>
      <c r="B321" s="97" t="s">
        <v>242</v>
      </c>
      <c r="C321" s="98" t="s">
        <v>122</v>
      </c>
      <c r="D321" s="79">
        <v>2</v>
      </c>
      <c r="E321" s="74">
        <v>0</v>
      </c>
      <c r="F321" s="73">
        <v>0</v>
      </c>
      <c r="G321" s="73">
        <f t="shared" si="91"/>
        <v>2</v>
      </c>
      <c r="H321" s="73">
        <f t="shared" si="92"/>
        <v>2</v>
      </c>
      <c r="I321" s="142">
        <v>1715000</v>
      </c>
      <c r="J321" s="75">
        <v>0</v>
      </c>
      <c r="K321" s="76">
        <f t="shared" si="95"/>
        <v>3430000</v>
      </c>
      <c r="L321" s="77">
        <f t="shared" si="94"/>
        <v>0</v>
      </c>
      <c r="M321" s="77">
        <f t="shared" si="94"/>
        <v>0</v>
      </c>
      <c r="N321" s="77">
        <f t="shared" si="94"/>
        <v>3430000</v>
      </c>
      <c r="O321" s="77">
        <f t="shared" si="94"/>
        <v>3430000</v>
      </c>
      <c r="P321" s="78"/>
    </row>
    <row r="322" spans="1:16" s="22" customFormat="1" ht="17.25">
      <c r="A322" s="186"/>
      <c r="B322" s="187" t="s">
        <v>36</v>
      </c>
      <c r="C322" s="188"/>
      <c r="D322" s="189"/>
      <c r="E322" s="190"/>
      <c r="F322" s="189"/>
      <c r="G322" s="189"/>
      <c r="H322" s="189"/>
      <c r="I322" s="138"/>
      <c r="J322" s="191"/>
      <c r="K322" s="192"/>
      <c r="L322" s="193"/>
      <c r="M322" s="193"/>
      <c r="N322" s="193">
        <f>SUM(N317:N321)</f>
        <v>75953000</v>
      </c>
      <c r="O322" s="193">
        <f>SUM(O317:O321)</f>
        <v>75953000</v>
      </c>
      <c r="P322" s="194"/>
    </row>
    <row r="323" spans="1:16" s="22" customFormat="1" ht="15.75">
      <c r="A323" s="95" t="s">
        <v>140</v>
      </c>
      <c r="B323" s="266" t="s">
        <v>243</v>
      </c>
      <c r="C323" s="266"/>
      <c r="D323" s="266"/>
      <c r="E323" s="266"/>
      <c r="F323" s="79"/>
      <c r="G323" s="79"/>
      <c r="H323" s="79"/>
      <c r="I323" s="144"/>
      <c r="J323" s="75"/>
      <c r="K323" s="76"/>
      <c r="L323" s="80"/>
      <c r="M323" s="80"/>
      <c r="N323" s="81"/>
      <c r="O323" s="82"/>
      <c r="P323" s="78"/>
    </row>
    <row r="324" spans="1:16" s="22" customFormat="1" ht="31.5">
      <c r="A324" s="96">
        <v>1</v>
      </c>
      <c r="B324" s="99" t="s">
        <v>244</v>
      </c>
      <c r="C324" s="98" t="s">
        <v>54</v>
      </c>
      <c r="D324" s="79">
        <v>1</v>
      </c>
      <c r="E324" s="74">
        <v>0</v>
      </c>
      <c r="F324" s="73">
        <v>0</v>
      </c>
      <c r="G324" s="73">
        <f t="shared" ref="G324:G327" si="96">D324</f>
        <v>1</v>
      </c>
      <c r="H324" s="73">
        <f t="shared" ref="H324:H327" si="97">F324+G324</f>
        <v>1</v>
      </c>
      <c r="I324" s="142">
        <v>16737000</v>
      </c>
      <c r="J324" s="75">
        <v>0</v>
      </c>
      <c r="K324" s="76">
        <f t="shared" si="95"/>
        <v>16737000</v>
      </c>
      <c r="L324" s="77">
        <f t="shared" ref="L324:O334" si="98">E324*($I324+$J324)</f>
        <v>0</v>
      </c>
      <c r="M324" s="77">
        <f t="shared" si="98"/>
        <v>0</v>
      </c>
      <c r="N324" s="77">
        <f t="shared" si="98"/>
        <v>16737000</v>
      </c>
      <c r="O324" s="77">
        <f t="shared" si="98"/>
        <v>16737000</v>
      </c>
      <c r="P324" s="78"/>
    </row>
    <row r="325" spans="1:16" s="22" customFormat="1" ht="31.5">
      <c r="A325" s="96">
        <v>2</v>
      </c>
      <c r="B325" s="99" t="s">
        <v>245</v>
      </c>
      <c r="C325" s="98" t="s">
        <v>97</v>
      </c>
      <c r="D325" s="79">
        <v>4</v>
      </c>
      <c r="E325" s="74">
        <v>0</v>
      </c>
      <c r="F325" s="73">
        <v>0</v>
      </c>
      <c r="G325" s="73">
        <f t="shared" si="96"/>
        <v>4</v>
      </c>
      <c r="H325" s="73">
        <f t="shared" si="97"/>
        <v>4</v>
      </c>
      <c r="I325" s="142">
        <v>1271000</v>
      </c>
      <c r="J325" s="75">
        <v>0</v>
      </c>
      <c r="K325" s="76">
        <f t="shared" si="95"/>
        <v>5084000</v>
      </c>
      <c r="L325" s="77">
        <f t="shared" si="98"/>
        <v>0</v>
      </c>
      <c r="M325" s="77">
        <f t="shared" si="98"/>
        <v>0</v>
      </c>
      <c r="N325" s="77">
        <f t="shared" si="98"/>
        <v>5084000</v>
      </c>
      <c r="O325" s="77">
        <f t="shared" si="98"/>
        <v>5084000</v>
      </c>
      <c r="P325" s="78"/>
    </row>
    <row r="326" spans="1:16" s="22" customFormat="1" ht="31.5">
      <c r="A326" s="96">
        <v>3</v>
      </c>
      <c r="B326" s="99" t="s">
        <v>246</v>
      </c>
      <c r="C326" s="98" t="s">
        <v>247</v>
      </c>
      <c r="D326" s="79">
        <v>2</v>
      </c>
      <c r="E326" s="74">
        <v>0</v>
      </c>
      <c r="F326" s="73">
        <v>0</v>
      </c>
      <c r="G326" s="73">
        <f t="shared" si="96"/>
        <v>2</v>
      </c>
      <c r="H326" s="73">
        <f t="shared" si="97"/>
        <v>2</v>
      </c>
      <c r="I326" s="142">
        <v>6458000</v>
      </c>
      <c r="J326" s="75">
        <v>0</v>
      </c>
      <c r="K326" s="76">
        <f t="shared" si="95"/>
        <v>12916000</v>
      </c>
      <c r="L326" s="77">
        <f t="shared" si="98"/>
        <v>0</v>
      </c>
      <c r="M326" s="77">
        <f t="shared" si="98"/>
        <v>0</v>
      </c>
      <c r="N326" s="77">
        <f t="shared" si="98"/>
        <v>12916000</v>
      </c>
      <c r="O326" s="77">
        <f t="shared" si="98"/>
        <v>12916000</v>
      </c>
      <c r="P326" s="78"/>
    </row>
    <row r="327" spans="1:16" s="22" customFormat="1" ht="16.5">
      <c r="A327" s="96">
        <v>4</v>
      </c>
      <c r="B327" s="97" t="s">
        <v>248</v>
      </c>
      <c r="C327" s="98" t="s">
        <v>247</v>
      </c>
      <c r="D327" s="79">
        <v>4</v>
      </c>
      <c r="E327" s="74">
        <v>0</v>
      </c>
      <c r="F327" s="73">
        <v>0</v>
      </c>
      <c r="G327" s="73">
        <f t="shared" si="96"/>
        <v>4</v>
      </c>
      <c r="H327" s="73">
        <f t="shared" si="97"/>
        <v>4</v>
      </c>
      <c r="I327" s="142">
        <v>1290000</v>
      </c>
      <c r="J327" s="75">
        <v>0</v>
      </c>
      <c r="K327" s="76">
        <f t="shared" si="95"/>
        <v>5160000</v>
      </c>
      <c r="L327" s="77">
        <f t="shared" si="98"/>
        <v>0</v>
      </c>
      <c r="M327" s="77">
        <f t="shared" si="98"/>
        <v>0</v>
      </c>
      <c r="N327" s="77">
        <f t="shared" si="98"/>
        <v>5160000</v>
      </c>
      <c r="O327" s="77">
        <f t="shared" si="98"/>
        <v>5160000</v>
      </c>
      <c r="P327" s="78"/>
    </row>
    <row r="328" spans="1:16" s="22" customFormat="1" ht="17.25">
      <c r="A328" s="186"/>
      <c r="B328" s="187" t="s">
        <v>36</v>
      </c>
      <c r="C328" s="188"/>
      <c r="D328" s="189"/>
      <c r="E328" s="190"/>
      <c r="F328" s="189"/>
      <c r="G328" s="189"/>
      <c r="H328" s="189"/>
      <c r="I328" s="138"/>
      <c r="J328" s="191"/>
      <c r="K328" s="192"/>
      <c r="L328" s="193"/>
      <c r="M328" s="193"/>
      <c r="N328" s="193">
        <f>SUM(N324:N327)</f>
        <v>39897000</v>
      </c>
      <c r="O328" s="193">
        <f>SUM(O324:O327)</f>
        <v>39897000</v>
      </c>
      <c r="P328" s="194"/>
    </row>
    <row r="329" spans="1:16" s="22" customFormat="1" ht="16.5">
      <c r="A329" s="211"/>
      <c r="B329" s="212" t="s">
        <v>452</v>
      </c>
      <c r="C329" s="213"/>
      <c r="D329" s="214"/>
      <c r="E329" s="215"/>
      <c r="F329" s="214"/>
      <c r="G329" s="214"/>
      <c r="H329" s="214"/>
      <c r="I329" s="216"/>
      <c r="J329" s="217"/>
      <c r="K329" s="218"/>
      <c r="L329" s="219"/>
      <c r="M329" s="219"/>
      <c r="N329" s="219">
        <f>N292+N299+N308+N311+N315+N322+N328</f>
        <v>2711895655</v>
      </c>
      <c r="O329" s="219">
        <f>O292+O299+O308+O311+O315+O322+O328</f>
        <v>2711895655</v>
      </c>
      <c r="P329" s="220"/>
    </row>
    <row r="330" spans="1:16" s="22" customFormat="1" ht="15.75">
      <c r="A330" s="95" t="s">
        <v>430</v>
      </c>
      <c r="B330" s="266" t="s">
        <v>422</v>
      </c>
      <c r="C330" s="266"/>
      <c r="D330" s="266"/>
      <c r="E330" s="266"/>
      <c r="F330" s="266"/>
      <c r="G330" s="266"/>
      <c r="H330" s="266"/>
      <c r="I330" s="145"/>
      <c r="J330" s="75"/>
      <c r="K330" s="76"/>
      <c r="L330" s="77">
        <f t="shared" si="98"/>
        <v>0</v>
      </c>
      <c r="M330" s="77">
        <f t="shared" si="98"/>
        <v>0</v>
      </c>
      <c r="N330" s="77">
        <f t="shared" si="98"/>
        <v>0</v>
      </c>
      <c r="O330" s="77">
        <f t="shared" si="98"/>
        <v>0</v>
      </c>
      <c r="P330" s="78"/>
    </row>
    <row r="331" spans="1:16" s="22" customFormat="1" ht="16.5">
      <c r="A331" s="96">
        <v>1</v>
      </c>
      <c r="B331" s="97" t="s">
        <v>269</v>
      </c>
      <c r="C331" s="98" t="s">
        <v>65</v>
      </c>
      <c r="D331" s="79">
        <v>1</v>
      </c>
      <c r="E331" s="74">
        <v>0</v>
      </c>
      <c r="F331" s="73">
        <v>0</v>
      </c>
      <c r="G331" s="73">
        <f t="shared" ref="G331:G334" si="99">D331</f>
        <v>1</v>
      </c>
      <c r="H331" s="73">
        <f t="shared" ref="H331:H334" si="100">F331+G331</f>
        <v>1</v>
      </c>
      <c r="I331" s="142">
        <v>432648000</v>
      </c>
      <c r="J331" s="75">
        <v>0</v>
      </c>
      <c r="K331" s="76">
        <f t="shared" si="95"/>
        <v>432648000</v>
      </c>
      <c r="L331" s="77">
        <f t="shared" si="98"/>
        <v>0</v>
      </c>
      <c r="M331" s="77">
        <f t="shared" si="98"/>
        <v>0</v>
      </c>
      <c r="N331" s="77">
        <f t="shared" si="98"/>
        <v>432648000</v>
      </c>
      <c r="O331" s="77">
        <f t="shared" si="98"/>
        <v>432648000</v>
      </c>
      <c r="P331" s="78"/>
    </row>
    <row r="332" spans="1:16" s="22" customFormat="1" ht="31.5">
      <c r="A332" s="96">
        <v>2</v>
      </c>
      <c r="B332" s="97" t="s">
        <v>270</v>
      </c>
      <c r="C332" s="98" t="s">
        <v>65</v>
      </c>
      <c r="D332" s="79">
        <v>1</v>
      </c>
      <c r="E332" s="74">
        <v>0</v>
      </c>
      <c r="F332" s="73">
        <v>0</v>
      </c>
      <c r="G332" s="73">
        <f t="shared" si="99"/>
        <v>1</v>
      </c>
      <c r="H332" s="73">
        <f t="shared" si="100"/>
        <v>1</v>
      </c>
      <c r="I332" s="142">
        <v>544292000</v>
      </c>
      <c r="J332" s="75">
        <v>0</v>
      </c>
      <c r="K332" s="76">
        <f t="shared" si="95"/>
        <v>544292000</v>
      </c>
      <c r="L332" s="77">
        <f t="shared" si="98"/>
        <v>0</v>
      </c>
      <c r="M332" s="77">
        <f t="shared" si="98"/>
        <v>0</v>
      </c>
      <c r="N332" s="77">
        <f t="shared" si="98"/>
        <v>544292000</v>
      </c>
      <c r="O332" s="77">
        <f t="shared" si="98"/>
        <v>544292000</v>
      </c>
      <c r="P332" s="78"/>
    </row>
    <row r="333" spans="1:16" s="22" customFormat="1" ht="31.5">
      <c r="A333" s="96">
        <v>3</v>
      </c>
      <c r="B333" s="97" t="s">
        <v>204</v>
      </c>
      <c r="C333" s="98" t="s">
        <v>54</v>
      </c>
      <c r="D333" s="79">
        <v>2</v>
      </c>
      <c r="E333" s="74">
        <v>0</v>
      </c>
      <c r="F333" s="73">
        <v>0</v>
      </c>
      <c r="G333" s="73">
        <f t="shared" si="99"/>
        <v>2</v>
      </c>
      <c r="H333" s="73">
        <f t="shared" si="100"/>
        <v>2</v>
      </c>
      <c r="I333" s="142">
        <v>689985000</v>
      </c>
      <c r="J333" s="75">
        <v>0</v>
      </c>
      <c r="K333" s="76">
        <f t="shared" si="95"/>
        <v>1379970000</v>
      </c>
      <c r="L333" s="77">
        <f t="shared" si="98"/>
        <v>0</v>
      </c>
      <c r="M333" s="77">
        <f t="shared" si="98"/>
        <v>0</v>
      </c>
      <c r="N333" s="77">
        <f t="shared" si="98"/>
        <v>1379970000</v>
      </c>
      <c r="O333" s="77">
        <f t="shared" si="98"/>
        <v>1379970000</v>
      </c>
      <c r="P333" s="78"/>
    </row>
    <row r="334" spans="1:16" s="22" customFormat="1" ht="31.5">
      <c r="A334" s="96">
        <v>4</v>
      </c>
      <c r="B334" s="97" t="s">
        <v>271</v>
      </c>
      <c r="C334" s="98" t="s">
        <v>54</v>
      </c>
      <c r="D334" s="79">
        <v>1</v>
      </c>
      <c r="E334" s="74">
        <v>0</v>
      </c>
      <c r="F334" s="73">
        <v>0</v>
      </c>
      <c r="G334" s="73">
        <f t="shared" si="99"/>
        <v>1</v>
      </c>
      <c r="H334" s="73">
        <f t="shared" si="100"/>
        <v>1</v>
      </c>
      <c r="I334" s="142">
        <v>462212000</v>
      </c>
      <c r="J334" s="75">
        <v>0</v>
      </c>
      <c r="K334" s="76">
        <f t="shared" si="95"/>
        <v>462212000</v>
      </c>
      <c r="L334" s="77">
        <f t="shared" si="98"/>
        <v>0</v>
      </c>
      <c r="M334" s="77">
        <f t="shared" si="98"/>
        <v>0</v>
      </c>
      <c r="N334" s="77">
        <f t="shared" si="98"/>
        <v>462212000</v>
      </c>
      <c r="O334" s="77">
        <f t="shared" si="98"/>
        <v>462212000</v>
      </c>
      <c r="P334" s="78"/>
    </row>
    <row r="335" spans="1:16" s="22" customFormat="1" ht="17.25">
      <c r="A335" s="186"/>
      <c r="B335" s="187" t="s">
        <v>36</v>
      </c>
      <c r="C335" s="188"/>
      <c r="D335" s="189"/>
      <c r="E335" s="190"/>
      <c r="F335" s="189"/>
      <c r="G335" s="189"/>
      <c r="H335" s="189"/>
      <c r="I335" s="138"/>
      <c r="J335" s="191"/>
      <c r="K335" s="192"/>
      <c r="L335" s="193"/>
      <c r="M335" s="193"/>
      <c r="N335" s="193">
        <f>SUM(N331:N334)</f>
        <v>2819122000</v>
      </c>
      <c r="O335" s="193">
        <f>SUM(O331:O334)</f>
        <v>2819122000</v>
      </c>
      <c r="P335" s="194"/>
    </row>
    <row r="336" spans="1:16" s="22" customFormat="1" ht="16.5">
      <c r="A336" s="211"/>
      <c r="B336" s="212" t="s">
        <v>473</v>
      </c>
      <c r="C336" s="213"/>
      <c r="D336" s="214"/>
      <c r="E336" s="215"/>
      <c r="F336" s="214"/>
      <c r="G336" s="214"/>
      <c r="H336" s="214"/>
      <c r="I336" s="216"/>
      <c r="J336" s="217"/>
      <c r="K336" s="218"/>
      <c r="L336" s="219"/>
      <c r="M336" s="219"/>
      <c r="N336" s="219">
        <f>N335</f>
        <v>2819122000</v>
      </c>
      <c r="O336" s="219">
        <f>O335</f>
        <v>2819122000</v>
      </c>
      <c r="P336" s="220"/>
    </row>
    <row r="337" spans="1:16" s="22" customFormat="1" ht="15.75">
      <c r="A337" s="94" t="s">
        <v>431</v>
      </c>
      <c r="B337" s="266" t="s">
        <v>432</v>
      </c>
      <c r="C337" s="266"/>
      <c r="D337" s="266"/>
      <c r="E337" s="266"/>
      <c r="F337" s="266"/>
      <c r="G337" s="266"/>
      <c r="H337" s="266"/>
      <c r="I337" s="146"/>
      <c r="J337" s="75"/>
      <c r="K337" s="76"/>
      <c r="L337" s="80"/>
      <c r="M337" s="80"/>
      <c r="N337" s="81"/>
      <c r="O337" s="82"/>
      <c r="P337" s="78"/>
    </row>
    <row r="338" spans="1:16" s="22" customFormat="1" ht="15.75">
      <c r="A338" s="95" t="s">
        <v>51</v>
      </c>
      <c r="B338" s="266" t="s">
        <v>287</v>
      </c>
      <c r="C338" s="266"/>
      <c r="D338" s="266"/>
      <c r="E338" s="266"/>
      <c r="F338" s="79"/>
      <c r="G338" s="79"/>
      <c r="H338" s="79"/>
      <c r="I338" s="144"/>
      <c r="J338" s="75"/>
      <c r="K338" s="76"/>
      <c r="L338" s="80"/>
      <c r="M338" s="80"/>
      <c r="N338" s="81"/>
      <c r="O338" s="82"/>
      <c r="P338" s="78"/>
    </row>
    <row r="339" spans="1:16" s="22" customFormat="1" ht="47.25">
      <c r="A339" s="96">
        <v>1</v>
      </c>
      <c r="B339" s="99" t="s">
        <v>288</v>
      </c>
      <c r="C339" s="98" t="s">
        <v>54</v>
      </c>
      <c r="D339" s="79">
        <v>1</v>
      </c>
      <c r="E339" s="74">
        <v>0</v>
      </c>
      <c r="F339" s="73">
        <v>0</v>
      </c>
      <c r="G339" s="73">
        <f t="shared" ref="G339:G345" si="101">D339</f>
        <v>1</v>
      </c>
      <c r="H339" s="73">
        <f t="shared" ref="H339:H345" si="102">F339+G339</f>
        <v>1</v>
      </c>
      <c r="I339" s="142">
        <v>508003000</v>
      </c>
      <c r="J339" s="75">
        <v>0</v>
      </c>
      <c r="K339" s="76">
        <f t="shared" si="95"/>
        <v>508003000</v>
      </c>
      <c r="L339" s="77">
        <f t="shared" ref="L339:O345" si="103">E339*($I339+$J339)</f>
        <v>0</v>
      </c>
      <c r="M339" s="77">
        <f t="shared" si="103"/>
        <v>0</v>
      </c>
      <c r="N339" s="77">
        <f t="shared" si="103"/>
        <v>508003000</v>
      </c>
      <c r="O339" s="77">
        <f t="shared" si="103"/>
        <v>508003000</v>
      </c>
      <c r="P339" s="78"/>
    </row>
    <row r="340" spans="1:16" s="22" customFormat="1" ht="16.5">
      <c r="A340" s="96">
        <v>2</v>
      </c>
      <c r="B340" s="97" t="s">
        <v>289</v>
      </c>
      <c r="C340" s="98" t="s">
        <v>54</v>
      </c>
      <c r="D340" s="79">
        <v>1</v>
      </c>
      <c r="E340" s="74">
        <v>0</v>
      </c>
      <c r="F340" s="73">
        <v>0</v>
      </c>
      <c r="G340" s="73">
        <f t="shared" si="101"/>
        <v>1</v>
      </c>
      <c r="H340" s="73">
        <f t="shared" si="102"/>
        <v>1</v>
      </c>
      <c r="I340" s="142">
        <v>28406000</v>
      </c>
      <c r="J340" s="75">
        <v>0</v>
      </c>
      <c r="K340" s="76">
        <f t="shared" si="95"/>
        <v>28406000</v>
      </c>
      <c r="L340" s="77">
        <f t="shared" si="103"/>
        <v>0</v>
      </c>
      <c r="M340" s="77">
        <f t="shared" si="103"/>
        <v>0</v>
      </c>
      <c r="N340" s="77">
        <f t="shared" si="103"/>
        <v>28406000</v>
      </c>
      <c r="O340" s="77">
        <f t="shared" si="103"/>
        <v>28406000</v>
      </c>
      <c r="P340" s="78"/>
    </row>
    <row r="341" spans="1:16" s="22" customFormat="1" ht="16.5">
      <c r="A341" s="96">
        <v>3</v>
      </c>
      <c r="B341" s="97" t="s">
        <v>290</v>
      </c>
      <c r="C341" s="98" t="s">
        <v>54</v>
      </c>
      <c r="D341" s="79">
        <v>1</v>
      </c>
      <c r="E341" s="74">
        <v>0</v>
      </c>
      <c r="F341" s="73">
        <v>0</v>
      </c>
      <c r="G341" s="73">
        <f t="shared" si="101"/>
        <v>1</v>
      </c>
      <c r="H341" s="73">
        <f t="shared" si="102"/>
        <v>1</v>
      </c>
      <c r="I341" s="142">
        <v>129896000</v>
      </c>
      <c r="J341" s="75">
        <v>0</v>
      </c>
      <c r="K341" s="76">
        <f t="shared" si="95"/>
        <v>129896000</v>
      </c>
      <c r="L341" s="77">
        <f t="shared" si="103"/>
        <v>0</v>
      </c>
      <c r="M341" s="77">
        <f t="shared" si="103"/>
        <v>0</v>
      </c>
      <c r="N341" s="77">
        <f t="shared" si="103"/>
        <v>129896000</v>
      </c>
      <c r="O341" s="77">
        <f t="shared" si="103"/>
        <v>129896000</v>
      </c>
      <c r="P341" s="78"/>
    </row>
    <row r="342" spans="1:16" s="22" customFormat="1" ht="16.5">
      <c r="A342" s="96">
        <v>4</v>
      </c>
      <c r="B342" s="97" t="s">
        <v>291</v>
      </c>
      <c r="C342" s="98" t="s">
        <v>97</v>
      </c>
      <c r="D342" s="79">
        <v>1</v>
      </c>
      <c r="E342" s="74">
        <v>0</v>
      </c>
      <c r="F342" s="73">
        <v>0</v>
      </c>
      <c r="G342" s="73">
        <f t="shared" si="101"/>
        <v>1</v>
      </c>
      <c r="H342" s="73">
        <f t="shared" si="102"/>
        <v>1</v>
      </c>
      <c r="I342" s="142">
        <v>28406000</v>
      </c>
      <c r="J342" s="75">
        <v>0</v>
      </c>
      <c r="K342" s="76">
        <f t="shared" si="95"/>
        <v>28406000</v>
      </c>
      <c r="L342" s="77">
        <f t="shared" si="103"/>
        <v>0</v>
      </c>
      <c r="M342" s="77">
        <f t="shared" si="103"/>
        <v>0</v>
      </c>
      <c r="N342" s="77">
        <f t="shared" si="103"/>
        <v>28406000</v>
      </c>
      <c r="O342" s="77">
        <f t="shared" si="103"/>
        <v>28406000</v>
      </c>
      <c r="P342" s="78"/>
    </row>
    <row r="343" spans="1:16" s="22" customFormat="1" ht="16.5">
      <c r="A343" s="96">
        <v>5</v>
      </c>
      <c r="B343" s="97" t="s">
        <v>292</v>
      </c>
      <c r="C343" s="98" t="s">
        <v>54</v>
      </c>
      <c r="D343" s="79">
        <v>1</v>
      </c>
      <c r="E343" s="74">
        <v>0</v>
      </c>
      <c r="F343" s="73">
        <v>0</v>
      </c>
      <c r="G343" s="73">
        <f t="shared" si="101"/>
        <v>1</v>
      </c>
      <c r="H343" s="73">
        <f t="shared" si="102"/>
        <v>1</v>
      </c>
      <c r="I343" s="142">
        <v>47557000</v>
      </c>
      <c r="J343" s="75">
        <v>0</v>
      </c>
      <c r="K343" s="76">
        <f t="shared" si="95"/>
        <v>47557000</v>
      </c>
      <c r="L343" s="77">
        <f t="shared" si="103"/>
        <v>0</v>
      </c>
      <c r="M343" s="77">
        <f t="shared" si="103"/>
        <v>0</v>
      </c>
      <c r="N343" s="77">
        <f t="shared" si="103"/>
        <v>47557000</v>
      </c>
      <c r="O343" s="77">
        <f t="shared" si="103"/>
        <v>47557000</v>
      </c>
      <c r="P343" s="78"/>
    </row>
    <row r="344" spans="1:16" s="22" customFormat="1" ht="31.5">
      <c r="A344" s="96">
        <v>6</v>
      </c>
      <c r="B344" s="99" t="s">
        <v>293</v>
      </c>
      <c r="C344" s="98" t="s">
        <v>54</v>
      </c>
      <c r="D344" s="79">
        <v>1</v>
      </c>
      <c r="E344" s="74">
        <v>0</v>
      </c>
      <c r="F344" s="73">
        <v>0</v>
      </c>
      <c r="G344" s="73">
        <f t="shared" si="101"/>
        <v>1</v>
      </c>
      <c r="H344" s="73">
        <f t="shared" si="102"/>
        <v>1</v>
      </c>
      <c r="I344" s="142">
        <v>53754000</v>
      </c>
      <c r="J344" s="75">
        <v>0</v>
      </c>
      <c r="K344" s="76">
        <f t="shared" si="95"/>
        <v>53754000</v>
      </c>
      <c r="L344" s="77">
        <f t="shared" si="103"/>
        <v>0</v>
      </c>
      <c r="M344" s="77">
        <f t="shared" si="103"/>
        <v>0</v>
      </c>
      <c r="N344" s="77">
        <f t="shared" si="103"/>
        <v>53754000</v>
      </c>
      <c r="O344" s="77">
        <f t="shared" si="103"/>
        <v>53754000</v>
      </c>
      <c r="P344" s="78"/>
    </row>
    <row r="345" spans="1:16" s="22" customFormat="1" ht="16.5">
      <c r="A345" s="96">
        <v>7</v>
      </c>
      <c r="B345" s="97" t="s">
        <v>294</v>
      </c>
      <c r="C345" s="98" t="s">
        <v>54</v>
      </c>
      <c r="D345" s="79">
        <v>1</v>
      </c>
      <c r="E345" s="74">
        <v>0</v>
      </c>
      <c r="F345" s="73">
        <v>0</v>
      </c>
      <c r="G345" s="73">
        <f t="shared" si="101"/>
        <v>1</v>
      </c>
      <c r="H345" s="73">
        <f t="shared" si="102"/>
        <v>1</v>
      </c>
      <c r="I345" s="142">
        <v>26060000</v>
      </c>
      <c r="J345" s="75">
        <v>0</v>
      </c>
      <c r="K345" s="76">
        <f t="shared" si="95"/>
        <v>26060000</v>
      </c>
      <c r="L345" s="77">
        <f t="shared" si="103"/>
        <v>0</v>
      </c>
      <c r="M345" s="77">
        <f t="shared" si="103"/>
        <v>0</v>
      </c>
      <c r="N345" s="77">
        <f t="shared" si="103"/>
        <v>26060000</v>
      </c>
      <c r="O345" s="77">
        <f t="shared" si="103"/>
        <v>26060000</v>
      </c>
      <c r="P345" s="78"/>
    </row>
    <row r="346" spans="1:16" s="22" customFormat="1" ht="17.25">
      <c r="A346" s="186"/>
      <c r="B346" s="187" t="s">
        <v>36</v>
      </c>
      <c r="C346" s="188"/>
      <c r="D346" s="189"/>
      <c r="E346" s="190"/>
      <c r="F346" s="189"/>
      <c r="G346" s="189"/>
      <c r="H346" s="189"/>
      <c r="I346" s="138"/>
      <c r="J346" s="191"/>
      <c r="K346" s="192"/>
      <c r="L346" s="193"/>
      <c r="M346" s="193"/>
      <c r="N346" s="193">
        <f>SUM(N339:N345)</f>
        <v>822082000</v>
      </c>
      <c r="O346" s="193">
        <f>SUM(O339:O345)</f>
        <v>822082000</v>
      </c>
      <c r="P346" s="194"/>
    </row>
    <row r="347" spans="1:16" s="22" customFormat="1" ht="15.75">
      <c r="A347" s="95" t="s">
        <v>57</v>
      </c>
      <c r="B347" s="266" t="s">
        <v>295</v>
      </c>
      <c r="C347" s="266"/>
      <c r="D347" s="266"/>
      <c r="E347" s="266"/>
      <c r="F347" s="79"/>
      <c r="G347" s="79"/>
      <c r="H347" s="79"/>
      <c r="I347" s="144"/>
      <c r="J347" s="75"/>
      <c r="K347" s="76"/>
      <c r="L347" s="80"/>
      <c r="M347" s="80"/>
      <c r="N347" s="81"/>
      <c r="O347" s="82"/>
      <c r="P347" s="78"/>
    </row>
    <row r="348" spans="1:16" s="22" customFormat="1" ht="47.25">
      <c r="A348" s="96">
        <v>1</v>
      </c>
      <c r="B348" s="99" t="s">
        <v>288</v>
      </c>
      <c r="C348" s="98" t="s">
        <v>54</v>
      </c>
      <c r="D348" s="79">
        <v>1</v>
      </c>
      <c r="E348" s="74">
        <v>0</v>
      </c>
      <c r="F348" s="73">
        <v>0</v>
      </c>
      <c r="G348" s="73">
        <f t="shared" ref="G348:G363" si="104">D348</f>
        <v>1</v>
      </c>
      <c r="H348" s="73">
        <f t="shared" ref="H348:H363" si="105">F348+G348</f>
        <v>1</v>
      </c>
      <c r="I348" s="142">
        <v>508003000</v>
      </c>
      <c r="J348" s="75">
        <v>0</v>
      </c>
      <c r="K348" s="76">
        <f t="shared" si="95"/>
        <v>508003000</v>
      </c>
      <c r="L348" s="77">
        <f t="shared" ref="L348:O363" si="106">E348*($I348+$J348)</f>
        <v>0</v>
      </c>
      <c r="M348" s="77">
        <f t="shared" si="106"/>
        <v>0</v>
      </c>
      <c r="N348" s="77">
        <f t="shared" si="106"/>
        <v>508003000</v>
      </c>
      <c r="O348" s="77">
        <f t="shared" si="106"/>
        <v>508003000</v>
      </c>
      <c r="P348" s="78"/>
    </row>
    <row r="349" spans="1:16" s="22" customFormat="1" ht="16.5">
      <c r="A349" s="96">
        <v>2</v>
      </c>
      <c r="B349" s="97" t="s">
        <v>289</v>
      </c>
      <c r="C349" s="98" t="s">
        <v>54</v>
      </c>
      <c r="D349" s="79">
        <v>1</v>
      </c>
      <c r="E349" s="74">
        <v>0</v>
      </c>
      <c r="F349" s="73">
        <v>0</v>
      </c>
      <c r="G349" s="73">
        <f t="shared" si="104"/>
        <v>1</v>
      </c>
      <c r="H349" s="73">
        <f t="shared" si="105"/>
        <v>1</v>
      </c>
      <c r="I349" s="142">
        <v>28406000</v>
      </c>
      <c r="J349" s="75">
        <v>0</v>
      </c>
      <c r="K349" s="76">
        <f t="shared" si="95"/>
        <v>28406000</v>
      </c>
      <c r="L349" s="77">
        <f t="shared" si="106"/>
        <v>0</v>
      </c>
      <c r="M349" s="77">
        <f t="shared" si="106"/>
        <v>0</v>
      </c>
      <c r="N349" s="77">
        <f t="shared" si="106"/>
        <v>28406000</v>
      </c>
      <c r="O349" s="77">
        <f t="shared" si="106"/>
        <v>28406000</v>
      </c>
      <c r="P349" s="83"/>
    </row>
    <row r="350" spans="1:16" s="22" customFormat="1" ht="16.5">
      <c r="A350" s="96">
        <v>3</v>
      </c>
      <c r="B350" s="97" t="s">
        <v>290</v>
      </c>
      <c r="C350" s="98" t="s">
        <v>54</v>
      </c>
      <c r="D350" s="79">
        <v>1</v>
      </c>
      <c r="E350" s="74">
        <v>0</v>
      </c>
      <c r="F350" s="73">
        <v>0</v>
      </c>
      <c r="G350" s="73">
        <f t="shared" si="104"/>
        <v>1</v>
      </c>
      <c r="H350" s="73">
        <f t="shared" si="105"/>
        <v>1</v>
      </c>
      <c r="I350" s="142">
        <v>129896000</v>
      </c>
      <c r="J350" s="75">
        <v>0</v>
      </c>
      <c r="K350" s="76">
        <f t="shared" si="95"/>
        <v>129896000</v>
      </c>
      <c r="L350" s="77">
        <f t="shared" si="106"/>
        <v>0</v>
      </c>
      <c r="M350" s="77">
        <f t="shared" si="106"/>
        <v>0</v>
      </c>
      <c r="N350" s="77">
        <f t="shared" si="106"/>
        <v>129896000</v>
      </c>
      <c r="O350" s="77">
        <f t="shared" si="106"/>
        <v>129896000</v>
      </c>
      <c r="P350" s="78"/>
    </row>
    <row r="351" spans="1:16" s="22" customFormat="1" ht="16.5">
      <c r="A351" s="96">
        <v>4</v>
      </c>
      <c r="B351" s="97" t="s">
        <v>291</v>
      </c>
      <c r="C351" s="98" t="s">
        <v>54</v>
      </c>
      <c r="D351" s="79">
        <v>1</v>
      </c>
      <c r="E351" s="74">
        <v>0</v>
      </c>
      <c r="F351" s="73">
        <v>0</v>
      </c>
      <c r="G351" s="73">
        <f t="shared" si="104"/>
        <v>1</v>
      </c>
      <c r="H351" s="73">
        <f t="shared" si="105"/>
        <v>1</v>
      </c>
      <c r="I351" s="142">
        <v>28406000</v>
      </c>
      <c r="J351" s="75">
        <v>0</v>
      </c>
      <c r="K351" s="76">
        <f t="shared" si="95"/>
        <v>28406000</v>
      </c>
      <c r="L351" s="77">
        <f t="shared" si="106"/>
        <v>0</v>
      </c>
      <c r="M351" s="77">
        <f t="shared" si="106"/>
        <v>0</v>
      </c>
      <c r="N351" s="77">
        <f t="shared" si="106"/>
        <v>28406000</v>
      </c>
      <c r="O351" s="77">
        <f t="shared" si="106"/>
        <v>28406000</v>
      </c>
      <c r="P351" s="78"/>
    </row>
    <row r="352" spans="1:16" s="22" customFormat="1" ht="16.5">
      <c r="A352" s="96">
        <v>5</v>
      </c>
      <c r="B352" s="97" t="s">
        <v>296</v>
      </c>
      <c r="C352" s="98" t="s">
        <v>109</v>
      </c>
      <c r="D352" s="79">
        <v>1</v>
      </c>
      <c r="E352" s="74">
        <v>0</v>
      </c>
      <c r="F352" s="73">
        <v>0</v>
      </c>
      <c r="G352" s="73">
        <f t="shared" si="104"/>
        <v>1</v>
      </c>
      <c r="H352" s="73">
        <f t="shared" si="105"/>
        <v>1</v>
      </c>
      <c r="I352" s="142">
        <v>36259000</v>
      </c>
      <c r="J352" s="75">
        <v>0</v>
      </c>
      <c r="K352" s="76">
        <f t="shared" si="95"/>
        <v>36259000</v>
      </c>
      <c r="L352" s="77">
        <f t="shared" si="106"/>
        <v>0</v>
      </c>
      <c r="M352" s="77">
        <f t="shared" si="106"/>
        <v>0</v>
      </c>
      <c r="N352" s="77">
        <f t="shared" si="106"/>
        <v>36259000</v>
      </c>
      <c r="O352" s="77">
        <f t="shared" si="106"/>
        <v>36259000</v>
      </c>
      <c r="P352" s="78"/>
    </row>
    <row r="353" spans="1:16" s="22" customFormat="1" ht="16.5">
      <c r="A353" s="96">
        <v>6</v>
      </c>
      <c r="B353" s="97" t="s">
        <v>297</v>
      </c>
      <c r="C353" s="98" t="s">
        <v>109</v>
      </c>
      <c r="D353" s="79">
        <v>4</v>
      </c>
      <c r="E353" s="74">
        <v>0</v>
      </c>
      <c r="F353" s="73">
        <v>0</v>
      </c>
      <c r="G353" s="73">
        <f t="shared" si="104"/>
        <v>4</v>
      </c>
      <c r="H353" s="73">
        <f t="shared" si="105"/>
        <v>4</v>
      </c>
      <c r="I353" s="142">
        <v>3732000</v>
      </c>
      <c r="J353" s="75">
        <v>0</v>
      </c>
      <c r="K353" s="76">
        <f t="shared" si="95"/>
        <v>14928000</v>
      </c>
      <c r="L353" s="77">
        <f t="shared" si="106"/>
        <v>0</v>
      </c>
      <c r="M353" s="77">
        <f t="shared" si="106"/>
        <v>0</v>
      </c>
      <c r="N353" s="77">
        <f t="shared" si="106"/>
        <v>14928000</v>
      </c>
      <c r="O353" s="77">
        <f t="shared" si="106"/>
        <v>14928000</v>
      </c>
      <c r="P353" s="78"/>
    </row>
    <row r="354" spans="1:16" s="22" customFormat="1" ht="16.5">
      <c r="A354" s="96">
        <v>7</v>
      </c>
      <c r="B354" s="97" t="s">
        <v>292</v>
      </c>
      <c r="C354" s="98" t="s">
        <v>54</v>
      </c>
      <c r="D354" s="79">
        <v>1</v>
      </c>
      <c r="E354" s="74">
        <v>0</v>
      </c>
      <c r="F354" s="73">
        <v>0</v>
      </c>
      <c r="G354" s="73">
        <f t="shared" si="104"/>
        <v>1</v>
      </c>
      <c r="H354" s="73">
        <f t="shared" si="105"/>
        <v>1</v>
      </c>
      <c r="I354" s="142">
        <v>47557000</v>
      </c>
      <c r="J354" s="75">
        <v>0</v>
      </c>
      <c r="K354" s="76">
        <f t="shared" si="95"/>
        <v>47557000</v>
      </c>
      <c r="L354" s="77">
        <f t="shared" si="106"/>
        <v>0</v>
      </c>
      <c r="M354" s="77">
        <f t="shared" si="106"/>
        <v>0</v>
      </c>
      <c r="N354" s="77">
        <f t="shared" si="106"/>
        <v>47557000</v>
      </c>
      <c r="O354" s="77">
        <f t="shared" si="106"/>
        <v>47557000</v>
      </c>
      <c r="P354" s="78"/>
    </row>
    <row r="355" spans="1:16" s="22" customFormat="1" ht="31.5">
      <c r="A355" s="96">
        <v>8</v>
      </c>
      <c r="B355" s="97" t="s">
        <v>293</v>
      </c>
      <c r="C355" s="98" t="s">
        <v>54</v>
      </c>
      <c r="D355" s="79">
        <v>1</v>
      </c>
      <c r="E355" s="74">
        <v>0</v>
      </c>
      <c r="F355" s="73">
        <v>0</v>
      </c>
      <c r="G355" s="73">
        <f t="shared" si="104"/>
        <v>1</v>
      </c>
      <c r="H355" s="73">
        <f t="shared" si="105"/>
        <v>1</v>
      </c>
      <c r="I355" s="142">
        <v>53754000</v>
      </c>
      <c r="J355" s="75">
        <v>0</v>
      </c>
      <c r="K355" s="76">
        <f t="shared" si="95"/>
        <v>53754000</v>
      </c>
      <c r="L355" s="77">
        <f t="shared" si="106"/>
        <v>0</v>
      </c>
      <c r="M355" s="77">
        <f t="shared" si="106"/>
        <v>0</v>
      </c>
      <c r="N355" s="77">
        <f t="shared" si="106"/>
        <v>53754000</v>
      </c>
      <c r="O355" s="77">
        <f t="shared" si="106"/>
        <v>53754000</v>
      </c>
      <c r="P355" s="78"/>
    </row>
    <row r="356" spans="1:16" s="22" customFormat="1" ht="16.5">
      <c r="A356" s="96">
        <v>9</v>
      </c>
      <c r="B356" s="97" t="s">
        <v>298</v>
      </c>
      <c r="C356" s="98" t="s">
        <v>109</v>
      </c>
      <c r="D356" s="79">
        <v>1</v>
      </c>
      <c r="E356" s="74">
        <v>0</v>
      </c>
      <c r="F356" s="73">
        <v>0</v>
      </c>
      <c r="G356" s="73">
        <f t="shared" si="104"/>
        <v>1</v>
      </c>
      <c r="H356" s="73">
        <f t="shared" si="105"/>
        <v>1</v>
      </c>
      <c r="I356" s="142">
        <v>25459000</v>
      </c>
      <c r="J356" s="75">
        <v>0</v>
      </c>
      <c r="K356" s="76">
        <f t="shared" si="95"/>
        <v>25459000</v>
      </c>
      <c r="L356" s="77">
        <f t="shared" si="106"/>
        <v>0</v>
      </c>
      <c r="M356" s="77">
        <f t="shared" si="106"/>
        <v>0</v>
      </c>
      <c r="N356" s="77">
        <f t="shared" si="106"/>
        <v>25459000</v>
      </c>
      <c r="O356" s="77">
        <f t="shared" si="106"/>
        <v>25459000</v>
      </c>
      <c r="P356" s="78"/>
    </row>
    <row r="357" spans="1:16" s="22" customFormat="1" ht="16.5">
      <c r="A357" s="96">
        <v>10</v>
      </c>
      <c r="B357" s="97" t="s">
        <v>299</v>
      </c>
      <c r="C357" s="98" t="s">
        <v>109</v>
      </c>
      <c r="D357" s="79">
        <v>1</v>
      </c>
      <c r="E357" s="74">
        <v>0</v>
      </c>
      <c r="F357" s="73">
        <v>0</v>
      </c>
      <c r="G357" s="73">
        <f t="shared" si="104"/>
        <v>1</v>
      </c>
      <c r="H357" s="73">
        <f t="shared" si="105"/>
        <v>1</v>
      </c>
      <c r="I357" s="142">
        <v>25778000</v>
      </c>
      <c r="J357" s="75">
        <v>0</v>
      </c>
      <c r="K357" s="76">
        <f t="shared" si="95"/>
        <v>25778000</v>
      </c>
      <c r="L357" s="77">
        <f t="shared" si="106"/>
        <v>0</v>
      </c>
      <c r="M357" s="77">
        <f t="shared" si="106"/>
        <v>0</v>
      </c>
      <c r="N357" s="77">
        <f t="shared" si="106"/>
        <v>25778000</v>
      </c>
      <c r="O357" s="77">
        <f t="shared" si="106"/>
        <v>25778000</v>
      </c>
      <c r="P357" s="78"/>
    </row>
    <row r="358" spans="1:16" s="22" customFormat="1" ht="16.5">
      <c r="A358" s="96">
        <v>11</v>
      </c>
      <c r="B358" s="97" t="s">
        <v>300</v>
      </c>
      <c r="C358" s="98" t="s">
        <v>109</v>
      </c>
      <c r="D358" s="79">
        <v>2</v>
      </c>
      <c r="E358" s="74">
        <v>0</v>
      </c>
      <c r="F358" s="73">
        <v>0</v>
      </c>
      <c r="G358" s="73">
        <f t="shared" si="104"/>
        <v>2</v>
      </c>
      <c r="H358" s="73">
        <f t="shared" si="105"/>
        <v>2</v>
      </c>
      <c r="I358" s="142">
        <v>47987000</v>
      </c>
      <c r="J358" s="75">
        <v>0</v>
      </c>
      <c r="K358" s="76">
        <f t="shared" si="95"/>
        <v>95974000</v>
      </c>
      <c r="L358" s="77">
        <f t="shared" si="106"/>
        <v>0</v>
      </c>
      <c r="M358" s="77">
        <f t="shared" si="106"/>
        <v>0</v>
      </c>
      <c r="N358" s="77">
        <f t="shared" si="106"/>
        <v>95974000</v>
      </c>
      <c r="O358" s="77">
        <f t="shared" si="106"/>
        <v>95974000</v>
      </c>
      <c r="P358" s="78"/>
    </row>
    <row r="359" spans="1:16" s="22" customFormat="1" ht="16.5">
      <c r="A359" s="96">
        <v>12</v>
      </c>
      <c r="B359" s="97" t="s">
        <v>301</v>
      </c>
      <c r="C359" s="98" t="s">
        <v>109</v>
      </c>
      <c r="D359" s="79">
        <v>2</v>
      </c>
      <c r="E359" s="74">
        <v>0</v>
      </c>
      <c r="F359" s="73">
        <v>0</v>
      </c>
      <c r="G359" s="73">
        <f t="shared" si="104"/>
        <v>2</v>
      </c>
      <c r="H359" s="73">
        <f t="shared" si="105"/>
        <v>2</v>
      </c>
      <c r="I359" s="142">
        <v>2917000</v>
      </c>
      <c r="J359" s="75">
        <v>0</v>
      </c>
      <c r="K359" s="76">
        <f t="shared" si="95"/>
        <v>5834000</v>
      </c>
      <c r="L359" s="77">
        <f t="shared" si="106"/>
        <v>0</v>
      </c>
      <c r="M359" s="77">
        <f t="shared" si="106"/>
        <v>0</v>
      </c>
      <c r="N359" s="77">
        <f t="shared" si="106"/>
        <v>5834000</v>
      </c>
      <c r="O359" s="77">
        <f t="shared" si="106"/>
        <v>5834000</v>
      </c>
      <c r="P359" s="78"/>
    </row>
    <row r="360" spans="1:16" s="22" customFormat="1" ht="16.5">
      <c r="A360" s="96">
        <v>13</v>
      </c>
      <c r="B360" s="97" t="s">
        <v>302</v>
      </c>
      <c r="C360" s="98" t="s">
        <v>109</v>
      </c>
      <c r="D360" s="79">
        <v>2</v>
      </c>
      <c r="E360" s="74">
        <v>0</v>
      </c>
      <c r="F360" s="73">
        <v>0</v>
      </c>
      <c r="G360" s="73">
        <f t="shared" si="104"/>
        <v>2</v>
      </c>
      <c r="H360" s="73">
        <f t="shared" si="105"/>
        <v>2</v>
      </c>
      <c r="I360" s="142">
        <v>1379000</v>
      </c>
      <c r="J360" s="75">
        <v>0</v>
      </c>
      <c r="K360" s="76">
        <f t="shared" si="95"/>
        <v>2758000</v>
      </c>
      <c r="L360" s="77">
        <f t="shared" si="106"/>
        <v>0</v>
      </c>
      <c r="M360" s="77">
        <f t="shared" si="106"/>
        <v>0</v>
      </c>
      <c r="N360" s="77">
        <f t="shared" si="106"/>
        <v>2758000</v>
      </c>
      <c r="O360" s="77">
        <f t="shared" si="106"/>
        <v>2758000</v>
      </c>
      <c r="P360" s="78"/>
    </row>
    <row r="361" spans="1:16" s="22" customFormat="1" ht="16.5">
      <c r="A361" s="96">
        <v>14</v>
      </c>
      <c r="B361" s="97" t="s">
        <v>303</v>
      </c>
      <c r="C361" s="98" t="s">
        <v>78</v>
      </c>
      <c r="D361" s="79">
        <v>50</v>
      </c>
      <c r="E361" s="74">
        <v>0</v>
      </c>
      <c r="F361" s="73">
        <v>0</v>
      </c>
      <c r="G361" s="73">
        <f t="shared" si="104"/>
        <v>50</v>
      </c>
      <c r="H361" s="73">
        <f t="shared" si="105"/>
        <v>50</v>
      </c>
      <c r="I361" s="142">
        <v>42000</v>
      </c>
      <c r="J361" s="75">
        <v>0</v>
      </c>
      <c r="K361" s="76">
        <f t="shared" si="95"/>
        <v>2100000</v>
      </c>
      <c r="L361" s="77">
        <f t="shared" si="106"/>
        <v>0</v>
      </c>
      <c r="M361" s="77">
        <f t="shared" si="106"/>
        <v>0</v>
      </c>
      <c r="N361" s="77">
        <f t="shared" si="106"/>
        <v>2100000</v>
      </c>
      <c r="O361" s="77">
        <f t="shared" si="106"/>
        <v>2100000</v>
      </c>
      <c r="P361" s="78"/>
    </row>
    <row r="362" spans="1:16" s="22" customFormat="1" ht="16.5">
      <c r="A362" s="96">
        <v>15</v>
      </c>
      <c r="B362" s="97" t="s">
        <v>304</v>
      </c>
      <c r="C362" s="98" t="s">
        <v>109</v>
      </c>
      <c r="D362" s="79">
        <v>1</v>
      </c>
      <c r="E362" s="74">
        <v>0</v>
      </c>
      <c r="F362" s="73">
        <v>0</v>
      </c>
      <c r="G362" s="73">
        <f t="shared" si="104"/>
        <v>1</v>
      </c>
      <c r="H362" s="73">
        <f t="shared" si="105"/>
        <v>1</v>
      </c>
      <c r="I362" s="142">
        <v>4134000</v>
      </c>
      <c r="J362" s="75">
        <v>0</v>
      </c>
      <c r="K362" s="76">
        <f t="shared" si="95"/>
        <v>4134000</v>
      </c>
      <c r="L362" s="77">
        <f t="shared" si="106"/>
        <v>0</v>
      </c>
      <c r="M362" s="77">
        <f t="shared" si="106"/>
        <v>0</v>
      </c>
      <c r="N362" s="77">
        <f t="shared" si="106"/>
        <v>4134000</v>
      </c>
      <c r="O362" s="77">
        <f t="shared" si="106"/>
        <v>4134000</v>
      </c>
      <c r="P362" s="78"/>
    </row>
    <row r="363" spans="1:16" s="22" customFormat="1" ht="16.5">
      <c r="A363" s="96">
        <v>16</v>
      </c>
      <c r="B363" s="97" t="s">
        <v>294</v>
      </c>
      <c r="C363" s="98" t="s">
        <v>54</v>
      </c>
      <c r="D363" s="79">
        <v>1</v>
      </c>
      <c r="E363" s="74">
        <v>0</v>
      </c>
      <c r="F363" s="73">
        <v>0</v>
      </c>
      <c r="G363" s="73">
        <f t="shared" si="104"/>
        <v>1</v>
      </c>
      <c r="H363" s="73">
        <f t="shared" si="105"/>
        <v>1</v>
      </c>
      <c r="I363" s="142">
        <v>26060000</v>
      </c>
      <c r="J363" s="75">
        <v>0</v>
      </c>
      <c r="K363" s="76">
        <f t="shared" si="95"/>
        <v>26060000</v>
      </c>
      <c r="L363" s="77">
        <f t="shared" si="106"/>
        <v>0</v>
      </c>
      <c r="M363" s="77">
        <f t="shared" si="106"/>
        <v>0</v>
      </c>
      <c r="N363" s="77">
        <f t="shared" si="106"/>
        <v>26060000</v>
      </c>
      <c r="O363" s="77">
        <f t="shared" si="106"/>
        <v>26060000</v>
      </c>
      <c r="P363" s="78"/>
    </row>
    <row r="364" spans="1:16" s="22" customFormat="1" ht="17.25">
      <c r="A364" s="186"/>
      <c r="B364" s="187" t="s">
        <v>36</v>
      </c>
      <c r="C364" s="188"/>
      <c r="D364" s="189"/>
      <c r="E364" s="190"/>
      <c r="F364" s="189"/>
      <c r="G364" s="189"/>
      <c r="H364" s="189"/>
      <c r="I364" s="138"/>
      <c r="J364" s="191"/>
      <c r="K364" s="192"/>
      <c r="L364" s="193"/>
      <c r="M364" s="193"/>
      <c r="N364" s="193">
        <f>SUM(N348:N363)</f>
        <v>1035306000</v>
      </c>
      <c r="O364" s="193">
        <f>SUM(O348:O363)</f>
        <v>1035306000</v>
      </c>
      <c r="P364" s="194"/>
    </row>
    <row r="365" spans="1:16" s="22" customFormat="1" ht="15.75">
      <c r="A365" s="95" t="s">
        <v>61</v>
      </c>
      <c r="B365" s="266" t="s">
        <v>305</v>
      </c>
      <c r="C365" s="266"/>
      <c r="D365" s="266"/>
      <c r="E365" s="266"/>
      <c r="F365" s="101"/>
      <c r="G365" s="101"/>
      <c r="H365" s="101"/>
      <c r="I365" s="144"/>
      <c r="J365" s="75"/>
      <c r="K365" s="76"/>
      <c r="L365" s="80"/>
      <c r="M365" s="80"/>
      <c r="N365" s="81"/>
      <c r="O365" s="82"/>
      <c r="P365" s="78"/>
    </row>
    <row r="366" spans="1:16" s="22" customFormat="1" ht="31.5">
      <c r="A366" s="96">
        <v>1</v>
      </c>
      <c r="B366" s="97" t="s">
        <v>306</v>
      </c>
      <c r="C366" s="98" t="s">
        <v>97</v>
      </c>
      <c r="D366" s="79">
        <v>3</v>
      </c>
      <c r="E366" s="74">
        <v>0</v>
      </c>
      <c r="F366" s="73">
        <v>0</v>
      </c>
      <c r="G366" s="73">
        <f t="shared" ref="G366:G376" si="107">D366</f>
        <v>3</v>
      </c>
      <c r="H366" s="73">
        <f t="shared" ref="H366:H376" si="108">F366+G366</f>
        <v>3</v>
      </c>
      <c r="I366" s="142">
        <v>19748000</v>
      </c>
      <c r="J366" s="75">
        <v>0</v>
      </c>
      <c r="K366" s="76">
        <f t="shared" si="95"/>
        <v>59244000</v>
      </c>
      <c r="L366" s="77">
        <f t="shared" ref="L366:O376" si="109">E366*($I366+$J366)</f>
        <v>0</v>
      </c>
      <c r="M366" s="77">
        <f t="shared" si="109"/>
        <v>0</v>
      </c>
      <c r="N366" s="77">
        <f t="shared" si="109"/>
        <v>59244000</v>
      </c>
      <c r="O366" s="77">
        <f t="shared" si="109"/>
        <v>59244000</v>
      </c>
      <c r="P366" s="78"/>
    </row>
    <row r="367" spans="1:16" s="22" customFormat="1" ht="16.5">
      <c r="A367" s="96">
        <v>2</v>
      </c>
      <c r="B367" s="97" t="s">
        <v>307</v>
      </c>
      <c r="C367" s="98" t="s">
        <v>54</v>
      </c>
      <c r="D367" s="79">
        <v>3</v>
      </c>
      <c r="E367" s="74">
        <v>0</v>
      </c>
      <c r="F367" s="73">
        <v>0</v>
      </c>
      <c r="G367" s="73">
        <f t="shared" si="107"/>
        <v>3</v>
      </c>
      <c r="H367" s="73">
        <f t="shared" si="108"/>
        <v>3</v>
      </c>
      <c r="I367" s="142">
        <v>26057000</v>
      </c>
      <c r="J367" s="75">
        <v>0</v>
      </c>
      <c r="K367" s="76">
        <f t="shared" si="95"/>
        <v>78171000</v>
      </c>
      <c r="L367" s="77">
        <f t="shared" si="109"/>
        <v>0</v>
      </c>
      <c r="M367" s="77">
        <f t="shared" si="109"/>
        <v>0</v>
      </c>
      <c r="N367" s="77">
        <f t="shared" si="109"/>
        <v>78171000</v>
      </c>
      <c r="O367" s="77">
        <f t="shared" si="109"/>
        <v>78171000</v>
      </c>
      <c r="P367" s="78"/>
    </row>
    <row r="368" spans="1:16" s="22" customFormat="1" ht="16.5">
      <c r="A368" s="96">
        <v>3</v>
      </c>
      <c r="B368" s="97" t="s">
        <v>296</v>
      </c>
      <c r="C368" s="98" t="s">
        <v>109</v>
      </c>
      <c r="D368" s="79">
        <v>3</v>
      </c>
      <c r="E368" s="74">
        <v>0</v>
      </c>
      <c r="F368" s="73">
        <v>0</v>
      </c>
      <c r="G368" s="73">
        <f t="shared" si="107"/>
        <v>3</v>
      </c>
      <c r="H368" s="73">
        <f t="shared" si="108"/>
        <v>3</v>
      </c>
      <c r="I368" s="142">
        <v>36259000</v>
      </c>
      <c r="J368" s="75">
        <v>0</v>
      </c>
      <c r="K368" s="76">
        <f t="shared" si="95"/>
        <v>108777000</v>
      </c>
      <c r="L368" s="77">
        <f t="shared" si="109"/>
        <v>0</v>
      </c>
      <c r="M368" s="77">
        <f t="shared" si="109"/>
        <v>0</v>
      </c>
      <c r="N368" s="77">
        <f t="shared" si="109"/>
        <v>108777000</v>
      </c>
      <c r="O368" s="77">
        <f t="shared" si="109"/>
        <v>108777000</v>
      </c>
      <c r="P368" s="78"/>
    </row>
    <row r="369" spans="1:16" s="22" customFormat="1" ht="16.5">
      <c r="A369" s="96">
        <v>4</v>
      </c>
      <c r="B369" s="97" t="s">
        <v>297</v>
      </c>
      <c r="C369" s="98" t="s">
        <v>109</v>
      </c>
      <c r="D369" s="79">
        <v>6</v>
      </c>
      <c r="E369" s="74">
        <v>0</v>
      </c>
      <c r="F369" s="73">
        <v>0</v>
      </c>
      <c r="G369" s="73">
        <f t="shared" si="107"/>
        <v>6</v>
      </c>
      <c r="H369" s="73">
        <f t="shared" si="108"/>
        <v>6</v>
      </c>
      <c r="I369" s="142">
        <v>3732000</v>
      </c>
      <c r="J369" s="75">
        <v>0</v>
      </c>
      <c r="K369" s="76">
        <f t="shared" si="95"/>
        <v>22392000</v>
      </c>
      <c r="L369" s="77">
        <f t="shared" si="109"/>
        <v>0</v>
      </c>
      <c r="M369" s="77">
        <f t="shared" si="109"/>
        <v>0</v>
      </c>
      <c r="N369" s="77">
        <f t="shared" si="109"/>
        <v>22392000</v>
      </c>
      <c r="O369" s="77">
        <f t="shared" si="109"/>
        <v>22392000</v>
      </c>
      <c r="P369" s="78"/>
    </row>
    <row r="370" spans="1:16" s="22" customFormat="1" ht="31.5">
      <c r="A370" s="96">
        <v>5</v>
      </c>
      <c r="B370" s="97" t="s">
        <v>293</v>
      </c>
      <c r="C370" s="98" t="s">
        <v>54</v>
      </c>
      <c r="D370" s="79">
        <v>3</v>
      </c>
      <c r="E370" s="74">
        <v>0</v>
      </c>
      <c r="F370" s="73">
        <v>0</v>
      </c>
      <c r="G370" s="73">
        <f t="shared" si="107"/>
        <v>3</v>
      </c>
      <c r="H370" s="73">
        <f t="shared" si="108"/>
        <v>3</v>
      </c>
      <c r="I370" s="142">
        <v>53754000</v>
      </c>
      <c r="J370" s="75">
        <v>0</v>
      </c>
      <c r="K370" s="76">
        <f t="shared" si="95"/>
        <v>161262000</v>
      </c>
      <c r="L370" s="77">
        <f t="shared" si="109"/>
        <v>0</v>
      </c>
      <c r="M370" s="77">
        <f t="shared" si="109"/>
        <v>0</v>
      </c>
      <c r="N370" s="77">
        <f t="shared" si="109"/>
        <v>161262000</v>
      </c>
      <c r="O370" s="77">
        <f t="shared" si="109"/>
        <v>161262000</v>
      </c>
      <c r="P370" s="78"/>
    </row>
    <row r="371" spans="1:16" s="22" customFormat="1" ht="16.5">
      <c r="A371" s="96">
        <v>6</v>
      </c>
      <c r="B371" s="97" t="s">
        <v>299</v>
      </c>
      <c r="C371" s="98" t="s">
        <v>109</v>
      </c>
      <c r="D371" s="79">
        <v>3</v>
      </c>
      <c r="E371" s="74">
        <v>0</v>
      </c>
      <c r="F371" s="73">
        <v>0</v>
      </c>
      <c r="G371" s="73">
        <f t="shared" si="107"/>
        <v>3</v>
      </c>
      <c r="H371" s="73">
        <f t="shared" si="108"/>
        <v>3</v>
      </c>
      <c r="I371" s="142">
        <v>25778000</v>
      </c>
      <c r="J371" s="75">
        <v>0</v>
      </c>
      <c r="K371" s="76">
        <f t="shared" si="95"/>
        <v>77334000</v>
      </c>
      <c r="L371" s="77">
        <f t="shared" si="109"/>
        <v>0</v>
      </c>
      <c r="M371" s="77">
        <f t="shared" si="109"/>
        <v>0</v>
      </c>
      <c r="N371" s="77">
        <f t="shared" si="109"/>
        <v>77334000</v>
      </c>
      <c r="O371" s="77">
        <f t="shared" si="109"/>
        <v>77334000</v>
      </c>
      <c r="P371" s="78"/>
    </row>
    <row r="372" spans="1:16" s="22" customFormat="1" ht="16.5">
      <c r="A372" s="96">
        <v>7</v>
      </c>
      <c r="B372" s="97" t="s">
        <v>300</v>
      </c>
      <c r="C372" s="98" t="s">
        <v>109</v>
      </c>
      <c r="D372" s="79">
        <v>3</v>
      </c>
      <c r="E372" s="74">
        <v>0</v>
      </c>
      <c r="F372" s="73">
        <v>0</v>
      </c>
      <c r="G372" s="73">
        <f t="shared" si="107"/>
        <v>3</v>
      </c>
      <c r="H372" s="73">
        <f t="shared" si="108"/>
        <v>3</v>
      </c>
      <c r="I372" s="142">
        <v>47987000</v>
      </c>
      <c r="J372" s="75">
        <v>0</v>
      </c>
      <c r="K372" s="76">
        <f t="shared" si="95"/>
        <v>143961000</v>
      </c>
      <c r="L372" s="77">
        <f t="shared" si="109"/>
        <v>0</v>
      </c>
      <c r="M372" s="77">
        <f t="shared" si="109"/>
        <v>0</v>
      </c>
      <c r="N372" s="77">
        <f t="shared" si="109"/>
        <v>143961000</v>
      </c>
      <c r="O372" s="77">
        <f t="shared" si="109"/>
        <v>143961000</v>
      </c>
      <c r="P372" s="78"/>
    </row>
    <row r="373" spans="1:16" s="22" customFormat="1" ht="16.5">
      <c r="A373" s="96">
        <v>8</v>
      </c>
      <c r="B373" s="97" t="s">
        <v>301</v>
      </c>
      <c r="C373" s="98" t="s">
        <v>109</v>
      </c>
      <c r="D373" s="79">
        <v>3</v>
      </c>
      <c r="E373" s="74">
        <v>0</v>
      </c>
      <c r="F373" s="73">
        <v>0</v>
      </c>
      <c r="G373" s="73">
        <f t="shared" si="107"/>
        <v>3</v>
      </c>
      <c r="H373" s="73">
        <f t="shared" si="108"/>
        <v>3</v>
      </c>
      <c r="I373" s="142">
        <v>2917000</v>
      </c>
      <c r="J373" s="75">
        <v>0</v>
      </c>
      <c r="K373" s="76">
        <f t="shared" si="95"/>
        <v>8751000</v>
      </c>
      <c r="L373" s="77">
        <f t="shared" si="109"/>
        <v>0</v>
      </c>
      <c r="M373" s="77">
        <f t="shared" si="109"/>
        <v>0</v>
      </c>
      <c r="N373" s="77">
        <f t="shared" si="109"/>
        <v>8751000</v>
      </c>
      <c r="O373" s="77">
        <f t="shared" si="109"/>
        <v>8751000</v>
      </c>
      <c r="P373" s="78"/>
    </row>
    <row r="374" spans="1:16" s="22" customFormat="1" ht="16.5">
      <c r="A374" s="96">
        <v>9</v>
      </c>
      <c r="B374" s="97" t="s">
        <v>302</v>
      </c>
      <c r="C374" s="98" t="s">
        <v>109</v>
      </c>
      <c r="D374" s="79">
        <v>3</v>
      </c>
      <c r="E374" s="74">
        <v>0</v>
      </c>
      <c r="F374" s="73">
        <v>0</v>
      </c>
      <c r="G374" s="73">
        <f t="shared" si="107"/>
        <v>3</v>
      </c>
      <c r="H374" s="73">
        <f t="shared" si="108"/>
        <v>3</v>
      </c>
      <c r="I374" s="142">
        <v>1379000</v>
      </c>
      <c r="J374" s="75">
        <v>0</v>
      </c>
      <c r="K374" s="76">
        <f t="shared" si="95"/>
        <v>4137000</v>
      </c>
      <c r="L374" s="77">
        <f t="shared" si="109"/>
        <v>0</v>
      </c>
      <c r="M374" s="77">
        <f t="shared" si="109"/>
        <v>0</v>
      </c>
      <c r="N374" s="77">
        <f t="shared" si="109"/>
        <v>4137000</v>
      </c>
      <c r="O374" s="77">
        <f t="shared" si="109"/>
        <v>4137000</v>
      </c>
      <c r="P374" s="78"/>
    </row>
    <row r="375" spans="1:16" s="22" customFormat="1" ht="16.5">
      <c r="A375" s="96">
        <v>10</v>
      </c>
      <c r="B375" s="97" t="s">
        <v>303</v>
      </c>
      <c r="C375" s="98" t="s">
        <v>78</v>
      </c>
      <c r="D375" s="79">
        <v>50</v>
      </c>
      <c r="E375" s="74">
        <v>0</v>
      </c>
      <c r="F375" s="73">
        <v>0</v>
      </c>
      <c r="G375" s="73">
        <f t="shared" si="107"/>
        <v>50</v>
      </c>
      <c r="H375" s="73">
        <f t="shared" si="108"/>
        <v>50</v>
      </c>
      <c r="I375" s="142">
        <v>42000</v>
      </c>
      <c r="J375" s="75">
        <v>0</v>
      </c>
      <c r="K375" s="76">
        <f t="shared" si="95"/>
        <v>2100000</v>
      </c>
      <c r="L375" s="77">
        <f t="shared" si="109"/>
        <v>0</v>
      </c>
      <c r="M375" s="77">
        <f t="shared" si="109"/>
        <v>0</v>
      </c>
      <c r="N375" s="77">
        <f t="shared" si="109"/>
        <v>2100000</v>
      </c>
      <c r="O375" s="77">
        <f t="shared" si="109"/>
        <v>2100000</v>
      </c>
      <c r="P375" s="78"/>
    </row>
    <row r="376" spans="1:16" s="22" customFormat="1" ht="16.5">
      <c r="A376" s="96">
        <v>11</v>
      </c>
      <c r="B376" s="97" t="s">
        <v>304</v>
      </c>
      <c r="C376" s="98" t="s">
        <v>109</v>
      </c>
      <c r="D376" s="79">
        <v>3</v>
      </c>
      <c r="E376" s="74">
        <v>0</v>
      </c>
      <c r="F376" s="73">
        <v>0</v>
      </c>
      <c r="G376" s="73">
        <f t="shared" si="107"/>
        <v>3</v>
      </c>
      <c r="H376" s="73">
        <f t="shared" si="108"/>
        <v>3</v>
      </c>
      <c r="I376" s="142">
        <v>4134000</v>
      </c>
      <c r="J376" s="75">
        <v>0</v>
      </c>
      <c r="K376" s="76">
        <f t="shared" si="95"/>
        <v>12402000</v>
      </c>
      <c r="L376" s="77">
        <f t="shared" si="109"/>
        <v>0</v>
      </c>
      <c r="M376" s="77">
        <f t="shared" si="109"/>
        <v>0</v>
      </c>
      <c r="N376" s="77">
        <f t="shared" si="109"/>
        <v>12402000</v>
      </c>
      <c r="O376" s="77">
        <f t="shared" si="109"/>
        <v>12402000</v>
      </c>
      <c r="P376" s="78"/>
    </row>
    <row r="377" spans="1:16" s="22" customFormat="1" ht="17.25">
      <c r="A377" s="186"/>
      <c r="B377" s="187" t="s">
        <v>36</v>
      </c>
      <c r="C377" s="188"/>
      <c r="D377" s="189"/>
      <c r="E377" s="190"/>
      <c r="F377" s="189"/>
      <c r="G377" s="189"/>
      <c r="H377" s="189"/>
      <c r="I377" s="138"/>
      <c r="J377" s="191"/>
      <c r="K377" s="192"/>
      <c r="L377" s="193"/>
      <c r="M377" s="193"/>
      <c r="N377" s="193">
        <f>SUM(N366:N376)</f>
        <v>678531000</v>
      </c>
      <c r="O377" s="193">
        <f>SUM(O366:O376)</f>
        <v>678531000</v>
      </c>
      <c r="P377" s="194"/>
    </row>
    <row r="378" spans="1:16" s="22" customFormat="1" ht="15.75">
      <c r="A378" s="95" t="s">
        <v>66</v>
      </c>
      <c r="B378" s="266" t="s">
        <v>308</v>
      </c>
      <c r="C378" s="266"/>
      <c r="D378" s="266"/>
      <c r="E378" s="266"/>
      <c r="F378" s="101"/>
      <c r="G378" s="101"/>
      <c r="H378" s="101"/>
      <c r="I378" s="144"/>
      <c r="J378" s="75"/>
      <c r="K378" s="76"/>
      <c r="L378" s="80"/>
      <c r="M378" s="80"/>
      <c r="N378" s="81"/>
      <c r="O378" s="82"/>
      <c r="P378" s="78"/>
    </row>
    <row r="379" spans="1:16" s="22" customFormat="1" ht="16.5">
      <c r="A379" s="96">
        <v>1</v>
      </c>
      <c r="B379" s="97" t="s">
        <v>307</v>
      </c>
      <c r="C379" s="98" t="s">
        <v>54</v>
      </c>
      <c r="D379" s="79">
        <v>1</v>
      </c>
      <c r="E379" s="74">
        <v>0</v>
      </c>
      <c r="F379" s="73">
        <v>0</v>
      </c>
      <c r="G379" s="73">
        <f t="shared" ref="G379:G386" si="110">D379</f>
        <v>1</v>
      </c>
      <c r="H379" s="73">
        <f t="shared" ref="H379:H386" si="111">F379+G379</f>
        <v>1</v>
      </c>
      <c r="I379" s="142">
        <v>26060000</v>
      </c>
      <c r="J379" s="75">
        <v>0</v>
      </c>
      <c r="K379" s="76">
        <f t="shared" si="95"/>
        <v>26060000</v>
      </c>
      <c r="L379" s="77">
        <f t="shared" ref="L379:O386" si="112">E379*($I379+$J379)</f>
        <v>0</v>
      </c>
      <c r="M379" s="77">
        <f t="shared" si="112"/>
        <v>0</v>
      </c>
      <c r="N379" s="77">
        <f t="shared" si="112"/>
        <v>26060000</v>
      </c>
      <c r="O379" s="77">
        <f t="shared" si="112"/>
        <v>26060000</v>
      </c>
      <c r="P379" s="78"/>
    </row>
    <row r="380" spans="1:16" s="22" customFormat="1" ht="16.5">
      <c r="A380" s="96">
        <v>2</v>
      </c>
      <c r="B380" s="97" t="s">
        <v>300</v>
      </c>
      <c r="C380" s="98" t="s">
        <v>109</v>
      </c>
      <c r="D380" s="79">
        <v>1</v>
      </c>
      <c r="E380" s="74">
        <v>0</v>
      </c>
      <c r="F380" s="73">
        <v>0</v>
      </c>
      <c r="G380" s="73">
        <f t="shared" si="110"/>
        <v>1</v>
      </c>
      <c r="H380" s="73">
        <f t="shared" si="111"/>
        <v>1</v>
      </c>
      <c r="I380" s="142">
        <v>47987000</v>
      </c>
      <c r="J380" s="75">
        <v>0</v>
      </c>
      <c r="K380" s="76">
        <f t="shared" si="95"/>
        <v>47987000</v>
      </c>
      <c r="L380" s="77">
        <f t="shared" si="112"/>
        <v>0</v>
      </c>
      <c r="M380" s="77">
        <f t="shared" si="112"/>
        <v>0</v>
      </c>
      <c r="N380" s="77">
        <f t="shared" si="112"/>
        <v>47987000</v>
      </c>
      <c r="O380" s="77">
        <f t="shared" si="112"/>
        <v>47987000</v>
      </c>
      <c r="P380" s="78"/>
    </row>
    <row r="381" spans="1:16" s="22" customFormat="1" ht="16.5">
      <c r="A381" s="96">
        <v>3</v>
      </c>
      <c r="B381" s="97" t="s">
        <v>108</v>
      </c>
      <c r="C381" s="98" t="s">
        <v>109</v>
      </c>
      <c r="D381" s="79">
        <v>1</v>
      </c>
      <c r="E381" s="74">
        <v>0</v>
      </c>
      <c r="F381" s="73">
        <v>0</v>
      </c>
      <c r="G381" s="73">
        <f t="shared" si="110"/>
        <v>1</v>
      </c>
      <c r="H381" s="73">
        <f t="shared" si="111"/>
        <v>1</v>
      </c>
      <c r="I381" s="142">
        <v>10635000</v>
      </c>
      <c r="J381" s="75">
        <v>0</v>
      </c>
      <c r="K381" s="76">
        <f t="shared" si="95"/>
        <v>10635000</v>
      </c>
      <c r="L381" s="77">
        <f t="shared" si="112"/>
        <v>0</v>
      </c>
      <c r="M381" s="77">
        <f t="shared" si="112"/>
        <v>0</v>
      </c>
      <c r="N381" s="77">
        <f t="shared" si="112"/>
        <v>10635000</v>
      </c>
      <c r="O381" s="77">
        <f t="shared" si="112"/>
        <v>10635000</v>
      </c>
      <c r="P381" s="78"/>
    </row>
    <row r="382" spans="1:16" s="22" customFormat="1" ht="16.5">
      <c r="A382" s="96">
        <v>4</v>
      </c>
      <c r="B382" s="97" t="s">
        <v>110</v>
      </c>
      <c r="C382" s="98" t="s">
        <v>109</v>
      </c>
      <c r="D382" s="79">
        <v>10</v>
      </c>
      <c r="E382" s="74">
        <v>0</v>
      </c>
      <c r="F382" s="73">
        <v>0</v>
      </c>
      <c r="G382" s="73">
        <f t="shared" si="110"/>
        <v>10</v>
      </c>
      <c r="H382" s="73">
        <f t="shared" si="111"/>
        <v>10</v>
      </c>
      <c r="I382" s="142">
        <v>737000</v>
      </c>
      <c r="J382" s="75">
        <v>0</v>
      </c>
      <c r="K382" s="76">
        <f t="shared" si="95"/>
        <v>7370000</v>
      </c>
      <c r="L382" s="77">
        <f t="shared" si="112"/>
        <v>0</v>
      </c>
      <c r="M382" s="77">
        <f t="shared" si="112"/>
        <v>0</v>
      </c>
      <c r="N382" s="77">
        <f t="shared" si="112"/>
        <v>7370000</v>
      </c>
      <c r="O382" s="77">
        <f t="shared" si="112"/>
        <v>7370000</v>
      </c>
      <c r="P382" s="78"/>
    </row>
    <row r="383" spans="1:16" s="22" customFormat="1" ht="31.5">
      <c r="A383" s="96">
        <v>5</v>
      </c>
      <c r="B383" s="97" t="s">
        <v>309</v>
      </c>
      <c r="C383" s="98" t="s">
        <v>54</v>
      </c>
      <c r="D383" s="79">
        <v>1</v>
      </c>
      <c r="E383" s="74">
        <v>0</v>
      </c>
      <c r="F383" s="73">
        <v>0</v>
      </c>
      <c r="G383" s="73">
        <f t="shared" si="110"/>
        <v>1</v>
      </c>
      <c r="H383" s="73">
        <f t="shared" si="111"/>
        <v>1</v>
      </c>
      <c r="I383" s="142">
        <v>34028000</v>
      </c>
      <c r="J383" s="75">
        <v>0</v>
      </c>
      <c r="K383" s="76">
        <f t="shared" si="95"/>
        <v>34028000</v>
      </c>
      <c r="L383" s="77">
        <f t="shared" si="112"/>
        <v>0</v>
      </c>
      <c r="M383" s="77">
        <f t="shared" si="112"/>
        <v>0</v>
      </c>
      <c r="N383" s="77">
        <f t="shared" si="112"/>
        <v>34028000</v>
      </c>
      <c r="O383" s="77">
        <f t="shared" si="112"/>
        <v>34028000</v>
      </c>
      <c r="P383" s="78"/>
    </row>
    <row r="384" spans="1:16" s="22" customFormat="1" ht="16.5">
      <c r="A384" s="96">
        <v>6</v>
      </c>
      <c r="B384" s="97" t="s">
        <v>310</v>
      </c>
      <c r="C384" s="98" t="s">
        <v>109</v>
      </c>
      <c r="D384" s="79">
        <v>1</v>
      </c>
      <c r="E384" s="74">
        <v>0</v>
      </c>
      <c r="F384" s="73">
        <v>0</v>
      </c>
      <c r="G384" s="73">
        <f t="shared" si="110"/>
        <v>1</v>
      </c>
      <c r="H384" s="73">
        <f t="shared" si="111"/>
        <v>1</v>
      </c>
      <c r="I384" s="142">
        <v>2917000</v>
      </c>
      <c r="J384" s="75">
        <v>0</v>
      </c>
      <c r="K384" s="76">
        <f t="shared" si="95"/>
        <v>2917000</v>
      </c>
      <c r="L384" s="77">
        <f t="shared" si="112"/>
        <v>0</v>
      </c>
      <c r="M384" s="77">
        <f t="shared" si="112"/>
        <v>0</v>
      </c>
      <c r="N384" s="77">
        <f t="shared" si="112"/>
        <v>2917000</v>
      </c>
      <c r="O384" s="77">
        <f t="shared" si="112"/>
        <v>2917000</v>
      </c>
      <c r="P384" s="78"/>
    </row>
    <row r="385" spans="1:16" s="22" customFormat="1" ht="16.5">
      <c r="A385" s="96">
        <v>7</v>
      </c>
      <c r="B385" s="97" t="s">
        <v>311</v>
      </c>
      <c r="C385" s="98" t="s">
        <v>102</v>
      </c>
      <c r="D385" s="79">
        <v>22.44</v>
      </c>
      <c r="E385" s="74">
        <v>0</v>
      </c>
      <c r="F385" s="73">
        <v>0</v>
      </c>
      <c r="G385" s="73">
        <f t="shared" si="110"/>
        <v>22.44</v>
      </c>
      <c r="H385" s="73">
        <f t="shared" si="111"/>
        <v>22.44</v>
      </c>
      <c r="I385" s="142">
        <v>1484000</v>
      </c>
      <c r="J385" s="75">
        <v>0</v>
      </c>
      <c r="K385" s="76">
        <f t="shared" si="95"/>
        <v>33300960.000000004</v>
      </c>
      <c r="L385" s="77">
        <f t="shared" si="112"/>
        <v>0</v>
      </c>
      <c r="M385" s="77">
        <f t="shared" si="112"/>
        <v>0</v>
      </c>
      <c r="N385" s="77">
        <f t="shared" si="112"/>
        <v>33300960.000000004</v>
      </c>
      <c r="O385" s="77">
        <f t="shared" si="112"/>
        <v>33300960.000000004</v>
      </c>
      <c r="P385" s="78"/>
    </row>
    <row r="386" spans="1:16" s="22" customFormat="1" ht="78.75">
      <c r="A386" s="96">
        <v>8</v>
      </c>
      <c r="B386" s="97" t="s">
        <v>312</v>
      </c>
      <c r="C386" s="98" t="s">
        <v>54</v>
      </c>
      <c r="D386" s="79">
        <v>1</v>
      </c>
      <c r="E386" s="74">
        <v>0</v>
      </c>
      <c r="F386" s="73">
        <v>0</v>
      </c>
      <c r="G386" s="73">
        <f t="shared" si="110"/>
        <v>1</v>
      </c>
      <c r="H386" s="73">
        <f t="shared" si="111"/>
        <v>1</v>
      </c>
      <c r="I386" s="142">
        <v>7815000</v>
      </c>
      <c r="J386" s="75">
        <v>0</v>
      </c>
      <c r="K386" s="76">
        <f t="shared" si="95"/>
        <v>7815000</v>
      </c>
      <c r="L386" s="77">
        <f t="shared" si="112"/>
        <v>0</v>
      </c>
      <c r="M386" s="77">
        <f t="shared" si="112"/>
        <v>0</v>
      </c>
      <c r="N386" s="77">
        <f t="shared" si="112"/>
        <v>7815000</v>
      </c>
      <c r="O386" s="77">
        <f t="shared" si="112"/>
        <v>7815000</v>
      </c>
      <c r="P386" s="78"/>
    </row>
    <row r="387" spans="1:16" s="22" customFormat="1" ht="17.25">
      <c r="A387" s="186"/>
      <c r="B387" s="187" t="s">
        <v>36</v>
      </c>
      <c r="C387" s="188"/>
      <c r="D387" s="189"/>
      <c r="E387" s="190"/>
      <c r="F387" s="189"/>
      <c r="G387" s="189"/>
      <c r="H387" s="189"/>
      <c r="I387" s="138"/>
      <c r="J387" s="191"/>
      <c r="K387" s="192"/>
      <c r="L387" s="193"/>
      <c r="M387" s="193"/>
      <c r="N387" s="193">
        <f>SUM(N379:N386)</f>
        <v>170112960</v>
      </c>
      <c r="O387" s="193">
        <f>SUM(O379:O386)</f>
        <v>170112960</v>
      </c>
      <c r="P387" s="194"/>
    </row>
    <row r="388" spans="1:16" s="22" customFormat="1" ht="15.75">
      <c r="A388" s="95" t="s">
        <v>69</v>
      </c>
      <c r="B388" s="266" t="s">
        <v>313</v>
      </c>
      <c r="C388" s="266"/>
      <c r="D388" s="266"/>
      <c r="E388" s="266"/>
      <c r="F388" s="101"/>
      <c r="G388" s="101"/>
      <c r="H388" s="101"/>
      <c r="I388" s="144"/>
      <c r="J388" s="75"/>
      <c r="K388" s="76"/>
      <c r="L388" s="80"/>
      <c r="M388" s="80"/>
      <c r="N388" s="81"/>
      <c r="O388" s="82"/>
      <c r="P388" s="78"/>
    </row>
    <row r="389" spans="1:16" s="22" customFormat="1" ht="31.5">
      <c r="A389" s="96">
        <v>1</v>
      </c>
      <c r="B389" s="99" t="s">
        <v>60</v>
      </c>
      <c r="C389" s="98" t="s">
        <v>54</v>
      </c>
      <c r="D389" s="79">
        <v>1</v>
      </c>
      <c r="E389" s="74">
        <v>0</v>
      </c>
      <c r="F389" s="73">
        <v>0</v>
      </c>
      <c r="G389" s="73">
        <f t="shared" ref="G389:G400" si="113">D389</f>
        <v>1</v>
      </c>
      <c r="H389" s="73">
        <f t="shared" ref="H389:H400" si="114">F389+G389</f>
        <v>1</v>
      </c>
      <c r="I389" s="142">
        <v>1595808000</v>
      </c>
      <c r="J389" s="75">
        <v>0</v>
      </c>
      <c r="K389" s="76">
        <f t="shared" si="95"/>
        <v>1595808000</v>
      </c>
      <c r="L389" s="77">
        <f t="shared" ref="L389:O396" si="115">E389*($I389+$J389)</f>
        <v>0</v>
      </c>
      <c r="M389" s="77">
        <f t="shared" si="115"/>
        <v>0</v>
      </c>
      <c r="N389" s="77">
        <f t="shared" si="115"/>
        <v>1595808000</v>
      </c>
      <c r="O389" s="77">
        <f t="shared" si="115"/>
        <v>1595808000</v>
      </c>
      <c r="P389" s="78"/>
    </row>
    <row r="390" spans="1:16" s="22" customFormat="1" ht="31.5">
      <c r="A390" s="96">
        <v>2</v>
      </c>
      <c r="B390" s="97" t="s">
        <v>204</v>
      </c>
      <c r="C390" s="98" t="s">
        <v>54</v>
      </c>
      <c r="D390" s="79">
        <v>1</v>
      </c>
      <c r="E390" s="74">
        <v>0</v>
      </c>
      <c r="F390" s="73">
        <v>0</v>
      </c>
      <c r="G390" s="73">
        <f t="shared" si="113"/>
        <v>1</v>
      </c>
      <c r="H390" s="73">
        <f t="shared" si="114"/>
        <v>1</v>
      </c>
      <c r="I390" s="142">
        <v>689985000</v>
      </c>
      <c r="J390" s="75">
        <v>0</v>
      </c>
      <c r="K390" s="76">
        <f t="shared" si="95"/>
        <v>689985000</v>
      </c>
      <c r="L390" s="77">
        <f t="shared" si="115"/>
        <v>0</v>
      </c>
      <c r="M390" s="77">
        <f t="shared" si="115"/>
        <v>0</v>
      </c>
      <c r="N390" s="77">
        <f t="shared" si="115"/>
        <v>689985000</v>
      </c>
      <c r="O390" s="77">
        <f t="shared" si="115"/>
        <v>689985000</v>
      </c>
      <c r="P390" s="78"/>
    </row>
    <row r="391" spans="1:16" s="22" customFormat="1" ht="16.5">
      <c r="A391" s="96">
        <v>3</v>
      </c>
      <c r="B391" s="97" t="s">
        <v>314</v>
      </c>
      <c r="C391" s="98" t="s">
        <v>54</v>
      </c>
      <c r="D391" s="79">
        <v>1</v>
      </c>
      <c r="E391" s="74">
        <v>0</v>
      </c>
      <c r="F391" s="73">
        <v>0</v>
      </c>
      <c r="G391" s="73">
        <f t="shared" si="113"/>
        <v>1</v>
      </c>
      <c r="H391" s="73">
        <f t="shared" si="114"/>
        <v>1</v>
      </c>
      <c r="I391" s="142">
        <v>527046000</v>
      </c>
      <c r="J391" s="75">
        <v>0</v>
      </c>
      <c r="K391" s="76">
        <f t="shared" si="95"/>
        <v>527046000</v>
      </c>
      <c r="L391" s="77">
        <f t="shared" si="115"/>
        <v>0</v>
      </c>
      <c r="M391" s="77">
        <f t="shared" si="115"/>
        <v>0</v>
      </c>
      <c r="N391" s="77">
        <f t="shared" si="115"/>
        <v>527046000</v>
      </c>
      <c r="O391" s="77">
        <f t="shared" si="115"/>
        <v>527046000</v>
      </c>
      <c r="P391" s="78"/>
    </row>
    <row r="392" spans="1:16" s="22" customFormat="1" ht="16.5">
      <c r="A392" s="96">
        <v>4</v>
      </c>
      <c r="B392" s="97" t="s">
        <v>315</v>
      </c>
      <c r="C392" s="98" t="s">
        <v>54</v>
      </c>
      <c r="D392" s="79">
        <v>2</v>
      </c>
      <c r="E392" s="74">
        <v>0</v>
      </c>
      <c r="F392" s="73">
        <v>0</v>
      </c>
      <c r="G392" s="73">
        <f t="shared" si="113"/>
        <v>2</v>
      </c>
      <c r="H392" s="73">
        <f t="shared" si="114"/>
        <v>2</v>
      </c>
      <c r="I392" s="142">
        <v>36683000</v>
      </c>
      <c r="J392" s="75">
        <v>0</v>
      </c>
      <c r="K392" s="76">
        <f t="shared" si="95"/>
        <v>73366000</v>
      </c>
      <c r="L392" s="77">
        <f t="shared" si="115"/>
        <v>0</v>
      </c>
      <c r="M392" s="77">
        <f t="shared" si="115"/>
        <v>0</v>
      </c>
      <c r="N392" s="77">
        <f t="shared" si="115"/>
        <v>73366000</v>
      </c>
      <c r="O392" s="77">
        <f t="shared" si="115"/>
        <v>73366000</v>
      </c>
      <c r="P392" s="78"/>
    </row>
    <row r="393" spans="1:16" s="22" customFormat="1" ht="16.5">
      <c r="A393" s="96">
        <v>5</v>
      </c>
      <c r="B393" s="97" t="s">
        <v>316</v>
      </c>
      <c r="C393" s="98" t="s">
        <v>54</v>
      </c>
      <c r="D393" s="79">
        <v>2</v>
      </c>
      <c r="E393" s="74">
        <v>0</v>
      </c>
      <c r="F393" s="73">
        <v>0</v>
      </c>
      <c r="G393" s="73">
        <f t="shared" si="113"/>
        <v>2</v>
      </c>
      <c r="H393" s="73">
        <f t="shared" si="114"/>
        <v>2</v>
      </c>
      <c r="I393" s="142">
        <v>386000000</v>
      </c>
      <c r="J393" s="75">
        <v>0</v>
      </c>
      <c r="K393" s="76">
        <f t="shared" ref="K393:K400" si="116">I393*D393</f>
        <v>772000000</v>
      </c>
      <c r="L393" s="77">
        <f t="shared" si="115"/>
        <v>0</v>
      </c>
      <c r="M393" s="77">
        <f t="shared" si="115"/>
        <v>0</v>
      </c>
      <c r="N393" s="77">
        <f t="shared" si="115"/>
        <v>772000000</v>
      </c>
      <c r="O393" s="77">
        <f t="shared" si="115"/>
        <v>772000000</v>
      </c>
      <c r="P393" s="78"/>
    </row>
    <row r="394" spans="1:16" s="22" customFormat="1" ht="16.5">
      <c r="A394" s="96">
        <v>6</v>
      </c>
      <c r="B394" s="97" t="s">
        <v>317</v>
      </c>
      <c r="C394" s="98" t="s">
        <v>54</v>
      </c>
      <c r="D394" s="79">
        <v>2</v>
      </c>
      <c r="E394" s="74">
        <v>0</v>
      </c>
      <c r="F394" s="73">
        <v>0</v>
      </c>
      <c r="G394" s="73">
        <f t="shared" si="113"/>
        <v>2</v>
      </c>
      <c r="H394" s="73">
        <f t="shared" si="114"/>
        <v>2</v>
      </c>
      <c r="I394" s="142">
        <v>465307000</v>
      </c>
      <c r="J394" s="75">
        <v>0</v>
      </c>
      <c r="K394" s="76">
        <f t="shared" si="116"/>
        <v>930614000</v>
      </c>
      <c r="L394" s="77">
        <f t="shared" si="115"/>
        <v>0</v>
      </c>
      <c r="M394" s="77">
        <f t="shared" si="115"/>
        <v>0</v>
      </c>
      <c r="N394" s="77">
        <f t="shared" si="115"/>
        <v>930614000</v>
      </c>
      <c r="O394" s="77">
        <f t="shared" si="115"/>
        <v>930614000</v>
      </c>
      <c r="P394" s="78"/>
    </row>
    <row r="395" spans="1:16" s="22" customFormat="1" ht="16.5">
      <c r="A395" s="96">
        <v>7</v>
      </c>
      <c r="B395" s="97" t="s">
        <v>318</v>
      </c>
      <c r="C395" s="98" t="s">
        <v>97</v>
      </c>
      <c r="D395" s="79">
        <v>3</v>
      </c>
      <c r="E395" s="74">
        <v>0</v>
      </c>
      <c r="F395" s="73">
        <v>0</v>
      </c>
      <c r="G395" s="73">
        <f t="shared" si="113"/>
        <v>3</v>
      </c>
      <c r="H395" s="73">
        <f t="shared" si="114"/>
        <v>3</v>
      </c>
      <c r="I395" s="142">
        <v>19931000</v>
      </c>
      <c r="J395" s="75">
        <v>0</v>
      </c>
      <c r="K395" s="76">
        <f t="shared" si="116"/>
        <v>59793000</v>
      </c>
      <c r="L395" s="77">
        <f t="shared" si="115"/>
        <v>0</v>
      </c>
      <c r="M395" s="77">
        <f t="shared" si="115"/>
        <v>0</v>
      </c>
      <c r="N395" s="77">
        <f t="shared" si="115"/>
        <v>59793000</v>
      </c>
      <c r="O395" s="77">
        <f t="shared" si="115"/>
        <v>59793000</v>
      </c>
      <c r="P395" s="78"/>
    </row>
    <row r="396" spans="1:16" s="22" customFormat="1" ht="31.5">
      <c r="A396" s="96">
        <v>8</v>
      </c>
      <c r="B396" s="97" t="s">
        <v>319</v>
      </c>
      <c r="C396" s="98" t="s">
        <v>97</v>
      </c>
      <c r="D396" s="79">
        <v>1</v>
      </c>
      <c r="E396" s="74">
        <v>0</v>
      </c>
      <c r="F396" s="73">
        <v>0</v>
      </c>
      <c r="G396" s="73">
        <f t="shared" si="113"/>
        <v>1</v>
      </c>
      <c r="H396" s="73">
        <f t="shared" si="114"/>
        <v>1</v>
      </c>
      <c r="I396" s="142">
        <v>31861000</v>
      </c>
      <c r="J396" s="75">
        <v>0</v>
      </c>
      <c r="K396" s="76">
        <f t="shared" si="116"/>
        <v>31861000</v>
      </c>
      <c r="L396" s="77">
        <f t="shared" si="115"/>
        <v>0</v>
      </c>
      <c r="M396" s="77">
        <f t="shared" si="115"/>
        <v>0</v>
      </c>
      <c r="N396" s="77">
        <f t="shared" si="115"/>
        <v>31861000</v>
      </c>
      <c r="O396" s="77">
        <f t="shared" si="115"/>
        <v>31861000</v>
      </c>
      <c r="P396" s="78"/>
    </row>
    <row r="397" spans="1:16" s="22" customFormat="1" ht="17.25">
      <c r="A397" s="186"/>
      <c r="B397" s="187" t="s">
        <v>36</v>
      </c>
      <c r="C397" s="188"/>
      <c r="D397" s="189"/>
      <c r="E397" s="190"/>
      <c r="F397" s="189"/>
      <c r="G397" s="189"/>
      <c r="H397" s="189"/>
      <c r="I397" s="138"/>
      <c r="J397" s="191"/>
      <c r="K397" s="192"/>
      <c r="L397" s="193"/>
      <c r="M397" s="193"/>
      <c r="N397" s="193">
        <f>SUM(N389:N396)</f>
        <v>4680473000</v>
      </c>
      <c r="O397" s="193">
        <f>SUM(O389:O396)</f>
        <v>4680473000</v>
      </c>
      <c r="P397" s="194"/>
    </row>
    <row r="398" spans="1:16" s="22" customFormat="1" ht="16.5">
      <c r="A398" s="95" t="s">
        <v>138</v>
      </c>
      <c r="B398" s="266" t="s">
        <v>320</v>
      </c>
      <c r="C398" s="266"/>
      <c r="D398" s="266"/>
      <c r="E398" s="266"/>
      <c r="F398" s="73">
        <v>0</v>
      </c>
      <c r="G398" s="73">
        <f t="shared" si="113"/>
        <v>0</v>
      </c>
      <c r="H398" s="73">
        <f t="shared" si="114"/>
        <v>0</v>
      </c>
      <c r="I398" s="144"/>
      <c r="J398" s="75"/>
      <c r="K398" s="76"/>
      <c r="L398" s="80"/>
      <c r="M398" s="80"/>
      <c r="N398" s="81"/>
      <c r="O398" s="82"/>
      <c r="P398" s="78"/>
    </row>
    <row r="399" spans="1:16" s="22" customFormat="1" ht="16.5">
      <c r="A399" s="96">
        <v>1</v>
      </c>
      <c r="B399" s="97" t="s">
        <v>321</v>
      </c>
      <c r="C399" s="98" t="s">
        <v>65</v>
      </c>
      <c r="D399" s="79">
        <v>12</v>
      </c>
      <c r="E399" s="74">
        <v>0</v>
      </c>
      <c r="F399" s="73">
        <v>0</v>
      </c>
      <c r="G399" s="73">
        <f t="shared" si="113"/>
        <v>12</v>
      </c>
      <c r="H399" s="73">
        <f t="shared" si="114"/>
        <v>12</v>
      </c>
      <c r="I399" s="142">
        <v>43517000</v>
      </c>
      <c r="J399" s="75">
        <v>0</v>
      </c>
      <c r="K399" s="76">
        <f t="shared" si="116"/>
        <v>522204000</v>
      </c>
      <c r="L399" s="77">
        <f t="shared" ref="L399:O400" si="117">E399*($I399+$J399)</f>
        <v>0</v>
      </c>
      <c r="M399" s="77">
        <f t="shared" si="117"/>
        <v>0</v>
      </c>
      <c r="N399" s="77">
        <f t="shared" si="117"/>
        <v>522204000</v>
      </c>
      <c r="O399" s="77">
        <f t="shared" si="117"/>
        <v>522204000</v>
      </c>
      <c r="P399" s="78"/>
    </row>
    <row r="400" spans="1:16" s="22" customFormat="1" ht="31.5">
      <c r="A400" s="96">
        <v>2</v>
      </c>
      <c r="B400" s="99" t="s">
        <v>322</v>
      </c>
      <c r="C400" s="98" t="s">
        <v>65</v>
      </c>
      <c r="D400" s="79">
        <v>20</v>
      </c>
      <c r="E400" s="74">
        <v>0</v>
      </c>
      <c r="F400" s="73">
        <v>0</v>
      </c>
      <c r="G400" s="73">
        <f t="shared" si="113"/>
        <v>20</v>
      </c>
      <c r="H400" s="73">
        <f t="shared" si="114"/>
        <v>20</v>
      </c>
      <c r="I400" s="142">
        <v>3928000</v>
      </c>
      <c r="J400" s="75">
        <v>0</v>
      </c>
      <c r="K400" s="76">
        <f t="shared" si="116"/>
        <v>78560000</v>
      </c>
      <c r="L400" s="77">
        <f t="shared" si="117"/>
        <v>0</v>
      </c>
      <c r="M400" s="77">
        <f t="shared" si="117"/>
        <v>0</v>
      </c>
      <c r="N400" s="77">
        <f t="shared" si="117"/>
        <v>78560000</v>
      </c>
      <c r="O400" s="77">
        <f t="shared" si="117"/>
        <v>78560000</v>
      </c>
      <c r="P400" s="78"/>
    </row>
    <row r="401" spans="1:16" s="22" customFormat="1" ht="17.25">
      <c r="A401" s="186"/>
      <c r="B401" s="187" t="s">
        <v>36</v>
      </c>
      <c r="C401" s="188"/>
      <c r="D401" s="189"/>
      <c r="E401" s="190"/>
      <c r="F401" s="189"/>
      <c r="G401" s="189"/>
      <c r="H401" s="189"/>
      <c r="I401" s="138"/>
      <c r="J401" s="191"/>
      <c r="K401" s="192"/>
      <c r="L401" s="193"/>
      <c r="M401" s="193"/>
      <c r="N401" s="193">
        <f>SUM(N399:N400)</f>
        <v>600764000</v>
      </c>
      <c r="O401" s="193">
        <f>SUM(O399:O400)</f>
        <v>600764000</v>
      </c>
      <c r="P401" s="194"/>
    </row>
    <row r="402" spans="1:16" s="22" customFormat="1" ht="16.5">
      <c r="A402" s="211"/>
      <c r="B402" s="212" t="s">
        <v>473</v>
      </c>
      <c r="C402" s="213"/>
      <c r="D402" s="214"/>
      <c r="E402" s="215"/>
      <c r="F402" s="214"/>
      <c r="G402" s="214"/>
      <c r="H402" s="214"/>
      <c r="I402" s="216"/>
      <c r="J402" s="217"/>
      <c r="K402" s="218"/>
      <c r="L402" s="219"/>
      <c r="M402" s="219"/>
      <c r="N402" s="219">
        <f>N346+N364+N377+N387+N397+N401</f>
        <v>7987268960</v>
      </c>
      <c r="O402" s="219">
        <f>O346+O364+O377+O387+O397+O401</f>
        <v>7987268960</v>
      </c>
      <c r="P402" s="220"/>
    </row>
    <row r="403" spans="1:16" s="22" customFormat="1" ht="15.75">
      <c r="A403" s="267" t="s">
        <v>393</v>
      </c>
      <c r="B403" s="268"/>
      <c r="C403" s="268"/>
      <c r="D403" s="268"/>
      <c r="E403" s="268"/>
      <c r="F403" s="268"/>
      <c r="G403" s="268"/>
      <c r="H403" s="268"/>
      <c r="I403" s="147"/>
      <c r="J403" s="75"/>
      <c r="K403" s="76"/>
      <c r="L403" s="80"/>
      <c r="M403" s="80"/>
      <c r="N403" s="81"/>
      <c r="O403" s="82"/>
      <c r="P403" s="78"/>
    </row>
    <row r="404" spans="1:16" s="22" customFormat="1" ht="15.75">
      <c r="A404" s="95" t="s">
        <v>203</v>
      </c>
      <c r="B404" s="266" t="s">
        <v>394</v>
      </c>
      <c r="C404" s="266"/>
      <c r="D404" s="266"/>
      <c r="E404" s="266"/>
      <c r="F404" s="266"/>
      <c r="G404" s="266"/>
      <c r="H404" s="266"/>
      <c r="I404" s="147"/>
      <c r="J404" s="75"/>
      <c r="K404" s="76"/>
      <c r="L404" s="80"/>
      <c r="M404" s="80"/>
      <c r="N404" s="81"/>
      <c r="O404" s="82"/>
      <c r="P404" s="78"/>
    </row>
    <row r="405" spans="1:16" s="22" customFormat="1" ht="15.75">
      <c r="A405" s="95" t="s">
        <v>50</v>
      </c>
      <c r="B405" s="266" t="s">
        <v>397</v>
      </c>
      <c r="C405" s="266"/>
      <c r="D405" s="266"/>
      <c r="E405" s="266"/>
      <c r="F405" s="266"/>
      <c r="G405" s="266"/>
      <c r="H405" s="266"/>
      <c r="I405" s="147"/>
      <c r="J405" s="75"/>
      <c r="K405" s="76"/>
      <c r="L405" s="80"/>
      <c r="M405" s="80"/>
      <c r="N405" s="81"/>
      <c r="O405" s="82"/>
      <c r="P405" s="78"/>
    </row>
    <row r="406" spans="1:16" s="22" customFormat="1" ht="16.5">
      <c r="A406" s="96">
        <v>2</v>
      </c>
      <c r="B406" s="97" t="s">
        <v>395</v>
      </c>
      <c r="C406" s="98" t="s">
        <v>65</v>
      </c>
      <c r="D406" s="79">
        <v>1</v>
      </c>
      <c r="E406" s="74">
        <v>0</v>
      </c>
      <c r="F406" s="73">
        <v>0</v>
      </c>
      <c r="G406" s="73">
        <f t="shared" ref="G406" si="118">D406</f>
        <v>1</v>
      </c>
      <c r="H406" s="73">
        <f t="shared" ref="H406" si="119">F406+G406</f>
        <v>1</v>
      </c>
      <c r="I406" s="148">
        <v>1428910894</v>
      </c>
      <c r="J406" s="75">
        <v>0</v>
      </c>
      <c r="K406" s="76">
        <f t="shared" ref="K406:K419" si="120">I406*D406</f>
        <v>1428910894</v>
      </c>
      <c r="L406" s="77">
        <f t="shared" ref="L406:O406" si="121">E406*($I406+$J406)</f>
        <v>0</v>
      </c>
      <c r="M406" s="77">
        <f t="shared" si="121"/>
        <v>0</v>
      </c>
      <c r="N406" s="77">
        <f t="shared" si="121"/>
        <v>1428910894</v>
      </c>
      <c r="O406" s="77">
        <f t="shared" si="121"/>
        <v>1428910894</v>
      </c>
      <c r="P406" s="78"/>
    </row>
    <row r="407" spans="1:16" s="22" customFormat="1" ht="15.75">
      <c r="A407" s="95" t="s">
        <v>205</v>
      </c>
      <c r="B407" s="282" t="s">
        <v>206</v>
      </c>
      <c r="C407" s="282"/>
      <c r="D407" s="282"/>
      <c r="E407" s="282"/>
      <c r="F407" s="282"/>
      <c r="G407" s="282"/>
      <c r="H407" s="282"/>
      <c r="I407" s="147"/>
      <c r="J407" s="75"/>
      <c r="K407" s="76"/>
      <c r="L407" s="80"/>
      <c r="M407" s="80"/>
      <c r="N407" s="81"/>
      <c r="O407" s="82"/>
      <c r="P407" s="78"/>
    </row>
    <row r="408" spans="1:16" s="22" customFormat="1" ht="15.75">
      <c r="A408" s="95" t="s">
        <v>152</v>
      </c>
      <c r="B408" s="266" t="s">
        <v>396</v>
      </c>
      <c r="C408" s="266"/>
      <c r="D408" s="266"/>
      <c r="E408" s="266"/>
      <c r="F408" s="101"/>
      <c r="G408" s="101"/>
      <c r="H408" s="101"/>
      <c r="I408" s="147"/>
      <c r="J408" s="75"/>
      <c r="K408" s="76"/>
      <c r="L408" s="80"/>
      <c r="M408" s="80"/>
      <c r="N408" s="81"/>
      <c r="O408" s="82"/>
      <c r="P408" s="78"/>
    </row>
    <row r="409" spans="1:16" s="22" customFormat="1" ht="16.5">
      <c r="A409" s="96">
        <v>1</v>
      </c>
      <c r="B409" s="97" t="s">
        <v>398</v>
      </c>
      <c r="C409" s="98" t="s">
        <v>54</v>
      </c>
      <c r="D409" s="79">
        <v>2</v>
      </c>
      <c r="E409" s="74">
        <v>0</v>
      </c>
      <c r="F409" s="73">
        <v>0</v>
      </c>
      <c r="G409" s="73">
        <f t="shared" ref="G409:G411" si="122">D409</f>
        <v>2</v>
      </c>
      <c r="H409" s="73">
        <f t="shared" ref="H409:H411" si="123">F409+G409</f>
        <v>2</v>
      </c>
      <c r="I409" s="142">
        <v>1606352894</v>
      </c>
      <c r="J409" s="75">
        <v>0</v>
      </c>
      <c r="K409" s="76">
        <f t="shared" si="120"/>
        <v>3212705788</v>
      </c>
      <c r="L409" s="77">
        <f t="shared" ref="L409:O411" si="124">E409*($I409+$J409)</f>
        <v>0</v>
      </c>
      <c r="M409" s="77">
        <f t="shared" si="124"/>
        <v>0</v>
      </c>
      <c r="N409" s="77">
        <f t="shared" si="124"/>
        <v>3212705788</v>
      </c>
      <c r="O409" s="77">
        <f t="shared" si="124"/>
        <v>3212705788</v>
      </c>
      <c r="P409" s="78"/>
    </row>
    <row r="410" spans="1:16" s="22" customFormat="1" ht="16.5">
      <c r="A410" s="96">
        <v>2</v>
      </c>
      <c r="B410" s="97" t="s">
        <v>399</v>
      </c>
      <c r="C410" s="98" t="s">
        <v>54</v>
      </c>
      <c r="D410" s="79">
        <v>1</v>
      </c>
      <c r="E410" s="74">
        <v>0</v>
      </c>
      <c r="F410" s="73">
        <v>0</v>
      </c>
      <c r="G410" s="73">
        <f t="shared" si="122"/>
        <v>1</v>
      </c>
      <c r="H410" s="73">
        <f t="shared" si="123"/>
        <v>1</v>
      </c>
      <c r="I410" s="142">
        <v>2049901894</v>
      </c>
      <c r="J410" s="75">
        <v>0</v>
      </c>
      <c r="K410" s="76">
        <f t="shared" si="120"/>
        <v>2049901894</v>
      </c>
      <c r="L410" s="77">
        <f t="shared" si="124"/>
        <v>0</v>
      </c>
      <c r="M410" s="77">
        <f t="shared" si="124"/>
        <v>0</v>
      </c>
      <c r="N410" s="77">
        <f t="shared" si="124"/>
        <v>2049901894</v>
      </c>
      <c r="O410" s="77">
        <f t="shared" si="124"/>
        <v>2049901894</v>
      </c>
      <c r="P410" s="78"/>
    </row>
    <row r="411" spans="1:16" s="22" customFormat="1" ht="16.5">
      <c r="A411" s="96">
        <v>3</v>
      </c>
      <c r="B411" s="97" t="s">
        <v>400</v>
      </c>
      <c r="C411" s="98" t="s">
        <v>65</v>
      </c>
      <c r="D411" s="79">
        <v>2</v>
      </c>
      <c r="E411" s="74">
        <v>0</v>
      </c>
      <c r="F411" s="73">
        <v>0</v>
      </c>
      <c r="G411" s="73">
        <f t="shared" si="122"/>
        <v>2</v>
      </c>
      <c r="H411" s="73">
        <f t="shared" si="123"/>
        <v>2</v>
      </c>
      <c r="I411" s="142">
        <v>146735894</v>
      </c>
      <c r="J411" s="75">
        <v>0</v>
      </c>
      <c r="K411" s="76">
        <f t="shared" si="120"/>
        <v>293471788</v>
      </c>
      <c r="L411" s="77">
        <f t="shared" si="124"/>
        <v>0</v>
      </c>
      <c r="M411" s="77">
        <f t="shared" si="124"/>
        <v>0</v>
      </c>
      <c r="N411" s="77">
        <f t="shared" si="124"/>
        <v>293471788</v>
      </c>
      <c r="O411" s="77">
        <f t="shared" si="124"/>
        <v>293471788</v>
      </c>
      <c r="P411" s="78"/>
    </row>
    <row r="412" spans="1:16" s="22" customFormat="1" ht="16.5">
      <c r="A412" s="211"/>
      <c r="B412" s="212" t="s">
        <v>474</v>
      </c>
      <c r="C412" s="213"/>
      <c r="D412" s="214"/>
      <c r="E412" s="215"/>
      <c r="F412" s="214"/>
      <c r="G412" s="214"/>
      <c r="H412" s="214"/>
      <c r="I412" s="216"/>
      <c r="J412" s="217"/>
      <c r="K412" s="218"/>
      <c r="L412" s="219"/>
      <c r="M412" s="219"/>
      <c r="N412" s="219">
        <f>SUM(N406:N411)</f>
        <v>6984990364</v>
      </c>
      <c r="O412" s="219">
        <f>SUM(O406:O411)</f>
        <v>6984990364</v>
      </c>
      <c r="P412" s="220"/>
    </row>
    <row r="413" spans="1:16" s="22" customFormat="1" ht="15.75">
      <c r="A413" s="267" t="s">
        <v>401</v>
      </c>
      <c r="B413" s="268"/>
      <c r="C413" s="268"/>
      <c r="D413" s="268"/>
      <c r="E413" s="268"/>
      <c r="F413" s="268"/>
      <c r="G413" s="268"/>
      <c r="H413" s="268"/>
      <c r="I413" s="147"/>
      <c r="J413" s="75"/>
      <c r="K413" s="76"/>
      <c r="L413" s="80"/>
      <c r="M413" s="80"/>
      <c r="N413" s="81"/>
      <c r="O413" s="82"/>
      <c r="P413" s="78"/>
    </row>
    <row r="414" spans="1:16" s="22" customFormat="1" ht="15.75">
      <c r="A414" s="95" t="s">
        <v>402</v>
      </c>
      <c r="B414" s="266" t="s">
        <v>403</v>
      </c>
      <c r="C414" s="266"/>
      <c r="D414" s="266"/>
      <c r="E414" s="266"/>
      <c r="F414" s="266"/>
      <c r="G414" s="266"/>
      <c r="H414" s="266"/>
      <c r="I414" s="147"/>
      <c r="J414" s="75"/>
      <c r="K414" s="76"/>
      <c r="L414" s="80"/>
      <c r="M414" s="80"/>
      <c r="N414" s="81"/>
      <c r="O414" s="82"/>
      <c r="P414" s="78"/>
    </row>
    <row r="415" spans="1:16" s="22" customFormat="1" ht="15.75">
      <c r="A415" s="95" t="s">
        <v>51</v>
      </c>
      <c r="B415" s="266" t="s">
        <v>404</v>
      </c>
      <c r="C415" s="266"/>
      <c r="D415" s="266"/>
      <c r="E415" s="266"/>
      <c r="F415" s="101"/>
      <c r="G415" s="101"/>
      <c r="H415" s="101"/>
      <c r="I415" s="147"/>
      <c r="J415" s="75"/>
      <c r="K415" s="76"/>
      <c r="L415" s="80"/>
      <c r="M415" s="80"/>
      <c r="N415" s="81"/>
      <c r="O415" s="82"/>
      <c r="P415" s="78"/>
    </row>
    <row r="416" spans="1:16" s="22" customFormat="1" ht="16.5">
      <c r="A416" s="96">
        <v>1</v>
      </c>
      <c r="B416" s="97" t="s">
        <v>404</v>
      </c>
      <c r="C416" s="98" t="s">
        <v>137</v>
      </c>
      <c r="D416" s="79">
        <v>1</v>
      </c>
      <c r="E416" s="74">
        <v>0</v>
      </c>
      <c r="F416" s="79"/>
      <c r="G416" s="73">
        <f t="shared" ref="G416" si="125">D416</f>
        <v>1</v>
      </c>
      <c r="H416" s="73">
        <f t="shared" ref="H416" si="126">F416+G416</f>
        <v>1</v>
      </c>
      <c r="I416" s="148">
        <v>876300981</v>
      </c>
      <c r="J416" s="75">
        <v>0</v>
      </c>
      <c r="K416" s="76">
        <f t="shared" si="120"/>
        <v>876300981</v>
      </c>
      <c r="L416" s="77">
        <f t="shared" ref="L416:O416" si="127">E416*($I416+$J416)</f>
        <v>0</v>
      </c>
      <c r="M416" s="77">
        <f t="shared" si="127"/>
        <v>0</v>
      </c>
      <c r="N416" s="77">
        <f t="shared" si="127"/>
        <v>876300981</v>
      </c>
      <c r="O416" s="77">
        <f t="shared" si="127"/>
        <v>876300981</v>
      </c>
      <c r="P416" s="78"/>
    </row>
    <row r="417" spans="1:23" s="22" customFormat="1" ht="15.75">
      <c r="A417" s="95" t="s">
        <v>286</v>
      </c>
      <c r="B417" s="269" t="s">
        <v>206</v>
      </c>
      <c r="C417" s="269"/>
      <c r="D417" s="269"/>
      <c r="E417" s="269"/>
      <c r="F417" s="269"/>
      <c r="G417" s="269"/>
      <c r="H417" s="269"/>
      <c r="I417" s="147"/>
      <c r="J417" s="75"/>
      <c r="K417" s="76"/>
      <c r="L417" s="80"/>
      <c r="M417" s="80"/>
      <c r="N417" s="81"/>
      <c r="O417" s="82"/>
      <c r="P417" s="78"/>
    </row>
    <row r="418" spans="1:23" s="22" customFormat="1" ht="15.75">
      <c r="A418" s="95" t="s">
        <v>75</v>
      </c>
      <c r="B418" s="266" t="s">
        <v>406</v>
      </c>
      <c r="C418" s="266"/>
      <c r="D418" s="266"/>
      <c r="E418" s="266"/>
      <c r="F418" s="266"/>
      <c r="G418" s="266"/>
      <c r="H418" s="266"/>
      <c r="I418" s="147"/>
      <c r="J418" s="75"/>
      <c r="K418" s="76"/>
      <c r="L418" s="80"/>
      <c r="M418" s="80"/>
      <c r="N418" s="81"/>
      <c r="O418" s="82"/>
      <c r="P418" s="78"/>
    </row>
    <row r="419" spans="1:23" s="22" customFormat="1" ht="47.25">
      <c r="A419" s="96">
        <v>1</v>
      </c>
      <c r="B419" s="99" t="s">
        <v>405</v>
      </c>
      <c r="C419" s="149" t="s">
        <v>137</v>
      </c>
      <c r="D419" s="150">
        <v>1</v>
      </c>
      <c r="E419" s="151">
        <v>0</v>
      </c>
      <c r="F419" s="150"/>
      <c r="G419" s="152">
        <f t="shared" ref="G419" si="128">D419</f>
        <v>1</v>
      </c>
      <c r="H419" s="152">
        <f t="shared" ref="H419" si="129">F419+G419</f>
        <v>1</v>
      </c>
      <c r="I419" s="153">
        <v>3256233000</v>
      </c>
      <c r="J419" s="154">
        <v>0</v>
      </c>
      <c r="K419" s="155">
        <f t="shared" si="120"/>
        <v>3256233000</v>
      </c>
      <c r="L419" s="156">
        <f t="shared" ref="L419:O419" si="130">E419*($I419+$J419)</f>
        <v>0</v>
      </c>
      <c r="M419" s="156">
        <f t="shared" si="130"/>
        <v>0</v>
      </c>
      <c r="N419" s="156">
        <f t="shared" si="130"/>
        <v>3256233000</v>
      </c>
      <c r="O419" s="156">
        <f t="shared" si="130"/>
        <v>3256233000</v>
      </c>
      <c r="P419" s="78"/>
    </row>
    <row r="420" spans="1:23" s="22" customFormat="1" ht="16.5">
      <c r="A420" s="211"/>
      <c r="B420" s="212" t="s">
        <v>474</v>
      </c>
      <c r="C420" s="213"/>
      <c r="D420" s="214"/>
      <c r="E420" s="215"/>
      <c r="F420" s="214"/>
      <c r="G420" s="214"/>
      <c r="H420" s="214"/>
      <c r="I420" s="216"/>
      <c r="J420" s="217"/>
      <c r="K420" s="218"/>
      <c r="L420" s="219"/>
      <c r="M420" s="219"/>
      <c r="N420" s="219">
        <f>SUM(N416:N419)</f>
        <v>4132533981</v>
      </c>
      <c r="O420" s="219">
        <f>SUM(O416:O419)</f>
        <v>4132533981</v>
      </c>
      <c r="P420" s="220"/>
    </row>
    <row r="421" spans="1:23" s="22" customFormat="1" ht="15.75">
      <c r="A421" s="102"/>
      <c r="B421" s="103" t="s">
        <v>36</v>
      </c>
      <c r="C421" s="104"/>
      <c r="D421" s="105"/>
      <c r="E421" s="105"/>
      <c r="F421" s="105"/>
      <c r="G421" s="105"/>
      <c r="H421" s="105"/>
      <c r="I421" s="106"/>
      <c r="J421" s="106"/>
      <c r="K421" s="107">
        <f>SUM(K22:K419)</f>
        <v>50396755870</v>
      </c>
      <c r="L421" s="108"/>
      <c r="M421" s="109">
        <f>SUM(M23:M419)</f>
        <v>0</v>
      </c>
      <c r="N421" s="110"/>
      <c r="O421" s="110"/>
      <c r="P421" s="112"/>
      <c r="S421" s="22">
        <v>50396755870</v>
      </c>
      <c r="U421" s="22">
        <v>0</v>
      </c>
      <c r="V421" s="22">
        <v>50009755870</v>
      </c>
      <c r="W421" s="22">
        <v>50009755870</v>
      </c>
    </row>
    <row r="422" spans="1:23" s="22" customFormat="1" ht="15.75">
      <c r="A422" s="113"/>
      <c r="D422" s="23"/>
      <c r="E422" s="23"/>
      <c r="F422" s="23"/>
      <c r="G422" s="23"/>
      <c r="H422" s="23"/>
      <c r="I422" s="114"/>
      <c r="K422" s="115"/>
      <c r="L422" s="32"/>
      <c r="M422" s="32"/>
      <c r="N422" s="29"/>
      <c r="O422" s="32"/>
      <c r="P422" s="116"/>
    </row>
    <row r="423" spans="1:23" s="22" customFormat="1" ht="15.75">
      <c r="D423" s="23"/>
      <c r="E423" s="23"/>
      <c r="F423" s="23"/>
      <c r="G423" s="23"/>
      <c r="H423" s="23"/>
      <c r="I423" s="114"/>
      <c r="J423" s="117"/>
      <c r="K423" s="118"/>
      <c r="L423" s="119"/>
      <c r="M423" s="119"/>
      <c r="N423" s="159"/>
      <c r="O423" s="121"/>
      <c r="P423" s="116"/>
    </row>
    <row r="424" spans="1:23" s="22" customFormat="1" ht="15.75">
      <c r="A424" s="122" t="s">
        <v>37</v>
      </c>
      <c r="B424" s="32"/>
      <c r="C424" s="32"/>
      <c r="D424" s="37"/>
      <c r="E424" s="37"/>
      <c r="F424" s="37"/>
      <c r="G424" s="123"/>
      <c r="H424" s="123"/>
      <c r="I424" s="29"/>
      <c r="J424" s="32"/>
      <c r="K424" s="124"/>
      <c r="L424" s="261">
        <f>$K$421</f>
        <v>50396755870</v>
      </c>
      <c r="M424" s="261"/>
      <c r="N424" s="261"/>
      <c r="O424" s="22" t="s">
        <v>38</v>
      </c>
      <c r="P424" s="116"/>
      <c r="T424" s="173">
        <v>50396755870</v>
      </c>
      <c r="U424" s="173"/>
      <c r="V424" s="173"/>
    </row>
    <row r="425" spans="1:23" s="22" customFormat="1" ht="15.75">
      <c r="A425" s="125" t="s">
        <v>39</v>
      </c>
      <c r="B425" s="32"/>
      <c r="C425" s="32"/>
      <c r="D425" s="37"/>
      <c r="E425" s="37"/>
      <c r="F425" s="37"/>
      <c r="G425" s="37"/>
      <c r="H425" s="37"/>
      <c r="I425" s="29"/>
      <c r="J425" s="32"/>
      <c r="K425" s="124"/>
      <c r="L425" s="262">
        <v>18848323693</v>
      </c>
      <c r="M425" s="262"/>
      <c r="N425" s="262"/>
      <c r="O425" s="22" t="s">
        <v>38</v>
      </c>
      <c r="P425" s="116"/>
      <c r="T425" s="173">
        <v>18848323693</v>
      </c>
      <c r="U425" s="173"/>
      <c r="V425" s="173"/>
    </row>
    <row r="426" spans="1:23" s="22" customFormat="1" ht="15.75">
      <c r="A426" s="32" t="s">
        <v>40</v>
      </c>
      <c r="B426" s="32"/>
      <c r="C426" s="32"/>
      <c r="D426" s="37"/>
      <c r="E426" s="37"/>
      <c r="F426" s="37"/>
      <c r="G426" s="37"/>
      <c r="H426" s="37"/>
      <c r="I426" s="29"/>
      <c r="J426" s="32"/>
      <c r="K426" s="124"/>
      <c r="L426" s="301" t="s">
        <v>35</v>
      </c>
      <c r="M426" s="264"/>
      <c r="N426" s="264"/>
      <c r="O426" s="22" t="s">
        <v>38</v>
      </c>
      <c r="P426" s="116"/>
      <c r="T426" s="173" t="s">
        <v>35</v>
      </c>
      <c r="U426" s="173"/>
      <c r="V426" s="173"/>
    </row>
    <row r="427" spans="1:23" s="22" customFormat="1" ht="15.75">
      <c r="A427" s="32" t="s">
        <v>41</v>
      </c>
      <c r="B427" s="32"/>
      <c r="C427" s="32"/>
      <c r="D427" s="37"/>
      <c r="E427" s="37"/>
      <c r="F427" s="37"/>
      <c r="G427" s="37"/>
      <c r="H427" s="37"/>
      <c r="I427" s="29"/>
      <c r="J427" s="32"/>
      <c r="K427" s="124"/>
      <c r="L427" s="262">
        <f>O421</f>
        <v>0</v>
      </c>
      <c r="M427" s="262"/>
      <c r="N427" s="262"/>
      <c r="O427" s="22" t="s">
        <v>38</v>
      </c>
      <c r="P427" s="116"/>
      <c r="T427" s="173">
        <v>50009755870</v>
      </c>
      <c r="U427" s="173"/>
      <c r="V427" s="173"/>
    </row>
    <row r="428" spans="1:23" s="22" customFormat="1" ht="15.75">
      <c r="A428" s="32" t="str">
        <f>IF([1]Config!CF_MTT=1,"5. Thanh toán để thu hồi tạm ứng:","5. Chiết khấu tiền tạm ứng:")</f>
        <v>5. Thanh toán để thu hồi tạm ứng:</v>
      </c>
      <c r="B428" s="32"/>
      <c r="C428" s="32"/>
      <c r="D428" s="37"/>
      <c r="E428" s="37"/>
      <c r="F428" s="37"/>
      <c r="G428" s="37"/>
      <c r="H428" s="37"/>
      <c r="I428" s="29"/>
      <c r="J428" s="32"/>
      <c r="K428" s="124"/>
      <c r="L428" s="262">
        <f>IF(L427&gt;=L424*80%,L425,N421*$L$425/(L424*80%))</f>
        <v>0</v>
      </c>
      <c r="M428" s="262"/>
      <c r="N428" s="262"/>
      <c r="O428" s="22" t="s">
        <v>38</v>
      </c>
      <c r="P428" s="116"/>
      <c r="T428" s="173">
        <v>18848323693</v>
      </c>
      <c r="U428" s="173"/>
      <c r="V428" s="173"/>
    </row>
    <row r="429" spans="1:23" s="22" customFormat="1" ht="15.75">
      <c r="A429" s="32" t="s">
        <v>42</v>
      </c>
      <c r="B429" s="32"/>
      <c r="C429" s="32"/>
      <c r="D429" s="37"/>
      <c r="E429" s="37"/>
      <c r="F429" s="37"/>
      <c r="G429" s="123"/>
      <c r="H429" s="123"/>
      <c r="I429" s="29"/>
      <c r="J429" s="32"/>
      <c r="K429" s="124"/>
      <c r="L429" s="261">
        <f>L427-L428</f>
        <v>0</v>
      </c>
      <c r="M429" s="261"/>
      <c r="N429" s="261"/>
      <c r="O429" s="22" t="s">
        <v>38</v>
      </c>
      <c r="P429" s="135"/>
      <c r="T429" s="173">
        <v>31161432177</v>
      </c>
      <c r="U429" s="173"/>
      <c r="V429" s="173"/>
    </row>
    <row r="430" spans="1:23" s="22" customFormat="1" ht="15.75">
      <c r="A430" s="281" t="s">
        <v>447</v>
      </c>
      <c r="B430" s="281"/>
      <c r="C430" s="281"/>
      <c r="D430" s="281"/>
      <c r="E430" s="281"/>
      <c r="F430" s="281"/>
      <c r="G430" s="281"/>
      <c r="H430" s="281"/>
      <c r="I430" s="281"/>
      <c r="J430" s="281"/>
      <c r="K430" s="281"/>
      <c r="L430" s="281"/>
      <c r="M430" s="281"/>
      <c r="N430" s="281"/>
      <c r="P430" s="116"/>
    </row>
    <row r="431" spans="1:23" s="22" customFormat="1" ht="15.75">
      <c r="A431" s="32" t="s">
        <v>43</v>
      </c>
      <c r="B431" s="32"/>
      <c r="C431" s="32"/>
      <c r="D431" s="37"/>
      <c r="E431" s="37"/>
      <c r="F431" s="37"/>
      <c r="G431" s="37"/>
      <c r="H431" s="37"/>
      <c r="I431" s="29"/>
      <c r="J431" s="32"/>
      <c r="K431" s="124"/>
      <c r="L431" s="261">
        <f>L429+L428</f>
        <v>0</v>
      </c>
      <c r="M431" s="261"/>
      <c r="N431" s="261"/>
      <c r="O431" s="22" t="s">
        <v>38</v>
      </c>
      <c r="P431" s="116"/>
    </row>
    <row r="432" spans="1:23" s="22" customFormat="1" ht="15.75">
      <c r="A432" s="126"/>
      <c r="B432" s="32"/>
      <c r="C432" s="32"/>
      <c r="D432" s="37"/>
      <c r="E432" s="37"/>
      <c r="F432" s="37"/>
      <c r="G432" s="37"/>
      <c r="H432" s="37"/>
      <c r="I432" s="29"/>
      <c r="J432" s="32"/>
      <c r="K432" s="124"/>
      <c r="L432" s="262"/>
      <c r="M432" s="262"/>
      <c r="N432" s="262"/>
      <c r="P432" s="116"/>
    </row>
    <row r="433" spans="1:18" s="22" customFormat="1" ht="15.75">
      <c r="A433" s="126"/>
      <c r="B433" s="32"/>
      <c r="C433" s="32"/>
      <c r="D433" s="37"/>
      <c r="E433" s="37"/>
      <c r="F433" s="37"/>
      <c r="G433" s="37"/>
      <c r="H433" s="37"/>
      <c r="I433" s="29"/>
      <c r="J433" s="32"/>
      <c r="K433" s="124"/>
      <c r="L433" s="262"/>
      <c r="M433" s="262"/>
      <c r="N433" s="262"/>
      <c r="P433" s="116"/>
    </row>
    <row r="434" spans="1:18" s="22" customFormat="1" ht="15.75">
      <c r="D434" s="23"/>
      <c r="E434" s="23"/>
      <c r="F434" s="23"/>
      <c r="G434" s="23"/>
      <c r="H434" s="23"/>
      <c r="I434" s="114"/>
      <c r="K434" s="115"/>
      <c r="L434" s="260" t="s">
        <v>44</v>
      </c>
      <c r="M434" s="260"/>
      <c r="N434" s="260"/>
      <c r="P434" s="127"/>
      <c r="Q434" s="32"/>
      <c r="R434" s="32"/>
    </row>
    <row r="435" spans="1:18" s="22" customFormat="1" ht="18.75">
      <c r="A435" s="265" t="s">
        <v>45</v>
      </c>
      <c r="B435" s="265"/>
      <c r="C435" s="265"/>
      <c r="D435" s="265"/>
      <c r="E435" s="265"/>
      <c r="F435" s="265"/>
      <c r="G435" s="265"/>
      <c r="H435" s="265"/>
      <c r="I435" s="265"/>
      <c r="J435" s="265"/>
      <c r="K435" s="128"/>
      <c r="L435" s="265" t="s">
        <v>46</v>
      </c>
      <c r="M435" s="265"/>
      <c r="N435" s="265"/>
      <c r="O435" s="129"/>
      <c r="P435" s="130"/>
      <c r="Q435" s="129"/>
      <c r="R435" s="129"/>
    </row>
    <row r="436" spans="1:18" s="22" customFormat="1" ht="15.75">
      <c r="A436" s="260" t="s">
        <v>47</v>
      </c>
      <c r="B436" s="260"/>
      <c r="C436" s="260"/>
      <c r="D436" s="260"/>
      <c r="E436" s="260"/>
      <c r="F436" s="260"/>
      <c r="G436" s="260"/>
      <c r="H436" s="260"/>
      <c r="I436" s="260"/>
      <c r="J436" s="260"/>
      <c r="K436" s="260" t="s">
        <v>47</v>
      </c>
      <c r="L436" s="260"/>
      <c r="M436" s="260"/>
      <c r="N436" s="260"/>
      <c r="O436" s="260"/>
      <c r="P436" s="127"/>
      <c r="Q436" s="32"/>
      <c r="R436" s="32"/>
    </row>
    <row r="437" spans="1:18">
      <c r="A437" s="255" t="s">
        <v>442</v>
      </c>
      <c r="B437" s="255"/>
      <c r="C437" s="255" t="s">
        <v>443</v>
      </c>
      <c r="D437" s="255"/>
      <c r="E437" s="255"/>
      <c r="F437" s="255"/>
      <c r="G437" s="256" t="s">
        <v>444</v>
      </c>
      <c r="H437" s="256"/>
      <c r="I437" s="256"/>
      <c r="J437" s="256"/>
    </row>
  </sheetData>
  <mergeCells count="84">
    <mergeCell ref="A15:A17"/>
    <mergeCell ref="B15:B17"/>
    <mergeCell ref="C15:C17"/>
    <mergeCell ref="I15:J16"/>
    <mergeCell ref="K15:O15"/>
    <mergeCell ref="O1:P1"/>
    <mergeCell ref="R1:S1"/>
    <mergeCell ref="A2:P2"/>
    <mergeCell ref="A3:P3"/>
    <mergeCell ref="A4:P4"/>
    <mergeCell ref="B145:E145"/>
    <mergeCell ref="P15:P17"/>
    <mergeCell ref="D16:E16"/>
    <mergeCell ref="F16:H16"/>
    <mergeCell ref="K16:L16"/>
    <mergeCell ref="M16:O16"/>
    <mergeCell ref="B87:E87"/>
    <mergeCell ref="B99:E99"/>
    <mergeCell ref="B104:E104"/>
    <mergeCell ref="B118:E118"/>
    <mergeCell ref="B132:E132"/>
    <mergeCell ref="B135:E135"/>
    <mergeCell ref="A252:H252"/>
    <mergeCell ref="B151:E151"/>
    <mergeCell ref="B161:E161"/>
    <mergeCell ref="B175:H175"/>
    <mergeCell ref="B176:D176"/>
    <mergeCell ref="B180:D180"/>
    <mergeCell ref="B193:H193"/>
    <mergeCell ref="A200:H200"/>
    <mergeCell ref="B201:E201"/>
    <mergeCell ref="B232:E232"/>
    <mergeCell ref="A248:H248"/>
    <mergeCell ref="B249:H249"/>
    <mergeCell ref="B312:E312"/>
    <mergeCell ref="B253:E253"/>
    <mergeCell ref="B254:E254"/>
    <mergeCell ref="B259:E259"/>
    <mergeCell ref="B263:E263"/>
    <mergeCell ref="B267:E267"/>
    <mergeCell ref="B270:E270"/>
    <mergeCell ref="B281:H281"/>
    <mergeCell ref="B282:E282"/>
    <mergeCell ref="B293:E293"/>
    <mergeCell ref="B300:E300"/>
    <mergeCell ref="B309:E309"/>
    <mergeCell ref="B404:H404"/>
    <mergeCell ref="B316:E316"/>
    <mergeCell ref="B323:E323"/>
    <mergeCell ref="B330:H330"/>
    <mergeCell ref="B337:H337"/>
    <mergeCell ref="B338:E338"/>
    <mergeCell ref="B347:E347"/>
    <mergeCell ref="B365:E365"/>
    <mergeCell ref="B378:E378"/>
    <mergeCell ref="B388:E388"/>
    <mergeCell ref="B398:E398"/>
    <mergeCell ref="A403:H403"/>
    <mergeCell ref="L427:N427"/>
    <mergeCell ref="B405:H405"/>
    <mergeCell ref="B407:H407"/>
    <mergeCell ref="B408:E408"/>
    <mergeCell ref="A413:H413"/>
    <mergeCell ref="B414:H414"/>
    <mergeCell ref="B415:E415"/>
    <mergeCell ref="B417:H417"/>
    <mergeCell ref="B418:H418"/>
    <mergeCell ref="L424:N424"/>
    <mergeCell ref="L425:N425"/>
    <mergeCell ref="L426:N426"/>
    <mergeCell ref="A437:B437"/>
    <mergeCell ref="C437:F437"/>
    <mergeCell ref="G437:J437"/>
    <mergeCell ref="L428:N428"/>
    <mergeCell ref="L429:N429"/>
    <mergeCell ref="A430:N430"/>
    <mergeCell ref="L431:N431"/>
    <mergeCell ref="L432:N432"/>
    <mergeCell ref="L433:N433"/>
    <mergeCell ref="L434:N434"/>
    <mergeCell ref="A435:J435"/>
    <mergeCell ref="L435:N435"/>
    <mergeCell ref="A436:J436"/>
    <mergeCell ref="K436:O436"/>
  </mergeCells>
  <dataValidations count="4">
    <dataValidation allowBlank="1" showInputMessage="1" showErrorMessage="1" prompt="Cột 1, 2, 3, 4, 5 link đầy đủ từ sheet QT sang" sqref="B21 B18"/>
    <dataValidation allowBlank="1" showInputMessage="1" showErrorMessage="1" sqref="T1 R1 O1"/>
    <dataValidation allowBlank="1" showInputMessage="1" showErrorMessage="1" prompt="Giữ phím Alt và ấn Enter để thêm các dòng để nhập căn cứ" sqref="A13"/>
    <dataValidation allowBlank="1" showInputMessage="1" showErrorMessage="1" promptTitle="Giai đoạn thanh toán" sqref="F11"/>
  </dataValidations>
  <pageMargins left="0.2" right="0.2" top="1" bottom="0.25" header="0.3" footer="0.3"/>
  <pageSetup paperSize="9" scale="65" orientation="landscape" r:id="rId1"/>
  <colBreaks count="1" manualBreakCount="1">
    <brk id="16" max="1048575" man="1"/>
  </col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14</vt:i4>
      </vt:variant>
    </vt:vector>
  </HeadingPairs>
  <TitlesOfParts>
    <vt:vector size="21" baseType="lpstr">
      <vt:lpstr>Tổng 08b</vt:lpstr>
      <vt:lpstr>Chi tiết phần mềm thoe 08b</vt:lpstr>
      <vt:lpstr>Chi tiết xây lắp theo 08b</vt:lpstr>
      <vt:lpstr>Chi tiết thiết bị thoe 08b</vt:lpstr>
      <vt:lpstr>Phần mềm</vt:lpstr>
      <vt:lpstr>Tổng 08b (2)</vt:lpstr>
      <vt:lpstr>Sheet1 (2)</vt:lpstr>
      <vt:lpstr>'Chi tiết phần mềm thoe 08b'!Print_Area</vt:lpstr>
      <vt:lpstr>'Chi tiết thiết bị thoe 08b'!Print_Area</vt:lpstr>
      <vt:lpstr>'Chi tiết xây lắp theo 08b'!Print_Area</vt:lpstr>
      <vt:lpstr>'Phần mềm'!Print_Area</vt:lpstr>
      <vt:lpstr>'Sheet1 (2)'!Print_Area</vt:lpstr>
      <vt:lpstr>'Tổng 08b'!Print_Area</vt:lpstr>
      <vt:lpstr>'Tổng 08b (2)'!Print_Area</vt:lpstr>
      <vt:lpstr>'Chi tiết phần mềm thoe 08b'!Print_Titles</vt:lpstr>
      <vt:lpstr>'Chi tiết thiết bị thoe 08b'!Print_Titles</vt:lpstr>
      <vt:lpstr>'Chi tiết xây lắp theo 08b'!Print_Titles</vt:lpstr>
      <vt:lpstr>'Phần mềm'!Print_Titles</vt:lpstr>
      <vt:lpstr>'Sheet1 (2)'!Print_Titles</vt:lpstr>
      <vt:lpstr>'Tổng 08b'!Print_Titles</vt:lpstr>
      <vt:lpstr>'Tổng 08b (2)'!Print_Titles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X</dc:creator>
  <cp:lastModifiedBy>Admin</cp:lastModifiedBy>
  <cp:lastPrinted>2020-12-30T02:34:54Z</cp:lastPrinted>
  <dcterms:created xsi:type="dcterms:W3CDTF">2015-06-05T18:17:20Z</dcterms:created>
  <dcterms:modified xsi:type="dcterms:W3CDTF">2021-01-15T06:55:01Z</dcterms:modified>
</cp:coreProperties>
</file>