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pe/projects/ai-learning/not-so-deep-learning/fast-ai/resources/titanic/"/>
    </mc:Choice>
  </mc:AlternateContent>
  <xr:revisionPtr revIDLastSave="0" documentId="13_ncr:1_{AC31A5BA-0047-6D4A-A46E-A82CDF4FCB7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mult" sheetId="5" r:id="rId1"/>
    <sheet name="nnet" sheetId="4" r:id="rId2"/>
    <sheet name="linear" sheetId="3" r:id="rId3"/>
    <sheet name="all_rows" sheetId="1" r:id="rId4"/>
  </sheets>
  <definedNames>
    <definedName name="_xlnm._FilterDatabase" localSheetId="3" hidden="1">all_rows!$A$1:$H$892</definedName>
    <definedName name="_xlnm._FilterDatabase" localSheetId="2" hidden="1">linear!$A$3:$F$715</definedName>
    <definedName name="_xlnm._FilterDatabase" localSheetId="0" hidden="1">mmult!$A$3:$F$715</definedName>
    <definedName name="_xlnm._FilterDatabase" localSheetId="1" hidden="1">nnet!$A$3:$F$715</definedName>
    <definedName name="solver_adj" localSheetId="2" hidden="1">linear!$R$4:$AA$4</definedName>
    <definedName name="solver_adj" localSheetId="0" hidden="1">mmult!$S$4:$T$13</definedName>
    <definedName name="solver_adj" localSheetId="1" hidden="1">nnet!$R$4:$AA$5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lin" localSheetId="2" hidden="1">2</definedName>
    <definedName name="solver_lin" localSheetId="1" hidden="1">2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linear!$AA$7</definedName>
    <definedName name="solver_opt" localSheetId="0" hidden="1">mmult!$AA$1</definedName>
    <definedName name="solver_opt" localSheetId="1" hidden="1">nnet!$AH$1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1</definedName>
    <definedName name="solver_rbv" localSheetId="0" hidden="1">1</definedName>
    <definedName name="solver_rbv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0" hidden="1">1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2</definedName>
    <definedName name="solver_ver" localSheetId="0" hidden="1">3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4" l="1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V4" i="5" a="1"/>
  <c r="V4" i="5" s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4" i="3"/>
  <c r="J4" i="4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4" i="5"/>
  <c r="K147" i="5"/>
  <c r="L147" i="5"/>
  <c r="M147" i="5"/>
  <c r="N147" i="5"/>
  <c r="O147" i="5"/>
  <c r="AL4" i="5" a="1"/>
  <c r="AL4" i="5" s="1"/>
  <c r="O715" i="5"/>
  <c r="N715" i="5"/>
  <c r="M715" i="5"/>
  <c r="L715" i="5"/>
  <c r="K715" i="5"/>
  <c r="O714" i="5"/>
  <c r="N714" i="5"/>
  <c r="M714" i="5"/>
  <c r="L714" i="5"/>
  <c r="K714" i="5"/>
  <c r="O713" i="5"/>
  <c r="N713" i="5"/>
  <c r="M713" i="5"/>
  <c r="L713" i="5"/>
  <c r="K713" i="5"/>
  <c r="O712" i="5"/>
  <c r="N712" i="5"/>
  <c r="M712" i="5"/>
  <c r="L712" i="5"/>
  <c r="K712" i="5"/>
  <c r="O711" i="5"/>
  <c r="N711" i="5"/>
  <c r="M711" i="5"/>
  <c r="L711" i="5"/>
  <c r="K711" i="5"/>
  <c r="O710" i="5"/>
  <c r="N710" i="5"/>
  <c r="M710" i="5"/>
  <c r="L710" i="5"/>
  <c r="K710" i="5"/>
  <c r="O709" i="5"/>
  <c r="N709" i="5"/>
  <c r="M709" i="5"/>
  <c r="L709" i="5"/>
  <c r="K709" i="5"/>
  <c r="O708" i="5"/>
  <c r="N708" i="5"/>
  <c r="M708" i="5"/>
  <c r="L708" i="5"/>
  <c r="K708" i="5"/>
  <c r="O707" i="5"/>
  <c r="N707" i="5"/>
  <c r="M707" i="5"/>
  <c r="L707" i="5"/>
  <c r="K707" i="5"/>
  <c r="O706" i="5"/>
  <c r="N706" i="5"/>
  <c r="M706" i="5"/>
  <c r="L706" i="5"/>
  <c r="K706" i="5"/>
  <c r="O705" i="5"/>
  <c r="N705" i="5"/>
  <c r="M705" i="5"/>
  <c r="L705" i="5"/>
  <c r="K705" i="5"/>
  <c r="O704" i="5"/>
  <c r="N704" i="5"/>
  <c r="M704" i="5"/>
  <c r="L704" i="5"/>
  <c r="K704" i="5"/>
  <c r="O703" i="5"/>
  <c r="N703" i="5"/>
  <c r="M703" i="5"/>
  <c r="L703" i="5"/>
  <c r="K703" i="5"/>
  <c r="O702" i="5"/>
  <c r="N702" i="5"/>
  <c r="M702" i="5"/>
  <c r="L702" i="5"/>
  <c r="K702" i="5"/>
  <c r="O701" i="5"/>
  <c r="N701" i="5"/>
  <c r="M701" i="5"/>
  <c r="L701" i="5"/>
  <c r="K701" i="5"/>
  <c r="O700" i="5"/>
  <c r="N700" i="5"/>
  <c r="M700" i="5"/>
  <c r="L700" i="5"/>
  <c r="K700" i="5"/>
  <c r="O699" i="5"/>
  <c r="N699" i="5"/>
  <c r="M699" i="5"/>
  <c r="L699" i="5"/>
  <c r="K699" i="5"/>
  <c r="O698" i="5"/>
  <c r="N698" i="5"/>
  <c r="M698" i="5"/>
  <c r="L698" i="5"/>
  <c r="K698" i="5"/>
  <c r="O697" i="5"/>
  <c r="N697" i="5"/>
  <c r="M697" i="5"/>
  <c r="L697" i="5"/>
  <c r="K697" i="5"/>
  <c r="O696" i="5"/>
  <c r="N696" i="5"/>
  <c r="M696" i="5"/>
  <c r="L696" i="5"/>
  <c r="K696" i="5"/>
  <c r="O695" i="5"/>
  <c r="N695" i="5"/>
  <c r="M695" i="5"/>
  <c r="L695" i="5"/>
  <c r="K695" i="5"/>
  <c r="O694" i="5"/>
  <c r="N694" i="5"/>
  <c r="M694" i="5"/>
  <c r="L694" i="5"/>
  <c r="K694" i="5"/>
  <c r="O693" i="5"/>
  <c r="N693" i="5"/>
  <c r="M693" i="5"/>
  <c r="L693" i="5"/>
  <c r="K693" i="5"/>
  <c r="O692" i="5"/>
  <c r="N692" i="5"/>
  <c r="M692" i="5"/>
  <c r="L692" i="5"/>
  <c r="K692" i="5"/>
  <c r="O691" i="5"/>
  <c r="N691" i="5"/>
  <c r="M691" i="5"/>
  <c r="L691" i="5"/>
  <c r="K691" i="5"/>
  <c r="O690" i="5"/>
  <c r="N690" i="5"/>
  <c r="M690" i="5"/>
  <c r="L690" i="5"/>
  <c r="K690" i="5"/>
  <c r="O689" i="5"/>
  <c r="N689" i="5"/>
  <c r="M689" i="5"/>
  <c r="L689" i="5"/>
  <c r="K689" i="5"/>
  <c r="O688" i="5"/>
  <c r="N688" i="5"/>
  <c r="M688" i="5"/>
  <c r="L688" i="5"/>
  <c r="K688" i="5"/>
  <c r="O687" i="5"/>
  <c r="N687" i="5"/>
  <c r="M687" i="5"/>
  <c r="L687" i="5"/>
  <c r="K687" i="5"/>
  <c r="O686" i="5"/>
  <c r="N686" i="5"/>
  <c r="M686" i="5"/>
  <c r="L686" i="5"/>
  <c r="K686" i="5"/>
  <c r="O685" i="5"/>
  <c r="N685" i="5"/>
  <c r="M685" i="5"/>
  <c r="L685" i="5"/>
  <c r="K685" i="5"/>
  <c r="O684" i="5"/>
  <c r="N684" i="5"/>
  <c r="M684" i="5"/>
  <c r="L684" i="5"/>
  <c r="K684" i="5"/>
  <c r="O683" i="5"/>
  <c r="N683" i="5"/>
  <c r="M683" i="5"/>
  <c r="L683" i="5"/>
  <c r="K683" i="5"/>
  <c r="O682" i="5"/>
  <c r="N682" i="5"/>
  <c r="M682" i="5"/>
  <c r="L682" i="5"/>
  <c r="K682" i="5"/>
  <c r="O681" i="5"/>
  <c r="N681" i="5"/>
  <c r="M681" i="5"/>
  <c r="L681" i="5"/>
  <c r="K681" i="5"/>
  <c r="O680" i="5"/>
  <c r="N680" i="5"/>
  <c r="M680" i="5"/>
  <c r="L680" i="5"/>
  <c r="K680" i="5"/>
  <c r="O679" i="5"/>
  <c r="N679" i="5"/>
  <c r="M679" i="5"/>
  <c r="L679" i="5"/>
  <c r="K679" i="5"/>
  <c r="O678" i="5"/>
  <c r="N678" i="5"/>
  <c r="M678" i="5"/>
  <c r="L678" i="5"/>
  <c r="K678" i="5"/>
  <c r="O677" i="5"/>
  <c r="N677" i="5"/>
  <c r="M677" i="5"/>
  <c r="L677" i="5"/>
  <c r="K677" i="5"/>
  <c r="O676" i="5"/>
  <c r="N676" i="5"/>
  <c r="M676" i="5"/>
  <c r="L676" i="5"/>
  <c r="K676" i="5"/>
  <c r="O675" i="5"/>
  <c r="N675" i="5"/>
  <c r="M675" i="5"/>
  <c r="L675" i="5"/>
  <c r="K675" i="5"/>
  <c r="O674" i="5"/>
  <c r="N674" i="5"/>
  <c r="M674" i="5"/>
  <c r="L674" i="5"/>
  <c r="K674" i="5"/>
  <c r="O673" i="5"/>
  <c r="N673" i="5"/>
  <c r="M673" i="5"/>
  <c r="L673" i="5"/>
  <c r="K673" i="5"/>
  <c r="O672" i="5"/>
  <c r="N672" i="5"/>
  <c r="M672" i="5"/>
  <c r="L672" i="5"/>
  <c r="K672" i="5"/>
  <c r="O671" i="5"/>
  <c r="N671" i="5"/>
  <c r="M671" i="5"/>
  <c r="L671" i="5"/>
  <c r="K671" i="5"/>
  <c r="O670" i="5"/>
  <c r="N670" i="5"/>
  <c r="M670" i="5"/>
  <c r="L670" i="5"/>
  <c r="K670" i="5"/>
  <c r="O669" i="5"/>
  <c r="N669" i="5"/>
  <c r="M669" i="5"/>
  <c r="L669" i="5"/>
  <c r="K669" i="5"/>
  <c r="O668" i="5"/>
  <c r="N668" i="5"/>
  <c r="M668" i="5"/>
  <c r="L668" i="5"/>
  <c r="K668" i="5"/>
  <c r="O667" i="5"/>
  <c r="N667" i="5"/>
  <c r="M667" i="5"/>
  <c r="L667" i="5"/>
  <c r="K667" i="5"/>
  <c r="O666" i="5"/>
  <c r="N666" i="5"/>
  <c r="M666" i="5"/>
  <c r="L666" i="5"/>
  <c r="K666" i="5"/>
  <c r="O665" i="5"/>
  <c r="N665" i="5"/>
  <c r="M665" i="5"/>
  <c r="L665" i="5"/>
  <c r="K665" i="5"/>
  <c r="O664" i="5"/>
  <c r="N664" i="5"/>
  <c r="M664" i="5"/>
  <c r="L664" i="5"/>
  <c r="K664" i="5"/>
  <c r="O663" i="5"/>
  <c r="N663" i="5"/>
  <c r="M663" i="5"/>
  <c r="L663" i="5"/>
  <c r="K663" i="5"/>
  <c r="O662" i="5"/>
  <c r="N662" i="5"/>
  <c r="M662" i="5"/>
  <c r="L662" i="5"/>
  <c r="K662" i="5"/>
  <c r="O661" i="5"/>
  <c r="N661" i="5"/>
  <c r="M661" i="5"/>
  <c r="L661" i="5"/>
  <c r="K661" i="5"/>
  <c r="O660" i="5"/>
  <c r="N660" i="5"/>
  <c r="M660" i="5"/>
  <c r="L660" i="5"/>
  <c r="K660" i="5"/>
  <c r="O659" i="5"/>
  <c r="N659" i="5"/>
  <c r="M659" i="5"/>
  <c r="L659" i="5"/>
  <c r="K659" i="5"/>
  <c r="O658" i="5"/>
  <c r="N658" i="5"/>
  <c r="M658" i="5"/>
  <c r="L658" i="5"/>
  <c r="K658" i="5"/>
  <c r="O657" i="5"/>
  <c r="N657" i="5"/>
  <c r="M657" i="5"/>
  <c r="L657" i="5"/>
  <c r="K657" i="5"/>
  <c r="O656" i="5"/>
  <c r="N656" i="5"/>
  <c r="M656" i="5"/>
  <c r="L656" i="5"/>
  <c r="K656" i="5"/>
  <c r="O655" i="5"/>
  <c r="N655" i="5"/>
  <c r="M655" i="5"/>
  <c r="L655" i="5"/>
  <c r="K655" i="5"/>
  <c r="O654" i="5"/>
  <c r="N654" i="5"/>
  <c r="M654" i="5"/>
  <c r="L654" i="5"/>
  <c r="K654" i="5"/>
  <c r="O653" i="5"/>
  <c r="N653" i="5"/>
  <c r="M653" i="5"/>
  <c r="L653" i="5"/>
  <c r="K653" i="5"/>
  <c r="O652" i="5"/>
  <c r="N652" i="5"/>
  <c r="M652" i="5"/>
  <c r="L652" i="5"/>
  <c r="K652" i="5"/>
  <c r="O651" i="5"/>
  <c r="N651" i="5"/>
  <c r="M651" i="5"/>
  <c r="L651" i="5"/>
  <c r="K651" i="5"/>
  <c r="O650" i="5"/>
  <c r="N650" i="5"/>
  <c r="M650" i="5"/>
  <c r="L650" i="5"/>
  <c r="K650" i="5"/>
  <c r="O649" i="5"/>
  <c r="N649" i="5"/>
  <c r="M649" i="5"/>
  <c r="L649" i="5"/>
  <c r="K649" i="5"/>
  <c r="O648" i="5"/>
  <c r="N648" i="5"/>
  <c r="M648" i="5"/>
  <c r="L648" i="5"/>
  <c r="K648" i="5"/>
  <c r="O647" i="5"/>
  <c r="N647" i="5"/>
  <c r="M647" i="5"/>
  <c r="L647" i="5"/>
  <c r="K647" i="5"/>
  <c r="O646" i="5"/>
  <c r="N646" i="5"/>
  <c r="M646" i="5"/>
  <c r="L646" i="5"/>
  <c r="K646" i="5"/>
  <c r="O645" i="5"/>
  <c r="N645" i="5"/>
  <c r="M645" i="5"/>
  <c r="L645" i="5"/>
  <c r="K645" i="5"/>
  <c r="O644" i="5"/>
  <c r="N644" i="5"/>
  <c r="M644" i="5"/>
  <c r="L644" i="5"/>
  <c r="K644" i="5"/>
  <c r="O643" i="5"/>
  <c r="N643" i="5"/>
  <c r="M643" i="5"/>
  <c r="L643" i="5"/>
  <c r="K643" i="5"/>
  <c r="O642" i="5"/>
  <c r="N642" i="5"/>
  <c r="M642" i="5"/>
  <c r="L642" i="5"/>
  <c r="K642" i="5"/>
  <c r="O641" i="5"/>
  <c r="N641" i="5"/>
  <c r="M641" i="5"/>
  <c r="L641" i="5"/>
  <c r="K641" i="5"/>
  <c r="O640" i="5"/>
  <c r="N640" i="5"/>
  <c r="M640" i="5"/>
  <c r="L640" i="5"/>
  <c r="K640" i="5"/>
  <c r="O639" i="5"/>
  <c r="N639" i="5"/>
  <c r="M639" i="5"/>
  <c r="L639" i="5"/>
  <c r="K639" i="5"/>
  <c r="O638" i="5"/>
  <c r="N638" i="5"/>
  <c r="M638" i="5"/>
  <c r="L638" i="5"/>
  <c r="K638" i="5"/>
  <c r="O637" i="5"/>
  <c r="N637" i="5"/>
  <c r="M637" i="5"/>
  <c r="L637" i="5"/>
  <c r="K637" i="5"/>
  <c r="O636" i="5"/>
  <c r="N636" i="5"/>
  <c r="M636" i="5"/>
  <c r="L636" i="5"/>
  <c r="K636" i="5"/>
  <c r="O635" i="5"/>
  <c r="N635" i="5"/>
  <c r="M635" i="5"/>
  <c r="L635" i="5"/>
  <c r="K635" i="5"/>
  <c r="O634" i="5"/>
  <c r="N634" i="5"/>
  <c r="M634" i="5"/>
  <c r="L634" i="5"/>
  <c r="K634" i="5"/>
  <c r="O633" i="5"/>
  <c r="N633" i="5"/>
  <c r="M633" i="5"/>
  <c r="L633" i="5"/>
  <c r="K633" i="5"/>
  <c r="O632" i="5"/>
  <c r="N632" i="5"/>
  <c r="M632" i="5"/>
  <c r="L632" i="5"/>
  <c r="K632" i="5"/>
  <c r="O631" i="5"/>
  <c r="N631" i="5"/>
  <c r="M631" i="5"/>
  <c r="L631" i="5"/>
  <c r="K631" i="5"/>
  <c r="O630" i="5"/>
  <c r="N630" i="5"/>
  <c r="M630" i="5"/>
  <c r="L630" i="5"/>
  <c r="K630" i="5"/>
  <c r="O629" i="5"/>
  <c r="N629" i="5"/>
  <c r="M629" i="5"/>
  <c r="L629" i="5"/>
  <c r="K629" i="5"/>
  <c r="O628" i="5"/>
  <c r="N628" i="5"/>
  <c r="M628" i="5"/>
  <c r="L628" i="5"/>
  <c r="K628" i="5"/>
  <c r="O627" i="5"/>
  <c r="N627" i="5"/>
  <c r="M627" i="5"/>
  <c r="L627" i="5"/>
  <c r="K627" i="5"/>
  <c r="O626" i="5"/>
  <c r="N626" i="5"/>
  <c r="M626" i="5"/>
  <c r="L626" i="5"/>
  <c r="K626" i="5"/>
  <c r="O625" i="5"/>
  <c r="N625" i="5"/>
  <c r="M625" i="5"/>
  <c r="L625" i="5"/>
  <c r="K625" i="5"/>
  <c r="O624" i="5"/>
  <c r="N624" i="5"/>
  <c r="M624" i="5"/>
  <c r="L624" i="5"/>
  <c r="K624" i="5"/>
  <c r="O623" i="5"/>
  <c r="N623" i="5"/>
  <c r="M623" i="5"/>
  <c r="L623" i="5"/>
  <c r="K623" i="5"/>
  <c r="O622" i="5"/>
  <c r="N622" i="5"/>
  <c r="M622" i="5"/>
  <c r="L622" i="5"/>
  <c r="K622" i="5"/>
  <c r="O621" i="5"/>
  <c r="N621" i="5"/>
  <c r="M621" i="5"/>
  <c r="L621" i="5"/>
  <c r="K621" i="5"/>
  <c r="O620" i="5"/>
  <c r="N620" i="5"/>
  <c r="M620" i="5"/>
  <c r="L620" i="5"/>
  <c r="K620" i="5"/>
  <c r="O619" i="5"/>
  <c r="N619" i="5"/>
  <c r="M619" i="5"/>
  <c r="L619" i="5"/>
  <c r="K619" i="5"/>
  <c r="O618" i="5"/>
  <c r="N618" i="5"/>
  <c r="M618" i="5"/>
  <c r="L618" i="5"/>
  <c r="K618" i="5"/>
  <c r="O617" i="5"/>
  <c r="N617" i="5"/>
  <c r="M617" i="5"/>
  <c r="L617" i="5"/>
  <c r="K617" i="5"/>
  <c r="O616" i="5"/>
  <c r="N616" i="5"/>
  <c r="M616" i="5"/>
  <c r="L616" i="5"/>
  <c r="K616" i="5"/>
  <c r="O615" i="5"/>
  <c r="N615" i="5"/>
  <c r="M615" i="5"/>
  <c r="L615" i="5"/>
  <c r="K615" i="5"/>
  <c r="O614" i="5"/>
  <c r="N614" i="5"/>
  <c r="M614" i="5"/>
  <c r="L614" i="5"/>
  <c r="K614" i="5"/>
  <c r="O613" i="5"/>
  <c r="N613" i="5"/>
  <c r="M613" i="5"/>
  <c r="L613" i="5"/>
  <c r="K613" i="5"/>
  <c r="O612" i="5"/>
  <c r="N612" i="5"/>
  <c r="M612" i="5"/>
  <c r="L612" i="5"/>
  <c r="K612" i="5"/>
  <c r="O611" i="5"/>
  <c r="N611" i="5"/>
  <c r="M611" i="5"/>
  <c r="L611" i="5"/>
  <c r="K611" i="5"/>
  <c r="O610" i="5"/>
  <c r="N610" i="5"/>
  <c r="M610" i="5"/>
  <c r="L610" i="5"/>
  <c r="K610" i="5"/>
  <c r="O609" i="5"/>
  <c r="N609" i="5"/>
  <c r="M609" i="5"/>
  <c r="L609" i="5"/>
  <c r="K609" i="5"/>
  <c r="O608" i="5"/>
  <c r="N608" i="5"/>
  <c r="M608" i="5"/>
  <c r="L608" i="5"/>
  <c r="K608" i="5"/>
  <c r="O607" i="5"/>
  <c r="N607" i="5"/>
  <c r="M607" i="5"/>
  <c r="L607" i="5"/>
  <c r="K607" i="5"/>
  <c r="O606" i="5"/>
  <c r="N606" i="5"/>
  <c r="M606" i="5"/>
  <c r="L606" i="5"/>
  <c r="K606" i="5"/>
  <c r="O605" i="5"/>
  <c r="N605" i="5"/>
  <c r="M605" i="5"/>
  <c r="L605" i="5"/>
  <c r="K605" i="5"/>
  <c r="O604" i="5"/>
  <c r="N604" i="5"/>
  <c r="M604" i="5"/>
  <c r="L604" i="5"/>
  <c r="K604" i="5"/>
  <c r="O603" i="5"/>
  <c r="N603" i="5"/>
  <c r="M603" i="5"/>
  <c r="L603" i="5"/>
  <c r="K603" i="5"/>
  <c r="O602" i="5"/>
  <c r="N602" i="5"/>
  <c r="M602" i="5"/>
  <c r="L602" i="5"/>
  <c r="K602" i="5"/>
  <c r="O601" i="5"/>
  <c r="N601" i="5"/>
  <c r="M601" i="5"/>
  <c r="L601" i="5"/>
  <c r="K601" i="5"/>
  <c r="O600" i="5"/>
  <c r="N600" i="5"/>
  <c r="M600" i="5"/>
  <c r="L600" i="5"/>
  <c r="K600" i="5"/>
  <c r="O599" i="5"/>
  <c r="N599" i="5"/>
  <c r="M599" i="5"/>
  <c r="L599" i="5"/>
  <c r="K599" i="5"/>
  <c r="O598" i="5"/>
  <c r="N598" i="5"/>
  <c r="M598" i="5"/>
  <c r="L598" i="5"/>
  <c r="K598" i="5"/>
  <c r="O597" i="5"/>
  <c r="N597" i="5"/>
  <c r="M597" i="5"/>
  <c r="L597" i="5"/>
  <c r="K597" i="5"/>
  <c r="O596" i="5"/>
  <c r="N596" i="5"/>
  <c r="M596" i="5"/>
  <c r="L596" i="5"/>
  <c r="K596" i="5"/>
  <c r="O595" i="5"/>
  <c r="N595" i="5"/>
  <c r="M595" i="5"/>
  <c r="L595" i="5"/>
  <c r="K595" i="5"/>
  <c r="O594" i="5"/>
  <c r="N594" i="5"/>
  <c r="M594" i="5"/>
  <c r="L594" i="5"/>
  <c r="K594" i="5"/>
  <c r="O593" i="5"/>
  <c r="N593" i="5"/>
  <c r="M593" i="5"/>
  <c r="L593" i="5"/>
  <c r="K593" i="5"/>
  <c r="O592" i="5"/>
  <c r="N592" i="5"/>
  <c r="M592" i="5"/>
  <c r="L592" i="5"/>
  <c r="K592" i="5"/>
  <c r="O591" i="5"/>
  <c r="N591" i="5"/>
  <c r="M591" i="5"/>
  <c r="L591" i="5"/>
  <c r="K591" i="5"/>
  <c r="O590" i="5"/>
  <c r="N590" i="5"/>
  <c r="M590" i="5"/>
  <c r="L590" i="5"/>
  <c r="K590" i="5"/>
  <c r="O589" i="5"/>
  <c r="N589" i="5"/>
  <c r="M589" i="5"/>
  <c r="L589" i="5"/>
  <c r="K589" i="5"/>
  <c r="O588" i="5"/>
  <c r="N588" i="5"/>
  <c r="M588" i="5"/>
  <c r="L588" i="5"/>
  <c r="K588" i="5"/>
  <c r="O587" i="5"/>
  <c r="N587" i="5"/>
  <c r="M587" i="5"/>
  <c r="L587" i="5"/>
  <c r="K587" i="5"/>
  <c r="O586" i="5"/>
  <c r="N586" i="5"/>
  <c r="M586" i="5"/>
  <c r="L586" i="5"/>
  <c r="K586" i="5"/>
  <c r="O585" i="5"/>
  <c r="N585" i="5"/>
  <c r="M585" i="5"/>
  <c r="L585" i="5"/>
  <c r="K585" i="5"/>
  <c r="O584" i="5"/>
  <c r="N584" i="5"/>
  <c r="M584" i="5"/>
  <c r="L584" i="5"/>
  <c r="K584" i="5"/>
  <c r="O583" i="5"/>
  <c r="N583" i="5"/>
  <c r="M583" i="5"/>
  <c r="L583" i="5"/>
  <c r="K583" i="5"/>
  <c r="O582" i="5"/>
  <c r="N582" i="5"/>
  <c r="M582" i="5"/>
  <c r="L582" i="5"/>
  <c r="K582" i="5"/>
  <c r="O581" i="5"/>
  <c r="N581" i="5"/>
  <c r="M581" i="5"/>
  <c r="L581" i="5"/>
  <c r="K581" i="5"/>
  <c r="O580" i="5"/>
  <c r="N580" i="5"/>
  <c r="M580" i="5"/>
  <c r="L580" i="5"/>
  <c r="K580" i="5"/>
  <c r="O579" i="5"/>
  <c r="N579" i="5"/>
  <c r="M579" i="5"/>
  <c r="L579" i="5"/>
  <c r="K579" i="5"/>
  <c r="O578" i="5"/>
  <c r="N578" i="5"/>
  <c r="M578" i="5"/>
  <c r="L578" i="5"/>
  <c r="K578" i="5"/>
  <c r="O577" i="5"/>
  <c r="N577" i="5"/>
  <c r="M577" i="5"/>
  <c r="L577" i="5"/>
  <c r="K577" i="5"/>
  <c r="O576" i="5"/>
  <c r="N576" i="5"/>
  <c r="M576" i="5"/>
  <c r="L576" i="5"/>
  <c r="K576" i="5"/>
  <c r="O575" i="5"/>
  <c r="N575" i="5"/>
  <c r="M575" i="5"/>
  <c r="L575" i="5"/>
  <c r="K575" i="5"/>
  <c r="O574" i="5"/>
  <c r="N574" i="5"/>
  <c r="M574" i="5"/>
  <c r="L574" i="5"/>
  <c r="K574" i="5"/>
  <c r="O573" i="5"/>
  <c r="N573" i="5"/>
  <c r="M573" i="5"/>
  <c r="L573" i="5"/>
  <c r="K573" i="5"/>
  <c r="O572" i="5"/>
  <c r="N572" i="5"/>
  <c r="M572" i="5"/>
  <c r="L572" i="5"/>
  <c r="K572" i="5"/>
  <c r="O571" i="5"/>
  <c r="N571" i="5"/>
  <c r="M571" i="5"/>
  <c r="L571" i="5"/>
  <c r="K571" i="5"/>
  <c r="O570" i="5"/>
  <c r="N570" i="5"/>
  <c r="M570" i="5"/>
  <c r="L570" i="5"/>
  <c r="K570" i="5"/>
  <c r="O569" i="5"/>
  <c r="N569" i="5"/>
  <c r="M569" i="5"/>
  <c r="L569" i="5"/>
  <c r="K569" i="5"/>
  <c r="O568" i="5"/>
  <c r="N568" i="5"/>
  <c r="M568" i="5"/>
  <c r="L568" i="5"/>
  <c r="K568" i="5"/>
  <c r="O567" i="5"/>
  <c r="N567" i="5"/>
  <c r="M567" i="5"/>
  <c r="L567" i="5"/>
  <c r="K567" i="5"/>
  <c r="O566" i="5"/>
  <c r="N566" i="5"/>
  <c r="M566" i="5"/>
  <c r="L566" i="5"/>
  <c r="K566" i="5"/>
  <c r="O565" i="5"/>
  <c r="N565" i="5"/>
  <c r="M565" i="5"/>
  <c r="L565" i="5"/>
  <c r="K565" i="5"/>
  <c r="O564" i="5"/>
  <c r="N564" i="5"/>
  <c r="M564" i="5"/>
  <c r="L564" i="5"/>
  <c r="K564" i="5"/>
  <c r="O563" i="5"/>
  <c r="N563" i="5"/>
  <c r="M563" i="5"/>
  <c r="L563" i="5"/>
  <c r="K563" i="5"/>
  <c r="O562" i="5"/>
  <c r="N562" i="5"/>
  <c r="M562" i="5"/>
  <c r="L562" i="5"/>
  <c r="K562" i="5"/>
  <c r="O561" i="5"/>
  <c r="N561" i="5"/>
  <c r="M561" i="5"/>
  <c r="L561" i="5"/>
  <c r="K561" i="5"/>
  <c r="O560" i="5"/>
  <c r="N560" i="5"/>
  <c r="M560" i="5"/>
  <c r="L560" i="5"/>
  <c r="K560" i="5"/>
  <c r="O559" i="5"/>
  <c r="N559" i="5"/>
  <c r="M559" i="5"/>
  <c r="L559" i="5"/>
  <c r="K559" i="5"/>
  <c r="O558" i="5"/>
  <c r="N558" i="5"/>
  <c r="M558" i="5"/>
  <c r="L558" i="5"/>
  <c r="K558" i="5"/>
  <c r="O557" i="5"/>
  <c r="N557" i="5"/>
  <c r="M557" i="5"/>
  <c r="L557" i="5"/>
  <c r="K557" i="5"/>
  <c r="O556" i="5"/>
  <c r="N556" i="5"/>
  <c r="M556" i="5"/>
  <c r="L556" i="5"/>
  <c r="K556" i="5"/>
  <c r="O555" i="5"/>
  <c r="N555" i="5"/>
  <c r="M555" i="5"/>
  <c r="L555" i="5"/>
  <c r="K555" i="5"/>
  <c r="O554" i="5"/>
  <c r="N554" i="5"/>
  <c r="M554" i="5"/>
  <c r="L554" i="5"/>
  <c r="K554" i="5"/>
  <c r="O553" i="5"/>
  <c r="N553" i="5"/>
  <c r="M553" i="5"/>
  <c r="L553" i="5"/>
  <c r="K553" i="5"/>
  <c r="O552" i="5"/>
  <c r="N552" i="5"/>
  <c r="M552" i="5"/>
  <c r="L552" i="5"/>
  <c r="K552" i="5"/>
  <c r="O551" i="5"/>
  <c r="N551" i="5"/>
  <c r="M551" i="5"/>
  <c r="L551" i="5"/>
  <c r="K551" i="5"/>
  <c r="O550" i="5"/>
  <c r="N550" i="5"/>
  <c r="M550" i="5"/>
  <c r="L550" i="5"/>
  <c r="K550" i="5"/>
  <c r="O549" i="5"/>
  <c r="N549" i="5"/>
  <c r="M549" i="5"/>
  <c r="L549" i="5"/>
  <c r="K549" i="5"/>
  <c r="O548" i="5"/>
  <c r="N548" i="5"/>
  <c r="M548" i="5"/>
  <c r="L548" i="5"/>
  <c r="K548" i="5"/>
  <c r="O547" i="5"/>
  <c r="N547" i="5"/>
  <c r="M547" i="5"/>
  <c r="L547" i="5"/>
  <c r="K547" i="5"/>
  <c r="O546" i="5"/>
  <c r="N546" i="5"/>
  <c r="M546" i="5"/>
  <c r="L546" i="5"/>
  <c r="K546" i="5"/>
  <c r="O545" i="5"/>
  <c r="N545" i="5"/>
  <c r="M545" i="5"/>
  <c r="L545" i="5"/>
  <c r="K545" i="5"/>
  <c r="O544" i="5"/>
  <c r="N544" i="5"/>
  <c r="M544" i="5"/>
  <c r="L544" i="5"/>
  <c r="K544" i="5"/>
  <c r="O543" i="5"/>
  <c r="N543" i="5"/>
  <c r="M543" i="5"/>
  <c r="L543" i="5"/>
  <c r="K543" i="5"/>
  <c r="O542" i="5"/>
  <c r="N542" i="5"/>
  <c r="M542" i="5"/>
  <c r="L542" i="5"/>
  <c r="K542" i="5"/>
  <c r="O541" i="5"/>
  <c r="N541" i="5"/>
  <c r="M541" i="5"/>
  <c r="L541" i="5"/>
  <c r="K541" i="5"/>
  <c r="O540" i="5"/>
  <c r="N540" i="5"/>
  <c r="M540" i="5"/>
  <c r="L540" i="5"/>
  <c r="K540" i="5"/>
  <c r="O539" i="5"/>
  <c r="N539" i="5"/>
  <c r="M539" i="5"/>
  <c r="L539" i="5"/>
  <c r="K539" i="5"/>
  <c r="O538" i="5"/>
  <c r="N538" i="5"/>
  <c r="M538" i="5"/>
  <c r="L538" i="5"/>
  <c r="K538" i="5"/>
  <c r="O537" i="5"/>
  <c r="N537" i="5"/>
  <c r="M537" i="5"/>
  <c r="L537" i="5"/>
  <c r="K537" i="5"/>
  <c r="O536" i="5"/>
  <c r="N536" i="5"/>
  <c r="M536" i="5"/>
  <c r="L536" i="5"/>
  <c r="K536" i="5"/>
  <c r="O535" i="5"/>
  <c r="N535" i="5"/>
  <c r="M535" i="5"/>
  <c r="L535" i="5"/>
  <c r="K535" i="5"/>
  <c r="O534" i="5"/>
  <c r="N534" i="5"/>
  <c r="M534" i="5"/>
  <c r="L534" i="5"/>
  <c r="K534" i="5"/>
  <c r="O533" i="5"/>
  <c r="N533" i="5"/>
  <c r="M533" i="5"/>
  <c r="L533" i="5"/>
  <c r="K533" i="5"/>
  <c r="O532" i="5"/>
  <c r="N532" i="5"/>
  <c r="M532" i="5"/>
  <c r="L532" i="5"/>
  <c r="K532" i="5"/>
  <c r="O531" i="5"/>
  <c r="N531" i="5"/>
  <c r="M531" i="5"/>
  <c r="L531" i="5"/>
  <c r="K531" i="5"/>
  <c r="O530" i="5"/>
  <c r="N530" i="5"/>
  <c r="M530" i="5"/>
  <c r="L530" i="5"/>
  <c r="K530" i="5"/>
  <c r="O529" i="5"/>
  <c r="N529" i="5"/>
  <c r="M529" i="5"/>
  <c r="L529" i="5"/>
  <c r="K529" i="5"/>
  <c r="O528" i="5"/>
  <c r="N528" i="5"/>
  <c r="M528" i="5"/>
  <c r="L528" i="5"/>
  <c r="K528" i="5"/>
  <c r="O527" i="5"/>
  <c r="N527" i="5"/>
  <c r="M527" i="5"/>
  <c r="L527" i="5"/>
  <c r="K527" i="5"/>
  <c r="O526" i="5"/>
  <c r="N526" i="5"/>
  <c r="M526" i="5"/>
  <c r="L526" i="5"/>
  <c r="K526" i="5"/>
  <c r="O525" i="5"/>
  <c r="N525" i="5"/>
  <c r="M525" i="5"/>
  <c r="L525" i="5"/>
  <c r="K525" i="5"/>
  <c r="O524" i="5"/>
  <c r="N524" i="5"/>
  <c r="M524" i="5"/>
  <c r="L524" i="5"/>
  <c r="K524" i="5"/>
  <c r="O523" i="5"/>
  <c r="N523" i="5"/>
  <c r="M523" i="5"/>
  <c r="L523" i="5"/>
  <c r="K523" i="5"/>
  <c r="O522" i="5"/>
  <c r="N522" i="5"/>
  <c r="M522" i="5"/>
  <c r="L522" i="5"/>
  <c r="K522" i="5"/>
  <c r="O521" i="5"/>
  <c r="N521" i="5"/>
  <c r="M521" i="5"/>
  <c r="L521" i="5"/>
  <c r="K521" i="5"/>
  <c r="O520" i="5"/>
  <c r="N520" i="5"/>
  <c r="M520" i="5"/>
  <c r="L520" i="5"/>
  <c r="K520" i="5"/>
  <c r="O519" i="5"/>
  <c r="N519" i="5"/>
  <c r="M519" i="5"/>
  <c r="L519" i="5"/>
  <c r="K519" i="5"/>
  <c r="O518" i="5"/>
  <c r="N518" i="5"/>
  <c r="M518" i="5"/>
  <c r="L518" i="5"/>
  <c r="K518" i="5"/>
  <c r="O517" i="5"/>
  <c r="N517" i="5"/>
  <c r="M517" i="5"/>
  <c r="L517" i="5"/>
  <c r="K517" i="5"/>
  <c r="O516" i="5"/>
  <c r="N516" i="5"/>
  <c r="M516" i="5"/>
  <c r="L516" i="5"/>
  <c r="K516" i="5"/>
  <c r="O515" i="5"/>
  <c r="N515" i="5"/>
  <c r="M515" i="5"/>
  <c r="L515" i="5"/>
  <c r="K515" i="5"/>
  <c r="O514" i="5"/>
  <c r="N514" i="5"/>
  <c r="M514" i="5"/>
  <c r="L514" i="5"/>
  <c r="K514" i="5"/>
  <c r="O513" i="5"/>
  <c r="N513" i="5"/>
  <c r="M513" i="5"/>
  <c r="L513" i="5"/>
  <c r="K513" i="5"/>
  <c r="O512" i="5"/>
  <c r="N512" i="5"/>
  <c r="M512" i="5"/>
  <c r="L512" i="5"/>
  <c r="K512" i="5"/>
  <c r="O511" i="5"/>
  <c r="N511" i="5"/>
  <c r="M511" i="5"/>
  <c r="L511" i="5"/>
  <c r="K511" i="5"/>
  <c r="O510" i="5"/>
  <c r="N510" i="5"/>
  <c r="M510" i="5"/>
  <c r="L510" i="5"/>
  <c r="K510" i="5"/>
  <c r="O509" i="5"/>
  <c r="N509" i="5"/>
  <c r="M509" i="5"/>
  <c r="L509" i="5"/>
  <c r="K509" i="5"/>
  <c r="O508" i="5"/>
  <c r="N508" i="5"/>
  <c r="M508" i="5"/>
  <c r="L508" i="5"/>
  <c r="K508" i="5"/>
  <c r="O507" i="5"/>
  <c r="N507" i="5"/>
  <c r="M507" i="5"/>
  <c r="L507" i="5"/>
  <c r="K507" i="5"/>
  <c r="O506" i="5"/>
  <c r="N506" i="5"/>
  <c r="M506" i="5"/>
  <c r="L506" i="5"/>
  <c r="K506" i="5"/>
  <c r="O505" i="5"/>
  <c r="N505" i="5"/>
  <c r="M505" i="5"/>
  <c r="L505" i="5"/>
  <c r="K505" i="5"/>
  <c r="O504" i="5"/>
  <c r="N504" i="5"/>
  <c r="M504" i="5"/>
  <c r="L504" i="5"/>
  <c r="K504" i="5"/>
  <c r="O503" i="5"/>
  <c r="N503" i="5"/>
  <c r="M503" i="5"/>
  <c r="L503" i="5"/>
  <c r="K503" i="5"/>
  <c r="O502" i="5"/>
  <c r="N502" i="5"/>
  <c r="M502" i="5"/>
  <c r="L502" i="5"/>
  <c r="K502" i="5"/>
  <c r="O501" i="5"/>
  <c r="N501" i="5"/>
  <c r="M501" i="5"/>
  <c r="L501" i="5"/>
  <c r="K501" i="5"/>
  <c r="O500" i="5"/>
  <c r="N500" i="5"/>
  <c r="M500" i="5"/>
  <c r="L500" i="5"/>
  <c r="K500" i="5"/>
  <c r="O499" i="5"/>
  <c r="N499" i="5"/>
  <c r="M499" i="5"/>
  <c r="L499" i="5"/>
  <c r="K499" i="5"/>
  <c r="O498" i="5"/>
  <c r="N498" i="5"/>
  <c r="M498" i="5"/>
  <c r="L498" i="5"/>
  <c r="K498" i="5"/>
  <c r="O497" i="5"/>
  <c r="N497" i="5"/>
  <c r="M497" i="5"/>
  <c r="L497" i="5"/>
  <c r="K497" i="5"/>
  <c r="O496" i="5"/>
  <c r="N496" i="5"/>
  <c r="M496" i="5"/>
  <c r="L496" i="5"/>
  <c r="K496" i="5"/>
  <c r="O495" i="5"/>
  <c r="N495" i="5"/>
  <c r="M495" i="5"/>
  <c r="L495" i="5"/>
  <c r="K495" i="5"/>
  <c r="O494" i="5"/>
  <c r="N494" i="5"/>
  <c r="M494" i="5"/>
  <c r="L494" i="5"/>
  <c r="K494" i="5"/>
  <c r="O493" i="5"/>
  <c r="N493" i="5"/>
  <c r="M493" i="5"/>
  <c r="L493" i="5"/>
  <c r="K493" i="5"/>
  <c r="O492" i="5"/>
  <c r="N492" i="5"/>
  <c r="M492" i="5"/>
  <c r="L492" i="5"/>
  <c r="K492" i="5"/>
  <c r="O491" i="5"/>
  <c r="N491" i="5"/>
  <c r="M491" i="5"/>
  <c r="L491" i="5"/>
  <c r="K491" i="5"/>
  <c r="O490" i="5"/>
  <c r="N490" i="5"/>
  <c r="M490" i="5"/>
  <c r="L490" i="5"/>
  <c r="K490" i="5"/>
  <c r="O489" i="5"/>
  <c r="N489" i="5"/>
  <c r="M489" i="5"/>
  <c r="L489" i="5"/>
  <c r="K489" i="5"/>
  <c r="O488" i="5"/>
  <c r="N488" i="5"/>
  <c r="M488" i="5"/>
  <c r="L488" i="5"/>
  <c r="K488" i="5"/>
  <c r="O487" i="5"/>
  <c r="N487" i="5"/>
  <c r="M487" i="5"/>
  <c r="L487" i="5"/>
  <c r="K487" i="5"/>
  <c r="O486" i="5"/>
  <c r="N486" i="5"/>
  <c r="M486" i="5"/>
  <c r="L486" i="5"/>
  <c r="K486" i="5"/>
  <c r="O485" i="5"/>
  <c r="N485" i="5"/>
  <c r="M485" i="5"/>
  <c r="L485" i="5"/>
  <c r="K485" i="5"/>
  <c r="O484" i="5"/>
  <c r="N484" i="5"/>
  <c r="M484" i="5"/>
  <c r="L484" i="5"/>
  <c r="K484" i="5"/>
  <c r="O483" i="5"/>
  <c r="N483" i="5"/>
  <c r="M483" i="5"/>
  <c r="L483" i="5"/>
  <c r="K483" i="5"/>
  <c r="O482" i="5"/>
  <c r="N482" i="5"/>
  <c r="M482" i="5"/>
  <c r="L482" i="5"/>
  <c r="K482" i="5"/>
  <c r="O481" i="5"/>
  <c r="N481" i="5"/>
  <c r="M481" i="5"/>
  <c r="L481" i="5"/>
  <c r="K481" i="5"/>
  <c r="O480" i="5"/>
  <c r="N480" i="5"/>
  <c r="M480" i="5"/>
  <c r="L480" i="5"/>
  <c r="K480" i="5"/>
  <c r="O479" i="5"/>
  <c r="N479" i="5"/>
  <c r="M479" i="5"/>
  <c r="L479" i="5"/>
  <c r="K479" i="5"/>
  <c r="O478" i="5"/>
  <c r="N478" i="5"/>
  <c r="M478" i="5"/>
  <c r="L478" i="5"/>
  <c r="K478" i="5"/>
  <c r="O477" i="5"/>
  <c r="N477" i="5"/>
  <c r="M477" i="5"/>
  <c r="L477" i="5"/>
  <c r="K477" i="5"/>
  <c r="O476" i="5"/>
  <c r="N476" i="5"/>
  <c r="M476" i="5"/>
  <c r="L476" i="5"/>
  <c r="K476" i="5"/>
  <c r="O475" i="5"/>
  <c r="N475" i="5"/>
  <c r="M475" i="5"/>
  <c r="L475" i="5"/>
  <c r="K475" i="5"/>
  <c r="O474" i="5"/>
  <c r="N474" i="5"/>
  <c r="M474" i="5"/>
  <c r="L474" i="5"/>
  <c r="K474" i="5"/>
  <c r="O473" i="5"/>
  <c r="N473" i="5"/>
  <c r="M473" i="5"/>
  <c r="L473" i="5"/>
  <c r="K473" i="5"/>
  <c r="O472" i="5"/>
  <c r="N472" i="5"/>
  <c r="M472" i="5"/>
  <c r="L472" i="5"/>
  <c r="K472" i="5"/>
  <c r="O471" i="5"/>
  <c r="N471" i="5"/>
  <c r="M471" i="5"/>
  <c r="L471" i="5"/>
  <c r="K471" i="5"/>
  <c r="O470" i="5"/>
  <c r="N470" i="5"/>
  <c r="M470" i="5"/>
  <c r="L470" i="5"/>
  <c r="K470" i="5"/>
  <c r="O469" i="5"/>
  <c r="N469" i="5"/>
  <c r="M469" i="5"/>
  <c r="L469" i="5"/>
  <c r="K469" i="5"/>
  <c r="O468" i="5"/>
  <c r="N468" i="5"/>
  <c r="M468" i="5"/>
  <c r="L468" i="5"/>
  <c r="K468" i="5"/>
  <c r="O467" i="5"/>
  <c r="N467" i="5"/>
  <c r="M467" i="5"/>
  <c r="L467" i="5"/>
  <c r="K467" i="5"/>
  <c r="O466" i="5"/>
  <c r="N466" i="5"/>
  <c r="M466" i="5"/>
  <c r="L466" i="5"/>
  <c r="K466" i="5"/>
  <c r="O465" i="5"/>
  <c r="N465" i="5"/>
  <c r="M465" i="5"/>
  <c r="L465" i="5"/>
  <c r="K465" i="5"/>
  <c r="O464" i="5"/>
  <c r="N464" i="5"/>
  <c r="M464" i="5"/>
  <c r="L464" i="5"/>
  <c r="K464" i="5"/>
  <c r="O463" i="5"/>
  <c r="N463" i="5"/>
  <c r="M463" i="5"/>
  <c r="L463" i="5"/>
  <c r="K463" i="5"/>
  <c r="O462" i="5"/>
  <c r="N462" i="5"/>
  <c r="M462" i="5"/>
  <c r="L462" i="5"/>
  <c r="K462" i="5"/>
  <c r="O461" i="5"/>
  <c r="N461" i="5"/>
  <c r="M461" i="5"/>
  <c r="L461" i="5"/>
  <c r="K461" i="5"/>
  <c r="O460" i="5"/>
  <c r="N460" i="5"/>
  <c r="M460" i="5"/>
  <c r="L460" i="5"/>
  <c r="K460" i="5"/>
  <c r="O459" i="5"/>
  <c r="N459" i="5"/>
  <c r="M459" i="5"/>
  <c r="L459" i="5"/>
  <c r="K459" i="5"/>
  <c r="O458" i="5"/>
  <c r="N458" i="5"/>
  <c r="M458" i="5"/>
  <c r="L458" i="5"/>
  <c r="K458" i="5"/>
  <c r="O457" i="5"/>
  <c r="N457" i="5"/>
  <c r="M457" i="5"/>
  <c r="L457" i="5"/>
  <c r="K457" i="5"/>
  <c r="O456" i="5"/>
  <c r="N456" i="5"/>
  <c r="M456" i="5"/>
  <c r="L456" i="5"/>
  <c r="K456" i="5"/>
  <c r="O455" i="5"/>
  <c r="N455" i="5"/>
  <c r="M455" i="5"/>
  <c r="L455" i="5"/>
  <c r="K455" i="5"/>
  <c r="O454" i="5"/>
  <c r="N454" i="5"/>
  <c r="M454" i="5"/>
  <c r="L454" i="5"/>
  <c r="K454" i="5"/>
  <c r="O453" i="5"/>
  <c r="N453" i="5"/>
  <c r="M453" i="5"/>
  <c r="L453" i="5"/>
  <c r="K453" i="5"/>
  <c r="O452" i="5"/>
  <c r="N452" i="5"/>
  <c r="M452" i="5"/>
  <c r="L452" i="5"/>
  <c r="K452" i="5"/>
  <c r="O451" i="5"/>
  <c r="N451" i="5"/>
  <c r="M451" i="5"/>
  <c r="L451" i="5"/>
  <c r="K451" i="5"/>
  <c r="O450" i="5"/>
  <c r="N450" i="5"/>
  <c r="M450" i="5"/>
  <c r="L450" i="5"/>
  <c r="K450" i="5"/>
  <c r="O449" i="5"/>
  <c r="N449" i="5"/>
  <c r="M449" i="5"/>
  <c r="L449" i="5"/>
  <c r="K449" i="5"/>
  <c r="O448" i="5"/>
  <c r="N448" i="5"/>
  <c r="M448" i="5"/>
  <c r="L448" i="5"/>
  <c r="K448" i="5"/>
  <c r="O447" i="5"/>
  <c r="N447" i="5"/>
  <c r="M447" i="5"/>
  <c r="L447" i="5"/>
  <c r="K447" i="5"/>
  <c r="O446" i="5"/>
  <c r="N446" i="5"/>
  <c r="M446" i="5"/>
  <c r="L446" i="5"/>
  <c r="K446" i="5"/>
  <c r="O445" i="5"/>
  <c r="N445" i="5"/>
  <c r="M445" i="5"/>
  <c r="L445" i="5"/>
  <c r="K445" i="5"/>
  <c r="O444" i="5"/>
  <c r="N444" i="5"/>
  <c r="M444" i="5"/>
  <c r="L444" i="5"/>
  <c r="K444" i="5"/>
  <c r="O443" i="5"/>
  <c r="N443" i="5"/>
  <c r="M443" i="5"/>
  <c r="L443" i="5"/>
  <c r="K443" i="5"/>
  <c r="O442" i="5"/>
  <c r="N442" i="5"/>
  <c r="M442" i="5"/>
  <c r="L442" i="5"/>
  <c r="K442" i="5"/>
  <c r="O441" i="5"/>
  <c r="N441" i="5"/>
  <c r="M441" i="5"/>
  <c r="L441" i="5"/>
  <c r="K441" i="5"/>
  <c r="O440" i="5"/>
  <c r="N440" i="5"/>
  <c r="M440" i="5"/>
  <c r="L440" i="5"/>
  <c r="K440" i="5"/>
  <c r="O439" i="5"/>
  <c r="N439" i="5"/>
  <c r="M439" i="5"/>
  <c r="L439" i="5"/>
  <c r="K439" i="5"/>
  <c r="O438" i="5"/>
  <c r="N438" i="5"/>
  <c r="M438" i="5"/>
  <c r="L438" i="5"/>
  <c r="K438" i="5"/>
  <c r="O437" i="5"/>
  <c r="N437" i="5"/>
  <c r="M437" i="5"/>
  <c r="L437" i="5"/>
  <c r="K437" i="5"/>
  <c r="O436" i="5"/>
  <c r="N436" i="5"/>
  <c r="M436" i="5"/>
  <c r="L436" i="5"/>
  <c r="K436" i="5"/>
  <c r="O435" i="5"/>
  <c r="N435" i="5"/>
  <c r="M435" i="5"/>
  <c r="L435" i="5"/>
  <c r="K435" i="5"/>
  <c r="O434" i="5"/>
  <c r="N434" i="5"/>
  <c r="M434" i="5"/>
  <c r="L434" i="5"/>
  <c r="K434" i="5"/>
  <c r="O433" i="5"/>
  <c r="N433" i="5"/>
  <c r="M433" i="5"/>
  <c r="L433" i="5"/>
  <c r="K433" i="5"/>
  <c r="O432" i="5"/>
  <c r="N432" i="5"/>
  <c r="M432" i="5"/>
  <c r="L432" i="5"/>
  <c r="K432" i="5"/>
  <c r="O431" i="5"/>
  <c r="N431" i="5"/>
  <c r="M431" i="5"/>
  <c r="L431" i="5"/>
  <c r="K431" i="5"/>
  <c r="O430" i="5"/>
  <c r="N430" i="5"/>
  <c r="M430" i="5"/>
  <c r="L430" i="5"/>
  <c r="K430" i="5"/>
  <c r="O429" i="5"/>
  <c r="N429" i="5"/>
  <c r="M429" i="5"/>
  <c r="L429" i="5"/>
  <c r="K429" i="5"/>
  <c r="O428" i="5"/>
  <c r="N428" i="5"/>
  <c r="M428" i="5"/>
  <c r="L428" i="5"/>
  <c r="K428" i="5"/>
  <c r="O427" i="5"/>
  <c r="N427" i="5"/>
  <c r="M427" i="5"/>
  <c r="L427" i="5"/>
  <c r="K427" i="5"/>
  <c r="O426" i="5"/>
  <c r="N426" i="5"/>
  <c r="M426" i="5"/>
  <c r="L426" i="5"/>
  <c r="K426" i="5"/>
  <c r="O425" i="5"/>
  <c r="N425" i="5"/>
  <c r="M425" i="5"/>
  <c r="L425" i="5"/>
  <c r="K425" i="5"/>
  <c r="O424" i="5"/>
  <c r="N424" i="5"/>
  <c r="M424" i="5"/>
  <c r="L424" i="5"/>
  <c r="K424" i="5"/>
  <c r="O423" i="5"/>
  <c r="N423" i="5"/>
  <c r="M423" i="5"/>
  <c r="L423" i="5"/>
  <c r="K423" i="5"/>
  <c r="O422" i="5"/>
  <c r="N422" i="5"/>
  <c r="M422" i="5"/>
  <c r="L422" i="5"/>
  <c r="K422" i="5"/>
  <c r="O421" i="5"/>
  <c r="N421" i="5"/>
  <c r="M421" i="5"/>
  <c r="L421" i="5"/>
  <c r="K421" i="5"/>
  <c r="O420" i="5"/>
  <c r="N420" i="5"/>
  <c r="M420" i="5"/>
  <c r="L420" i="5"/>
  <c r="K420" i="5"/>
  <c r="O419" i="5"/>
  <c r="N419" i="5"/>
  <c r="M419" i="5"/>
  <c r="L419" i="5"/>
  <c r="K419" i="5"/>
  <c r="O418" i="5"/>
  <c r="N418" i="5"/>
  <c r="M418" i="5"/>
  <c r="L418" i="5"/>
  <c r="K418" i="5"/>
  <c r="O417" i="5"/>
  <c r="N417" i="5"/>
  <c r="M417" i="5"/>
  <c r="L417" i="5"/>
  <c r="K417" i="5"/>
  <c r="O416" i="5"/>
  <c r="N416" i="5"/>
  <c r="M416" i="5"/>
  <c r="L416" i="5"/>
  <c r="K416" i="5"/>
  <c r="O415" i="5"/>
  <c r="N415" i="5"/>
  <c r="M415" i="5"/>
  <c r="L415" i="5"/>
  <c r="K415" i="5"/>
  <c r="O414" i="5"/>
  <c r="N414" i="5"/>
  <c r="M414" i="5"/>
  <c r="L414" i="5"/>
  <c r="K414" i="5"/>
  <c r="O413" i="5"/>
  <c r="N413" i="5"/>
  <c r="M413" i="5"/>
  <c r="L413" i="5"/>
  <c r="K413" i="5"/>
  <c r="O412" i="5"/>
  <c r="N412" i="5"/>
  <c r="M412" i="5"/>
  <c r="L412" i="5"/>
  <c r="K412" i="5"/>
  <c r="O411" i="5"/>
  <c r="N411" i="5"/>
  <c r="M411" i="5"/>
  <c r="L411" i="5"/>
  <c r="K411" i="5"/>
  <c r="O410" i="5"/>
  <c r="N410" i="5"/>
  <c r="M410" i="5"/>
  <c r="L410" i="5"/>
  <c r="K410" i="5"/>
  <c r="O409" i="5"/>
  <c r="N409" i="5"/>
  <c r="M409" i="5"/>
  <c r="L409" i="5"/>
  <c r="K409" i="5"/>
  <c r="O408" i="5"/>
  <c r="N408" i="5"/>
  <c r="M408" i="5"/>
  <c r="L408" i="5"/>
  <c r="K408" i="5"/>
  <c r="O407" i="5"/>
  <c r="N407" i="5"/>
  <c r="M407" i="5"/>
  <c r="L407" i="5"/>
  <c r="K407" i="5"/>
  <c r="O406" i="5"/>
  <c r="N406" i="5"/>
  <c r="M406" i="5"/>
  <c r="L406" i="5"/>
  <c r="K406" i="5"/>
  <c r="O405" i="5"/>
  <c r="N405" i="5"/>
  <c r="M405" i="5"/>
  <c r="L405" i="5"/>
  <c r="K405" i="5"/>
  <c r="O404" i="5"/>
  <c r="N404" i="5"/>
  <c r="M404" i="5"/>
  <c r="L404" i="5"/>
  <c r="K404" i="5"/>
  <c r="O403" i="5"/>
  <c r="N403" i="5"/>
  <c r="M403" i="5"/>
  <c r="L403" i="5"/>
  <c r="K403" i="5"/>
  <c r="O402" i="5"/>
  <c r="N402" i="5"/>
  <c r="M402" i="5"/>
  <c r="L402" i="5"/>
  <c r="K402" i="5"/>
  <c r="O401" i="5"/>
  <c r="N401" i="5"/>
  <c r="M401" i="5"/>
  <c r="L401" i="5"/>
  <c r="K401" i="5"/>
  <c r="O400" i="5"/>
  <c r="N400" i="5"/>
  <c r="M400" i="5"/>
  <c r="L400" i="5"/>
  <c r="K400" i="5"/>
  <c r="O399" i="5"/>
  <c r="N399" i="5"/>
  <c r="M399" i="5"/>
  <c r="L399" i="5"/>
  <c r="K399" i="5"/>
  <c r="O398" i="5"/>
  <c r="N398" i="5"/>
  <c r="M398" i="5"/>
  <c r="L398" i="5"/>
  <c r="K398" i="5"/>
  <c r="O397" i="5"/>
  <c r="N397" i="5"/>
  <c r="M397" i="5"/>
  <c r="L397" i="5"/>
  <c r="K397" i="5"/>
  <c r="O396" i="5"/>
  <c r="N396" i="5"/>
  <c r="M396" i="5"/>
  <c r="L396" i="5"/>
  <c r="K396" i="5"/>
  <c r="O395" i="5"/>
  <c r="N395" i="5"/>
  <c r="M395" i="5"/>
  <c r="L395" i="5"/>
  <c r="K395" i="5"/>
  <c r="O394" i="5"/>
  <c r="N394" i="5"/>
  <c r="M394" i="5"/>
  <c r="L394" i="5"/>
  <c r="K394" i="5"/>
  <c r="O393" i="5"/>
  <c r="N393" i="5"/>
  <c r="M393" i="5"/>
  <c r="L393" i="5"/>
  <c r="K393" i="5"/>
  <c r="O392" i="5"/>
  <c r="N392" i="5"/>
  <c r="M392" i="5"/>
  <c r="L392" i="5"/>
  <c r="K392" i="5"/>
  <c r="O391" i="5"/>
  <c r="N391" i="5"/>
  <c r="M391" i="5"/>
  <c r="L391" i="5"/>
  <c r="K391" i="5"/>
  <c r="O390" i="5"/>
  <c r="N390" i="5"/>
  <c r="M390" i="5"/>
  <c r="L390" i="5"/>
  <c r="K390" i="5"/>
  <c r="O389" i="5"/>
  <c r="N389" i="5"/>
  <c r="M389" i="5"/>
  <c r="L389" i="5"/>
  <c r="K389" i="5"/>
  <c r="O388" i="5"/>
  <c r="N388" i="5"/>
  <c r="M388" i="5"/>
  <c r="L388" i="5"/>
  <c r="K388" i="5"/>
  <c r="O387" i="5"/>
  <c r="N387" i="5"/>
  <c r="M387" i="5"/>
  <c r="L387" i="5"/>
  <c r="K387" i="5"/>
  <c r="O386" i="5"/>
  <c r="N386" i="5"/>
  <c r="M386" i="5"/>
  <c r="L386" i="5"/>
  <c r="K386" i="5"/>
  <c r="O385" i="5"/>
  <c r="N385" i="5"/>
  <c r="M385" i="5"/>
  <c r="L385" i="5"/>
  <c r="K385" i="5"/>
  <c r="O384" i="5"/>
  <c r="N384" i="5"/>
  <c r="M384" i="5"/>
  <c r="L384" i="5"/>
  <c r="K384" i="5"/>
  <c r="O383" i="5"/>
  <c r="N383" i="5"/>
  <c r="M383" i="5"/>
  <c r="L383" i="5"/>
  <c r="K383" i="5"/>
  <c r="O382" i="5"/>
  <c r="N382" i="5"/>
  <c r="M382" i="5"/>
  <c r="L382" i="5"/>
  <c r="K382" i="5"/>
  <c r="O381" i="5"/>
  <c r="N381" i="5"/>
  <c r="M381" i="5"/>
  <c r="L381" i="5"/>
  <c r="K381" i="5"/>
  <c r="O380" i="5"/>
  <c r="N380" i="5"/>
  <c r="M380" i="5"/>
  <c r="L380" i="5"/>
  <c r="K380" i="5"/>
  <c r="O379" i="5"/>
  <c r="N379" i="5"/>
  <c r="M379" i="5"/>
  <c r="L379" i="5"/>
  <c r="K379" i="5"/>
  <c r="O378" i="5"/>
  <c r="N378" i="5"/>
  <c r="M378" i="5"/>
  <c r="L378" i="5"/>
  <c r="K378" i="5"/>
  <c r="O377" i="5"/>
  <c r="N377" i="5"/>
  <c r="M377" i="5"/>
  <c r="L377" i="5"/>
  <c r="K377" i="5"/>
  <c r="O376" i="5"/>
  <c r="N376" i="5"/>
  <c r="M376" i="5"/>
  <c r="L376" i="5"/>
  <c r="K376" i="5"/>
  <c r="O375" i="5"/>
  <c r="N375" i="5"/>
  <c r="M375" i="5"/>
  <c r="L375" i="5"/>
  <c r="K375" i="5"/>
  <c r="O374" i="5"/>
  <c r="N374" i="5"/>
  <c r="M374" i="5"/>
  <c r="L374" i="5"/>
  <c r="K374" i="5"/>
  <c r="O373" i="5"/>
  <c r="N373" i="5"/>
  <c r="M373" i="5"/>
  <c r="L373" i="5"/>
  <c r="K373" i="5"/>
  <c r="O372" i="5"/>
  <c r="N372" i="5"/>
  <c r="M372" i="5"/>
  <c r="L372" i="5"/>
  <c r="K372" i="5"/>
  <c r="O371" i="5"/>
  <c r="N371" i="5"/>
  <c r="M371" i="5"/>
  <c r="L371" i="5"/>
  <c r="K371" i="5"/>
  <c r="O370" i="5"/>
  <c r="N370" i="5"/>
  <c r="M370" i="5"/>
  <c r="L370" i="5"/>
  <c r="K370" i="5"/>
  <c r="O369" i="5"/>
  <c r="N369" i="5"/>
  <c r="M369" i="5"/>
  <c r="L369" i="5"/>
  <c r="K369" i="5"/>
  <c r="O368" i="5"/>
  <c r="N368" i="5"/>
  <c r="M368" i="5"/>
  <c r="L368" i="5"/>
  <c r="K368" i="5"/>
  <c r="O367" i="5"/>
  <c r="N367" i="5"/>
  <c r="M367" i="5"/>
  <c r="L367" i="5"/>
  <c r="K367" i="5"/>
  <c r="O366" i="5"/>
  <c r="N366" i="5"/>
  <c r="M366" i="5"/>
  <c r="L366" i="5"/>
  <c r="K366" i="5"/>
  <c r="O365" i="5"/>
  <c r="N365" i="5"/>
  <c r="M365" i="5"/>
  <c r="L365" i="5"/>
  <c r="K365" i="5"/>
  <c r="O364" i="5"/>
  <c r="N364" i="5"/>
  <c r="M364" i="5"/>
  <c r="L364" i="5"/>
  <c r="K364" i="5"/>
  <c r="O363" i="5"/>
  <c r="N363" i="5"/>
  <c r="M363" i="5"/>
  <c r="L363" i="5"/>
  <c r="K363" i="5"/>
  <c r="O362" i="5"/>
  <c r="N362" i="5"/>
  <c r="M362" i="5"/>
  <c r="L362" i="5"/>
  <c r="K362" i="5"/>
  <c r="O361" i="5"/>
  <c r="N361" i="5"/>
  <c r="M361" i="5"/>
  <c r="L361" i="5"/>
  <c r="K361" i="5"/>
  <c r="O360" i="5"/>
  <c r="N360" i="5"/>
  <c r="M360" i="5"/>
  <c r="L360" i="5"/>
  <c r="K360" i="5"/>
  <c r="O359" i="5"/>
  <c r="N359" i="5"/>
  <c r="M359" i="5"/>
  <c r="L359" i="5"/>
  <c r="K359" i="5"/>
  <c r="O358" i="5"/>
  <c r="N358" i="5"/>
  <c r="M358" i="5"/>
  <c r="L358" i="5"/>
  <c r="K358" i="5"/>
  <c r="O357" i="5"/>
  <c r="N357" i="5"/>
  <c r="M357" i="5"/>
  <c r="L357" i="5"/>
  <c r="K357" i="5"/>
  <c r="O356" i="5"/>
  <c r="N356" i="5"/>
  <c r="M356" i="5"/>
  <c r="L356" i="5"/>
  <c r="K356" i="5"/>
  <c r="O355" i="5"/>
  <c r="N355" i="5"/>
  <c r="M355" i="5"/>
  <c r="L355" i="5"/>
  <c r="K355" i="5"/>
  <c r="O354" i="5"/>
  <c r="N354" i="5"/>
  <c r="M354" i="5"/>
  <c r="L354" i="5"/>
  <c r="K354" i="5"/>
  <c r="O353" i="5"/>
  <c r="N353" i="5"/>
  <c r="M353" i="5"/>
  <c r="L353" i="5"/>
  <c r="K353" i="5"/>
  <c r="O352" i="5"/>
  <c r="N352" i="5"/>
  <c r="M352" i="5"/>
  <c r="L352" i="5"/>
  <c r="K352" i="5"/>
  <c r="O351" i="5"/>
  <c r="N351" i="5"/>
  <c r="M351" i="5"/>
  <c r="L351" i="5"/>
  <c r="K351" i="5"/>
  <c r="O350" i="5"/>
  <c r="N350" i="5"/>
  <c r="M350" i="5"/>
  <c r="L350" i="5"/>
  <c r="K350" i="5"/>
  <c r="O349" i="5"/>
  <c r="N349" i="5"/>
  <c r="M349" i="5"/>
  <c r="L349" i="5"/>
  <c r="K349" i="5"/>
  <c r="O348" i="5"/>
  <c r="N348" i="5"/>
  <c r="M348" i="5"/>
  <c r="L348" i="5"/>
  <c r="K348" i="5"/>
  <c r="O347" i="5"/>
  <c r="N347" i="5"/>
  <c r="M347" i="5"/>
  <c r="L347" i="5"/>
  <c r="K347" i="5"/>
  <c r="O346" i="5"/>
  <c r="N346" i="5"/>
  <c r="M346" i="5"/>
  <c r="L346" i="5"/>
  <c r="K346" i="5"/>
  <c r="O345" i="5"/>
  <c r="N345" i="5"/>
  <c r="M345" i="5"/>
  <c r="L345" i="5"/>
  <c r="K345" i="5"/>
  <c r="O344" i="5"/>
  <c r="N344" i="5"/>
  <c r="M344" i="5"/>
  <c r="L344" i="5"/>
  <c r="K344" i="5"/>
  <c r="O343" i="5"/>
  <c r="N343" i="5"/>
  <c r="M343" i="5"/>
  <c r="L343" i="5"/>
  <c r="K343" i="5"/>
  <c r="O342" i="5"/>
  <c r="N342" i="5"/>
  <c r="M342" i="5"/>
  <c r="L342" i="5"/>
  <c r="K342" i="5"/>
  <c r="O341" i="5"/>
  <c r="N341" i="5"/>
  <c r="M341" i="5"/>
  <c r="L341" i="5"/>
  <c r="K341" i="5"/>
  <c r="O340" i="5"/>
  <c r="N340" i="5"/>
  <c r="M340" i="5"/>
  <c r="L340" i="5"/>
  <c r="K340" i="5"/>
  <c r="O339" i="5"/>
  <c r="N339" i="5"/>
  <c r="M339" i="5"/>
  <c r="L339" i="5"/>
  <c r="K339" i="5"/>
  <c r="O338" i="5"/>
  <c r="N338" i="5"/>
  <c r="M338" i="5"/>
  <c r="L338" i="5"/>
  <c r="K338" i="5"/>
  <c r="O337" i="5"/>
  <c r="N337" i="5"/>
  <c r="M337" i="5"/>
  <c r="L337" i="5"/>
  <c r="K337" i="5"/>
  <c r="O336" i="5"/>
  <c r="N336" i="5"/>
  <c r="M336" i="5"/>
  <c r="L336" i="5"/>
  <c r="K336" i="5"/>
  <c r="O335" i="5"/>
  <c r="N335" i="5"/>
  <c r="M335" i="5"/>
  <c r="L335" i="5"/>
  <c r="K335" i="5"/>
  <c r="O334" i="5"/>
  <c r="N334" i="5"/>
  <c r="M334" i="5"/>
  <c r="L334" i="5"/>
  <c r="K334" i="5"/>
  <c r="O333" i="5"/>
  <c r="N333" i="5"/>
  <c r="M333" i="5"/>
  <c r="L333" i="5"/>
  <c r="K333" i="5"/>
  <c r="O332" i="5"/>
  <c r="N332" i="5"/>
  <c r="M332" i="5"/>
  <c r="L332" i="5"/>
  <c r="K332" i="5"/>
  <c r="O331" i="5"/>
  <c r="N331" i="5"/>
  <c r="M331" i="5"/>
  <c r="L331" i="5"/>
  <c r="K331" i="5"/>
  <c r="O330" i="5"/>
  <c r="N330" i="5"/>
  <c r="M330" i="5"/>
  <c r="L330" i="5"/>
  <c r="K330" i="5"/>
  <c r="O329" i="5"/>
  <c r="N329" i="5"/>
  <c r="M329" i="5"/>
  <c r="L329" i="5"/>
  <c r="K329" i="5"/>
  <c r="O328" i="5"/>
  <c r="N328" i="5"/>
  <c r="M328" i="5"/>
  <c r="L328" i="5"/>
  <c r="K328" i="5"/>
  <c r="O327" i="5"/>
  <c r="N327" i="5"/>
  <c r="M327" i="5"/>
  <c r="L327" i="5"/>
  <c r="K327" i="5"/>
  <c r="O326" i="5"/>
  <c r="N326" i="5"/>
  <c r="M326" i="5"/>
  <c r="L326" i="5"/>
  <c r="K326" i="5"/>
  <c r="O325" i="5"/>
  <c r="N325" i="5"/>
  <c r="M325" i="5"/>
  <c r="L325" i="5"/>
  <c r="K325" i="5"/>
  <c r="O324" i="5"/>
  <c r="N324" i="5"/>
  <c r="M324" i="5"/>
  <c r="L324" i="5"/>
  <c r="K324" i="5"/>
  <c r="O323" i="5"/>
  <c r="N323" i="5"/>
  <c r="M323" i="5"/>
  <c r="L323" i="5"/>
  <c r="K323" i="5"/>
  <c r="O322" i="5"/>
  <c r="N322" i="5"/>
  <c r="M322" i="5"/>
  <c r="L322" i="5"/>
  <c r="K322" i="5"/>
  <c r="O321" i="5"/>
  <c r="N321" i="5"/>
  <c r="M321" i="5"/>
  <c r="L321" i="5"/>
  <c r="K321" i="5"/>
  <c r="O320" i="5"/>
  <c r="N320" i="5"/>
  <c r="M320" i="5"/>
  <c r="L320" i="5"/>
  <c r="K320" i="5"/>
  <c r="O319" i="5"/>
  <c r="N319" i="5"/>
  <c r="M319" i="5"/>
  <c r="L319" i="5"/>
  <c r="K319" i="5"/>
  <c r="O318" i="5"/>
  <c r="N318" i="5"/>
  <c r="M318" i="5"/>
  <c r="L318" i="5"/>
  <c r="K318" i="5"/>
  <c r="O317" i="5"/>
  <c r="N317" i="5"/>
  <c r="M317" i="5"/>
  <c r="L317" i="5"/>
  <c r="K317" i="5"/>
  <c r="O316" i="5"/>
  <c r="N316" i="5"/>
  <c r="M316" i="5"/>
  <c r="L316" i="5"/>
  <c r="K316" i="5"/>
  <c r="O315" i="5"/>
  <c r="N315" i="5"/>
  <c r="M315" i="5"/>
  <c r="L315" i="5"/>
  <c r="K315" i="5"/>
  <c r="O314" i="5"/>
  <c r="N314" i="5"/>
  <c r="M314" i="5"/>
  <c r="L314" i="5"/>
  <c r="K314" i="5"/>
  <c r="O313" i="5"/>
  <c r="N313" i="5"/>
  <c r="M313" i="5"/>
  <c r="L313" i="5"/>
  <c r="K313" i="5"/>
  <c r="O312" i="5"/>
  <c r="N312" i="5"/>
  <c r="M312" i="5"/>
  <c r="L312" i="5"/>
  <c r="K312" i="5"/>
  <c r="O311" i="5"/>
  <c r="N311" i="5"/>
  <c r="M311" i="5"/>
  <c r="L311" i="5"/>
  <c r="K311" i="5"/>
  <c r="O310" i="5"/>
  <c r="N310" i="5"/>
  <c r="M310" i="5"/>
  <c r="L310" i="5"/>
  <c r="K310" i="5"/>
  <c r="O309" i="5"/>
  <c r="N309" i="5"/>
  <c r="M309" i="5"/>
  <c r="L309" i="5"/>
  <c r="K309" i="5"/>
  <c r="O308" i="5"/>
  <c r="N308" i="5"/>
  <c r="M308" i="5"/>
  <c r="L308" i="5"/>
  <c r="K308" i="5"/>
  <c r="O307" i="5"/>
  <c r="N307" i="5"/>
  <c r="M307" i="5"/>
  <c r="L307" i="5"/>
  <c r="K307" i="5"/>
  <c r="O306" i="5"/>
  <c r="N306" i="5"/>
  <c r="M306" i="5"/>
  <c r="L306" i="5"/>
  <c r="K306" i="5"/>
  <c r="O305" i="5"/>
  <c r="N305" i="5"/>
  <c r="M305" i="5"/>
  <c r="L305" i="5"/>
  <c r="K305" i="5"/>
  <c r="O304" i="5"/>
  <c r="N304" i="5"/>
  <c r="M304" i="5"/>
  <c r="L304" i="5"/>
  <c r="K304" i="5"/>
  <c r="O303" i="5"/>
  <c r="N303" i="5"/>
  <c r="M303" i="5"/>
  <c r="L303" i="5"/>
  <c r="K303" i="5"/>
  <c r="O302" i="5"/>
  <c r="N302" i="5"/>
  <c r="M302" i="5"/>
  <c r="L302" i="5"/>
  <c r="K302" i="5"/>
  <c r="O301" i="5"/>
  <c r="N301" i="5"/>
  <c r="M301" i="5"/>
  <c r="L301" i="5"/>
  <c r="K301" i="5"/>
  <c r="O300" i="5"/>
  <c r="N300" i="5"/>
  <c r="M300" i="5"/>
  <c r="L300" i="5"/>
  <c r="K300" i="5"/>
  <c r="O299" i="5"/>
  <c r="N299" i="5"/>
  <c r="M299" i="5"/>
  <c r="L299" i="5"/>
  <c r="K299" i="5"/>
  <c r="O298" i="5"/>
  <c r="N298" i="5"/>
  <c r="M298" i="5"/>
  <c r="L298" i="5"/>
  <c r="K298" i="5"/>
  <c r="O297" i="5"/>
  <c r="N297" i="5"/>
  <c r="M297" i="5"/>
  <c r="L297" i="5"/>
  <c r="K297" i="5"/>
  <c r="O296" i="5"/>
  <c r="N296" i="5"/>
  <c r="M296" i="5"/>
  <c r="L296" i="5"/>
  <c r="K296" i="5"/>
  <c r="O295" i="5"/>
  <c r="N295" i="5"/>
  <c r="M295" i="5"/>
  <c r="L295" i="5"/>
  <c r="K295" i="5"/>
  <c r="O294" i="5"/>
  <c r="N294" i="5"/>
  <c r="M294" i="5"/>
  <c r="L294" i="5"/>
  <c r="K294" i="5"/>
  <c r="O293" i="5"/>
  <c r="N293" i="5"/>
  <c r="M293" i="5"/>
  <c r="L293" i="5"/>
  <c r="K293" i="5"/>
  <c r="O292" i="5"/>
  <c r="N292" i="5"/>
  <c r="M292" i="5"/>
  <c r="L292" i="5"/>
  <c r="K292" i="5"/>
  <c r="O291" i="5"/>
  <c r="N291" i="5"/>
  <c r="M291" i="5"/>
  <c r="L291" i="5"/>
  <c r="K291" i="5"/>
  <c r="O290" i="5"/>
  <c r="N290" i="5"/>
  <c r="M290" i="5"/>
  <c r="L290" i="5"/>
  <c r="K290" i="5"/>
  <c r="O289" i="5"/>
  <c r="N289" i="5"/>
  <c r="M289" i="5"/>
  <c r="L289" i="5"/>
  <c r="K289" i="5"/>
  <c r="O288" i="5"/>
  <c r="N288" i="5"/>
  <c r="M288" i="5"/>
  <c r="L288" i="5"/>
  <c r="K288" i="5"/>
  <c r="O287" i="5"/>
  <c r="N287" i="5"/>
  <c r="M287" i="5"/>
  <c r="L287" i="5"/>
  <c r="K287" i="5"/>
  <c r="O286" i="5"/>
  <c r="N286" i="5"/>
  <c r="M286" i="5"/>
  <c r="L286" i="5"/>
  <c r="K286" i="5"/>
  <c r="O285" i="5"/>
  <c r="N285" i="5"/>
  <c r="M285" i="5"/>
  <c r="L285" i="5"/>
  <c r="K285" i="5"/>
  <c r="O284" i="5"/>
  <c r="N284" i="5"/>
  <c r="M284" i="5"/>
  <c r="L284" i="5"/>
  <c r="K284" i="5"/>
  <c r="O283" i="5"/>
  <c r="N283" i="5"/>
  <c r="M283" i="5"/>
  <c r="L283" i="5"/>
  <c r="K283" i="5"/>
  <c r="O282" i="5"/>
  <c r="N282" i="5"/>
  <c r="M282" i="5"/>
  <c r="L282" i="5"/>
  <c r="K282" i="5"/>
  <c r="O281" i="5"/>
  <c r="N281" i="5"/>
  <c r="M281" i="5"/>
  <c r="L281" i="5"/>
  <c r="K281" i="5"/>
  <c r="O280" i="5"/>
  <c r="N280" i="5"/>
  <c r="M280" i="5"/>
  <c r="L280" i="5"/>
  <c r="K280" i="5"/>
  <c r="O279" i="5"/>
  <c r="N279" i="5"/>
  <c r="M279" i="5"/>
  <c r="L279" i="5"/>
  <c r="K279" i="5"/>
  <c r="O278" i="5"/>
  <c r="N278" i="5"/>
  <c r="M278" i="5"/>
  <c r="L278" i="5"/>
  <c r="K278" i="5"/>
  <c r="O277" i="5"/>
  <c r="N277" i="5"/>
  <c r="M277" i="5"/>
  <c r="L277" i="5"/>
  <c r="K277" i="5"/>
  <c r="O276" i="5"/>
  <c r="N276" i="5"/>
  <c r="M276" i="5"/>
  <c r="L276" i="5"/>
  <c r="K276" i="5"/>
  <c r="O275" i="5"/>
  <c r="N275" i="5"/>
  <c r="M275" i="5"/>
  <c r="L275" i="5"/>
  <c r="K275" i="5"/>
  <c r="O274" i="5"/>
  <c r="N274" i="5"/>
  <c r="M274" i="5"/>
  <c r="L274" i="5"/>
  <c r="K274" i="5"/>
  <c r="O273" i="5"/>
  <c r="N273" i="5"/>
  <c r="M273" i="5"/>
  <c r="L273" i="5"/>
  <c r="K273" i="5"/>
  <c r="O272" i="5"/>
  <c r="N272" i="5"/>
  <c r="M272" i="5"/>
  <c r="L272" i="5"/>
  <c r="K272" i="5"/>
  <c r="O271" i="5"/>
  <c r="N271" i="5"/>
  <c r="M271" i="5"/>
  <c r="L271" i="5"/>
  <c r="K271" i="5"/>
  <c r="O270" i="5"/>
  <c r="N270" i="5"/>
  <c r="M270" i="5"/>
  <c r="L270" i="5"/>
  <c r="K270" i="5"/>
  <c r="O269" i="5"/>
  <c r="N269" i="5"/>
  <c r="M269" i="5"/>
  <c r="L269" i="5"/>
  <c r="K269" i="5"/>
  <c r="O268" i="5"/>
  <c r="N268" i="5"/>
  <c r="M268" i="5"/>
  <c r="L268" i="5"/>
  <c r="K268" i="5"/>
  <c r="O267" i="5"/>
  <c r="N267" i="5"/>
  <c r="M267" i="5"/>
  <c r="L267" i="5"/>
  <c r="K267" i="5"/>
  <c r="O266" i="5"/>
  <c r="N266" i="5"/>
  <c r="M266" i="5"/>
  <c r="L266" i="5"/>
  <c r="K266" i="5"/>
  <c r="O265" i="5"/>
  <c r="N265" i="5"/>
  <c r="M265" i="5"/>
  <c r="L265" i="5"/>
  <c r="K265" i="5"/>
  <c r="O264" i="5"/>
  <c r="N264" i="5"/>
  <c r="M264" i="5"/>
  <c r="L264" i="5"/>
  <c r="K264" i="5"/>
  <c r="O263" i="5"/>
  <c r="N263" i="5"/>
  <c r="M263" i="5"/>
  <c r="L263" i="5"/>
  <c r="K263" i="5"/>
  <c r="O262" i="5"/>
  <c r="N262" i="5"/>
  <c r="M262" i="5"/>
  <c r="L262" i="5"/>
  <c r="K262" i="5"/>
  <c r="O261" i="5"/>
  <c r="N261" i="5"/>
  <c r="M261" i="5"/>
  <c r="L261" i="5"/>
  <c r="K261" i="5"/>
  <c r="O260" i="5"/>
  <c r="N260" i="5"/>
  <c r="M260" i="5"/>
  <c r="L260" i="5"/>
  <c r="K260" i="5"/>
  <c r="O259" i="5"/>
  <c r="N259" i="5"/>
  <c r="M259" i="5"/>
  <c r="L259" i="5"/>
  <c r="K259" i="5"/>
  <c r="O258" i="5"/>
  <c r="N258" i="5"/>
  <c r="M258" i="5"/>
  <c r="L258" i="5"/>
  <c r="K258" i="5"/>
  <c r="O257" i="5"/>
  <c r="N257" i="5"/>
  <c r="M257" i="5"/>
  <c r="L257" i="5"/>
  <c r="K257" i="5"/>
  <c r="O256" i="5"/>
  <c r="N256" i="5"/>
  <c r="M256" i="5"/>
  <c r="L256" i="5"/>
  <c r="K256" i="5"/>
  <c r="O255" i="5"/>
  <c r="N255" i="5"/>
  <c r="M255" i="5"/>
  <c r="L255" i="5"/>
  <c r="K255" i="5"/>
  <c r="O254" i="5"/>
  <c r="N254" i="5"/>
  <c r="M254" i="5"/>
  <c r="L254" i="5"/>
  <c r="K254" i="5"/>
  <c r="O253" i="5"/>
  <c r="N253" i="5"/>
  <c r="M253" i="5"/>
  <c r="L253" i="5"/>
  <c r="K253" i="5"/>
  <c r="O252" i="5"/>
  <c r="N252" i="5"/>
  <c r="M252" i="5"/>
  <c r="L252" i="5"/>
  <c r="K252" i="5"/>
  <c r="O251" i="5"/>
  <c r="N251" i="5"/>
  <c r="M251" i="5"/>
  <c r="L251" i="5"/>
  <c r="K251" i="5"/>
  <c r="O250" i="5"/>
  <c r="N250" i="5"/>
  <c r="M250" i="5"/>
  <c r="L250" i="5"/>
  <c r="K250" i="5"/>
  <c r="O249" i="5"/>
  <c r="N249" i="5"/>
  <c r="M249" i="5"/>
  <c r="L249" i="5"/>
  <c r="K249" i="5"/>
  <c r="O248" i="5"/>
  <c r="N248" i="5"/>
  <c r="M248" i="5"/>
  <c r="L248" i="5"/>
  <c r="K248" i="5"/>
  <c r="O247" i="5"/>
  <c r="N247" i="5"/>
  <c r="M247" i="5"/>
  <c r="L247" i="5"/>
  <c r="K247" i="5"/>
  <c r="O246" i="5"/>
  <c r="N246" i="5"/>
  <c r="M246" i="5"/>
  <c r="L246" i="5"/>
  <c r="K246" i="5"/>
  <c r="O245" i="5"/>
  <c r="N245" i="5"/>
  <c r="M245" i="5"/>
  <c r="L245" i="5"/>
  <c r="K245" i="5"/>
  <c r="O244" i="5"/>
  <c r="N244" i="5"/>
  <c r="M244" i="5"/>
  <c r="L244" i="5"/>
  <c r="K244" i="5"/>
  <c r="O243" i="5"/>
  <c r="N243" i="5"/>
  <c r="M243" i="5"/>
  <c r="L243" i="5"/>
  <c r="K243" i="5"/>
  <c r="O242" i="5"/>
  <c r="N242" i="5"/>
  <c r="M242" i="5"/>
  <c r="L242" i="5"/>
  <c r="K242" i="5"/>
  <c r="O241" i="5"/>
  <c r="N241" i="5"/>
  <c r="M241" i="5"/>
  <c r="L241" i="5"/>
  <c r="K241" i="5"/>
  <c r="O240" i="5"/>
  <c r="N240" i="5"/>
  <c r="M240" i="5"/>
  <c r="L240" i="5"/>
  <c r="K240" i="5"/>
  <c r="O239" i="5"/>
  <c r="N239" i="5"/>
  <c r="M239" i="5"/>
  <c r="L239" i="5"/>
  <c r="K239" i="5"/>
  <c r="O238" i="5"/>
  <c r="N238" i="5"/>
  <c r="M238" i="5"/>
  <c r="L238" i="5"/>
  <c r="K238" i="5"/>
  <c r="O237" i="5"/>
  <c r="N237" i="5"/>
  <c r="M237" i="5"/>
  <c r="L237" i="5"/>
  <c r="K237" i="5"/>
  <c r="O236" i="5"/>
  <c r="N236" i="5"/>
  <c r="M236" i="5"/>
  <c r="L236" i="5"/>
  <c r="K236" i="5"/>
  <c r="O235" i="5"/>
  <c r="N235" i="5"/>
  <c r="M235" i="5"/>
  <c r="L235" i="5"/>
  <c r="K235" i="5"/>
  <c r="O234" i="5"/>
  <c r="N234" i="5"/>
  <c r="M234" i="5"/>
  <c r="L234" i="5"/>
  <c r="K234" i="5"/>
  <c r="O233" i="5"/>
  <c r="N233" i="5"/>
  <c r="M233" i="5"/>
  <c r="L233" i="5"/>
  <c r="K233" i="5"/>
  <c r="O232" i="5"/>
  <c r="N232" i="5"/>
  <c r="M232" i="5"/>
  <c r="L232" i="5"/>
  <c r="K232" i="5"/>
  <c r="O231" i="5"/>
  <c r="N231" i="5"/>
  <c r="M231" i="5"/>
  <c r="L231" i="5"/>
  <c r="K231" i="5"/>
  <c r="O230" i="5"/>
  <c r="N230" i="5"/>
  <c r="M230" i="5"/>
  <c r="L230" i="5"/>
  <c r="K230" i="5"/>
  <c r="O229" i="5"/>
  <c r="N229" i="5"/>
  <c r="M229" i="5"/>
  <c r="L229" i="5"/>
  <c r="K229" i="5"/>
  <c r="O228" i="5"/>
  <c r="N228" i="5"/>
  <c r="M228" i="5"/>
  <c r="L228" i="5"/>
  <c r="K228" i="5"/>
  <c r="O227" i="5"/>
  <c r="N227" i="5"/>
  <c r="M227" i="5"/>
  <c r="L227" i="5"/>
  <c r="K227" i="5"/>
  <c r="O226" i="5"/>
  <c r="N226" i="5"/>
  <c r="M226" i="5"/>
  <c r="L226" i="5"/>
  <c r="K226" i="5"/>
  <c r="O225" i="5"/>
  <c r="N225" i="5"/>
  <c r="M225" i="5"/>
  <c r="L225" i="5"/>
  <c r="K225" i="5"/>
  <c r="O224" i="5"/>
  <c r="N224" i="5"/>
  <c r="M224" i="5"/>
  <c r="L224" i="5"/>
  <c r="K224" i="5"/>
  <c r="O223" i="5"/>
  <c r="N223" i="5"/>
  <c r="M223" i="5"/>
  <c r="L223" i="5"/>
  <c r="K223" i="5"/>
  <c r="O222" i="5"/>
  <c r="N222" i="5"/>
  <c r="M222" i="5"/>
  <c r="L222" i="5"/>
  <c r="K222" i="5"/>
  <c r="O221" i="5"/>
  <c r="N221" i="5"/>
  <c r="M221" i="5"/>
  <c r="L221" i="5"/>
  <c r="K221" i="5"/>
  <c r="O220" i="5"/>
  <c r="N220" i="5"/>
  <c r="M220" i="5"/>
  <c r="L220" i="5"/>
  <c r="K220" i="5"/>
  <c r="O219" i="5"/>
  <c r="N219" i="5"/>
  <c r="M219" i="5"/>
  <c r="L219" i="5"/>
  <c r="K219" i="5"/>
  <c r="O218" i="5"/>
  <c r="N218" i="5"/>
  <c r="M218" i="5"/>
  <c r="L218" i="5"/>
  <c r="K218" i="5"/>
  <c r="O217" i="5"/>
  <c r="N217" i="5"/>
  <c r="M217" i="5"/>
  <c r="L217" i="5"/>
  <c r="K217" i="5"/>
  <c r="O216" i="5"/>
  <c r="N216" i="5"/>
  <c r="M216" i="5"/>
  <c r="L216" i="5"/>
  <c r="K216" i="5"/>
  <c r="O215" i="5"/>
  <c r="N215" i="5"/>
  <c r="M215" i="5"/>
  <c r="L215" i="5"/>
  <c r="K215" i="5"/>
  <c r="O214" i="5"/>
  <c r="N214" i="5"/>
  <c r="M214" i="5"/>
  <c r="L214" i="5"/>
  <c r="K214" i="5"/>
  <c r="O213" i="5"/>
  <c r="N213" i="5"/>
  <c r="M213" i="5"/>
  <c r="L213" i="5"/>
  <c r="K213" i="5"/>
  <c r="O212" i="5"/>
  <c r="N212" i="5"/>
  <c r="M212" i="5"/>
  <c r="L212" i="5"/>
  <c r="K212" i="5"/>
  <c r="O211" i="5"/>
  <c r="N211" i="5"/>
  <c r="M211" i="5"/>
  <c r="L211" i="5"/>
  <c r="K211" i="5"/>
  <c r="O210" i="5"/>
  <c r="N210" i="5"/>
  <c r="M210" i="5"/>
  <c r="L210" i="5"/>
  <c r="K210" i="5"/>
  <c r="O209" i="5"/>
  <c r="N209" i="5"/>
  <c r="M209" i="5"/>
  <c r="L209" i="5"/>
  <c r="K209" i="5"/>
  <c r="O208" i="5"/>
  <c r="N208" i="5"/>
  <c r="M208" i="5"/>
  <c r="L208" i="5"/>
  <c r="K208" i="5"/>
  <c r="O207" i="5"/>
  <c r="N207" i="5"/>
  <c r="M207" i="5"/>
  <c r="L207" i="5"/>
  <c r="K207" i="5"/>
  <c r="O206" i="5"/>
  <c r="N206" i="5"/>
  <c r="M206" i="5"/>
  <c r="L206" i="5"/>
  <c r="K206" i="5"/>
  <c r="O205" i="5"/>
  <c r="N205" i="5"/>
  <c r="M205" i="5"/>
  <c r="L205" i="5"/>
  <c r="K205" i="5"/>
  <c r="O204" i="5"/>
  <c r="N204" i="5"/>
  <c r="M204" i="5"/>
  <c r="L204" i="5"/>
  <c r="K204" i="5"/>
  <c r="O203" i="5"/>
  <c r="N203" i="5"/>
  <c r="M203" i="5"/>
  <c r="L203" i="5"/>
  <c r="K203" i="5"/>
  <c r="O202" i="5"/>
  <c r="N202" i="5"/>
  <c r="M202" i="5"/>
  <c r="L202" i="5"/>
  <c r="K202" i="5"/>
  <c r="O201" i="5"/>
  <c r="N201" i="5"/>
  <c r="M201" i="5"/>
  <c r="L201" i="5"/>
  <c r="K201" i="5"/>
  <c r="O200" i="5"/>
  <c r="N200" i="5"/>
  <c r="M200" i="5"/>
  <c r="L200" i="5"/>
  <c r="K200" i="5"/>
  <c r="O199" i="5"/>
  <c r="N199" i="5"/>
  <c r="M199" i="5"/>
  <c r="L199" i="5"/>
  <c r="K199" i="5"/>
  <c r="O198" i="5"/>
  <c r="N198" i="5"/>
  <c r="M198" i="5"/>
  <c r="L198" i="5"/>
  <c r="K198" i="5"/>
  <c r="O197" i="5"/>
  <c r="N197" i="5"/>
  <c r="M197" i="5"/>
  <c r="L197" i="5"/>
  <c r="K197" i="5"/>
  <c r="O196" i="5"/>
  <c r="N196" i="5"/>
  <c r="M196" i="5"/>
  <c r="L196" i="5"/>
  <c r="K196" i="5"/>
  <c r="O195" i="5"/>
  <c r="N195" i="5"/>
  <c r="M195" i="5"/>
  <c r="L195" i="5"/>
  <c r="K195" i="5"/>
  <c r="O194" i="5"/>
  <c r="N194" i="5"/>
  <c r="M194" i="5"/>
  <c r="L194" i="5"/>
  <c r="K194" i="5"/>
  <c r="O193" i="5"/>
  <c r="N193" i="5"/>
  <c r="M193" i="5"/>
  <c r="L193" i="5"/>
  <c r="K193" i="5"/>
  <c r="O192" i="5"/>
  <c r="N192" i="5"/>
  <c r="M192" i="5"/>
  <c r="L192" i="5"/>
  <c r="K192" i="5"/>
  <c r="O191" i="5"/>
  <c r="N191" i="5"/>
  <c r="M191" i="5"/>
  <c r="L191" i="5"/>
  <c r="K191" i="5"/>
  <c r="O190" i="5"/>
  <c r="N190" i="5"/>
  <c r="M190" i="5"/>
  <c r="L190" i="5"/>
  <c r="K190" i="5"/>
  <c r="O189" i="5"/>
  <c r="N189" i="5"/>
  <c r="M189" i="5"/>
  <c r="L189" i="5"/>
  <c r="K189" i="5"/>
  <c r="O188" i="5"/>
  <c r="N188" i="5"/>
  <c r="M188" i="5"/>
  <c r="L188" i="5"/>
  <c r="K188" i="5"/>
  <c r="O187" i="5"/>
  <c r="N187" i="5"/>
  <c r="M187" i="5"/>
  <c r="L187" i="5"/>
  <c r="K187" i="5"/>
  <c r="O186" i="5"/>
  <c r="N186" i="5"/>
  <c r="M186" i="5"/>
  <c r="L186" i="5"/>
  <c r="K186" i="5"/>
  <c r="O185" i="5"/>
  <c r="N185" i="5"/>
  <c r="M185" i="5"/>
  <c r="L185" i="5"/>
  <c r="K185" i="5"/>
  <c r="O184" i="5"/>
  <c r="N184" i="5"/>
  <c r="M184" i="5"/>
  <c r="L184" i="5"/>
  <c r="K184" i="5"/>
  <c r="O183" i="5"/>
  <c r="N183" i="5"/>
  <c r="M183" i="5"/>
  <c r="L183" i="5"/>
  <c r="K183" i="5"/>
  <c r="O182" i="5"/>
  <c r="N182" i="5"/>
  <c r="M182" i="5"/>
  <c r="L182" i="5"/>
  <c r="K182" i="5"/>
  <c r="O181" i="5"/>
  <c r="N181" i="5"/>
  <c r="M181" i="5"/>
  <c r="L181" i="5"/>
  <c r="K181" i="5"/>
  <c r="O180" i="5"/>
  <c r="N180" i="5"/>
  <c r="M180" i="5"/>
  <c r="L180" i="5"/>
  <c r="K180" i="5"/>
  <c r="O179" i="5"/>
  <c r="N179" i="5"/>
  <c r="M179" i="5"/>
  <c r="L179" i="5"/>
  <c r="K179" i="5"/>
  <c r="O178" i="5"/>
  <c r="N178" i="5"/>
  <c r="M178" i="5"/>
  <c r="L178" i="5"/>
  <c r="K178" i="5"/>
  <c r="O177" i="5"/>
  <c r="N177" i="5"/>
  <c r="M177" i="5"/>
  <c r="L177" i="5"/>
  <c r="K177" i="5"/>
  <c r="O176" i="5"/>
  <c r="N176" i="5"/>
  <c r="M176" i="5"/>
  <c r="L176" i="5"/>
  <c r="K176" i="5"/>
  <c r="O175" i="5"/>
  <c r="N175" i="5"/>
  <c r="M175" i="5"/>
  <c r="L175" i="5"/>
  <c r="K175" i="5"/>
  <c r="O174" i="5"/>
  <c r="N174" i="5"/>
  <c r="M174" i="5"/>
  <c r="L174" i="5"/>
  <c r="K174" i="5"/>
  <c r="O173" i="5"/>
  <c r="N173" i="5"/>
  <c r="M173" i="5"/>
  <c r="L173" i="5"/>
  <c r="K173" i="5"/>
  <c r="O172" i="5"/>
  <c r="N172" i="5"/>
  <c r="M172" i="5"/>
  <c r="L172" i="5"/>
  <c r="K172" i="5"/>
  <c r="O171" i="5"/>
  <c r="N171" i="5"/>
  <c r="M171" i="5"/>
  <c r="L171" i="5"/>
  <c r="K171" i="5"/>
  <c r="O170" i="5"/>
  <c r="N170" i="5"/>
  <c r="M170" i="5"/>
  <c r="L170" i="5"/>
  <c r="K170" i="5"/>
  <c r="O169" i="5"/>
  <c r="N169" i="5"/>
  <c r="M169" i="5"/>
  <c r="L169" i="5"/>
  <c r="K169" i="5"/>
  <c r="O168" i="5"/>
  <c r="N168" i="5"/>
  <c r="M168" i="5"/>
  <c r="L168" i="5"/>
  <c r="K168" i="5"/>
  <c r="O167" i="5"/>
  <c r="N167" i="5"/>
  <c r="M167" i="5"/>
  <c r="L167" i="5"/>
  <c r="K167" i="5"/>
  <c r="O166" i="5"/>
  <c r="N166" i="5"/>
  <c r="M166" i="5"/>
  <c r="L166" i="5"/>
  <c r="K166" i="5"/>
  <c r="O165" i="5"/>
  <c r="N165" i="5"/>
  <c r="M165" i="5"/>
  <c r="L165" i="5"/>
  <c r="K165" i="5"/>
  <c r="O164" i="5"/>
  <c r="N164" i="5"/>
  <c r="M164" i="5"/>
  <c r="L164" i="5"/>
  <c r="K164" i="5"/>
  <c r="O163" i="5"/>
  <c r="N163" i="5"/>
  <c r="M163" i="5"/>
  <c r="L163" i="5"/>
  <c r="K163" i="5"/>
  <c r="O162" i="5"/>
  <c r="N162" i="5"/>
  <c r="M162" i="5"/>
  <c r="L162" i="5"/>
  <c r="K162" i="5"/>
  <c r="O161" i="5"/>
  <c r="N161" i="5"/>
  <c r="M161" i="5"/>
  <c r="L161" i="5"/>
  <c r="K161" i="5"/>
  <c r="O160" i="5"/>
  <c r="N160" i="5"/>
  <c r="M160" i="5"/>
  <c r="L160" i="5"/>
  <c r="K160" i="5"/>
  <c r="O159" i="5"/>
  <c r="N159" i="5"/>
  <c r="M159" i="5"/>
  <c r="L159" i="5"/>
  <c r="K159" i="5"/>
  <c r="O158" i="5"/>
  <c r="N158" i="5"/>
  <c r="M158" i="5"/>
  <c r="L158" i="5"/>
  <c r="K158" i="5"/>
  <c r="O157" i="5"/>
  <c r="N157" i="5"/>
  <c r="M157" i="5"/>
  <c r="L157" i="5"/>
  <c r="K157" i="5"/>
  <c r="O156" i="5"/>
  <c r="N156" i="5"/>
  <c r="M156" i="5"/>
  <c r="L156" i="5"/>
  <c r="K156" i="5"/>
  <c r="O155" i="5"/>
  <c r="N155" i="5"/>
  <c r="M155" i="5"/>
  <c r="L155" i="5"/>
  <c r="K155" i="5"/>
  <c r="O154" i="5"/>
  <c r="N154" i="5"/>
  <c r="M154" i="5"/>
  <c r="L154" i="5"/>
  <c r="K154" i="5"/>
  <c r="O153" i="5"/>
  <c r="N153" i="5"/>
  <c r="M153" i="5"/>
  <c r="L153" i="5"/>
  <c r="K153" i="5"/>
  <c r="O152" i="5"/>
  <c r="N152" i="5"/>
  <c r="M152" i="5"/>
  <c r="L152" i="5"/>
  <c r="K152" i="5"/>
  <c r="O151" i="5"/>
  <c r="N151" i="5"/>
  <c r="M151" i="5"/>
  <c r="L151" i="5"/>
  <c r="K151" i="5"/>
  <c r="O150" i="5"/>
  <c r="N150" i="5"/>
  <c r="M150" i="5"/>
  <c r="L150" i="5"/>
  <c r="K150" i="5"/>
  <c r="O149" i="5"/>
  <c r="N149" i="5"/>
  <c r="M149" i="5"/>
  <c r="L149" i="5"/>
  <c r="K149" i="5"/>
  <c r="O148" i="5"/>
  <c r="N148" i="5"/>
  <c r="M148" i="5"/>
  <c r="L148" i="5"/>
  <c r="K148" i="5"/>
  <c r="O146" i="5"/>
  <c r="N146" i="5"/>
  <c r="M146" i="5"/>
  <c r="L146" i="5"/>
  <c r="K146" i="5"/>
  <c r="O145" i="5"/>
  <c r="N145" i="5"/>
  <c r="M145" i="5"/>
  <c r="L145" i="5"/>
  <c r="K145" i="5"/>
  <c r="O144" i="5"/>
  <c r="N144" i="5"/>
  <c r="M144" i="5"/>
  <c r="L144" i="5"/>
  <c r="K144" i="5"/>
  <c r="O143" i="5"/>
  <c r="N143" i="5"/>
  <c r="M143" i="5"/>
  <c r="L143" i="5"/>
  <c r="K143" i="5"/>
  <c r="O142" i="5"/>
  <c r="N142" i="5"/>
  <c r="M142" i="5"/>
  <c r="L142" i="5"/>
  <c r="K142" i="5"/>
  <c r="O141" i="5"/>
  <c r="N141" i="5"/>
  <c r="M141" i="5"/>
  <c r="L141" i="5"/>
  <c r="K141" i="5"/>
  <c r="O140" i="5"/>
  <c r="N140" i="5"/>
  <c r="M140" i="5"/>
  <c r="L140" i="5"/>
  <c r="K140" i="5"/>
  <c r="O139" i="5"/>
  <c r="N139" i="5"/>
  <c r="M139" i="5"/>
  <c r="L139" i="5"/>
  <c r="K139" i="5"/>
  <c r="O138" i="5"/>
  <c r="N138" i="5"/>
  <c r="M138" i="5"/>
  <c r="L138" i="5"/>
  <c r="K138" i="5"/>
  <c r="O137" i="5"/>
  <c r="N137" i="5"/>
  <c r="M137" i="5"/>
  <c r="L137" i="5"/>
  <c r="K137" i="5"/>
  <c r="O136" i="5"/>
  <c r="N136" i="5"/>
  <c r="M136" i="5"/>
  <c r="L136" i="5"/>
  <c r="K136" i="5"/>
  <c r="O135" i="5"/>
  <c r="N135" i="5"/>
  <c r="M135" i="5"/>
  <c r="L135" i="5"/>
  <c r="K135" i="5"/>
  <c r="O134" i="5"/>
  <c r="N134" i="5"/>
  <c r="M134" i="5"/>
  <c r="L134" i="5"/>
  <c r="K134" i="5"/>
  <c r="O133" i="5"/>
  <c r="N133" i="5"/>
  <c r="M133" i="5"/>
  <c r="L133" i="5"/>
  <c r="K133" i="5"/>
  <c r="O132" i="5"/>
  <c r="N132" i="5"/>
  <c r="M132" i="5"/>
  <c r="L132" i="5"/>
  <c r="K132" i="5"/>
  <c r="O131" i="5"/>
  <c r="N131" i="5"/>
  <c r="M131" i="5"/>
  <c r="L131" i="5"/>
  <c r="K131" i="5"/>
  <c r="O130" i="5"/>
  <c r="N130" i="5"/>
  <c r="M130" i="5"/>
  <c r="L130" i="5"/>
  <c r="K130" i="5"/>
  <c r="O129" i="5"/>
  <c r="N129" i="5"/>
  <c r="M129" i="5"/>
  <c r="L129" i="5"/>
  <c r="K129" i="5"/>
  <c r="O128" i="5"/>
  <c r="N128" i="5"/>
  <c r="M128" i="5"/>
  <c r="L128" i="5"/>
  <c r="K128" i="5"/>
  <c r="O127" i="5"/>
  <c r="N127" i="5"/>
  <c r="M127" i="5"/>
  <c r="L127" i="5"/>
  <c r="K127" i="5"/>
  <c r="O126" i="5"/>
  <c r="N126" i="5"/>
  <c r="M126" i="5"/>
  <c r="L126" i="5"/>
  <c r="K126" i="5"/>
  <c r="O125" i="5"/>
  <c r="N125" i="5"/>
  <c r="M125" i="5"/>
  <c r="L125" i="5"/>
  <c r="K125" i="5"/>
  <c r="O124" i="5"/>
  <c r="N124" i="5"/>
  <c r="M124" i="5"/>
  <c r="L124" i="5"/>
  <c r="K124" i="5"/>
  <c r="O123" i="5"/>
  <c r="N123" i="5"/>
  <c r="M123" i="5"/>
  <c r="L123" i="5"/>
  <c r="K123" i="5"/>
  <c r="O122" i="5"/>
  <c r="N122" i="5"/>
  <c r="M122" i="5"/>
  <c r="L122" i="5"/>
  <c r="K122" i="5"/>
  <c r="O121" i="5"/>
  <c r="N121" i="5"/>
  <c r="M121" i="5"/>
  <c r="L121" i="5"/>
  <c r="K121" i="5"/>
  <c r="O120" i="5"/>
  <c r="N120" i="5"/>
  <c r="M120" i="5"/>
  <c r="L120" i="5"/>
  <c r="K120" i="5"/>
  <c r="O119" i="5"/>
  <c r="N119" i="5"/>
  <c r="M119" i="5"/>
  <c r="L119" i="5"/>
  <c r="K119" i="5"/>
  <c r="O118" i="5"/>
  <c r="N118" i="5"/>
  <c r="M118" i="5"/>
  <c r="L118" i="5"/>
  <c r="K118" i="5"/>
  <c r="O117" i="5"/>
  <c r="N117" i="5"/>
  <c r="M117" i="5"/>
  <c r="L117" i="5"/>
  <c r="K117" i="5"/>
  <c r="O116" i="5"/>
  <c r="N116" i="5"/>
  <c r="M116" i="5"/>
  <c r="L116" i="5"/>
  <c r="K116" i="5"/>
  <c r="O115" i="5"/>
  <c r="N115" i="5"/>
  <c r="M115" i="5"/>
  <c r="L115" i="5"/>
  <c r="K115" i="5"/>
  <c r="O114" i="5"/>
  <c r="N114" i="5"/>
  <c r="M114" i="5"/>
  <c r="L114" i="5"/>
  <c r="K114" i="5"/>
  <c r="O113" i="5"/>
  <c r="N113" i="5"/>
  <c r="M113" i="5"/>
  <c r="L113" i="5"/>
  <c r="K113" i="5"/>
  <c r="O112" i="5"/>
  <c r="N112" i="5"/>
  <c r="M112" i="5"/>
  <c r="L112" i="5"/>
  <c r="K112" i="5"/>
  <c r="O111" i="5"/>
  <c r="N111" i="5"/>
  <c r="M111" i="5"/>
  <c r="L111" i="5"/>
  <c r="K111" i="5"/>
  <c r="O110" i="5"/>
  <c r="N110" i="5"/>
  <c r="M110" i="5"/>
  <c r="L110" i="5"/>
  <c r="K110" i="5"/>
  <c r="O109" i="5"/>
  <c r="N109" i="5"/>
  <c r="M109" i="5"/>
  <c r="L109" i="5"/>
  <c r="K109" i="5"/>
  <c r="O108" i="5"/>
  <c r="N108" i="5"/>
  <c r="M108" i="5"/>
  <c r="L108" i="5"/>
  <c r="K108" i="5"/>
  <c r="O107" i="5"/>
  <c r="N107" i="5"/>
  <c r="M107" i="5"/>
  <c r="L107" i="5"/>
  <c r="K107" i="5"/>
  <c r="O106" i="5"/>
  <c r="N106" i="5"/>
  <c r="M106" i="5"/>
  <c r="L106" i="5"/>
  <c r="K106" i="5"/>
  <c r="O105" i="5"/>
  <c r="N105" i="5"/>
  <c r="M105" i="5"/>
  <c r="L105" i="5"/>
  <c r="K105" i="5"/>
  <c r="O104" i="5"/>
  <c r="N104" i="5"/>
  <c r="M104" i="5"/>
  <c r="L104" i="5"/>
  <c r="K104" i="5"/>
  <c r="O103" i="5"/>
  <c r="N103" i="5"/>
  <c r="M103" i="5"/>
  <c r="L103" i="5"/>
  <c r="K103" i="5"/>
  <c r="O102" i="5"/>
  <c r="N102" i="5"/>
  <c r="M102" i="5"/>
  <c r="L102" i="5"/>
  <c r="K102" i="5"/>
  <c r="O101" i="5"/>
  <c r="N101" i="5"/>
  <c r="M101" i="5"/>
  <c r="L101" i="5"/>
  <c r="K101" i="5"/>
  <c r="O100" i="5"/>
  <c r="N100" i="5"/>
  <c r="M100" i="5"/>
  <c r="L100" i="5"/>
  <c r="K100" i="5"/>
  <c r="O99" i="5"/>
  <c r="N99" i="5"/>
  <c r="M99" i="5"/>
  <c r="L99" i="5"/>
  <c r="K99" i="5"/>
  <c r="O98" i="5"/>
  <c r="N98" i="5"/>
  <c r="M98" i="5"/>
  <c r="L98" i="5"/>
  <c r="K98" i="5"/>
  <c r="O97" i="5"/>
  <c r="N97" i="5"/>
  <c r="M97" i="5"/>
  <c r="L97" i="5"/>
  <c r="K97" i="5"/>
  <c r="O96" i="5"/>
  <c r="N96" i="5"/>
  <c r="M96" i="5"/>
  <c r="L96" i="5"/>
  <c r="K96" i="5"/>
  <c r="O95" i="5"/>
  <c r="N95" i="5"/>
  <c r="M95" i="5"/>
  <c r="L95" i="5"/>
  <c r="K95" i="5"/>
  <c r="O94" i="5"/>
  <c r="N94" i="5"/>
  <c r="M94" i="5"/>
  <c r="L94" i="5"/>
  <c r="K94" i="5"/>
  <c r="O93" i="5"/>
  <c r="N93" i="5"/>
  <c r="M93" i="5"/>
  <c r="L93" i="5"/>
  <c r="K93" i="5"/>
  <c r="O92" i="5"/>
  <c r="N92" i="5"/>
  <c r="M92" i="5"/>
  <c r="L92" i="5"/>
  <c r="K92" i="5"/>
  <c r="O91" i="5"/>
  <c r="N91" i="5"/>
  <c r="M91" i="5"/>
  <c r="L91" i="5"/>
  <c r="K91" i="5"/>
  <c r="O90" i="5"/>
  <c r="N90" i="5"/>
  <c r="M90" i="5"/>
  <c r="L90" i="5"/>
  <c r="K90" i="5"/>
  <c r="O89" i="5"/>
  <c r="N89" i="5"/>
  <c r="M89" i="5"/>
  <c r="L89" i="5"/>
  <c r="K89" i="5"/>
  <c r="O88" i="5"/>
  <c r="N88" i="5"/>
  <c r="M88" i="5"/>
  <c r="L88" i="5"/>
  <c r="K88" i="5"/>
  <c r="O87" i="5"/>
  <c r="N87" i="5"/>
  <c r="M87" i="5"/>
  <c r="L87" i="5"/>
  <c r="K87" i="5"/>
  <c r="O86" i="5"/>
  <c r="N86" i="5"/>
  <c r="M86" i="5"/>
  <c r="L86" i="5"/>
  <c r="K86" i="5"/>
  <c r="O85" i="5"/>
  <c r="N85" i="5"/>
  <c r="M85" i="5"/>
  <c r="L85" i="5"/>
  <c r="K85" i="5"/>
  <c r="O84" i="5"/>
  <c r="N84" i="5"/>
  <c r="M84" i="5"/>
  <c r="L84" i="5"/>
  <c r="K84" i="5"/>
  <c r="O83" i="5"/>
  <c r="N83" i="5"/>
  <c r="M83" i="5"/>
  <c r="L83" i="5"/>
  <c r="K83" i="5"/>
  <c r="O82" i="5"/>
  <c r="N82" i="5"/>
  <c r="M82" i="5"/>
  <c r="L82" i="5"/>
  <c r="K82" i="5"/>
  <c r="O81" i="5"/>
  <c r="N81" i="5"/>
  <c r="M81" i="5"/>
  <c r="L81" i="5"/>
  <c r="K81" i="5"/>
  <c r="O80" i="5"/>
  <c r="N80" i="5"/>
  <c r="M80" i="5"/>
  <c r="L80" i="5"/>
  <c r="K80" i="5"/>
  <c r="O79" i="5"/>
  <c r="N79" i="5"/>
  <c r="M79" i="5"/>
  <c r="L79" i="5"/>
  <c r="K79" i="5"/>
  <c r="O78" i="5"/>
  <c r="N78" i="5"/>
  <c r="M78" i="5"/>
  <c r="L78" i="5"/>
  <c r="K78" i="5"/>
  <c r="O77" i="5"/>
  <c r="N77" i="5"/>
  <c r="M77" i="5"/>
  <c r="L77" i="5"/>
  <c r="K77" i="5"/>
  <c r="O76" i="5"/>
  <c r="N76" i="5"/>
  <c r="M76" i="5"/>
  <c r="L76" i="5"/>
  <c r="K76" i="5"/>
  <c r="O75" i="5"/>
  <c r="N75" i="5"/>
  <c r="M75" i="5"/>
  <c r="L75" i="5"/>
  <c r="K75" i="5"/>
  <c r="O74" i="5"/>
  <c r="N74" i="5"/>
  <c r="M74" i="5"/>
  <c r="L74" i="5"/>
  <c r="K74" i="5"/>
  <c r="O73" i="5"/>
  <c r="N73" i="5"/>
  <c r="M73" i="5"/>
  <c r="L73" i="5"/>
  <c r="K73" i="5"/>
  <c r="O72" i="5"/>
  <c r="N72" i="5"/>
  <c r="M72" i="5"/>
  <c r="L72" i="5"/>
  <c r="K72" i="5"/>
  <c r="O71" i="5"/>
  <c r="N71" i="5"/>
  <c r="M71" i="5"/>
  <c r="L71" i="5"/>
  <c r="K71" i="5"/>
  <c r="O70" i="5"/>
  <c r="N70" i="5"/>
  <c r="M70" i="5"/>
  <c r="L70" i="5"/>
  <c r="K70" i="5"/>
  <c r="O69" i="5"/>
  <c r="N69" i="5"/>
  <c r="M69" i="5"/>
  <c r="L69" i="5"/>
  <c r="K69" i="5"/>
  <c r="O68" i="5"/>
  <c r="N68" i="5"/>
  <c r="M68" i="5"/>
  <c r="L68" i="5"/>
  <c r="K68" i="5"/>
  <c r="O67" i="5"/>
  <c r="N67" i="5"/>
  <c r="M67" i="5"/>
  <c r="L67" i="5"/>
  <c r="K67" i="5"/>
  <c r="O66" i="5"/>
  <c r="N66" i="5"/>
  <c r="M66" i="5"/>
  <c r="L66" i="5"/>
  <c r="K66" i="5"/>
  <c r="O65" i="5"/>
  <c r="N65" i="5"/>
  <c r="M65" i="5"/>
  <c r="L65" i="5"/>
  <c r="K65" i="5"/>
  <c r="O64" i="5"/>
  <c r="N64" i="5"/>
  <c r="M64" i="5"/>
  <c r="L64" i="5"/>
  <c r="K64" i="5"/>
  <c r="O63" i="5"/>
  <c r="N63" i="5"/>
  <c r="M63" i="5"/>
  <c r="L63" i="5"/>
  <c r="K63" i="5"/>
  <c r="O62" i="5"/>
  <c r="N62" i="5"/>
  <c r="M62" i="5"/>
  <c r="L62" i="5"/>
  <c r="K62" i="5"/>
  <c r="O61" i="5"/>
  <c r="N61" i="5"/>
  <c r="M61" i="5"/>
  <c r="L61" i="5"/>
  <c r="K61" i="5"/>
  <c r="O60" i="5"/>
  <c r="N60" i="5"/>
  <c r="M60" i="5"/>
  <c r="L60" i="5"/>
  <c r="K60" i="5"/>
  <c r="O59" i="5"/>
  <c r="N59" i="5"/>
  <c r="M59" i="5"/>
  <c r="L59" i="5"/>
  <c r="K59" i="5"/>
  <c r="O58" i="5"/>
  <c r="N58" i="5"/>
  <c r="M58" i="5"/>
  <c r="L58" i="5"/>
  <c r="K58" i="5"/>
  <c r="O57" i="5"/>
  <c r="N57" i="5"/>
  <c r="M57" i="5"/>
  <c r="L57" i="5"/>
  <c r="K57" i="5"/>
  <c r="O56" i="5"/>
  <c r="N56" i="5"/>
  <c r="M56" i="5"/>
  <c r="L56" i="5"/>
  <c r="K56" i="5"/>
  <c r="O55" i="5"/>
  <c r="N55" i="5"/>
  <c r="M55" i="5"/>
  <c r="L55" i="5"/>
  <c r="K55" i="5"/>
  <c r="O54" i="5"/>
  <c r="N54" i="5"/>
  <c r="M54" i="5"/>
  <c r="L54" i="5"/>
  <c r="K54" i="5"/>
  <c r="O53" i="5"/>
  <c r="N53" i="5"/>
  <c r="M53" i="5"/>
  <c r="L53" i="5"/>
  <c r="K53" i="5"/>
  <c r="O52" i="5"/>
  <c r="N52" i="5"/>
  <c r="M52" i="5"/>
  <c r="L52" i="5"/>
  <c r="K52" i="5"/>
  <c r="O51" i="5"/>
  <c r="N51" i="5"/>
  <c r="M51" i="5"/>
  <c r="L51" i="5"/>
  <c r="K51" i="5"/>
  <c r="O50" i="5"/>
  <c r="N50" i="5"/>
  <c r="M50" i="5"/>
  <c r="L50" i="5"/>
  <c r="K50" i="5"/>
  <c r="O49" i="5"/>
  <c r="N49" i="5"/>
  <c r="M49" i="5"/>
  <c r="L49" i="5"/>
  <c r="K49" i="5"/>
  <c r="O48" i="5"/>
  <c r="N48" i="5"/>
  <c r="M48" i="5"/>
  <c r="L48" i="5"/>
  <c r="K48" i="5"/>
  <c r="O47" i="5"/>
  <c r="N47" i="5"/>
  <c r="M47" i="5"/>
  <c r="L47" i="5"/>
  <c r="K47" i="5"/>
  <c r="O46" i="5"/>
  <c r="N46" i="5"/>
  <c r="M46" i="5"/>
  <c r="L46" i="5"/>
  <c r="K46" i="5"/>
  <c r="O45" i="5"/>
  <c r="N45" i="5"/>
  <c r="M45" i="5"/>
  <c r="L45" i="5"/>
  <c r="K45" i="5"/>
  <c r="O44" i="5"/>
  <c r="N44" i="5"/>
  <c r="M44" i="5"/>
  <c r="L44" i="5"/>
  <c r="K44" i="5"/>
  <c r="O43" i="5"/>
  <c r="N43" i="5"/>
  <c r="M43" i="5"/>
  <c r="L43" i="5"/>
  <c r="K43" i="5"/>
  <c r="O42" i="5"/>
  <c r="N42" i="5"/>
  <c r="M42" i="5"/>
  <c r="L42" i="5"/>
  <c r="K42" i="5"/>
  <c r="O41" i="5"/>
  <c r="N41" i="5"/>
  <c r="M41" i="5"/>
  <c r="L41" i="5"/>
  <c r="K41" i="5"/>
  <c r="O40" i="5"/>
  <c r="N40" i="5"/>
  <c r="M40" i="5"/>
  <c r="L40" i="5"/>
  <c r="K40" i="5"/>
  <c r="O39" i="5"/>
  <c r="N39" i="5"/>
  <c r="M39" i="5"/>
  <c r="L39" i="5"/>
  <c r="K39" i="5"/>
  <c r="O38" i="5"/>
  <c r="N38" i="5"/>
  <c r="M38" i="5"/>
  <c r="L38" i="5"/>
  <c r="K38" i="5"/>
  <c r="O37" i="5"/>
  <c r="N37" i="5"/>
  <c r="M37" i="5"/>
  <c r="L37" i="5"/>
  <c r="K37" i="5"/>
  <c r="O36" i="5"/>
  <c r="N36" i="5"/>
  <c r="M36" i="5"/>
  <c r="L36" i="5"/>
  <c r="K36" i="5"/>
  <c r="O35" i="5"/>
  <c r="N35" i="5"/>
  <c r="M35" i="5"/>
  <c r="L35" i="5"/>
  <c r="K35" i="5"/>
  <c r="O34" i="5"/>
  <c r="N34" i="5"/>
  <c r="M34" i="5"/>
  <c r="L34" i="5"/>
  <c r="K34" i="5"/>
  <c r="O33" i="5"/>
  <c r="N33" i="5"/>
  <c r="M33" i="5"/>
  <c r="L33" i="5"/>
  <c r="K33" i="5"/>
  <c r="O32" i="5"/>
  <c r="N32" i="5"/>
  <c r="M32" i="5"/>
  <c r="L32" i="5"/>
  <c r="K32" i="5"/>
  <c r="O31" i="5"/>
  <c r="N31" i="5"/>
  <c r="M31" i="5"/>
  <c r="L31" i="5"/>
  <c r="K31" i="5"/>
  <c r="O30" i="5"/>
  <c r="N30" i="5"/>
  <c r="M30" i="5"/>
  <c r="L30" i="5"/>
  <c r="K30" i="5"/>
  <c r="O29" i="5"/>
  <c r="N29" i="5"/>
  <c r="M29" i="5"/>
  <c r="L29" i="5"/>
  <c r="K29" i="5"/>
  <c r="O28" i="5"/>
  <c r="N28" i="5"/>
  <c r="M28" i="5"/>
  <c r="L28" i="5"/>
  <c r="K28" i="5"/>
  <c r="O27" i="5"/>
  <c r="N27" i="5"/>
  <c r="M27" i="5"/>
  <c r="L27" i="5"/>
  <c r="K27" i="5"/>
  <c r="O26" i="5"/>
  <c r="N26" i="5"/>
  <c r="M26" i="5"/>
  <c r="L26" i="5"/>
  <c r="K26" i="5"/>
  <c r="O25" i="5"/>
  <c r="N25" i="5"/>
  <c r="M25" i="5"/>
  <c r="L25" i="5"/>
  <c r="K25" i="5"/>
  <c r="O24" i="5"/>
  <c r="N24" i="5"/>
  <c r="M24" i="5"/>
  <c r="L24" i="5"/>
  <c r="K24" i="5"/>
  <c r="O23" i="5"/>
  <c r="N23" i="5"/>
  <c r="M23" i="5"/>
  <c r="L23" i="5"/>
  <c r="K23" i="5"/>
  <c r="O22" i="5"/>
  <c r="N22" i="5"/>
  <c r="M22" i="5"/>
  <c r="L22" i="5"/>
  <c r="K22" i="5"/>
  <c r="O21" i="5"/>
  <c r="N21" i="5"/>
  <c r="M21" i="5"/>
  <c r="L21" i="5"/>
  <c r="K21" i="5"/>
  <c r="O20" i="5"/>
  <c r="N20" i="5"/>
  <c r="M20" i="5"/>
  <c r="L20" i="5"/>
  <c r="K20" i="5"/>
  <c r="O19" i="5"/>
  <c r="N19" i="5"/>
  <c r="M19" i="5"/>
  <c r="L19" i="5"/>
  <c r="K19" i="5"/>
  <c r="O18" i="5"/>
  <c r="N18" i="5"/>
  <c r="M18" i="5"/>
  <c r="L18" i="5"/>
  <c r="K18" i="5"/>
  <c r="O17" i="5"/>
  <c r="N17" i="5"/>
  <c r="M17" i="5"/>
  <c r="L17" i="5"/>
  <c r="K17" i="5"/>
  <c r="O16" i="5"/>
  <c r="N16" i="5"/>
  <c r="M16" i="5"/>
  <c r="L16" i="5"/>
  <c r="K16" i="5"/>
  <c r="O15" i="5"/>
  <c r="N15" i="5"/>
  <c r="M15" i="5"/>
  <c r="L15" i="5"/>
  <c r="K15" i="5"/>
  <c r="O14" i="5"/>
  <c r="N14" i="5"/>
  <c r="M14" i="5"/>
  <c r="L14" i="5"/>
  <c r="K14" i="5"/>
  <c r="O13" i="5"/>
  <c r="N13" i="5"/>
  <c r="M13" i="5"/>
  <c r="L13" i="5"/>
  <c r="K13" i="5"/>
  <c r="O12" i="5"/>
  <c r="N12" i="5"/>
  <c r="M12" i="5"/>
  <c r="L12" i="5"/>
  <c r="K12" i="5"/>
  <c r="O11" i="5"/>
  <c r="N11" i="5"/>
  <c r="M11" i="5"/>
  <c r="L11" i="5"/>
  <c r="K11" i="5"/>
  <c r="O10" i="5"/>
  <c r="N10" i="5"/>
  <c r="M10" i="5"/>
  <c r="L10" i="5"/>
  <c r="K10" i="5"/>
  <c r="O9" i="5"/>
  <c r="N9" i="5"/>
  <c r="M9" i="5"/>
  <c r="L9" i="5"/>
  <c r="K9" i="5"/>
  <c r="O8" i="5"/>
  <c r="N8" i="5"/>
  <c r="M8" i="5"/>
  <c r="L8" i="5"/>
  <c r="K8" i="5"/>
  <c r="O7" i="5"/>
  <c r="N7" i="5"/>
  <c r="M7" i="5"/>
  <c r="L7" i="5"/>
  <c r="K7" i="5"/>
  <c r="O6" i="5"/>
  <c r="N6" i="5"/>
  <c r="M6" i="5"/>
  <c r="L6" i="5"/>
  <c r="K6" i="5"/>
  <c r="O5" i="5"/>
  <c r="N5" i="5"/>
  <c r="M5" i="5"/>
  <c r="L5" i="5"/>
  <c r="K5" i="5"/>
  <c r="O4" i="5"/>
  <c r="N4" i="5"/>
  <c r="M4" i="5"/>
  <c r="L4" i="5"/>
  <c r="K4" i="5"/>
  <c r="F1" i="5"/>
  <c r="E1" i="5"/>
  <c r="O715" i="4"/>
  <c r="N715" i="4"/>
  <c r="M715" i="4"/>
  <c r="L715" i="4"/>
  <c r="K715" i="4"/>
  <c r="O714" i="4"/>
  <c r="N714" i="4"/>
  <c r="M714" i="4"/>
  <c r="L714" i="4"/>
  <c r="K714" i="4"/>
  <c r="O713" i="4"/>
  <c r="N713" i="4"/>
  <c r="M713" i="4"/>
  <c r="L713" i="4"/>
  <c r="K713" i="4"/>
  <c r="O712" i="4"/>
  <c r="N712" i="4"/>
  <c r="M712" i="4"/>
  <c r="L712" i="4"/>
  <c r="K712" i="4"/>
  <c r="O711" i="4"/>
  <c r="N711" i="4"/>
  <c r="M711" i="4"/>
  <c r="L711" i="4"/>
  <c r="K711" i="4"/>
  <c r="O710" i="4"/>
  <c r="N710" i="4"/>
  <c r="M710" i="4"/>
  <c r="L710" i="4"/>
  <c r="K710" i="4"/>
  <c r="O709" i="4"/>
  <c r="N709" i="4"/>
  <c r="M709" i="4"/>
  <c r="L709" i="4"/>
  <c r="K709" i="4"/>
  <c r="O708" i="4"/>
  <c r="N708" i="4"/>
  <c r="M708" i="4"/>
  <c r="L708" i="4"/>
  <c r="K708" i="4"/>
  <c r="O707" i="4"/>
  <c r="N707" i="4"/>
  <c r="M707" i="4"/>
  <c r="L707" i="4"/>
  <c r="K707" i="4"/>
  <c r="O706" i="4"/>
  <c r="N706" i="4"/>
  <c r="M706" i="4"/>
  <c r="L706" i="4"/>
  <c r="K706" i="4"/>
  <c r="O705" i="4"/>
  <c r="N705" i="4"/>
  <c r="M705" i="4"/>
  <c r="L705" i="4"/>
  <c r="K705" i="4"/>
  <c r="O704" i="4"/>
  <c r="N704" i="4"/>
  <c r="M704" i="4"/>
  <c r="L704" i="4"/>
  <c r="K704" i="4"/>
  <c r="O703" i="4"/>
  <c r="N703" i="4"/>
  <c r="M703" i="4"/>
  <c r="L703" i="4"/>
  <c r="K703" i="4"/>
  <c r="O702" i="4"/>
  <c r="N702" i="4"/>
  <c r="M702" i="4"/>
  <c r="L702" i="4"/>
  <c r="K702" i="4"/>
  <c r="O701" i="4"/>
  <c r="N701" i="4"/>
  <c r="M701" i="4"/>
  <c r="L701" i="4"/>
  <c r="K701" i="4"/>
  <c r="O700" i="4"/>
  <c r="N700" i="4"/>
  <c r="M700" i="4"/>
  <c r="L700" i="4"/>
  <c r="K700" i="4"/>
  <c r="O699" i="4"/>
  <c r="N699" i="4"/>
  <c r="M699" i="4"/>
  <c r="L699" i="4"/>
  <c r="K699" i="4"/>
  <c r="O698" i="4"/>
  <c r="N698" i="4"/>
  <c r="M698" i="4"/>
  <c r="L698" i="4"/>
  <c r="K698" i="4"/>
  <c r="O697" i="4"/>
  <c r="N697" i="4"/>
  <c r="M697" i="4"/>
  <c r="L697" i="4"/>
  <c r="K697" i="4"/>
  <c r="O696" i="4"/>
  <c r="N696" i="4"/>
  <c r="M696" i="4"/>
  <c r="L696" i="4"/>
  <c r="K696" i="4"/>
  <c r="O695" i="4"/>
  <c r="N695" i="4"/>
  <c r="M695" i="4"/>
  <c r="L695" i="4"/>
  <c r="K695" i="4"/>
  <c r="O694" i="4"/>
  <c r="N694" i="4"/>
  <c r="M694" i="4"/>
  <c r="L694" i="4"/>
  <c r="K694" i="4"/>
  <c r="O693" i="4"/>
  <c r="N693" i="4"/>
  <c r="M693" i="4"/>
  <c r="L693" i="4"/>
  <c r="K693" i="4"/>
  <c r="O692" i="4"/>
  <c r="N692" i="4"/>
  <c r="M692" i="4"/>
  <c r="L692" i="4"/>
  <c r="K692" i="4"/>
  <c r="O691" i="4"/>
  <c r="N691" i="4"/>
  <c r="M691" i="4"/>
  <c r="L691" i="4"/>
  <c r="K691" i="4"/>
  <c r="O690" i="4"/>
  <c r="N690" i="4"/>
  <c r="M690" i="4"/>
  <c r="L690" i="4"/>
  <c r="K690" i="4"/>
  <c r="O689" i="4"/>
  <c r="N689" i="4"/>
  <c r="M689" i="4"/>
  <c r="L689" i="4"/>
  <c r="K689" i="4"/>
  <c r="O688" i="4"/>
  <c r="N688" i="4"/>
  <c r="M688" i="4"/>
  <c r="L688" i="4"/>
  <c r="K688" i="4"/>
  <c r="O687" i="4"/>
  <c r="N687" i="4"/>
  <c r="M687" i="4"/>
  <c r="L687" i="4"/>
  <c r="K687" i="4"/>
  <c r="O686" i="4"/>
  <c r="N686" i="4"/>
  <c r="M686" i="4"/>
  <c r="L686" i="4"/>
  <c r="K686" i="4"/>
  <c r="O685" i="4"/>
  <c r="N685" i="4"/>
  <c r="M685" i="4"/>
  <c r="L685" i="4"/>
  <c r="K685" i="4"/>
  <c r="O684" i="4"/>
  <c r="N684" i="4"/>
  <c r="M684" i="4"/>
  <c r="L684" i="4"/>
  <c r="K684" i="4"/>
  <c r="O683" i="4"/>
  <c r="N683" i="4"/>
  <c r="M683" i="4"/>
  <c r="L683" i="4"/>
  <c r="K683" i="4"/>
  <c r="O682" i="4"/>
  <c r="N682" i="4"/>
  <c r="M682" i="4"/>
  <c r="L682" i="4"/>
  <c r="K682" i="4"/>
  <c r="O681" i="4"/>
  <c r="N681" i="4"/>
  <c r="M681" i="4"/>
  <c r="L681" i="4"/>
  <c r="K681" i="4"/>
  <c r="O680" i="4"/>
  <c r="N680" i="4"/>
  <c r="M680" i="4"/>
  <c r="L680" i="4"/>
  <c r="K680" i="4"/>
  <c r="O679" i="4"/>
  <c r="N679" i="4"/>
  <c r="M679" i="4"/>
  <c r="L679" i="4"/>
  <c r="K679" i="4"/>
  <c r="O678" i="4"/>
  <c r="N678" i="4"/>
  <c r="M678" i="4"/>
  <c r="L678" i="4"/>
  <c r="K678" i="4"/>
  <c r="O677" i="4"/>
  <c r="N677" i="4"/>
  <c r="M677" i="4"/>
  <c r="L677" i="4"/>
  <c r="K677" i="4"/>
  <c r="O676" i="4"/>
  <c r="N676" i="4"/>
  <c r="M676" i="4"/>
  <c r="L676" i="4"/>
  <c r="K676" i="4"/>
  <c r="O675" i="4"/>
  <c r="N675" i="4"/>
  <c r="M675" i="4"/>
  <c r="L675" i="4"/>
  <c r="K675" i="4"/>
  <c r="O674" i="4"/>
  <c r="N674" i="4"/>
  <c r="M674" i="4"/>
  <c r="L674" i="4"/>
  <c r="K674" i="4"/>
  <c r="O673" i="4"/>
  <c r="N673" i="4"/>
  <c r="M673" i="4"/>
  <c r="L673" i="4"/>
  <c r="K673" i="4"/>
  <c r="O672" i="4"/>
  <c r="N672" i="4"/>
  <c r="M672" i="4"/>
  <c r="L672" i="4"/>
  <c r="K672" i="4"/>
  <c r="O671" i="4"/>
  <c r="N671" i="4"/>
  <c r="M671" i="4"/>
  <c r="L671" i="4"/>
  <c r="K671" i="4"/>
  <c r="O670" i="4"/>
  <c r="N670" i="4"/>
  <c r="M670" i="4"/>
  <c r="L670" i="4"/>
  <c r="K670" i="4"/>
  <c r="O669" i="4"/>
  <c r="N669" i="4"/>
  <c r="M669" i="4"/>
  <c r="L669" i="4"/>
  <c r="K669" i="4"/>
  <c r="O668" i="4"/>
  <c r="N668" i="4"/>
  <c r="M668" i="4"/>
  <c r="L668" i="4"/>
  <c r="K668" i="4"/>
  <c r="O667" i="4"/>
  <c r="N667" i="4"/>
  <c r="M667" i="4"/>
  <c r="L667" i="4"/>
  <c r="K667" i="4"/>
  <c r="O666" i="4"/>
  <c r="N666" i="4"/>
  <c r="M666" i="4"/>
  <c r="L666" i="4"/>
  <c r="K666" i="4"/>
  <c r="O665" i="4"/>
  <c r="N665" i="4"/>
  <c r="M665" i="4"/>
  <c r="L665" i="4"/>
  <c r="K665" i="4"/>
  <c r="O664" i="4"/>
  <c r="N664" i="4"/>
  <c r="M664" i="4"/>
  <c r="L664" i="4"/>
  <c r="K664" i="4"/>
  <c r="O663" i="4"/>
  <c r="N663" i="4"/>
  <c r="M663" i="4"/>
  <c r="L663" i="4"/>
  <c r="K663" i="4"/>
  <c r="O662" i="4"/>
  <c r="N662" i="4"/>
  <c r="M662" i="4"/>
  <c r="L662" i="4"/>
  <c r="K662" i="4"/>
  <c r="O661" i="4"/>
  <c r="N661" i="4"/>
  <c r="M661" i="4"/>
  <c r="L661" i="4"/>
  <c r="K661" i="4"/>
  <c r="O660" i="4"/>
  <c r="N660" i="4"/>
  <c r="M660" i="4"/>
  <c r="L660" i="4"/>
  <c r="K660" i="4"/>
  <c r="O659" i="4"/>
  <c r="N659" i="4"/>
  <c r="M659" i="4"/>
  <c r="L659" i="4"/>
  <c r="K659" i="4"/>
  <c r="O658" i="4"/>
  <c r="N658" i="4"/>
  <c r="M658" i="4"/>
  <c r="L658" i="4"/>
  <c r="K658" i="4"/>
  <c r="O657" i="4"/>
  <c r="N657" i="4"/>
  <c r="M657" i="4"/>
  <c r="L657" i="4"/>
  <c r="K657" i="4"/>
  <c r="O656" i="4"/>
  <c r="N656" i="4"/>
  <c r="M656" i="4"/>
  <c r="L656" i="4"/>
  <c r="K656" i="4"/>
  <c r="O655" i="4"/>
  <c r="N655" i="4"/>
  <c r="M655" i="4"/>
  <c r="L655" i="4"/>
  <c r="K655" i="4"/>
  <c r="O654" i="4"/>
  <c r="N654" i="4"/>
  <c r="M654" i="4"/>
  <c r="L654" i="4"/>
  <c r="K654" i="4"/>
  <c r="O653" i="4"/>
  <c r="N653" i="4"/>
  <c r="M653" i="4"/>
  <c r="L653" i="4"/>
  <c r="K653" i="4"/>
  <c r="O652" i="4"/>
  <c r="N652" i="4"/>
  <c r="M652" i="4"/>
  <c r="L652" i="4"/>
  <c r="K652" i="4"/>
  <c r="O651" i="4"/>
  <c r="N651" i="4"/>
  <c r="M651" i="4"/>
  <c r="L651" i="4"/>
  <c r="K651" i="4"/>
  <c r="O650" i="4"/>
  <c r="N650" i="4"/>
  <c r="M650" i="4"/>
  <c r="L650" i="4"/>
  <c r="K650" i="4"/>
  <c r="O649" i="4"/>
  <c r="N649" i="4"/>
  <c r="M649" i="4"/>
  <c r="L649" i="4"/>
  <c r="K649" i="4"/>
  <c r="O648" i="4"/>
  <c r="N648" i="4"/>
  <c r="M648" i="4"/>
  <c r="L648" i="4"/>
  <c r="K648" i="4"/>
  <c r="O647" i="4"/>
  <c r="N647" i="4"/>
  <c r="M647" i="4"/>
  <c r="L647" i="4"/>
  <c r="K647" i="4"/>
  <c r="O646" i="4"/>
  <c r="N646" i="4"/>
  <c r="M646" i="4"/>
  <c r="L646" i="4"/>
  <c r="K646" i="4"/>
  <c r="O645" i="4"/>
  <c r="N645" i="4"/>
  <c r="M645" i="4"/>
  <c r="L645" i="4"/>
  <c r="K645" i="4"/>
  <c r="O644" i="4"/>
  <c r="N644" i="4"/>
  <c r="M644" i="4"/>
  <c r="L644" i="4"/>
  <c r="K644" i="4"/>
  <c r="O643" i="4"/>
  <c r="N643" i="4"/>
  <c r="M643" i="4"/>
  <c r="L643" i="4"/>
  <c r="K643" i="4"/>
  <c r="O642" i="4"/>
  <c r="N642" i="4"/>
  <c r="M642" i="4"/>
  <c r="L642" i="4"/>
  <c r="K642" i="4"/>
  <c r="O641" i="4"/>
  <c r="N641" i="4"/>
  <c r="M641" i="4"/>
  <c r="L641" i="4"/>
  <c r="K641" i="4"/>
  <c r="O640" i="4"/>
  <c r="N640" i="4"/>
  <c r="M640" i="4"/>
  <c r="L640" i="4"/>
  <c r="K640" i="4"/>
  <c r="O639" i="4"/>
  <c r="N639" i="4"/>
  <c r="M639" i="4"/>
  <c r="L639" i="4"/>
  <c r="K639" i="4"/>
  <c r="O638" i="4"/>
  <c r="N638" i="4"/>
  <c r="M638" i="4"/>
  <c r="L638" i="4"/>
  <c r="K638" i="4"/>
  <c r="O637" i="4"/>
  <c r="N637" i="4"/>
  <c r="M637" i="4"/>
  <c r="L637" i="4"/>
  <c r="K637" i="4"/>
  <c r="O636" i="4"/>
  <c r="N636" i="4"/>
  <c r="M636" i="4"/>
  <c r="L636" i="4"/>
  <c r="K636" i="4"/>
  <c r="O635" i="4"/>
  <c r="N635" i="4"/>
  <c r="M635" i="4"/>
  <c r="L635" i="4"/>
  <c r="K635" i="4"/>
  <c r="O634" i="4"/>
  <c r="N634" i="4"/>
  <c r="M634" i="4"/>
  <c r="L634" i="4"/>
  <c r="K634" i="4"/>
  <c r="O633" i="4"/>
  <c r="N633" i="4"/>
  <c r="M633" i="4"/>
  <c r="L633" i="4"/>
  <c r="K633" i="4"/>
  <c r="O632" i="4"/>
  <c r="N632" i="4"/>
  <c r="M632" i="4"/>
  <c r="L632" i="4"/>
  <c r="K632" i="4"/>
  <c r="O631" i="4"/>
  <c r="N631" i="4"/>
  <c r="M631" i="4"/>
  <c r="L631" i="4"/>
  <c r="K631" i="4"/>
  <c r="O630" i="4"/>
  <c r="N630" i="4"/>
  <c r="M630" i="4"/>
  <c r="L630" i="4"/>
  <c r="K630" i="4"/>
  <c r="O629" i="4"/>
  <c r="N629" i="4"/>
  <c r="M629" i="4"/>
  <c r="L629" i="4"/>
  <c r="K629" i="4"/>
  <c r="O628" i="4"/>
  <c r="N628" i="4"/>
  <c r="M628" i="4"/>
  <c r="L628" i="4"/>
  <c r="K628" i="4"/>
  <c r="O627" i="4"/>
  <c r="N627" i="4"/>
  <c r="M627" i="4"/>
  <c r="L627" i="4"/>
  <c r="K627" i="4"/>
  <c r="O626" i="4"/>
  <c r="N626" i="4"/>
  <c r="M626" i="4"/>
  <c r="L626" i="4"/>
  <c r="K626" i="4"/>
  <c r="O625" i="4"/>
  <c r="N625" i="4"/>
  <c r="M625" i="4"/>
  <c r="L625" i="4"/>
  <c r="K625" i="4"/>
  <c r="O624" i="4"/>
  <c r="N624" i="4"/>
  <c r="M624" i="4"/>
  <c r="L624" i="4"/>
  <c r="K624" i="4"/>
  <c r="O623" i="4"/>
  <c r="N623" i="4"/>
  <c r="M623" i="4"/>
  <c r="L623" i="4"/>
  <c r="K623" i="4"/>
  <c r="O622" i="4"/>
  <c r="N622" i="4"/>
  <c r="M622" i="4"/>
  <c r="L622" i="4"/>
  <c r="K622" i="4"/>
  <c r="O621" i="4"/>
  <c r="N621" i="4"/>
  <c r="M621" i="4"/>
  <c r="L621" i="4"/>
  <c r="K621" i="4"/>
  <c r="O620" i="4"/>
  <c r="N620" i="4"/>
  <c r="M620" i="4"/>
  <c r="L620" i="4"/>
  <c r="K620" i="4"/>
  <c r="O619" i="4"/>
  <c r="N619" i="4"/>
  <c r="M619" i="4"/>
  <c r="L619" i="4"/>
  <c r="K619" i="4"/>
  <c r="O618" i="4"/>
  <c r="N618" i="4"/>
  <c r="M618" i="4"/>
  <c r="L618" i="4"/>
  <c r="K618" i="4"/>
  <c r="O617" i="4"/>
  <c r="N617" i="4"/>
  <c r="M617" i="4"/>
  <c r="L617" i="4"/>
  <c r="K617" i="4"/>
  <c r="O616" i="4"/>
  <c r="N616" i="4"/>
  <c r="M616" i="4"/>
  <c r="L616" i="4"/>
  <c r="K616" i="4"/>
  <c r="O615" i="4"/>
  <c r="N615" i="4"/>
  <c r="M615" i="4"/>
  <c r="L615" i="4"/>
  <c r="K615" i="4"/>
  <c r="O614" i="4"/>
  <c r="N614" i="4"/>
  <c r="M614" i="4"/>
  <c r="L614" i="4"/>
  <c r="K614" i="4"/>
  <c r="O613" i="4"/>
  <c r="N613" i="4"/>
  <c r="M613" i="4"/>
  <c r="L613" i="4"/>
  <c r="K613" i="4"/>
  <c r="O612" i="4"/>
  <c r="N612" i="4"/>
  <c r="M612" i="4"/>
  <c r="L612" i="4"/>
  <c r="K612" i="4"/>
  <c r="O611" i="4"/>
  <c r="N611" i="4"/>
  <c r="M611" i="4"/>
  <c r="L611" i="4"/>
  <c r="K611" i="4"/>
  <c r="O610" i="4"/>
  <c r="N610" i="4"/>
  <c r="M610" i="4"/>
  <c r="L610" i="4"/>
  <c r="K610" i="4"/>
  <c r="O609" i="4"/>
  <c r="N609" i="4"/>
  <c r="M609" i="4"/>
  <c r="L609" i="4"/>
  <c r="K609" i="4"/>
  <c r="O608" i="4"/>
  <c r="N608" i="4"/>
  <c r="M608" i="4"/>
  <c r="L608" i="4"/>
  <c r="K608" i="4"/>
  <c r="O607" i="4"/>
  <c r="N607" i="4"/>
  <c r="M607" i="4"/>
  <c r="L607" i="4"/>
  <c r="K607" i="4"/>
  <c r="O606" i="4"/>
  <c r="N606" i="4"/>
  <c r="M606" i="4"/>
  <c r="L606" i="4"/>
  <c r="K606" i="4"/>
  <c r="O605" i="4"/>
  <c r="N605" i="4"/>
  <c r="M605" i="4"/>
  <c r="L605" i="4"/>
  <c r="K605" i="4"/>
  <c r="O604" i="4"/>
  <c r="N604" i="4"/>
  <c r="M604" i="4"/>
  <c r="L604" i="4"/>
  <c r="K604" i="4"/>
  <c r="O603" i="4"/>
  <c r="N603" i="4"/>
  <c r="M603" i="4"/>
  <c r="L603" i="4"/>
  <c r="K603" i="4"/>
  <c r="O602" i="4"/>
  <c r="N602" i="4"/>
  <c r="M602" i="4"/>
  <c r="L602" i="4"/>
  <c r="K602" i="4"/>
  <c r="O601" i="4"/>
  <c r="N601" i="4"/>
  <c r="M601" i="4"/>
  <c r="L601" i="4"/>
  <c r="K601" i="4"/>
  <c r="O600" i="4"/>
  <c r="N600" i="4"/>
  <c r="M600" i="4"/>
  <c r="L600" i="4"/>
  <c r="K600" i="4"/>
  <c r="O599" i="4"/>
  <c r="N599" i="4"/>
  <c r="M599" i="4"/>
  <c r="L599" i="4"/>
  <c r="K599" i="4"/>
  <c r="O598" i="4"/>
  <c r="N598" i="4"/>
  <c r="M598" i="4"/>
  <c r="L598" i="4"/>
  <c r="K598" i="4"/>
  <c r="O597" i="4"/>
  <c r="N597" i="4"/>
  <c r="M597" i="4"/>
  <c r="L597" i="4"/>
  <c r="K597" i="4"/>
  <c r="O596" i="4"/>
  <c r="N596" i="4"/>
  <c r="M596" i="4"/>
  <c r="L596" i="4"/>
  <c r="K596" i="4"/>
  <c r="O595" i="4"/>
  <c r="N595" i="4"/>
  <c r="M595" i="4"/>
  <c r="L595" i="4"/>
  <c r="K595" i="4"/>
  <c r="O594" i="4"/>
  <c r="N594" i="4"/>
  <c r="M594" i="4"/>
  <c r="L594" i="4"/>
  <c r="K594" i="4"/>
  <c r="O593" i="4"/>
  <c r="N593" i="4"/>
  <c r="M593" i="4"/>
  <c r="L593" i="4"/>
  <c r="K593" i="4"/>
  <c r="O592" i="4"/>
  <c r="N592" i="4"/>
  <c r="M592" i="4"/>
  <c r="L592" i="4"/>
  <c r="K592" i="4"/>
  <c r="O591" i="4"/>
  <c r="N591" i="4"/>
  <c r="M591" i="4"/>
  <c r="L591" i="4"/>
  <c r="K591" i="4"/>
  <c r="O590" i="4"/>
  <c r="N590" i="4"/>
  <c r="M590" i="4"/>
  <c r="L590" i="4"/>
  <c r="K590" i="4"/>
  <c r="O589" i="4"/>
  <c r="N589" i="4"/>
  <c r="M589" i="4"/>
  <c r="L589" i="4"/>
  <c r="K589" i="4"/>
  <c r="O588" i="4"/>
  <c r="N588" i="4"/>
  <c r="M588" i="4"/>
  <c r="L588" i="4"/>
  <c r="K588" i="4"/>
  <c r="O587" i="4"/>
  <c r="N587" i="4"/>
  <c r="M587" i="4"/>
  <c r="L587" i="4"/>
  <c r="K587" i="4"/>
  <c r="O586" i="4"/>
  <c r="N586" i="4"/>
  <c r="M586" i="4"/>
  <c r="L586" i="4"/>
  <c r="K586" i="4"/>
  <c r="O585" i="4"/>
  <c r="N585" i="4"/>
  <c r="M585" i="4"/>
  <c r="L585" i="4"/>
  <c r="K585" i="4"/>
  <c r="O584" i="4"/>
  <c r="N584" i="4"/>
  <c r="M584" i="4"/>
  <c r="L584" i="4"/>
  <c r="K584" i="4"/>
  <c r="O583" i="4"/>
  <c r="N583" i="4"/>
  <c r="M583" i="4"/>
  <c r="L583" i="4"/>
  <c r="K583" i="4"/>
  <c r="O582" i="4"/>
  <c r="N582" i="4"/>
  <c r="M582" i="4"/>
  <c r="L582" i="4"/>
  <c r="K582" i="4"/>
  <c r="O581" i="4"/>
  <c r="N581" i="4"/>
  <c r="M581" i="4"/>
  <c r="L581" i="4"/>
  <c r="K581" i="4"/>
  <c r="O580" i="4"/>
  <c r="N580" i="4"/>
  <c r="M580" i="4"/>
  <c r="L580" i="4"/>
  <c r="K580" i="4"/>
  <c r="O579" i="4"/>
  <c r="N579" i="4"/>
  <c r="M579" i="4"/>
  <c r="L579" i="4"/>
  <c r="K579" i="4"/>
  <c r="O578" i="4"/>
  <c r="N578" i="4"/>
  <c r="M578" i="4"/>
  <c r="L578" i="4"/>
  <c r="K578" i="4"/>
  <c r="O577" i="4"/>
  <c r="N577" i="4"/>
  <c r="M577" i="4"/>
  <c r="L577" i="4"/>
  <c r="K577" i="4"/>
  <c r="O576" i="4"/>
  <c r="N576" i="4"/>
  <c r="M576" i="4"/>
  <c r="L576" i="4"/>
  <c r="K576" i="4"/>
  <c r="O575" i="4"/>
  <c r="N575" i="4"/>
  <c r="M575" i="4"/>
  <c r="L575" i="4"/>
  <c r="K575" i="4"/>
  <c r="O574" i="4"/>
  <c r="N574" i="4"/>
  <c r="M574" i="4"/>
  <c r="L574" i="4"/>
  <c r="K574" i="4"/>
  <c r="O573" i="4"/>
  <c r="N573" i="4"/>
  <c r="M573" i="4"/>
  <c r="L573" i="4"/>
  <c r="K573" i="4"/>
  <c r="O572" i="4"/>
  <c r="N572" i="4"/>
  <c r="M572" i="4"/>
  <c r="L572" i="4"/>
  <c r="K572" i="4"/>
  <c r="O571" i="4"/>
  <c r="N571" i="4"/>
  <c r="M571" i="4"/>
  <c r="L571" i="4"/>
  <c r="K571" i="4"/>
  <c r="O570" i="4"/>
  <c r="N570" i="4"/>
  <c r="M570" i="4"/>
  <c r="L570" i="4"/>
  <c r="K570" i="4"/>
  <c r="O569" i="4"/>
  <c r="N569" i="4"/>
  <c r="M569" i="4"/>
  <c r="L569" i="4"/>
  <c r="K569" i="4"/>
  <c r="O568" i="4"/>
  <c r="N568" i="4"/>
  <c r="M568" i="4"/>
  <c r="L568" i="4"/>
  <c r="K568" i="4"/>
  <c r="O567" i="4"/>
  <c r="N567" i="4"/>
  <c r="M567" i="4"/>
  <c r="L567" i="4"/>
  <c r="K567" i="4"/>
  <c r="O566" i="4"/>
  <c r="N566" i="4"/>
  <c r="M566" i="4"/>
  <c r="L566" i="4"/>
  <c r="K566" i="4"/>
  <c r="O565" i="4"/>
  <c r="N565" i="4"/>
  <c r="M565" i="4"/>
  <c r="L565" i="4"/>
  <c r="K565" i="4"/>
  <c r="O564" i="4"/>
  <c r="N564" i="4"/>
  <c r="M564" i="4"/>
  <c r="L564" i="4"/>
  <c r="K564" i="4"/>
  <c r="O563" i="4"/>
  <c r="N563" i="4"/>
  <c r="M563" i="4"/>
  <c r="L563" i="4"/>
  <c r="K563" i="4"/>
  <c r="O562" i="4"/>
  <c r="N562" i="4"/>
  <c r="M562" i="4"/>
  <c r="L562" i="4"/>
  <c r="K562" i="4"/>
  <c r="O561" i="4"/>
  <c r="N561" i="4"/>
  <c r="M561" i="4"/>
  <c r="L561" i="4"/>
  <c r="K561" i="4"/>
  <c r="O560" i="4"/>
  <c r="N560" i="4"/>
  <c r="M560" i="4"/>
  <c r="L560" i="4"/>
  <c r="K560" i="4"/>
  <c r="O559" i="4"/>
  <c r="N559" i="4"/>
  <c r="M559" i="4"/>
  <c r="L559" i="4"/>
  <c r="K559" i="4"/>
  <c r="O558" i="4"/>
  <c r="N558" i="4"/>
  <c r="M558" i="4"/>
  <c r="L558" i="4"/>
  <c r="K558" i="4"/>
  <c r="O557" i="4"/>
  <c r="N557" i="4"/>
  <c r="M557" i="4"/>
  <c r="L557" i="4"/>
  <c r="K557" i="4"/>
  <c r="O556" i="4"/>
  <c r="N556" i="4"/>
  <c r="M556" i="4"/>
  <c r="L556" i="4"/>
  <c r="K556" i="4"/>
  <c r="O555" i="4"/>
  <c r="N555" i="4"/>
  <c r="M555" i="4"/>
  <c r="L555" i="4"/>
  <c r="K555" i="4"/>
  <c r="O554" i="4"/>
  <c r="N554" i="4"/>
  <c r="M554" i="4"/>
  <c r="L554" i="4"/>
  <c r="K554" i="4"/>
  <c r="O553" i="4"/>
  <c r="N553" i="4"/>
  <c r="M553" i="4"/>
  <c r="L553" i="4"/>
  <c r="K553" i="4"/>
  <c r="O552" i="4"/>
  <c r="N552" i="4"/>
  <c r="M552" i="4"/>
  <c r="L552" i="4"/>
  <c r="K552" i="4"/>
  <c r="O551" i="4"/>
  <c r="N551" i="4"/>
  <c r="M551" i="4"/>
  <c r="L551" i="4"/>
  <c r="K551" i="4"/>
  <c r="O550" i="4"/>
  <c r="N550" i="4"/>
  <c r="M550" i="4"/>
  <c r="L550" i="4"/>
  <c r="K550" i="4"/>
  <c r="O549" i="4"/>
  <c r="N549" i="4"/>
  <c r="M549" i="4"/>
  <c r="L549" i="4"/>
  <c r="K549" i="4"/>
  <c r="O548" i="4"/>
  <c r="N548" i="4"/>
  <c r="M548" i="4"/>
  <c r="L548" i="4"/>
  <c r="K548" i="4"/>
  <c r="O547" i="4"/>
  <c r="N547" i="4"/>
  <c r="M547" i="4"/>
  <c r="L547" i="4"/>
  <c r="K547" i="4"/>
  <c r="O546" i="4"/>
  <c r="N546" i="4"/>
  <c r="M546" i="4"/>
  <c r="L546" i="4"/>
  <c r="K546" i="4"/>
  <c r="O545" i="4"/>
  <c r="N545" i="4"/>
  <c r="M545" i="4"/>
  <c r="L545" i="4"/>
  <c r="K545" i="4"/>
  <c r="O544" i="4"/>
  <c r="N544" i="4"/>
  <c r="M544" i="4"/>
  <c r="L544" i="4"/>
  <c r="K544" i="4"/>
  <c r="O543" i="4"/>
  <c r="N543" i="4"/>
  <c r="M543" i="4"/>
  <c r="L543" i="4"/>
  <c r="K543" i="4"/>
  <c r="O542" i="4"/>
  <c r="N542" i="4"/>
  <c r="M542" i="4"/>
  <c r="L542" i="4"/>
  <c r="K542" i="4"/>
  <c r="O541" i="4"/>
  <c r="N541" i="4"/>
  <c r="M541" i="4"/>
  <c r="L541" i="4"/>
  <c r="K541" i="4"/>
  <c r="O540" i="4"/>
  <c r="N540" i="4"/>
  <c r="M540" i="4"/>
  <c r="L540" i="4"/>
  <c r="K540" i="4"/>
  <c r="O539" i="4"/>
  <c r="N539" i="4"/>
  <c r="M539" i="4"/>
  <c r="L539" i="4"/>
  <c r="K539" i="4"/>
  <c r="O538" i="4"/>
  <c r="N538" i="4"/>
  <c r="M538" i="4"/>
  <c r="L538" i="4"/>
  <c r="K538" i="4"/>
  <c r="O537" i="4"/>
  <c r="N537" i="4"/>
  <c r="M537" i="4"/>
  <c r="L537" i="4"/>
  <c r="K537" i="4"/>
  <c r="O536" i="4"/>
  <c r="N536" i="4"/>
  <c r="M536" i="4"/>
  <c r="L536" i="4"/>
  <c r="K536" i="4"/>
  <c r="O535" i="4"/>
  <c r="N535" i="4"/>
  <c r="M535" i="4"/>
  <c r="L535" i="4"/>
  <c r="K535" i="4"/>
  <c r="O534" i="4"/>
  <c r="N534" i="4"/>
  <c r="M534" i="4"/>
  <c r="L534" i="4"/>
  <c r="K534" i="4"/>
  <c r="O533" i="4"/>
  <c r="N533" i="4"/>
  <c r="M533" i="4"/>
  <c r="L533" i="4"/>
  <c r="K533" i="4"/>
  <c r="O532" i="4"/>
  <c r="N532" i="4"/>
  <c r="M532" i="4"/>
  <c r="L532" i="4"/>
  <c r="K532" i="4"/>
  <c r="O531" i="4"/>
  <c r="N531" i="4"/>
  <c r="M531" i="4"/>
  <c r="L531" i="4"/>
  <c r="K531" i="4"/>
  <c r="O530" i="4"/>
  <c r="N530" i="4"/>
  <c r="M530" i="4"/>
  <c r="L530" i="4"/>
  <c r="K530" i="4"/>
  <c r="O529" i="4"/>
  <c r="N529" i="4"/>
  <c r="M529" i="4"/>
  <c r="L529" i="4"/>
  <c r="K529" i="4"/>
  <c r="O528" i="4"/>
  <c r="N528" i="4"/>
  <c r="M528" i="4"/>
  <c r="L528" i="4"/>
  <c r="K528" i="4"/>
  <c r="O527" i="4"/>
  <c r="N527" i="4"/>
  <c r="M527" i="4"/>
  <c r="L527" i="4"/>
  <c r="K527" i="4"/>
  <c r="O526" i="4"/>
  <c r="N526" i="4"/>
  <c r="M526" i="4"/>
  <c r="L526" i="4"/>
  <c r="K526" i="4"/>
  <c r="O525" i="4"/>
  <c r="N525" i="4"/>
  <c r="M525" i="4"/>
  <c r="L525" i="4"/>
  <c r="K525" i="4"/>
  <c r="O524" i="4"/>
  <c r="N524" i="4"/>
  <c r="M524" i="4"/>
  <c r="L524" i="4"/>
  <c r="K524" i="4"/>
  <c r="O523" i="4"/>
  <c r="N523" i="4"/>
  <c r="M523" i="4"/>
  <c r="L523" i="4"/>
  <c r="K523" i="4"/>
  <c r="O522" i="4"/>
  <c r="N522" i="4"/>
  <c r="M522" i="4"/>
  <c r="L522" i="4"/>
  <c r="K522" i="4"/>
  <c r="O521" i="4"/>
  <c r="N521" i="4"/>
  <c r="M521" i="4"/>
  <c r="L521" i="4"/>
  <c r="K521" i="4"/>
  <c r="O520" i="4"/>
  <c r="N520" i="4"/>
  <c r="M520" i="4"/>
  <c r="L520" i="4"/>
  <c r="K520" i="4"/>
  <c r="O519" i="4"/>
  <c r="N519" i="4"/>
  <c r="M519" i="4"/>
  <c r="L519" i="4"/>
  <c r="K519" i="4"/>
  <c r="O518" i="4"/>
  <c r="N518" i="4"/>
  <c r="M518" i="4"/>
  <c r="L518" i="4"/>
  <c r="K518" i="4"/>
  <c r="O517" i="4"/>
  <c r="N517" i="4"/>
  <c r="M517" i="4"/>
  <c r="L517" i="4"/>
  <c r="K517" i="4"/>
  <c r="O516" i="4"/>
  <c r="N516" i="4"/>
  <c r="M516" i="4"/>
  <c r="L516" i="4"/>
  <c r="K516" i="4"/>
  <c r="O515" i="4"/>
  <c r="N515" i="4"/>
  <c r="M515" i="4"/>
  <c r="L515" i="4"/>
  <c r="K515" i="4"/>
  <c r="O514" i="4"/>
  <c r="N514" i="4"/>
  <c r="M514" i="4"/>
  <c r="L514" i="4"/>
  <c r="K514" i="4"/>
  <c r="O513" i="4"/>
  <c r="N513" i="4"/>
  <c r="M513" i="4"/>
  <c r="L513" i="4"/>
  <c r="K513" i="4"/>
  <c r="O512" i="4"/>
  <c r="N512" i="4"/>
  <c r="M512" i="4"/>
  <c r="L512" i="4"/>
  <c r="K512" i="4"/>
  <c r="O511" i="4"/>
  <c r="N511" i="4"/>
  <c r="M511" i="4"/>
  <c r="L511" i="4"/>
  <c r="K511" i="4"/>
  <c r="O510" i="4"/>
  <c r="N510" i="4"/>
  <c r="M510" i="4"/>
  <c r="L510" i="4"/>
  <c r="K510" i="4"/>
  <c r="O509" i="4"/>
  <c r="N509" i="4"/>
  <c r="M509" i="4"/>
  <c r="L509" i="4"/>
  <c r="K509" i="4"/>
  <c r="O508" i="4"/>
  <c r="N508" i="4"/>
  <c r="M508" i="4"/>
  <c r="L508" i="4"/>
  <c r="K508" i="4"/>
  <c r="O507" i="4"/>
  <c r="N507" i="4"/>
  <c r="M507" i="4"/>
  <c r="L507" i="4"/>
  <c r="K507" i="4"/>
  <c r="O506" i="4"/>
  <c r="N506" i="4"/>
  <c r="M506" i="4"/>
  <c r="L506" i="4"/>
  <c r="K506" i="4"/>
  <c r="O505" i="4"/>
  <c r="N505" i="4"/>
  <c r="M505" i="4"/>
  <c r="L505" i="4"/>
  <c r="K505" i="4"/>
  <c r="O504" i="4"/>
  <c r="N504" i="4"/>
  <c r="M504" i="4"/>
  <c r="L504" i="4"/>
  <c r="K504" i="4"/>
  <c r="O503" i="4"/>
  <c r="N503" i="4"/>
  <c r="M503" i="4"/>
  <c r="L503" i="4"/>
  <c r="K503" i="4"/>
  <c r="O502" i="4"/>
  <c r="N502" i="4"/>
  <c r="M502" i="4"/>
  <c r="L502" i="4"/>
  <c r="K502" i="4"/>
  <c r="O501" i="4"/>
  <c r="N501" i="4"/>
  <c r="M501" i="4"/>
  <c r="L501" i="4"/>
  <c r="K501" i="4"/>
  <c r="O500" i="4"/>
  <c r="N500" i="4"/>
  <c r="M500" i="4"/>
  <c r="L500" i="4"/>
  <c r="K500" i="4"/>
  <c r="O499" i="4"/>
  <c r="N499" i="4"/>
  <c r="M499" i="4"/>
  <c r="L499" i="4"/>
  <c r="K499" i="4"/>
  <c r="O498" i="4"/>
  <c r="N498" i="4"/>
  <c r="M498" i="4"/>
  <c r="L498" i="4"/>
  <c r="K498" i="4"/>
  <c r="O497" i="4"/>
  <c r="N497" i="4"/>
  <c r="M497" i="4"/>
  <c r="L497" i="4"/>
  <c r="K497" i="4"/>
  <c r="O496" i="4"/>
  <c r="N496" i="4"/>
  <c r="M496" i="4"/>
  <c r="L496" i="4"/>
  <c r="K496" i="4"/>
  <c r="O495" i="4"/>
  <c r="N495" i="4"/>
  <c r="M495" i="4"/>
  <c r="L495" i="4"/>
  <c r="K495" i="4"/>
  <c r="O494" i="4"/>
  <c r="N494" i="4"/>
  <c r="M494" i="4"/>
  <c r="L494" i="4"/>
  <c r="K494" i="4"/>
  <c r="O493" i="4"/>
  <c r="N493" i="4"/>
  <c r="M493" i="4"/>
  <c r="L493" i="4"/>
  <c r="K493" i="4"/>
  <c r="O492" i="4"/>
  <c r="N492" i="4"/>
  <c r="M492" i="4"/>
  <c r="L492" i="4"/>
  <c r="K492" i="4"/>
  <c r="O491" i="4"/>
  <c r="N491" i="4"/>
  <c r="M491" i="4"/>
  <c r="L491" i="4"/>
  <c r="K491" i="4"/>
  <c r="O490" i="4"/>
  <c r="N490" i="4"/>
  <c r="M490" i="4"/>
  <c r="L490" i="4"/>
  <c r="K490" i="4"/>
  <c r="O489" i="4"/>
  <c r="N489" i="4"/>
  <c r="M489" i="4"/>
  <c r="L489" i="4"/>
  <c r="K489" i="4"/>
  <c r="O488" i="4"/>
  <c r="N488" i="4"/>
  <c r="M488" i="4"/>
  <c r="L488" i="4"/>
  <c r="K488" i="4"/>
  <c r="O487" i="4"/>
  <c r="N487" i="4"/>
  <c r="M487" i="4"/>
  <c r="L487" i="4"/>
  <c r="K487" i="4"/>
  <c r="O486" i="4"/>
  <c r="N486" i="4"/>
  <c r="M486" i="4"/>
  <c r="L486" i="4"/>
  <c r="K486" i="4"/>
  <c r="O485" i="4"/>
  <c r="N485" i="4"/>
  <c r="M485" i="4"/>
  <c r="L485" i="4"/>
  <c r="K485" i="4"/>
  <c r="O484" i="4"/>
  <c r="N484" i="4"/>
  <c r="M484" i="4"/>
  <c r="L484" i="4"/>
  <c r="K484" i="4"/>
  <c r="O483" i="4"/>
  <c r="N483" i="4"/>
  <c r="M483" i="4"/>
  <c r="L483" i="4"/>
  <c r="K483" i="4"/>
  <c r="O482" i="4"/>
  <c r="N482" i="4"/>
  <c r="M482" i="4"/>
  <c r="L482" i="4"/>
  <c r="K482" i="4"/>
  <c r="O481" i="4"/>
  <c r="N481" i="4"/>
  <c r="M481" i="4"/>
  <c r="L481" i="4"/>
  <c r="K481" i="4"/>
  <c r="O480" i="4"/>
  <c r="N480" i="4"/>
  <c r="M480" i="4"/>
  <c r="L480" i="4"/>
  <c r="K480" i="4"/>
  <c r="O479" i="4"/>
  <c r="N479" i="4"/>
  <c r="M479" i="4"/>
  <c r="L479" i="4"/>
  <c r="K479" i="4"/>
  <c r="O478" i="4"/>
  <c r="N478" i="4"/>
  <c r="M478" i="4"/>
  <c r="L478" i="4"/>
  <c r="K478" i="4"/>
  <c r="O477" i="4"/>
  <c r="N477" i="4"/>
  <c r="M477" i="4"/>
  <c r="L477" i="4"/>
  <c r="K477" i="4"/>
  <c r="O476" i="4"/>
  <c r="N476" i="4"/>
  <c r="M476" i="4"/>
  <c r="L476" i="4"/>
  <c r="K476" i="4"/>
  <c r="O475" i="4"/>
  <c r="N475" i="4"/>
  <c r="M475" i="4"/>
  <c r="L475" i="4"/>
  <c r="K475" i="4"/>
  <c r="O474" i="4"/>
  <c r="N474" i="4"/>
  <c r="M474" i="4"/>
  <c r="L474" i="4"/>
  <c r="K474" i="4"/>
  <c r="O473" i="4"/>
  <c r="N473" i="4"/>
  <c r="M473" i="4"/>
  <c r="L473" i="4"/>
  <c r="K473" i="4"/>
  <c r="O472" i="4"/>
  <c r="N472" i="4"/>
  <c r="M472" i="4"/>
  <c r="L472" i="4"/>
  <c r="K472" i="4"/>
  <c r="O471" i="4"/>
  <c r="N471" i="4"/>
  <c r="M471" i="4"/>
  <c r="L471" i="4"/>
  <c r="K471" i="4"/>
  <c r="O470" i="4"/>
  <c r="N470" i="4"/>
  <c r="M470" i="4"/>
  <c r="L470" i="4"/>
  <c r="K470" i="4"/>
  <c r="O469" i="4"/>
  <c r="N469" i="4"/>
  <c r="M469" i="4"/>
  <c r="L469" i="4"/>
  <c r="K469" i="4"/>
  <c r="O468" i="4"/>
  <c r="N468" i="4"/>
  <c r="M468" i="4"/>
  <c r="L468" i="4"/>
  <c r="K468" i="4"/>
  <c r="O467" i="4"/>
  <c r="N467" i="4"/>
  <c r="M467" i="4"/>
  <c r="L467" i="4"/>
  <c r="K467" i="4"/>
  <c r="O466" i="4"/>
  <c r="N466" i="4"/>
  <c r="M466" i="4"/>
  <c r="L466" i="4"/>
  <c r="K466" i="4"/>
  <c r="O465" i="4"/>
  <c r="N465" i="4"/>
  <c r="M465" i="4"/>
  <c r="L465" i="4"/>
  <c r="K465" i="4"/>
  <c r="O464" i="4"/>
  <c r="N464" i="4"/>
  <c r="M464" i="4"/>
  <c r="L464" i="4"/>
  <c r="K464" i="4"/>
  <c r="O463" i="4"/>
  <c r="N463" i="4"/>
  <c r="M463" i="4"/>
  <c r="L463" i="4"/>
  <c r="K463" i="4"/>
  <c r="O462" i="4"/>
  <c r="N462" i="4"/>
  <c r="M462" i="4"/>
  <c r="L462" i="4"/>
  <c r="K462" i="4"/>
  <c r="O461" i="4"/>
  <c r="N461" i="4"/>
  <c r="M461" i="4"/>
  <c r="L461" i="4"/>
  <c r="K461" i="4"/>
  <c r="O460" i="4"/>
  <c r="N460" i="4"/>
  <c r="M460" i="4"/>
  <c r="L460" i="4"/>
  <c r="K460" i="4"/>
  <c r="O459" i="4"/>
  <c r="N459" i="4"/>
  <c r="M459" i="4"/>
  <c r="L459" i="4"/>
  <c r="K459" i="4"/>
  <c r="O458" i="4"/>
  <c r="N458" i="4"/>
  <c r="M458" i="4"/>
  <c r="L458" i="4"/>
  <c r="K458" i="4"/>
  <c r="O457" i="4"/>
  <c r="N457" i="4"/>
  <c r="M457" i="4"/>
  <c r="L457" i="4"/>
  <c r="K457" i="4"/>
  <c r="O456" i="4"/>
  <c r="N456" i="4"/>
  <c r="M456" i="4"/>
  <c r="L456" i="4"/>
  <c r="K456" i="4"/>
  <c r="O455" i="4"/>
  <c r="N455" i="4"/>
  <c r="M455" i="4"/>
  <c r="L455" i="4"/>
  <c r="K455" i="4"/>
  <c r="O454" i="4"/>
  <c r="N454" i="4"/>
  <c r="M454" i="4"/>
  <c r="L454" i="4"/>
  <c r="K454" i="4"/>
  <c r="O453" i="4"/>
  <c r="N453" i="4"/>
  <c r="M453" i="4"/>
  <c r="L453" i="4"/>
  <c r="K453" i="4"/>
  <c r="O452" i="4"/>
  <c r="N452" i="4"/>
  <c r="M452" i="4"/>
  <c r="L452" i="4"/>
  <c r="K452" i="4"/>
  <c r="O451" i="4"/>
  <c r="N451" i="4"/>
  <c r="M451" i="4"/>
  <c r="L451" i="4"/>
  <c r="K451" i="4"/>
  <c r="O450" i="4"/>
  <c r="N450" i="4"/>
  <c r="M450" i="4"/>
  <c r="L450" i="4"/>
  <c r="K450" i="4"/>
  <c r="O449" i="4"/>
  <c r="N449" i="4"/>
  <c r="M449" i="4"/>
  <c r="L449" i="4"/>
  <c r="K449" i="4"/>
  <c r="O448" i="4"/>
  <c r="N448" i="4"/>
  <c r="M448" i="4"/>
  <c r="L448" i="4"/>
  <c r="K448" i="4"/>
  <c r="O447" i="4"/>
  <c r="N447" i="4"/>
  <c r="M447" i="4"/>
  <c r="L447" i="4"/>
  <c r="K447" i="4"/>
  <c r="O446" i="4"/>
  <c r="N446" i="4"/>
  <c r="M446" i="4"/>
  <c r="L446" i="4"/>
  <c r="K446" i="4"/>
  <c r="O445" i="4"/>
  <c r="N445" i="4"/>
  <c r="M445" i="4"/>
  <c r="L445" i="4"/>
  <c r="K445" i="4"/>
  <c r="O444" i="4"/>
  <c r="N444" i="4"/>
  <c r="M444" i="4"/>
  <c r="L444" i="4"/>
  <c r="K444" i="4"/>
  <c r="O443" i="4"/>
  <c r="N443" i="4"/>
  <c r="M443" i="4"/>
  <c r="L443" i="4"/>
  <c r="K443" i="4"/>
  <c r="O442" i="4"/>
  <c r="N442" i="4"/>
  <c r="M442" i="4"/>
  <c r="L442" i="4"/>
  <c r="K442" i="4"/>
  <c r="O441" i="4"/>
  <c r="N441" i="4"/>
  <c r="M441" i="4"/>
  <c r="L441" i="4"/>
  <c r="K441" i="4"/>
  <c r="O440" i="4"/>
  <c r="N440" i="4"/>
  <c r="M440" i="4"/>
  <c r="L440" i="4"/>
  <c r="K440" i="4"/>
  <c r="O439" i="4"/>
  <c r="N439" i="4"/>
  <c r="M439" i="4"/>
  <c r="L439" i="4"/>
  <c r="K439" i="4"/>
  <c r="O438" i="4"/>
  <c r="N438" i="4"/>
  <c r="M438" i="4"/>
  <c r="L438" i="4"/>
  <c r="K438" i="4"/>
  <c r="O437" i="4"/>
  <c r="N437" i="4"/>
  <c r="M437" i="4"/>
  <c r="L437" i="4"/>
  <c r="K437" i="4"/>
  <c r="O436" i="4"/>
  <c r="N436" i="4"/>
  <c r="M436" i="4"/>
  <c r="L436" i="4"/>
  <c r="K436" i="4"/>
  <c r="O435" i="4"/>
  <c r="N435" i="4"/>
  <c r="M435" i="4"/>
  <c r="L435" i="4"/>
  <c r="K435" i="4"/>
  <c r="O434" i="4"/>
  <c r="N434" i="4"/>
  <c r="M434" i="4"/>
  <c r="L434" i="4"/>
  <c r="K434" i="4"/>
  <c r="O433" i="4"/>
  <c r="N433" i="4"/>
  <c r="M433" i="4"/>
  <c r="L433" i="4"/>
  <c r="K433" i="4"/>
  <c r="O432" i="4"/>
  <c r="N432" i="4"/>
  <c r="M432" i="4"/>
  <c r="L432" i="4"/>
  <c r="K432" i="4"/>
  <c r="O431" i="4"/>
  <c r="N431" i="4"/>
  <c r="M431" i="4"/>
  <c r="L431" i="4"/>
  <c r="K431" i="4"/>
  <c r="O430" i="4"/>
  <c r="N430" i="4"/>
  <c r="M430" i="4"/>
  <c r="L430" i="4"/>
  <c r="K430" i="4"/>
  <c r="O429" i="4"/>
  <c r="N429" i="4"/>
  <c r="M429" i="4"/>
  <c r="L429" i="4"/>
  <c r="K429" i="4"/>
  <c r="O428" i="4"/>
  <c r="N428" i="4"/>
  <c r="M428" i="4"/>
  <c r="L428" i="4"/>
  <c r="K428" i="4"/>
  <c r="O427" i="4"/>
  <c r="N427" i="4"/>
  <c r="M427" i="4"/>
  <c r="L427" i="4"/>
  <c r="K427" i="4"/>
  <c r="O426" i="4"/>
  <c r="N426" i="4"/>
  <c r="M426" i="4"/>
  <c r="L426" i="4"/>
  <c r="K426" i="4"/>
  <c r="O425" i="4"/>
  <c r="N425" i="4"/>
  <c r="M425" i="4"/>
  <c r="L425" i="4"/>
  <c r="K425" i="4"/>
  <c r="O424" i="4"/>
  <c r="N424" i="4"/>
  <c r="M424" i="4"/>
  <c r="L424" i="4"/>
  <c r="K424" i="4"/>
  <c r="O423" i="4"/>
  <c r="N423" i="4"/>
  <c r="M423" i="4"/>
  <c r="L423" i="4"/>
  <c r="K423" i="4"/>
  <c r="O422" i="4"/>
  <c r="N422" i="4"/>
  <c r="M422" i="4"/>
  <c r="L422" i="4"/>
  <c r="K422" i="4"/>
  <c r="O421" i="4"/>
  <c r="N421" i="4"/>
  <c r="M421" i="4"/>
  <c r="L421" i="4"/>
  <c r="K421" i="4"/>
  <c r="O420" i="4"/>
  <c r="N420" i="4"/>
  <c r="M420" i="4"/>
  <c r="L420" i="4"/>
  <c r="K420" i="4"/>
  <c r="O419" i="4"/>
  <c r="N419" i="4"/>
  <c r="M419" i="4"/>
  <c r="L419" i="4"/>
  <c r="K419" i="4"/>
  <c r="O418" i="4"/>
  <c r="N418" i="4"/>
  <c r="M418" i="4"/>
  <c r="L418" i="4"/>
  <c r="K418" i="4"/>
  <c r="O417" i="4"/>
  <c r="N417" i="4"/>
  <c r="M417" i="4"/>
  <c r="L417" i="4"/>
  <c r="K417" i="4"/>
  <c r="O416" i="4"/>
  <c r="N416" i="4"/>
  <c r="M416" i="4"/>
  <c r="L416" i="4"/>
  <c r="K416" i="4"/>
  <c r="O415" i="4"/>
  <c r="N415" i="4"/>
  <c r="M415" i="4"/>
  <c r="L415" i="4"/>
  <c r="K415" i="4"/>
  <c r="O414" i="4"/>
  <c r="N414" i="4"/>
  <c r="M414" i="4"/>
  <c r="L414" i="4"/>
  <c r="K414" i="4"/>
  <c r="O413" i="4"/>
  <c r="N413" i="4"/>
  <c r="M413" i="4"/>
  <c r="L413" i="4"/>
  <c r="K413" i="4"/>
  <c r="O412" i="4"/>
  <c r="N412" i="4"/>
  <c r="M412" i="4"/>
  <c r="L412" i="4"/>
  <c r="K412" i="4"/>
  <c r="O411" i="4"/>
  <c r="N411" i="4"/>
  <c r="M411" i="4"/>
  <c r="L411" i="4"/>
  <c r="K411" i="4"/>
  <c r="O410" i="4"/>
  <c r="N410" i="4"/>
  <c r="M410" i="4"/>
  <c r="L410" i="4"/>
  <c r="K410" i="4"/>
  <c r="O409" i="4"/>
  <c r="N409" i="4"/>
  <c r="M409" i="4"/>
  <c r="L409" i="4"/>
  <c r="K409" i="4"/>
  <c r="O408" i="4"/>
  <c r="N408" i="4"/>
  <c r="M408" i="4"/>
  <c r="L408" i="4"/>
  <c r="K408" i="4"/>
  <c r="O407" i="4"/>
  <c r="N407" i="4"/>
  <c r="M407" i="4"/>
  <c r="L407" i="4"/>
  <c r="K407" i="4"/>
  <c r="O406" i="4"/>
  <c r="N406" i="4"/>
  <c r="M406" i="4"/>
  <c r="L406" i="4"/>
  <c r="K406" i="4"/>
  <c r="O405" i="4"/>
  <c r="N405" i="4"/>
  <c r="M405" i="4"/>
  <c r="L405" i="4"/>
  <c r="K405" i="4"/>
  <c r="O404" i="4"/>
  <c r="N404" i="4"/>
  <c r="M404" i="4"/>
  <c r="L404" i="4"/>
  <c r="K404" i="4"/>
  <c r="O403" i="4"/>
  <c r="N403" i="4"/>
  <c r="M403" i="4"/>
  <c r="L403" i="4"/>
  <c r="K403" i="4"/>
  <c r="O402" i="4"/>
  <c r="N402" i="4"/>
  <c r="M402" i="4"/>
  <c r="L402" i="4"/>
  <c r="K402" i="4"/>
  <c r="O401" i="4"/>
  <c r="N401" i="4"/>
  <c r="M401" i="4"/>
  <c r="L401" i="4"/>
  <c r="K401" i="4"/>
  <c r="O400" i="4"/>
  <c r="N400" i="4"/>
  <c r="M400" i="4"/>
  <c r="L400" i="4"/>
  <c r="K400" i="4"/>
  <c r="O399" i="4"/>
  <c r="N399" i="4"/>
  <c r="M399" i="4"/>
  <c r="L399" i="4"/>
  <c r="K399" i="4"/>
  <c r="O398" i="4"/>
  <c r="N398" i="4"/>
  <c r="M398" i="4"/>
  <c r="L398" i="4"/>
  <c r="K398" i="4"/>
  <c r="O397" i="4"/>
  <c r="N397" i="4"/>
  <c r="M397" i="4"/>
  <c r="L397" i="4"/>
  <c r="K397" i="4"/>
  <c r="O396" i="4"/>
  <c r="N396" i="4"/>
  <c r="M396" i="4"/>
  <c r="L396" i="4"/>
  <c r="K396" i="4"/>
  <c r="O395" i="4"/>
  <c r="N395" i="4"/>
  <c r="M395" i="4"/>
  <c r="L395" i="4"/>
  <c r="K395" i="4"/>
  <c r="O394" i="4"/>
  <c r="N394" i="4"/>
  <c r="M394" i="4"/>
  <c r="L394" i="4"/>
  <c r="K394" i="4"/>
  <c r="O393" i="4"/>
  <c r="N393" i="4"/>
  <c r="M393" i="4"/>
  <c r="L393" i="4"/>
  <c r="K393" i="4"/>
  <c r="O392" i="4"/>
  <c r="N392" i="4"/>
  <c r="M392" i="4"/>
  <c r="L392" i="4"/>
  <c r="K392" i="4"/>
  <c r="O391" i="4"/>
  <c r="N391" i="4"/>
  <c r="M391" i="4"/>
  <c r="L391" i="4"/>
  <c r="K391" i="4"/>
  <c r="O390" i="4"/>
  <c r="N390" i="4"/>
  <c r="M390" i="4"/>
  <c r="L390" i="4"/>
  <c r="K390" i="4"/>
  <c r="O389" i="4"/>
  <c r="N389" i="4"/>
  <c r="M389" i="4"/>
  <c r="L389" i="4"/>
  <c r="K389" i="4"/>
  <c r="O388" i="4"/>
  <c r="N388" i="4"/>
  <c r="M388" i="4"/>
  <c r="L388" i="4"/>
  <c r="K388" i="4"/>
  <c r="O387" i="4"/>
  <c r="N387" i="4"/>
  <c r="M387" i="4"/>
  <c r="L387" i="4"/>
  <c r="K387" i="4"/>
  <c r="O386" i="4"/>
  <c r="N386" i="4"/>
  <c r="M386" i="4"/>
  <c r="L386" i="4"/>
  <c r="K386" i="4"/>
  <c r="O385" i="4"/>
  <c r="N385" i="4"/>
  <c r="M385" i="4"/>
  <c r="L385" i="4"/>
  <c r="K385" i="4"/>
  <c r="O384" i="4"/>
  <c r="N384" i="4"/>
  <c r="M384" i="4"/>
  <c r="L384" i="4"/>
  <c r="K384" i="4"/>
  <c r="O383" i="4"/>
  <c r="N383" i="4"/>
  <c r="M383" i="4"/>
  <c r="L383" i="4"/>
  <c r="K383" i="4"/>
  <c r="O382" i="4"/>
  <c r="N382" i="4"/>
  <c r="M382" i="4"/>
  <c r="L382" i="4"/>
  <c r="K382" i="4"/>
  <c r="O381" i="4"/>
  <c r="N381" i="4"/>
  <c r="M381" i="4"/>
  <c r="L381" i="4"/>
  <c r="K381" i="4"/>
  <c r="O380" i="4"/>
  <c r="N380" i="4"/>
  <c r="M380" i="4"/>
  <c r="L380" i="4"/>
  <c r="K380" i="4"/>
  <c r="O379" i="4"/>
  <c r="N379" i="4"/>
  <c r="M379" i="4"/>
  <c r="L379" i="4"/>
  <c r="K379" i="4"/>
  <c r="O378" i="4"/>
  <c r="N378" i="4"/>
  <c r="M378" i="4"/>
  <c r="L378" i="4"/>
  <c r="K378" i="4"/>
  <c r="O377" i="4"/>
  <c r="N377" i="4"/>
  <c r="M377" i="4"/>
  <c r="L377" i="4"/>
  <c r="K377" i="4"/>
  <c r="O376" i="4"/>
  <c r="N376" i="4"/>
  <c r="M376" i="4"/>
  <c r="L376" i="4"/>
  <c r="K376" i="4"/>
  <c r="O375" i="4"/>
  <c r="N375" i="4"/>
  <c r="M375" i="4"/>
  <c r="L375" i="4"/>
  <c r="K375" i="4"/>
  <c r="O374" i="4"/>
  <c r="N374" i="4"/>
  <c r="M374" i="4"/>
  <c r="L374" i="4"/>
  <c r="K374" i="4"/>
  <c r="O373" i="4"/>
  <c r="N373" i="4"/>
  <c r="M373" i="4"/>
  <c r="L373" i="4"/>
  <c r="K373" i="4"/>
  <c r="O372" i="4"/>
  <c r="N372" i="4"/>
  <c r="M372" i="4"/>
  <c r="L372" i="4"/>
  <c r="K372" i="4"/>
  <c r="O371" i="4"/>
  <c r="N371" i="4"/>
  <c r="M371" i="4"/>
  <c r="L371" i="4"/>
  <c r="K371" i="4"/>
  <c r="O370" i="4"/>
  <c r="N370" i="4"/>
  <c r="M370" i="4"/>
  <c r="L370" i="4"/>
  <c r="K370" i="4"/>
  <c r="O369" i="4"/>
  <c r="N369" i="4"/>
  <c r="M369" i="4"/>
  <c r="L369" i="4"/>
  <c r="K369" i="4"/>
  <c r="O368" i="4"/>
  <c r="N368" i="4"/>
  <c r="M368" i="4"/>
  <c r="L368" i="4"/>
  <c r="K368" i="4"/>
  <c r="O367" i="4"/>
  <c r="N367" i="4"/>
  <c r="M367" i="4"/>
  <c r="L367" i="4"/>
  <c r="K367" i="4"/>
  <c r="O366" i="4"/>
  <c r="N366" i="4"/>
  <c r="M366" i="4"/>
  <c r="L366" i="4"/>
  <c r="K366" i="4"/>
  <c r="O365" i="4"/>
  <c r="N365" i="4"/>
  <c r="M365" i="4"/>
  <c r="L365" i="4"/>
  <c r="K365" i="4"/>
  <c r="O364" i="4"/>
  <c r="N364" i="4"/>
  <c r="M364" i="4"/>
  <c r="L364" i="4"/>
  <c r="K364" i="4"/>
  <c r="O363" i="4"/>
  <c r="N363" i="4"/>
  <c r="M363" i="4"/>
  <c r="L363" i="4"/>
  <c r="K363" i="4"/>
  <c r="O362" i="4"/>
  <c r="N362" i="4"/>
  <c r="M362" i="4"/>
  <c r="L362" i="4"/>
  <c r="K362" i="4"/>
  <c r="O361" i="4"/>
  <c r="N361" i="4"/>
  <c r="M361" i="4"/>
  <c r="L361" i="4"/>
  <c r="K361" i="4"/>
  <c r="O360" i="4"/>
  <c r="N360" i="4"/>
  <c r="M360" i="4"/>
  <c r="L360" i="4"/>
  <c r="K360" i="4"/>
  <c r="O359" i="4"/>
  <c r="N359" i="4"/>
  <c r="M359" i="4"/>
  <c r="L359" i="4"/>
  <c r="K359" i="4"/>
  <c r="O358" i="4"/>
  <c r="N358" i="4"/>
  <c r="M358" i="4"/>
  <c r="L358" i="4"/>
  <c r="K358" i="4"/>
  <c r="O357" i="4"/>
  <c r="N357" i="4"/>
  <c r="M357" i="4"/>
  <c r="L357" i="4"/>
  <c r="K357" i="4"/>
  <c r="O356" i="4"/>
  <c r="N356" i="4"/>
  <c r="M356" i="4"/>
  <c r="L356" i="4"/>
  <c r="K356" i="4"/>
  <c r="O355" i="4"/>
  <c r="N355" i="4"/>
  <c r="M355" i="4"/>
  <c r="L355" i="4"/>
  <c r="K355" i="4"/>
  <c r="O354" i="4"/>
  <c r="N354" i="4"/>
  <c r="M354" i="4"/>
  <c r="L354" i="4"/>
  <c r="K354" i="4"/>
  <c r="O353" i="4"/>
  <c r="N353" i="4"/>
  <c r="M353" i="4"/>
  <c r="L353" i="4"/>
  <c r="K353" i="4"/>
  <c r="O352" i="4"/>
  <c r="N352" i="4"/>
  <c r="M352" i="4"/>
  <c r="L352" i="4"/>
  <c r="K352" i="4"/>
  <c r="O351" i="4"/>
  <c r="N351" i="4"/>
  <c r="M351" i="4"/>
  <c r="L351" i="4"/>
  <c r="K351" i="4"/>
  <c r="O350" i="4"/>
  <c r="N350" i="4"/>
  <c r="M350" i="4"/>
  <c r="L350" i="4"/>
  <c r="K350" i="4"/>
  <c r="O349" i="4"/>
  <c r="N349" i="4"/>
  <c r="M349" i="4"/>
  <c r="L349" i="4"/>
  <c r="K349" i="4"/>
  <c r="O348" i="4"/>
  <c r="N348" i="4"/>
  <c r="M348" i="4"/>
  <c r="L348" i="4"/>
  <c r="K348" i="4"/>
  <c r="O347" i="4"/>
  <c r="N347" i="4"/>
  <c r="M347" i="4"/>
  <c r="L347" i="4"/>
  <c r="K347" i="4"/>
  <c r="O346" i="4"/>
  <c r="N346" i="4"/>
  <c r="M346" i="4"/>
  <c r="L346" i="4"/>
  <c r="K346" i="4"/>
  <c r="O345" i="4"/>
  <c r="N345" i="4"/>
  <c r="M345" i="4"/>
  <c r="L345" i="4"/>
  <c r="K345" i="4"/>
  <c r="O344" i="4"/>
  <c r="N344" i="4"/>
  <c r="M344" i="4"/>
  <c r="L344" i="4"/>
  <c r="K344" i="4"/>
  <c r="O343" i="4"/>
  <c r="N343" i="4"/>
  <c r="M343" i="4"/>
  <c r="L343" i="4"/>
  <c r="K343" i="4"/>
  <c r="O342" i="4"/>
  <c r="N342" i="4"/>
  <c r="M342" i="4"/>
  <c r="L342" i="4"/>
  <c r="K342" i="4"/>
  <c r="O341" i="4"/>
  <c r="N341" i="4"/>
  <c r="M341" i="4"/>
  <c r="L341" i="4"/>
  <c r="K341" i="4"/>
  <c r="O340" i="4"/>
  <c r="N340" i="4"/>
  <c r="M340" i="4"/>
  <c r="L340" i="4"/>
  <c r="K340" i="4"/>
  <c r="O339" i="4"/>
  <c r="N339" i="4"/>
  <c r="M339" i="4"/>
  <c r="L339" i="4"/>
  <c r="K339" i="4"/>
  <c r="O338" i="4"/>
  <c r="N338" i="4"/>
  <c r="M338" i="4"/>
  <c r="L338" i="4"/>
  <c r="K338" i="4"/>
  <c r="O337" i="4"/>
  <c r="N337" i="4"/>
  <c r="M337" i="4"/>
  <c r="L337" i="4"/>
  <c r="K337" i="4"/>
  <c r="O336" i="4"/>
  <c r="N336" i="4"/>
  <c r="M336" i="4"/>
  <c r="L336" i="4"/>
  <c r="K336" i="4"/>
  <c r="O335" i="4"/>
  <c r="N335" i="4"/>
  <c r="M335" i="4"/>
  <c r="L335" i="4"/>
  <c r="K335" i="4"/>
  <c r="O334" i="4"/>
  <c r="N334" i="4"/>
  <c r="M334" i="4"/>
  <c r="L334" i="4"/>
  <c r="K334" i="4"/>
  <c r="O333" i="4"/>
  <c r="N333" i="4"/>
  <c r="M333" i="4"/>
  <c r="L333" i="4"/>
  <c r="K333" i="4"/>
  <c r="O332" i="4"/>
  <c r="N332" i="4"/>
  <c r="M332" i="4"/>
  <c r="L332" i="4"/>
  <c r="K332" i="4"/>
  <c r="O331" i="4"/>
  <c r="N331" i="4"/>
  <c r="M331" i="4"/>
  <c r="L331" i="4"/>
  <c r="K331" i="4"/>
  <c r="O330" i="4"/>
  <c r="N330" i="4"/>
  <c r="M330" i="4"/>
  <c r="L330" i="4"/>
  <c r="K330" i="4"/>
  <c r="O329" i="4"/>
  <c r="N329" i="4"/>
  <c r="M329" i="4"/>
  <c r="L329" i="4"/>
  <c r="K329" i="4"/>
  <c r="O328" i="4"/>
  <c r="N328" i="4"/>
  <c r="M328" i="4"/>
  <c r="L328" i="4"/>
  <c r="K328" i="4"/>
  <c r="O327" i="4"/>
  <c r="N327" i="4"/>
  <c r="M327" i="4"/>
  <c r="L327" i="4"/>
  <c r="K327" i="4"/>
  <c r="O326" i="4"/>
  <c r="N326" i="4"/>
  <c r="M326" i="4"/>
  <c r="L326" i="4"/>
  <c r="K326" i="4"/>
  <c r="O325" i="4"/>
  <c r="N325" i="4"/>
  <c r="M325" i="4"/>
  <c r="L325" i="4"/>
  <c r="K325" i="4"/>
  <c r="O324" i="4"/>
  <c r="N324" i="4"/>
  <c r="M324" i="4"/>
  <c r="L324" i="4"/>
  <c r="K324" i="4"/>
  <c r="O323" i="4"/>
  <c r="N323" i="4"/>
  <c r="M323" i="4"/>
  <c r="L323" i="4"/>
  <c r="K323" i="4"/>
  <c r="O322" i="4"/>
  <c r="N322" i="4"/>
  <c r="M322" i="4"/>
  <c r="L322" i="4"/>
  <c r="K322" i="4"/>
  <c r="O321" i="4"/>
  <c r="N321" i="4"/>
  <c r="M321" i="4"/>
  <c r="L321" i="4"/>
  <c r="K321" i="4"/>
  <c r="O320" i="4"/>
  <c r="N320" i="4"/>
  <c r="M320" i="4"/>
  <c r="L320" i="4"/>
  <c r="K320" i="4"/>
  <c r="O319" i="4"/>
  <c r="N319" i="4"/>
  <c r="M319" i="4"/>
  <c r="L319" i="4"/>
  <c r="K319" i="4"/>
  <c r="O318" i="4"/>
  <c r="N318" i="4"/>
  <c r="M318" i="4"/>
  <c r="L318" i="4"/>
  <c r="K318" i="4"/>
  <c r="O317" i="4"/>
  <c r="N317" i="4"/>
  <c r="M317" i="4"/>
  <c r="L317" i="4"/>
  <c r="K317" i="4"/>
  <c r="O316" i="4"/>
  <c r="N316" i="4"/>
  <c r="M316" i="4"/>
  <c r="L316" i="4"/>
  <c r="K316" i="4"/>
  <c r="O315" i="4"/>
  <c r="N315" i="4"/>
  <c r="M315" i="4"/>
  <c r="L315" i="4"/>
  <c r="K315" i="4"/>
  <c r="O314" i="4"/>
  <c r="N314" i="4"/>
  <c r="M314" i="4"/>
  <c r="L314" i="4"/>
  <c r="K314" i="4"/>
  <c r="O313" i="4"/>
  <c r="N313" i="4"/>
  <c r="M313" i="4"/>
  <c r="L313" i="4"/>
  <c r="K313" i="4"/>
  <c r="O312" i="4"/>
  <c r="N312" i="4"/>
  <c r="M312" i="4"/>
  <c r="L312" i="4"/>
  <c r="K312" i="4"/>
  <c r="O311" i="4"/>
  <c r="N311" i="4"/>
  <c r="M311" i="4"/>
  <c r="L311" i="4"/>
  <c r="K311" i="4"/>
  <c r="O310" i="4"/>
  <c r="N310" i="4"/>
  <c r="M310" i="4"/>
  <c r="L310" i="4"/>
  <c r="K310" i="4"/>
  <c r="O309" i="4"/>
  <c r="N309" i="4"/>
  <c r="M309" i="4"/>
  <c r="L309" i="4"/>
  <c r="K309" i="4"/>
  <c r="O308" i="4"/>
  <c r="N308" i="4"/>
  <c r="M308" i="4"/>
  <c r="L308" i="4"/>
  <c r="K308" i="4"/>
  <c r="O307" i="4"/>
  <c r="N307" i="4"/>
  <c r="M307" i="4"/>
  <c r="L307" i="4"/>
  <c r="K307" i="4"/>
  <c r="O306" i="4"/>
  <c r="N306" i="4"/>
  <c r="M306" i="4"/>
  <c r="L306" i="4"/>
  <c r="K306" i="4"/>
  <c r="O305" i="4"/>
  <c r="N305" i="4"/>
  <c r="M305" i="4"/>
  <c r="L305" i="4"/>
  <c r="K305" i="4"/>
  <c r="O304" i="4"/>
  <c r="N304" i="4"/>
  <c r="M304" i="4"/>
  <c r="L304" i="4"/>
  <c r="K304" i="4"/>
  <c r="O303" i="4"/>
  <c r="N303" i="4"/>
  <c r="M303" i="4"/>
  <c r="L303" i="4"/>
  <c r="K303" i="4"/>
  <c r="O302" i="4"/>
  <c r="N302" i="4"/>
  <c r="M302" i="4"/>
  <c r="L302" i="4"/>
  <c r="K302" i="4"/>
  <c r="O301" i="4"/>
  <c r="N301" i="4"/>
  <c r="M301" i="4"/>
  <c r="L301" i="4"/>
  <c r="K301" i="4"/>
  <c r="O300" i="4"/>
  <c r="N300" i="4"/>
  <c r="M300" i="4"/>
  <c r="L300" i="4"/>
  <c r="K300" i="4"/>
  <c r="O299" i="4"/>
  <c r="N299" i="4"/>
  <c r="M299" i="4"/>
  <c r="L299" i="4"/>
  <c r="K299" i="4"/>
  <c r="O298" i="4"/>
  <c r="N298" i="4"/>
  <c r="M298" i="4"/>
  <c r="L298" i="4"/>
  <c r="K298" i="4"/>
  <c r="O297" i="4"/>
  <c r="N297" i="4"/>
  <c r="M297" i="4"/>
  <c r="L297" i="4"/>
  <c r="K297" i="4"/>
  <c r="O296" i="4"/>
  <c r="N296" i="4"/>
  <c r="M296" i="4"/>
  <c r="L296" i="4"/>
  <c r="K296" i="4"/>
  <c r="O295" i="4"/>
  <c r="N295" i="4"/>
  <c r="M295" i="4"/>
  <c r="L295" i="4"/>
  <c r="K295" i="4"/>
  <c r="O294" i="4"/>
  <c r="N294" i="4"/>
  <c r="M294" i="4"/>
  <c r="L294" i="4"/>
  <c r="K294" i="4"/>
  <c r="O293" i="4"/>
  <c r="N293" i="4"/>
  <c r="M293" i="4"/>
  <c r="L293" i="4"/>
  <c r="K293" i="4"/>
  <c r="O292" i="4"/>
  <c r="N292" i="4"/>
  <c r="M292" i="4"/>
  <c r="L292" i="4"/>
  <c r="K292" i="4"/>
  <c r="O291" i="4"/>
  <c r="N291" i="4"/>
  <c r="M291" i="4"/>
  <c r="L291" i="4"/>
  <c r="K291" i="4"/>
  <c r="O290" i="4"/>
  <c r="N290" i="4"/>
  <c r="M290" i="4"/>
  <c r="L290" i="4"/>
  <c r="K290" i="4"/>
  <c r="O289" i="4"/>
  <c r="N289" i="4"/>
  <c r="M289" i="4"/>
  <c r="L289" i="4"/>
  <c r="K289" i="4"/>
  <c r="O288" i="4"/>
  <c r="N288" i="4"/>
  <c r="M288" i="4"/>
  <c r="L288" i="4"/>
  <c r="K288" i="4"/>
  <c r="O287" i="4"/>
  <c r="N287" i="4"/>
  <c r="M287" i="4"/>
  <c r="L287" i="4"/>
  <c r="K287" i="4"/>
  <c r="O286" i="4"/>
  <c r="N286" i="4"/>
  <c r="M286" i="4"/>
  <c r="L286" i="4"/>
  <c r="K286" i="4"/>
  <c r="O285" i="4"/>
  <c r="N285" i="4"/>
  <c r="M285" i="4"/>
  <c r="L285" i="4"/>
  <c r="K285" i="4"/>
  <c r="O284" i="4"/>
  <c r="N284" i="4"/>
  <c r="M284" i="4"/>
  <c r="L284" i="4"/>
  <c r="K284" i="4"/>
  <c r="O283" i="4"/>
  <c r="N283" i="4"/>
  <c r="M283" i="4"/>
  <c r="L283" i="4"/>
  <c r="K283" i="4"/>
  <c r="O282" i="4"/>
  <c r="N282" i="4"/>
  <c r="M282" i="4"/>
  <c r="L282" i="4"/>
  <c r="K282" i="4"/>
  <c r="O281" i="4"/>
  <c r="N281" i="4"/>
  <c r="M281" i="4"/>
  <c r="L281" i="4"/>
  <c r="K281" i="4"/>
  <c r="O280" i="4"/>
  <c r="N280" i="4"/>
  <c r="M280" i="4"/>
  <c r="L280" i="4"/>
  <c r="K280" i="4"/>
  <c r="O279" i="4"/>
  <c r="N279" i="4"/>
  <c r="M279" i="4"/>
  <c r="L279" i="4"/>
  <c r="K279" i="4"/>
  <c r="O278" i="4"/>
  <c r="N278" i="4"/>
  <c r="M278" i="4"/>
  <c r="L278" i="4"/>
  <c r="K278" i="4"/>
  <c r="O277" i="4"/>
  <c r="N277" i="4"/>
  <c r="M277" i="4"/>
  <c r="L277" i="4"/>
  <c r="K277" i="4"/>
  <c r="O276" i="4"/>
  <c r="N276" i="4"/>
  <c r="M276" i="4"/>
  <c r="L276" i="4"/>
  <c r="K276" i="4"/>
  <c r="O275" i="4"/>
  <c r="N275" i="4"/>
  <c r="M275" i="4"/>
  <c r="L275" i="4"/>
  <c r="K275" i="4"/>
  <c r="O274" i="4"/>
  <c r="N274" i="4"/>
  <c r="M274" i="4"/>
  <c r="L274" i="4"/>
  <c r="K274" i="4"/>
  <c r="O273" i="4"/>
  <c r="N273" i="4"/>
  <c r="M273" i="4"/>
  <c r="L273" i="4"/>
  <c r="K273" i="4"/>
  <c r="O272" i="4"/>
  <c r="N272" i="4"/>
  <c r="M272" i="4"/>
  <c r="L272" i="4"/>
  <c r="K272" i="4"/>
  <c r="O271" i="4"/>
  <c r="N271" i="4"/>
  <c r="M271" i="4"/>
  <c r="L271" i="4"/>
  <c r="K271" i="4"/>
  <c r="O270" i="4"/>
  <c r="N270" i="4"/>
  <c r="M270" i="4"/>
  <c r="L270" i="4"/>
  <c r="K270" i="4"/>
  <c r="O269" i="4"/>
  <c r="N269" i="4"/>
  <c r="M269" i="4"/>
  <c r="L269" i="4"/>
  <c r="K269" i="4"/>
  <c r="O268" i="4"/>
  <c r="N268" i="4"/>
  <c r="M268" i="4"/>
  <c r="L268" i="4"/>
  <c r="K268" i="4"/>
  <c r="O267" i="4"/>
  <c r="N267" i="4"/>
  <c r="M267" i="4"/>
  <c r="L267" i="4"/>
  <c r="K267" i="4"/>
  <c r="O266" i="4"/>
  <c r="N266" i="4"/>
  <c r="M266" i="4"/>
  <c r="L266" i="4"/>
  <c r="K266" i="4"/>
  <c r="O265" i="4"/>
  <c r="N265" i="4"/>
  <c r="M265" i="4"/>
  <c r="L265" i="4"/>
  <c r="K265" i="4"/>
  <c r="O264" i="4"/>
  <c r="N264" i="4"/>
  <c r="M264" i="4"/>
  <c r="L264" i="4"/>
  <c r="K264" i="4"/>
  <c r="O263" i="4"/>
  <c r="N263" i="4"/>
  <c r="M263" i="4"/>
  <c r="L263" i="4"/>
  <c r="K263" i="4"/>
  <c r="O262" i="4"/>
  <c r="N262" i="4"/>
  <c r="M262" i="4"/>
  <c r="L262" i="4"/>
  <c r="K262" i="4"/>
  <c r="O261" i="4"/>
  <c r="N261" i="4"/>
  <c r="M261" i="4"/>
  <c r="L261" i="4"/>
  <c r="K261" i="4"/>
  <c r="O260" i="4"/>
  <c r="N260" i="4"/>
  <c r="M260" i="4"/>
  <c r="L260" i="4"/>
  <c r="K260" i="4"/>
  <c r="O259" i="4"/>
  <c r="N259" i="4"/>
  <c r="M259" i="4"/>
  <c r="L259" i="4"/>
  <c r="K259" i="4"/>
  <c r="O258" i="4"/>
  <c r="N258" i="4"/>
  <c r="M258" i="4"/>
  <c r="L258" i="4"/>
  <c r="K258" i="4"/>
  <c r="O257" i="4"/>
  <c r="N257" i="4"/>
  <c r="M257" i="4"/>
  <c r="L257" i="4"/>
  <c r="K257" i="4"/>
  <c r="O256" i="4"/>
  <c r="N256" i="4"/>
  <c r="M256" i="4"/>
  <c r="L256" i="4"/>
  <c r="K256" i="4"/>
  <c r="O255" i="4"/>
  <c r="N255" i="4"/>
  <c r="M255" i="4"/>
  <c r="L255" i="4"/>
  <c r="K255" i="4"/>
  <c r="O254" i="4"/>
  <c r="N254" i="4"/>
  <c r="M254" i="4"/>
  <c r="L254" i="4"/>
  <c r="K254" i="4"/>
  <c r="O253" i="4"/>
  <c r="N253" i="4"/>
  <c r="M253" i="4"/>
  <c r="L253" i="4"/>
  <c r="K253" i="4"/>
  <c r="O252" i="4"/>
  <c r="N252" i="4"/>
  <c r="M252" i="4"/>
  <c r="L252" i="4"/>
  <c r="K252" i="4"/>
  <c r="O251" i="4"/>
  <c r="N251" i="4"/>
  <c r="M251" i="4"/>
  <c r="L251" i="4"/>
  <c r="K251" i="4"/>
  <c r="O250" i="4"/>
  <c r="N250" i="4"/>
  <c r="M250" i="4"/>
  <c r="L250" i="4"/>
  <c r="K250" i="4"/>
  <c r="O249" i="4"/>
  <c r="N249" i="4"/>
  <c r="M249" i="4"/>
  <c r="L249" i="4"/>
  <c r="K249" i="4"/>
  <c r="O248" i="4"/>
  <c r="N248" i="4"/>
  <c r="M248" i="4"/>
  <c r="L248" i="4"/>
  <c r="K248" i="4"/>
  <c r="O247" i="4"/>
  <c r="N247" i="4"/>
  <c r="M247" i="4"/>
  <c r="L247" i="4"/>
  <c r="K247" i="4"/>
  <c r="O246" i="4"/>
  <c r="N246" i="4"/>
  <c r="M246" i="4"/>
  <c r="L246" i="4"/>
  <c r="K246" i="4"/>
  <c r="O245" i="4"/>
  <c r="N245" i="4"/>
  <c r="M245" i="4"/>
  <c r="L245" i="4"/>
  <c r="K245" i="4"/>
  <c r="O244" i="4"/>
  <c r="N244" i="4"/>
  <c r="M244" i="4"/>
  <c r="L244" i="4"/>
  <c r="K244" i="4"/>
  <c r="O243" i="4"/>
  <c r="N243" i="4"/>
  <c r="M243" i="4"/>
  <c r="L243" i="4"/>
  <c r="K243" i="4"/>
  <c r="O242" i="4"/>
  <c r="N242" i="4"/>
  <c r="M242" i="4"/>
  <c r="L242" i="4"/>
  <c r="K242" i="4"/>
  <c r="O241" i="4"/>
  <c r="N241" i="4"/>
  <c r="M241" i="4"/>
  <c r="L241" i="4"/>
  <c r="K241" i="4"/>
  <c r="O240" i="4"/>
  <c r="N240" i="4"/>
  <c r="M240" i="4"/>
  <c r="L240" i="4"/>
  <c r="K240" i="4"/>
  <c r="O239" i="4"/>
  <c r="N239" i="4"/>
  <c r="M239" i="4"/>
  <c r="L239" i="4"/>
  <c r="K239" i="4"/>
  <c r="O238" i="4"/>
  <c r="N238" i="4"/>
  <c r="M238" i="4"/>
  <c r="L238" i="4"/>
  <c r="K238" i="4"/>
  <c r="O237" i="4"/>
  <c r="N237" i="4"/>
  <c r="M237" i="4"/>
  <c r="L237" i="4"/>
  <c r="K237" i="4"/>
  <c r="O236" i="4"/>
  <c r="N236" i="4"/>
  <c r="M236" i="4"/>
  <c r="L236" i="4"/>
  <c r="K236" i="4"/>
  <c r="O235" i="4"/>
  <c r="N235" i="4"/>
  <c r="M235" i="4"/>
  <c r="L235" i="4"/>
  <c r="K235" i="4"/>
  <c r="O234" i="4"/>
  <c r="N234" i="4"/>
  <c r="M234" i="4"/>
  <c r="L234" i="4"/>
  <c r="K234" i="4"/>
  <c r="O233" i="4"/>
  <c r="N233" i="4"/>
  <c r="M233" i="4"/>
  <c r="L233" i="4"/>
  <c r="K233" i="4"/>
  <c r="O232" i="4"/>
  <c r="N232" i="4"/>
  <c r="M232" i="4"/>
  <c r="L232" i="4"/>
  <c r="K232" i="4"/>
  <c r="O231" i="4"/>
  <c r="N231" i="4"/>
  <c r="M231" i="4"/>
  <c r="L231" i="4"/>
  <c r="K231" i="4"/>
  <c r="O230" i="4"/>
  <c r="N230" i="4"/>
  <c r="M230" i="4"/>
  <c r="L230" i="4"/>
  <c r="K230" i="4"/>
  <c r="O229" i="4"/>
  <c r="N229" i="4"/>
  <c r="M229" i="4"/>
  <c r="L229" i="4"/>
  <c r="K229" i="4"/>
  <c r="O228" i="4"/>
  <c r="N228" i="4"/>
  <c r="M228" i="4"/>
  <c r="L228" i="4"/>
  <c r="K228" i="4"/>
  <c r="O227" i="4"/>
  <c r="N227" i="4"/>
  <c r="M227" i="4"/>
  <c r="L227" i="4"/>
  <c r="K227" i="4"/>
  <c r="O226" i="4"/>
  <c r="N226" i="4"/>
  <c r="M226" i="4"/>
  <c r="L226" i="4"/>
  <c r="K226" i="4"/>
  <c r="O225" i="4"/>
  <c r="N225" i="4"/>
  <c r="M225" i="4"/>
  <c r="L225" i="4"/>
  <c r="K225" i="4"/>
  <c r="O224" i="4"/>
  <c r="N224" i="4"/>
  <c r="M224" i="4"/>
  <c r="L224" i="4"/>
  <c r="K224" i="4"/>
  <c r="O223" i="4"/>
  <c r="N223" i="4"/>
  <c r="M223" i="4"/>
  <c r="L223" i="4"/>
  <c r="K223" i="4"/>
  <c r="O222" i="4"/>
  <c r="N222" i="4"/>
  <c r="M222" i="4"/>
  <c r="L222" i="4"/>
  <c r="K222" i="4"/>
  <c r="O221" i="4"/>
  <c r="N221" i="4"/>
  <c r="M221" i="4"/>
  <c r="L221" i="4"/>
  <c r="K221" i="4"/>
  <c r="O220" i="4"/>
  <c r="N220" i="4"/>
  <c r="M220" i="4"/>
  <c r="L220" i="4"/>
  <c r="K220" i="4"/>
  <c r="O219" i="4"/>
  <c r="N219" i="4"/>
  <c r="M219" i="4"/>
  <c r="L219" i="4"/>
  <c r="K219" i="4"/>
  <c r="O218" i="4"/>
  <c r="N218" i="4"/>
  <c r="M218" i="4"/>
  <c r="L218" i="4"/>
  <c r="K218" i="4"/>
  <c r="O217" i="4"/>
  <c r="N217" i="4"/>
  <c r="M217" i="4"/>
  <c r="L217" i="4"/>
  <c r="K217" i="4"/>
  <c r="O216" i="4"/>
  <c r="N216" i="4"/>
  <c r="M216" i="4"/>
  <c r="L216" i="4"/>
  <c r="K216" i="4"/>
  <c r="O215" i="4"/>
  <c r="N215" i="4"/>
  <c r="M215" i="4"/>
  <c r="L215" i="4"/>
  <c r="K215" i="4"/>
  <c r="O214" i="4"/>
  <c r="N214" i="4"/>
  <c r="M214" i="4"/>
  <c r="L214" i="4"/>
  <c r="K214" i="4"/>
  <c r="O213" i="4"/>
  <c r="N213" i="4"/>
  <c r="M213" i="4"/>
  <c r="L213" i="4"/>
  <c r="K213" i="4"/>
  <c r="O212" i="4"/>
  <c r="N212" i="4"/>
  <c r="M212" i="4"/>
  <c r="L212" i="4"/>
  <c r="K212" i="4"/>
  <c r="O211" i="4"/>
  <c r="N211" i="4"/>
  <c r="M211" i="4"/>
  <c r="L211" i="4"/>
  <c r="K211" i="4"/>
  <c r="O210" i="4"/>
  <c r="N210" i="4"/>
  <c r="M210" i="4"/>
  <c r="L210" i="4"/>
  <c r="K210" i="4"/>
  <c r="O209" i="4"/>
  <c r="N209" i="4"/>
  <c r="M209" i="4"/>
  <c r="L209" i="4"/>
  <c r="K209" i="4"/>
  <c r="O208" i="4"/>
  <c r="N208" i="4"/>
  <c r="M208" i="4"/>
  <c r="L208" i="4"/>
  <c r="K208" i="4"/>
  <c r="O207" i="4"/>
  <c r="N207" i="4"/>
  <c r="M207" i="4"/>
  <c r="L207" i="4"/>
  <c r="K207" i="4"/>
  <c r="O206" i="4"/>
  <c r="N206" i="4"/>
  <c r="M206" i="4"/>
  <c r="L206" i="4"/>
  <c r="K206" i="4"/>
  <c r="O205" i="4"/>
  <c r="N205" i="4"/>
  <c r="M205" i="4"/>
  <c r="L205" i="4"/>
  <c r="K205" i="4"/>
  <c r="O204" i="4"/>
  <c r="N204" i="4"/>
  <c r="M204" i="4"/>
  <c r="L204" i="4"/>
  <c r="K204" i="4"/>
  <c r="O203" i="4"/>
  <c r="N203" i="4"/>
  <c r="M203" i="4"/>
  <c r="L203" i="4"/>
  <c r="K203" i="4"/>
  <c r="O202" i="4"/>
  <c r="N202" i="4"/>
  <c r="M202" i="4"/>
  <c r="L202" i="4"/>
  <c r="K202" i="4"/>
  <c r="O201" i="4"/>
  <c r="N201" i="4"/>
  <c r="M201" i="4"/>
  <c r="L201" i="4"/>
  <c r="K201" i="4"/>
  <c r="O200" i="4"/>
  <c r="N200" i="4"/>
  <c r="M200" i="4"/>
  <c r="L200" i="4"/>
  <c r="K200" i="4"/>
  <c r="O199" i="4"/>
  <c r="N199" i="4"/>
  <c r="M199" i="4"/>
  <c r="L199" i="4"/>
  <c r="K199" i="4"/>
  <c r="O198" i="4"/>
  <c r="N198" i="4"/>
  <c r="M198" i="4"/>
  <c r="L198" i="4"/>
  <c r="K198" i="4"/>
  <c r="O197" i="4"/>
  <c r="N197" i="4"/>
  <c r="M197" i="4"/>
  <c r="L197" i="4"/>
  <c r="K197" i="4"/>
  <c r="O196" i="4"/>
  <c r="N196" i="4"/>
  <c r="M196" i="4"/>
  <c r="L196" i="4"/>
  <c r="K196" i="4"/>
  <c r="O195" i="4"/>
  <c r="N195" i="4"/>
  <c r="M195" i="4"/>
  <c r="L195" i="4"/>
  <c r="K195" i="4"/>
  <c r="O194" i="4"/>
  <c r="N194" i="4"/>
  <c r="M194" i="4"/>
  <c r="L194" i="4"/>
  <c r="K194" i="4"/>
  <c r="O193" i="4"/>
  <c r="N193" i="4"/>
  <c r="M193" i="4"/>
  <c r="L193" i="4"/>
  <c r="K193" i="4"/>
  <c r="O192" i="4"/>
  <c r="N192" i="4"/>
  <c r="M192" i="4"/>
  <c r="L192" i="4"/>
  <c r="K192" i="4"/>
  <c r="O191" i="4"/>
  <c r="N191" i="4"/>
  <c r="M191" i="4"/>
  <c r="L191" i="4"/>
  <c r="K191" i="4"/>
  <c r="O190" i="4"/>
  <c r="N190" i="4"/>
  <c r="M190" i="4"/>
  <c r="L190" i="4"/>
  <c r="K190" i="4"/>
  <c r="O189" i="4"/>
  <c r="N189" i="4"/>
  <c r="M189" i="4"/>
  <c r="L189" i="4"/>
  <c r="K189" i="4"/>
  <c r="O188" i="4"/>
  <c r="N188" i="4"/>
  <c r="M188" i="4"/>
  <c r="L188" i="4"/>
  <c r="K188" i="4"/>
  <c r="O187" i="4"/>
  <c r="N187" i="4"/>
  <c r="M187" i="4"/>
  <c r="L187" i="4"/>
  <c r="K187" i="4"/>
  <c r="O186" i="4"/>
  <c r="N186" i="4"/>
  <c r="M186" i="4"/>
  <c r="L186" i="4"/>
  <c r="K186" i="4"/>
  <c r="O185" i="4"/>
  <c r="N185" i="4"/>
  <c r="M185" i="4"/>
  <c r="L185" i="4"/>
  <c r="K185" i="4"/>
  <c r="O184" i="4"/>
  <c r="N184" i="4"/>
  <c r="M184" i="4"/>
  <c r="L184" i="4"/>
  <c r="K184" i="4"/>
  <c r="O183" i="4"/>
  <c r="N183" i="4"/>
  <c r="M183" i="4"/>
  <c r="L183" i="4"/>
  <c r="K183" i="4"/>
  <c r="O182" i="4"/>
  <c r="N182" i="4"/>
  <c r="M182" i="4"/>
  <c r="L182" i="4"/>
  <c r="K182" i="4"/>
  <c r="O181" i="4"/>
  <c r="N181" i="4"/>
  <c r="M181" i="4"/>
  <c r="L181" i="4"/>
  <c r="K181" i="4"/>
  <c r="O180" i="4"/>
  <c r="N180" i="4"/>
  <c r="M180" i="4"/>
  <c r="L180" i="4"/>
  <c r="K180" i="4"/>
  <c r="O179" i="4"/>
  <c r="N179" i="4"/>
  <c r="M179" i="4"/>
  <c r="L179" i="4"/>
  <c r="K179" i="4"/>
  <c r="O178" i="4"/>
  <c r="N178" i="4"/>
  <c r="M178" i="4"/>
  <c r="L178" i="4"/>
  <c r="K178" i="4"/>
  <c r="O177" i="4"/>
  <c r="N177" i="4"/>
  <c r="M177" i="4"/>
  <c r="L177" i="4"/>
  <c r="K177" i="4"/>
  <c r="O176" i="4"/>
  <c r="N176" i="4"/>
  <c r="M176" i="4"/>
  <c r="L176" i="4"/>
  <c r="K176" i="4"/>
  <c r="O175" i="4"/>
  <c r="N175" i="4"/>
  <c r="M175" i="4"/>
  <c r="L175" i="4"/>
  <c r="K175" i="4"/>
  <c r="O174" i="4"/>
  <c r="N174" i="4"/>
  <c r="M174" i="4"/>
  <c r="L174" i="4"/>
  <c r="K174" i="4"/>
  <c r="O173" i="4"/>
  <c r="N173" i="4"/>
  <c r="M173" i="4"/>
  <c r="L173" i="4"/>
  <c r="K173" i="4"/>
  <c r="O172" i="4"/>
  <c r="N172" i="4"/>
  <c r="M172" i="4"/>
  <c r="L172" i="4"/>
  <c r="K172" i="4"/>
  <c r="O171" i="4"/>
  <c r="N171" i="4"/>
  <c r="M171" i="4"/>
  <c r="L171" i="4"/>
  <c r="K171" i="4"/>
  <c r="O170" i="4"/>
  <c r="N170" i="4"/>
  <c r="M170" i="4"/>
  <c r="L170" i="4"/>
  <c r="K170" i="4"/>
  <c r="O169" i="4"/>
  <c r="N169" i="4"/>
  <c r="M169" i="4"/>
  <c r="L169" i="4"/>
  <c r="K169" i="4"/>
  <c r="O168" i="4"/>
  <c r="N168" i="4"/>
  <c r="M168" i="4"/>
  <c r="L168" i="4"/>
  <c r="K168" i="4"/>
  <c r="O167" i="4"/>
  <c r="N167" i="4"/>
  <c r="M167" i="4"/>
  <c r="L167" i="4"/>
  <c r="K167" i="4"/>
  <c r="O166" i="4"/>
  <c r="N166" i="4"/>
  <c r="M166" i="4"/>
  <c r="L166" i="4"/>
  <c r="K166" i="4"/>
  <c r="O165" i="4"/>
  <c r="N165" i="4"/>
  <c r="M165" i="4"/>
  <c r="L165" i="4"/>
  <c r="K165" i="4"/>
  <c r="O164" i="4"/>
  <c r="N164" i="4"/>
  <c r="M164" i="4"/>
  <c r="L164" i="4"/>
  <c r="K164" i="4"/>
  <c r="O163" i="4"/>
  <c r="N163" i="4"/>
  <c r="M163" i="4"/>
  <c r="L163" i="4"/>
  <c r="K163" i="4"/>
  <c r="O162" i="4"/>
  <c r="N162" i="4"/>
  <c r="M162" i="4"/>
  <c r="L162" i="4"/>
  <c r="K162" i="4"/>
  <c r="O161" i="4"/>
  <c r="N161" i="4"/>
  <c r="M161" i="4"/>
  <c r="L161" i="4"/>
  <c r="K161" i="4"/>
  <c r="O160" i="4"/>
  <c r="N160" i="4"/>
  <c r="M160" i="4"/>
  <c r="L160" i="4"/>
  <c r="K160" i="4"/>
  <c r="O159" i="4"/>
  <c r="N159" i="4"/>
  <c r="M159" i="4"/>
  <c r="L159" i="4"/>
  <c r="K159" i="4"/>
  <c r="O158" i="4"/>
  <c r="N158" i="4"/>
  <c r="M158" i="4"/>
  <c r="L158" i="4"/>
  <c r="K158" i="4"/>
  <c r="O157" i="4"/>
  <c r="N157" i="4"/>
  <c r="M157" i="4"/>
  <c r="L157" i="4"/>
  <c r="K157" i="4"/>
  <c r="O156" i="4"/>
  <c r="N156" i="4"/>
  <c r="M156" i="4"/>
  <c r="L156" i="4"/>
  <c r="K156" i="4"/>
  <c r="O155" i="4"/>
  <c r="N155" i="4"/>
  <c r="M155" i="4"/>
  <c r="L155" i="4"/>
  <c r="K155" i="4"/>
  <c r="O154" i="4"/>
  <c r="N154" i="4"/>
  <c r="M154" i="4"/>
  <c r="L154" i="4"/>
  <c r="K154" i="4"/>
  <c r="O153" i="4"/>
  <c r="N153" i="4"/>
  <c r="M153" i="4"/>
  <c r="L153" i="4"/>
  <c r="K153" i="4"/>
  <c r="O152" i="4"/>
  <c r="N152" i="4"/>
  <c r="M152" i="4"/>
  <c r="L152" i="4"/>
  <c r="K152" i="4"/>
  <c r="O151" i="4"/>
  <c r="N151" i="4"/>
  <c r="M151" i="4"/>
  <c r="L151" i="4"/>
  <c r="K151" i="4"/>
  <c r="O150" i="4"/>
  <c r="N150" i="4"/>
  <c r="M150" i="4"/>
  <c r="L150" i="4"/>
  <c r="K150" i="4"/>
  <c r="O149" i="4"/>
  <c r="N149" i="4"/>
  <c r="M149" i="4"/>
  <c r="L149" i="4"/>
  <c r="K149" i="4"/>
  <c r="O148" i="4"/>
  <c r="N148" i="4"/>
  <c r="M148" i="4"/>
  <c r="L148" i="4"/>
  <c r="K148" i="4"/>
  <c r="O147" i="4"/>
  <c r="N147" i="4"/>
  <c r="M147" i="4"/>
  <c r="L147" i="4"/>
  <c r="K147" i="4"/>
  <c r="O146" i="4"/>
  <c r="N146" i="4"/>
  <c r="M146" i="4"/>
  <c r="L146" i="4"/>
  <c r="K146" i="4"/>
  <c r="O145" i="4"/>
  <c r="N145" i="4"/>
  <c r="M145" i="4"/>
  <c r="L145" i="4"/>
  <c r="K145" i="4"/>
  <c r="O144" i="4"/>
  <c r="N144" i="4"/>
  <c r="M144" i="4"/>
  <c r="L144" i="4"/>
  <c r="K144" i="4"/>
  <c r="O143" i="4"/>
  <c r="N143" i="4"/>
  <c r="M143" i="4"/>
  <c r="L143" i="4"/>
  <c r="K143" i="4"/>
  <c r="O142" i="4"/>
  <c r="N142" i="4"/>
  <c r="M142" i="4"/>
  <c r="L142" i="4"/>
  <c r="K142" i="4"/>
  <c r="O141" i="4"/>
  <c r="N141" i="4"/>
  <c r="M141" i="4"/>
  <c r="L141" i="4"/>
  <c r="K141" i="4"/>
  <c r="O140" i="4"/>
  <c r="N140" i="4"/>
  <c r="M140" i="4"/>
  <c r="L140" i="4"/>
  <c r="K140" i="4"/>
  <c r="O139" i="4"/>
  <c r="N139" i="4"/>
  <c r="M139" i="4"/>
  <c r="L139" i="4"/>
  <c r="K139" i="4"/>
  <c r="O138" i="4"/>
  <c r="N138" i="4"/>
  <c r="M138" i="4"/>
  <c r="L138" i="4"/>
  <c r="K138" i="4"/>
  <c r="O137" i="4"/>
  <c r="N137" i="4"/>
  <c r="M137" i="4"/>
  <c r="L137" i="4"/>
  <c r="K137" i="4"/>
  <c r="O136" i="4"/>
  <c r="N136" i="4"/>
  <c r="M136" i="4"/>
  <c r="L136" i="4"/>
  <c r="K136" i="4"/>
  <c r="O135" i="4"/>
  <c r="N135" i="4"/>
  <c r="M135" i="4"/>
  <c r="L135" i="4"/>
  <c r="K135" i="4"/>
  <c r="O134" i="4"/>
  <c r="N134" i="4"/>
  <c r="M134" i="4"/>
  <c r="L134" i="4"/>
  <c r="K134" i="4"/>
  <c r="O133" i="4"/>
  <c r="N133" i="4"/>
  <c r="M133" i="4"/>
  <c r="L133" i="4"/>
  <c r="K133" i="4"/>
  <c r="O132" i="4"/>
  <c r="N132" i="4"/>
  <c r="M132" i="4"/>
  <c r="L132" i="4"/>
  <c r="K132" i="4"/>
  <c r="O131" i="4"/>
  <c r="N131" i="4"/>
  <c r="M131" i="4"/>
  <c r="L131" i="4"/>
  <c r="K131" i="4"/>
  <c r="O130" i="4"/>
  <c r="N130" i="4"/>
  <c r="M130" i="4"/>
  <c r="L130" i="4"/>
  <c r="K130" i="4"/>
  <c r="O129" i="4"/>
  <c r="N129" i="4"/>
  <c r="M129" i="4"/>
  <c r="L129" i="4"/>
  <c r="K129" i="4"/>
  <c r="O128" i="4"/>
  <c r="N128" i="4"/>
  <c r="M128" i="4"/>
  <c r="L128" i="4"/>
  <c r="K128" i="4"/>
  <c r="O127" i="4"/>
  <c r="N127" i="4"/>
  <c r="M127" i="4"/>
  <c r="L127" i="4"/>
  <c r="K127" i="4"/>
  <c r="O126" i="4"/>
  <c r="N126" i="4"/>
  <c r="M126" i="4"/>
  <c r="L126" i="4"/>
  <c r="K126" i="4"/>
  <c r="O125" i="4"/>
  <c r="N125" i="4"/>
  <c r="M125" i="4"/>
  <c r="L125" i="4"/>
  <c r="K125" i="4"/>
  <c r="O124" i="4"/>
  <c r="N124" i="4"/>
  <c r="M124" i="4"/>
  <c r="L124" i="4"/>
  <c r="K124" i="4"/>
  <c r="O123" i="4"/>
  <c r="N123" i="4"/>
  <c r="M123" i="4"/>
  <c r="L123" i="4"/>
  <c r="K123" i="4"/>
  <c r="O122" i="4"/>
  <c r="N122" i="4"/>
  <c r="M122" i="4"/>
  <c r="L122" i="4"/>
  <c r="K122" i="4"/>
  <c r="O121" i="4"/>
  <c r="N121" i="4"/>
  <c r="M121" i="4"/>
  <c r="L121" i="4"/>
  <c r="K121" i="4"/>
  <c r="O120" i="4"/>
  <c r="N120" i="4"/>
  <c r="M120" i="4"/>
  <c r="L120" i="4"/>
  <c r="K120" i="4"/>
  <c r="O119" i="4"/>
  <c r="N119" i="4"/>
  <c r="M119" i="4"/>
  <c r="L119" i="4"/>
  <c r="K119" i="4"/>
  <c r="O118" i="4"/>
  <c r="N118" i="4"/>
  <c r="M118" i="4"/>
  <c r="L118" i="4"/>
  <c r="K118" i="4"/>
  <c r="O117" i="4"/>
  <c r="N117" i="4"/>
  <c r="M117" i="4"/>
  <c r="L117" i="4"/>
  <c r="K117" i="4"/>
  <c r="O116" i="4"/>
  <c r="N116" i="4"/>
  <c r="M116" i="4"/>
  <c r="L116" i="4"/>
  <c r="K116" i="4"/>
  <c r="O115" i="4"/>
  <c r="N115" i="4"/>
  <c r="M115" i="4"/>
  <c r="L115" i="4"/>
  <c r="K115" i="4"/>
  <c r="O114" i="4"/>
  <c r="N114" i="4"/>
  <c r="M114" i="4"/>
  <c r="L114" i="4"/>
  <c r="K114" i="4"/>
  <c r="O113" i="4"/>
  <c r="N113" i="4"/>
  <c r="M113" i="4"/>
  <c r="L113" i="4"/>
  <c r="K113" i="4"/>
  <c r="O112" i="4"/>
  <c r="N112" i="4"/>
  <c r="M112" i="4"/>
  <c r="L112" i="4"/>
  <c r="K112" i="4"/>
  <c r="O111" i="4"/>
  <c r="N111" i="4"/>
  <c r="M111" i="4"/>
  <c r="L111" i="4"/>
  <c r="K111" i="4"/>
  <c r="O110" i="4"/>
  <c r="N110" i="4"/>
  <c r="M110" i="4"/>
  <c r="L110" i="4"/>
  <c r="K110" i="4"/>
  <c r="O109" i="4"/>
  <c r="N109" i="4"/>
  <c r="M109" i="4"/>
  <c r="L109" i="4"/>
  <c r="K109" i="4"/>
  <c r="O108" i="4"/>
  <c r="N108" i="4"/>
  <c r="M108" i="4"/>
  <c r="L108" i="4"/>
  <c r="K108" i="4"/>
  <c r="O107" i="4"/>
  <c r="N107" i="4"/>
  <c r="M107" i="4"/>
  <c r="L107" i="4"/>
  <c r="K107" i="4"/>
  <c r="O106" i="4"/>
  <c r="N106" i="4"/>
  <c r="M106" i="4"/>
  <c r="L106" i="4"/>
  <c r="K106" i="4"/>
  <c r="O105" i="4"/>
  <c r="N105" i="4"/>
  <c r="M105" i="4"/>
  <c r="L105" i="4"/>
  <c r="K105" i="4"/>
  <c r="O104" i="4"/>
  <c r="N104" i="4"/>
  <c r="M104" i="4"/>
  <c r="L104" i="4"/>
  <c r="K104" i="4"/>
  <c r="O103" i="4"/>
  <c r="N103" i="4"/>
  <c r="M103" i="4"/>
  <c r="L103" i="4"/>
  <c r="K103" i="4"/>
  <c r="O102" i="4"/>
  <c r="N102" i="4"/>
  <c r="M102" i="4"/>
  <c r="L102" i="4"/>
  <c r="K102" i="4"/>
  <c r="O101" i="4"/>
  <c r="N101" i="4"/>
  <c r="M101" i="4"/>
  <c r="L101" i="4"/>
  <c r="K101" i="4"/>
  <c r="O100" i="4"/>
  <c r="N100" i="4"/>
  <c r="M100" i="4"/>
  <c r="L100" i="4"/>
  <c r="K100" i="4"/>
  <c r="O99" i="4"/>
  <c r="N99" i="4"/>
  <c r="M99" i="4"/>
  <c r="L99" i="4"/>
  <c r="K99" i="4"/>
  <c r="O98" i="4"/>
  <c r="N98" i="4"/>
  <c r="M98" i="4"/>
  <c r="L98" i="4"/>
  <c r="K98" i="4"/>
  <c r="O97" i="4"/>
  <c r="N97" i="4"/>
  <c r="M97" i="4"/>
  <c r="L97" i="4"/>
  <c r="K97" i="4"/>
  <c r="O96" i="4"/>
  <c r="N96" i="4"/>
  <c r="M96" i="4"/>
  <c r="L96" i="4"/>
  <c r="K96" i="4"/>
  <c r="O95" i="4"/>
  <c r="N95" i="4"/>
  <c r="M95" i="4"/>
  <c r="L95" i="4"/>
  <c r="K95" i="4"/>
  <c r="O94" i="4"/>
  <c r="N94" i="4"/>
  <c r="M94" i="4"/>
  <c r="L94" i="4"/>
  <c r="K94" i="4"/>
  <c r="O93" i="4"/>
  <c r="N93" i="4"/>
  <c r="M93" i="4"/>
  <c r="L93" i="4"/>
  <c r="K93" i="4"/>
  <c r="O92" i="4"/>
  <c r="N92" i="4"/>
  <c r="M92" i="4"/>
  <c r="L92" i="4"/>
  <c r="K92" i="4"/>
  <c r="O91" i="4"/>
  <c r="N91" i="4"/>
  <c r="M91" i="4"/>
  <c r="L91" i="4"/>
  <c r="K91" i="4"/>
  <c r="O90" i="4"/>
  <c r="N90" i="4"/>
  <c r="M90" i="4"/>
  <c r="L90" i="4"/>
  <c r="K90" i="4"/>
  <c r="O89" i="4"/>
  <c r="N89" i="4"/>
  <c r="M89" i="4"/>
  <c r="L89" i="4"/>
  <c r="K89" i="4"/>
  <c r="O88" i="4"/>
  <c r="N88" i="4"/>
  <c r="M88" i="4"/>
  <c r="L88" i="4"/>
  <c r="K88" i="4"/>
  <c r="O87" i="4"/>
  <c r="N87" i="4"/>
  <c r="M87" i="4"/>
  <c r="L87" i="4"/>
  <c r="K87" i="4"/>
  <c r="O86" i="4"/>
  <c r="N86" i="4"/>
  <c r="M86" i="4"/>
  <c r="L86" i="4"/>
  <c r="K86" i="4"/>
  <c r="O85" i="4"/>
  <c r="N85" i="4"/>
  <c r="M85" i="4"/>
  <c r="L85" i="4"/>
  <c r="K85" i="4"/>
  <c r="O84" i="4"/>
  <c r="N84" i="4"/>
  <c r="M84" i="4"/>
  <c r="L84" i="4"/>
  <c r="K84" i="4"/>
  <c r="O83" i="4"/>
  <c r="N83" i="4"/>
  <c r="M83" i="4"/>
  <c r="L83" i="4"/>
  <c r="K83" i="4"/>
  <c r="O82" i="4"/>
  <c r="N82" i="4"/>
  <c r="M82" i="4"/>
  <c r="L82" i="4"/>
  <c r="K82" i="4"/>
  <c r="O81" i="4"/>
  <c r="N81" i="4"/>
  <c r="M81" i="4"/>
  <c r="L81" i="4"/>
  <c r="K81" i="4"/>
  <c r="O80" i="4"/>
  <c r="N80" i="4"/>
  <c r="M80" i="4"/>
  <c r="L80" i="4"/>
  <c r="K80" i="4"/>
  <c r="O79" i="4"/>
  <c r="N79" i="4"/>
  <c r="M79" i="4"/>
  <c r="L79" i="4"/>
  <c r="K79" i="4"/>
  <c r="O78" i="4"/>
  <c r="N78" i="4"/>
  <c r="M78" i="4"/>
  <c r="L78" i="4"/>
  <c r="K78" i="4"/>
  <c r="O77" i="4"/>
  <c r="N77" i="4"/>
  <c r="M77" i="4"/>
  <c r="L77" i="4"/>
  <c r="K77" i="4"/>
  <c r="O76" i="4"/>
  <c r="N76" i="4"/>
  <c r="M76" i="4"/>
  <c r="L76" i="4"/>
  <c r="K76" i="4"/>
  <c r="O75" i="4"/>
  <c r="N75" i="4"/>
  <c r="M75" i="4"/>
  <c r="L75" i="4"/>
  <c r="K75" i="4"/>
  <c r="O74" i="4"/>
  <c r="N74" i="4"/>
  <c r="M74" i="4"/>
  <c r="L74" i="4"/>
  <c r="K74" i="4"/>
  <c r="O73" i="4"/>
  <c r="N73" i="4"/>
  <c r="M73" i="4"/>
  <c r="L73" i="4"/>
  <c r="K73" i="4"/>
  <c r="O72" i="4"/>
  <c r="N72" i="4"/>
  <c r="M72" i="4"/>
  <c r="L72" i="4"/>
  <c r="K72" i="4"/>
  <c r="O71" i="4"/>
  <c r="N71" i="4"/>
  <c r="M71" i="4"/>
  <c r="L71" i="4"/>
  <c r="K71" i="4"/>
  <c r="O70" i="4"/>
  <c r="N70" i="4"/>
  <c r="M70" i="4"/>
  <c r="L70" i="4"/>
  <c r="K70" i="4"/>
  <c r="O69" i="4"/>
  <c r="N69" i="4"/>
  <c r="M69" i="4"/>
  <c r="L69" i="4"/>
  <c r="K69" i="4"/>
  <c r="O68" i="4"/>
  <c r="N68" i="4"/>
  <c r="M68" i="4"/>
  <c r="L68" i="4"/>
  <c r="K68" i="4"/>
  <c r="O67" i="4"/>
  <c r="N67" i="4"/>
  <c r="M67" i="4"/>
  <c r="L67" i="4"/>
  <c r="K67" i="4"/>
  <c r="O66" i="4"/>
  <c r="N66" i="4"/>
  <c r="M66" i="4"/>
  <c r="L66" i="4"/>
  <c r="K66" i="4"/>
  <c r="O65" i="4"/>
  <c r="N65" i="4"/>
  <c r="M65" i="4"/>
  <c r="L65" i="4"/>
  <c r="K65" i="4"/>
  <c r="O64" i="4"/>
  <c r="N64" i="4"/>
  <c r="M64" i="4"/>
  <c r="L64" i="4"/>
  <c r="K64" i="4"/>
  <c r="O63" i="4"/>
  <c r="N63" i="4"/>
  <c r="M63" i="4"/>
  <c r="L63" i="4"/>
  <c r="K63" i="4"/>
  <c r="O62" i="4"/>
  <c r="N62" i="4"/>
  <c r="M62" i="4"/>
  <c r="L62" i="4"/>
  <c r="K62" i="4"/>
  <c r="O61" i="4"/>
  <c r="N61" i="4"/>
  <c r="M61" i="4"/>
  <c r="L61" i="4"/>
  <c r="K61" i="4"/>
  <c r="O60" i="4"/>
  <c r="N60" i="4"/>
  <c r="M60" i="4"/>
  <c r="L60" i="4"/>
  <c r="K60" i="4"/>
  <c r="O59" i="4"/>
  <c r="N59" i="4"/>
  <c r="M59" i="4"/>
  <c r="L59" i="4"/>
  <c r="K59" i="4"/>
  <c r="O58" i="4"/>
  <c r="N58" i="4"/>
  <c r="M58" i="4"/>
  <c r="L58" i="4"/>
  <c r="K58" i="4"/>
  <c r="O57" i="4"/>
  <c r="N57" i="4"/>
  <c r="M57" i="4"/>
  <c r="L57" i="4"/>
  <c r="K57" i="4"/>
  <c r="O56" i="4"/>
  <c r="N56" i="4"/>
  <c r="M56" i="4"/>
  <c r="L56" i="4"/>
  <c r="K56" i="4"/>
  <c r="O55" i="4"/>
  <c r="N55" i="4"/>
  <c r="M55" i="4"/>
  <c r="L55" i="4"/>
  <c r="K55" i="4"/>
  <c r="O54" i="4"/>
  <c r="N54" i="4"/>
  <c r="M54" i="4"/>
  <c r="L54" i="4"/>
  <c r="K54" i="4"/>
  <c r="O53" i="4"/>
  <c r="N53" i="4"/>
  <c r="M53" i="4"/>
  <c r="L53" i="4"/>
  <c r="K53" i="4"/>
  <c r="O52" i="4"/>
  <c r="N52" i="4"/>
  <c r="M52" i="4"/>
  <c r="L52" i="4"/>
  <c r="K52" i="4"/>
  <c r="O51" i="4"/>
  <c r="N51" i="4"/>
  <c r="M51" i="4"/>
  <c r="L51" i="4"/>
  <c r="K51" i="4"/>
  <c r="O50" i="4"/>
  <c r="N50" i="4"/>
  <c r="M50" i="4"/>
  <c r="L50" i="4"/>
  <c r="K50" i="4"/>
  <c r="O49" i="4"/>
  <c r="N49" i="4"/>
  <c r="M49" i="4"/>
  <c r="L49" i="4"/>
  <c r="K49" i="4"/>
  <c r="O48" i="4"/>
  <c r="N48" i="4"/>
  <c r="M48" i="4"/>
  <c r="L48" i="4"/>
  <c r="K48" i="4"/>
  <c r="O47" i="4"/>
  <c r="N47" i="4"/>
  <c r="M47" i="4"/>
  <c r="L47" i="4"/>
  <c r="K47" i="4"/>
  <c r="O46" i="4"/>
  <c r="N46" i="4"/>
  <c r="M46" i="4"/>
  <c r="L46" i="4"/>
  <c r="K46" i="4"/>
  <c r="O45" i="4"/>
  <c r="N45" i="4"/>
  <c r="M45" i="4"/>
  <c r="L45" i="4"/>
  <c r="K45" i="4"/>
  <c r="O44" i="4"/>
  <c r="N44" i="4"/>
  <c r="M44" i="4"/>
  <c r="L44" i="4"/>
  <c r="K44" i="4"/>
  <c r="O43" i="4"/>
  <c r="N43" i="4"/>
  <c r="M43" i="4"/>
  <c r="L43" i="4"/>
  <c r="K43" i="4"/>
  <c r="O42" i="4"/>
  <c r="N42" i="4"/>
  <c r="M42" i="4"/>
  <c r="L42" i="4"/>
  <c r="K42" i="4"/>
  <c r="O41" i="4"/>
  <c r="N41" i="4"/>
  <c r="M41" i="4"/>
  <c r="L41" i="4"/>
  <c r="K41" i="4"/>
  <c r="O40" i="4"/>
  <c r="N40" i="4"/>
  <c r="M40" i="4"/>
  <c r="L40" i="4"/>
  <c r="K40" i="4"/>
  <c r="O39" i="4"/>
  <c r="N39" i="4"/>
  <c r="M39" i="4"/>
  <c r="L39" i="4"/>
  <c r="K39" i="4"/>
  <c r="O38" i="4"/>
  <c r="N38" i="4"/>
  <c r="M38" i="4"/>
  <c r="L38" i="4"/>
  <c r="K38" i="4"/>
  <c r="O37" i="4"/>
  <c r="N37" i="4"/>
  <c r="M37" i="4"/>
  <c r="L37" i="4"/>
  <c r="K37" i="4"/>
  <c r="O36" i="4"/>
  <c r="N36" i="4"/>
  <c r="M36" i="4"/>
  <c r="L36" i="4"/>
  <c r="K36" i="4"/>
  <c r="O35" i="4"/>
  <c r="N35" i="4"/>
  <c r="M35" i="4"/>
  <c r="L35" i="4"/>
  <c r="K35" i="4"/>
  <c r="O34" i="4"/>
  <c r="N34" i="4"/>
  <c r="M34" i="4"/>
  <c r="L34" i="4"/>
  <c r="K34" i="4"/>
  <c r="O33" i="4"/>
  <c r="N33" i="4"/>
  <c r="M33" i="4"/>
  <c r="L33" i="4"/>
  <c r="K33" i="4"/>
  <c r="O32" i="4"/>
  <c r="N32" i="4"/>
  <c r="M32" i="4"/>
  <c r="L32" i="4"/>
  <c r="K32" i="4"/>
  <c r="O31" i="4"/>
  <c r="N31" i="4"/>
  <c r="M31" i="4"/>
  <c r="L31" i="4"/>
  <c r="K31" i="4"/>
  <c r="O30" i="4"/>
  <c r="N30" i="4"/>
  <c r="M30" i="4"/>
  <c r="L30" i="4"/>
  <c r="K30" i="4"/>
  <c r="O29" i="4"/>
  <c r="N29" i="4"/>
  <c r="M29" i="4"/>
  <c r="L29" i="4"/>
  <c r="K29" i="4"/>
  <c r="O28" i="4"/>
  <c r="N28" i="4"/>
  <c r="M28" i="4"/>
  <c r="L28" i="4"/>
  <c r="K28" i="4"/>
  <c r="O27" i="4"/>
  <c r="N27" i="4"/>
  <c r="M27" i="4"/>
  <c r="L27" i="4"/>
  <c r="K27" i="4"/>
  <c r="O26" i="4"/>
  <c r="N26" i="4"/>
  <c r="M26" i="4"/>
  <c r="L26" i="4"/>
  <c r="K26" i="4"/>
  <c r="O25" i="4"/>
  <c r="N25" i="4"/>
  <c r="M25" i="4"/>
  <c r="L25" i="4"/>
  <c r="K25" i="4"/>
  <c r="O24" i="4"/>
  <c r="N24" i="4"/>
  <c r="M24" i="4"/>
  <c r="L24" i="4"/>
  <c r="K24" i="4"/>
  <c r="O23" i="4"/>
  <c r="N23" i="4"/>
  <c r="M23" i="4"/>
  <c r="L23" i="4"/>
  <c r="K23" i="4"/>
  <c r="O22" i="4"/>
  <c r="N22" i="4"/>
  <c r="M22" i="4"/>
  <c r="L22" i="4"/>
  <c r="K22" i="4"/>
  <c r="O21" i="4"/>
  <c r="N21" i="4"/>
  <c r="M21" i="4"/>
  <c r="L21" i="4"/>
  <c r="K21" i="4"/>
  <c r="O20" i="4"/>
  <c r="N20" i="4"/>
  <c r="M20" i="4"/>
  <c r="L20" i="4"/>
  <c r="K20" i="4"/>
  <c r="O19" i="4"/>
  <c r="N19" i="4"/>
  <c r="M19" i="4"/>
  <c r="L19" i="4"/>
  <c r="K19" i="4"/>
  <c r="O18" i="4"/>
  <c r="N18" i="4"/>
  <c r="M18" i="4"/>
  <c r="L18" i="4"/>
  <c r="K18" i="4"/>
  <c r="O17" i="4"/>
  <c r="N17" i="4"/>
  <c r="M17" i="4"/>
  <c r="L17" i="4"/>
  <c r="K17" i="4"/>
  <c r="O16" i="4"/>
  <c r="N16" i="4"/>
  <c r="M16" i="4"/>
  <c r="L16" i="4"/>
  <c r="K16" i="4"/>
  <c r="O15" i="4"/>
  <c r="N15" i="4"/>
  <c r="M15" i="4"/>
  <c r="L15" i="4"/>
  <c r="K15" i="4"/>
  <c r="O14" i="4"/>
  <c r="N14" i="4"/>
  <c r="M14" i="4"/>
  <c r="L14" i="4"/>
  <c r="K14" i="4"/>
  <c r="O13" i="4"/>
  <c r="N13" i="4"/>
  <c r="M13" i="4"/>
  <c r="L13" i="4"/>
  <c r="K13" i="4"/>
  <c r="O12" i="4"/>
  <c r="N12" i="4"/>
  <c r="M12" i="4"/>
  <c r="L12" i="4"/>
  <c r="K12" i="4"/>
  <c r="O11" i="4"/>
  <c r="N11" i="4"/>
  <c r="M11" i="4"/>
  <c r="L11" i="4"/>
  <c r="K11" i="4"/>
  <c r="O10" i="4"/>
  <c r="N10" i="4"/>
  <c r="M10" i="4"/>
  <c r="L10" i="4"/>
  <c r="K10" i="4"/>
  <c r="O9" i="4"/>
  <c r="N9" i="4"/>
  <c r="M9" i="4"/>
  <c r="L9" i="4"/>
  <c r="K9" i="4"/>
  <c r="O8" i="4"/>
  <c r="N8" i="4"/>
  <c r="M8" i="4"/>
  <c r="L8" i="4"/>
  <c r="K8" i="4"/>
  <c r="O7" i="4"/>
  <c r="N7" i="4"/>
  <c r="M7" i="4"/>
  <c r="L7" i="4"/>
  <c r="K7" i="4"/>
  <c r="O6" i="4"/>
  <c r="N6" i="4"/>
  <c r="M6" i="4"/>
  <c r="L6" i="4"/>
  <c r="K6" i="4"/>
  <c r="O5" i="4"/>
  <c r="N5" i="4"/>
  <c r="M5" i="4"/>
  <c r="L5" i="4"/>
  <c r="K5" i="4"/>
  <c r="O4" i="4"/>
  <c r="N4" i="4"/>
  <c r="M4" i="4"/>
  <c r="L4" i="4"/>
  <c r="K4" i="4"/>
  <c r="F1" i="4"/>
  <c r="E1" i="4"/>
  <c r="I31" i="4" s="1"/>
  <c r="AD31" i="4" l="1"/>
  <c r="I179" i="5"/>
  <c r="I147" i="5"/>
  <c r="I53" i="5"/>
  <c r="I75" i="5"/>
  <c r="I195" i="5"/>
  <c r="I6" i="5"/>
  <c r="I57" i="5"/>
  <c r="I14" i="5"/>
  <c r="I22" i="5"/>
  <c r="I30" i="5"/>
  <c r="I55" i="5"/>
  <c r="I68" i="5"/>
  <c r="I11" i="5"/>
  <c r="I19" i="5"/>
  <c r="I27" i="5"/>
  <c r="I35" i="5"/>
  <c r="I51" i="5"/>
  <c r="I76" i="5"/>
  <c r="I83" i="5"/>
  <c r="I167" i="5"/>
  <c r="I8" i="5"/>
  <c r="I16" i="5"/>
  <c r="I24" i="5"/>
  <c r="I32" i="5"/>
  <c r="I37" i="5"/>
  <c r="I45" i="5"/>
  <c r="I47" i="5"/>
  <c r="I49" i="5"/>
  <c r="I60" i="5"/>
  <c r="I84" i="5"/>
  <c r="I91" i="5"/>
  <c r="I99" i="5"/>
  <c r="I107" i="5"/>
  <c r="I115" i="5"/>
  <c r="I123" i="5"/>
  <c r="I162" i="5"/>
  <c r="I5" i="5"/>
  <c r="I13" i="5"/>
  <c r="I21" i="5"/>
  <c r="I29" i="5"/>
  <c r="I39" i="5"/>
  <c r="I43" i="5"/>
  <c r="I58" i="5"/>
  <c r="I65" i="5"/>
  <c r="I92" i="5"/>
  <c r="I708" i="5"/>
  <c r="I700" i="5"/>
  <c r="I692" i="5"/>
  <c r="I684" i="5"/>
  <c r="I676" i="5"/>
  <c r="I668" i="5"/>
  <c r="I660" i="5"/>
  <c r="I652" i="5"/>
  <c r="I644" i="5"/>
  <c r="I636" i="5"/>
  <c r="I628" i="5"/>
  <c r="I620" i="5"/>
  <c r="I612" i="5"/>
  <c r="I604" i="5"/>
  <c r="I596" i="5"/>
  <c r="I588" i="5"/>
  <c r="I711" i="5"/>
  <c r="I703" i="5"/>
  <c r="I695" i="5"/>
  <c r="I687" i="5"/>
  <c r="I679" i="5"/>
  <c r="I671" i="5"/>
  <c r="I663" i="5"/>
  <c r="I655" i="5"/>
  <c r="I647" i="5"/>
  <c r="I714" i="5"/>
  <c r="I706" i="5"/>
  <c r="I698" i="5"/>
  <c r="I690" i="5"/>
  <c r="I682" i="5"/>
  <c r="I674" i="5"/>
  <c r="I666" i="5"/>
  <c r="I658" i="5"/>
  <c r="I650" i="5"/>
  <c r="I642" i="5"/>
  <c r="I634" i="5"/>
  <c r="I626" i="5"/>
  <c r="I618" i="5"/>
  <c r="I610" i="5"/>
  <c r="I602" i="5"/>
  <c r="I594" i="5"/>
  <c r="I586" i="5"/>
  <c r="I709" i="5"/>
  <c r="I701" i="5"/>
  <c r="I693" i="5"/>
  <c r="I685" i="5"/>
  <c r="I677" i="5"/>
  <c r="I669" i="5"/>
  <c r="I661" i="5"/>
  <c r="I653" i="5"/>
  <c r="I645" i="5"/>
  <c r="I637" i="5"/>
  <c r="I629" i="5"/>
  <c r="I621" i="5"/>
  <c r="I613" i="5"/>
  <c r="I605" i="5"/>
  <c r="I597" i="5"/>
  <c r="I589" i="5"/>
  <c r="I712" i="5"/>
  <c r="I704" i="5"/>
  <c r="I696" i="5"/>
  <c r="I688" i="5"/>
  <c r="I680" i="5"/>
  <c r="I672" i="5"/>
  <c r="I664" i="5"/>
  <c r="I656" i="5"/>
  <c r="I648" i="5"/>
  <c r="I640" i="5"/>
  <c r="I632" i="5"/>
  <c r="I624" i="5"/>
  <c r="I616" i="5"/>
  <c r="I608" i="5"/>
  <c r="I600" i="5"/>
  <c r="I592" i="5"/>
  <c r="I584" i="5"/>
  <c r="I715" i="5"/>
  <c r="I707" i="5"/>
  <c r="I699" i="5"/>
  <c r="I691" i="5"/>
  <c r="I683" i="5"/>
  <c r="I675" i="5"/>
  <c r="I667" i="5"/>
  <c r="I659" i="5"/>
  <c r="I651" i="5"/>
  <c r="I643" i="5"/>
  <c r="I635" i="5"/>
  <c r="I627" i="5"/>
  <c r="I619" i="5"/>
  <c r="I705" i="5"/>
  <c r="I686" i="5"/>
  <c r="I673" i="5"/>
  <c r="I654" i="5"/>
  <c r="I641" i="5"/>
  <c r="I633" i="5"/>
  <c r="I599" i="5"/>
  <c r="I593" i="5"/>
  <c r="I590" i="5"/>
  <c r="I587" i="5"/>
  <c r="I575" i="5"/>
  <c r="I567" i="5"/>
  <c r="I559" i="5"/>
  <c r="I623" i="5"/>
  <c r="I578" i="5"/>
  <c r="I570" i="5"/>
  <c r="I562" i="5"/>
  <c r="I554" i="5"/>
  <c r="I546" i="5"/>
  <c r="I538" i="5"/>
  <c r="I530" i="5"/>
  <c r="I522" i="5"/>
  <c r="I514" i="5"/>
  <c r="I506" i="5"/>
  <c r="I498" i="5"/>
  <c r="I694" i="5"/>
  <c r="I681" i="5"/>
  <c r="I662" i="5"/>
  <c r="I649" i="5"/>
  <c r="I622" i="5"/>
  <c r="I607" i="5"/>
  <c r="I601" i="5"/>
  <c r="I598" i="5"/>
  <c r="I595" i="5"/>
  <c r="I581" i="5"/>
  <c r="I573" i="5"/>
  <c r="I565" i="5"/>
  <c r="I557" i="5"/>
  <c r="I549" i="5"/>
  <c r="I541" i="5"/>
  <c r="I533" i="5"/>
  <c r="I525" i="5"/>
  <c r="I517" i="5"/>
  <c r="I509" i="5"/>
  <c r="I713" i="5"/>
  <c r="I625" i="5"/>
  <c r="I576" i="5"/>
  <c r="I568" i="5"/>
  <c r="I638" i="5"/>
  <c r="I574" i="5"/>
  <c r="I566" i="5"/>
  <c r="I558" i="5"/>
  <c r="I550" i="5"/>
  <c r="I542" i="5"/>
  <c r="I534" i="5"/>
  <c r="I526" i="5"/>
  <c r="I518" i="5"/>
  <c r="I510" i="5"/>
  <c r="I502" i="5"/>
  <c r="I494" i="5"/>
  <c r="I697" i="5"/>
  <c r="I678" i="5"/>
  <c r="I665" i="5"/>
  <c r="I646" i="5"/>
  <c r="I631" i="5"/>
  <c r="I617" i="5"/>
  <c r="I614" i="5"/>
  <c r="I611" i="5"/>
  <c r="I591" i="5"/>
  <c r="I585" i="5"/>
  <c r="I582" i="5"/>
  <c r="I577" i="5"/>
  <c r="I569" i="5"/>
  <c r="I561" i="5"/>
  <c r="I553" i="5"/>
  <c r="I545" i="5"/>
  <c r="I537" i="5"/>
  <c r="I529" i="5"/>
  <c r="I521" i="5"/>
  <c r="I513" i="5"/>
  <c r="I505" i="5"/>
  <c r="I497" i="5"/>
  <c r="I615" i="5"/>
  <c r="I564" i="5"/>
  <c r="I560" i="5"/>
  <c r="I543" i="5"/>
  <c r="I527" i="5"/>
  <c r="I511" i="5"/>
  <c r="I500" i="5"/>
  <c r="I495" i="5"/>
  <c r="I556" i="5"/>
  <c r="I552" i="5"/>
  <c r="I536" i="5"/>
  <c r="I520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609" i="5"/>
  <c r="I572" i="5"/>
  <c r="I563" i="5"/>
  <c r="I539" i="5"/>
  <c r="I523" i="5"/>
  <c r="I484" i="5"/>
  <c r="I476" i="5"/>
  <c r="I468" i="5"/>
  <c r="I460" i="5"/>
  <c r="I452" i="5"/>
  <c r="I444" i="5"/>
  <c r="I710" i="5"/>
  <c r="I639" i="5"/>
  <c r="I603" i="5"/>
  <c r="I555" i="5"/>
  <c r="I548" i="5"/>
  <c r="I532" i="5"/>
  <c r="I516" i="5"/>
  <c r="I507" i="5"/>
  <c r="I492" i="5"/>
  <c r="I487" i="5"/>
  <c r="I479" i="5"/>
  <c r="I689" i="5"/>
  <c r="I657" i="5"/>
  <c r="I544" i="5"/>
  <c r="I528" i="5"/>
  <c r="I512" i="5"/>
  <c r="I501" i="5"/>
  <c r="I496" i="5"/>
  <c r="I485" i="5"/>
  <c r="I477" i="5"/>
  <c r="I469" i="5"/>
  <c r="I461" i="5"/>
  <c r="I453" i="5"/>
  <c r="I445" i="5"/>
  <c r="I437" i="5"/>
  <c r="I429" i="5"/>
  <c r="I421" i="5"/>
  <c r="I413" i="5"/>
  <c r="I405" i="5"/>
  <c r="I397" i="5"/>
  <c r="I579" i="5"/>
  <c r="I547" i="5"/>
  <c r="I531" i="5"/>
  <c r="I515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630" i="5"/>
  <c r="I499" i="5"/>
  <c r="I482" i="5"/>
  <c r="I478" i="5"/>
  <c r="I471" i="5"/>
  <c r="I455" i="5"/>
  <c r="I427" i="5"/>
  <c r="I422" i="5"/>
  <c r="I404" i="5"/>
  <c r="I399" i="5"/>
  <c r="I395" i="5"/>
  <c r="I388" i="5"/>
  <c r="I380" i="5"/>
  <c r="I670" i="5"/>
  <c r="I571" i="5"/>
  <c r="I508" i="5"/>
  <c r="I503" i="5"/>
  <c r="I474" i="5"/>
  <c r="I458" i="5"/>
  <c r="I419" i="5"/>
  <c r="I414" i="5"/>
  <c r="I393" i="5"/>
  <c r="I524" i="5"/>
  <c r="I519" i="5"/>
  <c r="I493" i="5"/>
  <c r="I467" i="5"/>
  <c r="I451" i="5"/>
  <c r="I442" i="5"/>
  <c r="I411" i="5"/>
  <c r="I406" i="5"/>
  <c r="I391" i="5"/>
  <c r="I386" i="5"/>
  <c r="I378" i="5"/>
  <c r="I370" i="5"/>
  <c r="I362" i="5"/>
  <c r="I354" i="5"/>
  <c r="I346" i="5"/>
  <c r="I702" i="5"/>
  <c r="I583" i="5"/>
  <c r="I540" i="5"/>
  <c r="I535" i="5"/>
  <c r="I470" i="5"/>
  <c r="I454" i="5"/>
  <c r="I439" i="5"/>
  <c r="I434" i="5"/>
  <c r="I403" i="5"/>
  <c r="I398" i="5"/>
  <c r="I389" i="5"/>
  <c r="I381" i="5"/>
  <c r="I373" i="5"/>
  <c r="I365" i="5"/>
  <c r="I357" i="5"/>
  <c r="I349" i="5"/>
  <c r="I341" i="5"/>
  <c r="I333" i="5"/>
  <c r="I325" i="5"/>
  <c r="I317" i="5"/>
  <c r="I551" i="5"/>
  <c r="I463" i="5"/>
  <c r="I447" i="5"/>
  <c r="I436" i="5"/>
  <c r="I431" i="5"/>
  <c r="I426" i="5"/>
  <c r="I396" i="5"/>
  <c r="I384" i="5"/>
  <c r="I376" i="5"/>
  <c r="I368" i="5"/>
  <c r="I360" i="5"/>
  <c r="I352" i="5"/>
  <c r="I344" i="5"/>
  <c r="I336" i="5"/>
  <c r="I328" i="5"/>
  <c r="I320" i="5"/>
  <c r="I312" i="5"/>
  <c r="I606" i="5"/>
  <c r="I491" i="5"/>
  <c r="I483" i="5"/>
  <c r="I466" i="5"/>
  <c r="I450" i="5"/>
  <c r="I428" i="5"/>
  <c r="I423" i="5"/>
  <c r="I418" i="5"/>
  <c r="I394" i="5"/>
  <c r="I392" i="5"/>
  <c r="I387" i="5"/>
  <c r="I379" i="5"/>
  <c r="I371" i="5"/>
  <c r="I363" i="5"/>
  <c r="I355" i="5"/>
  <c r="I347" i="5"/>
  <c r="I339" i="5"/>
  <c r="I331" i="5"/>
  <c r="I323" i="5"/>
  <c r="I315" i="5"/>
  <c r="I375" i="5"/>
  <c r="I372" i="5"/>
  <c r="I580" i="5"/>
  <c r="I374" i="5"/>
  <c r="I345" i="5"/>
  <c r="I340" i="5"/>
  <c r="I335" i="5"/>
  <c r="I330" i="5"/>
  <c r="I475" i="5"/>
  <c r="I412" i="5"/>
  <c r="I377" i="5"/>
  <c r="I351" i="5"/>
  <c r="I348" i="5"/>
  <c r="I342" i="5"/>
  <c r="I337" i="5"/>
  <c r="I332" i="5"/>
  <c r="I327" i="5"/>
  <c r="I322" i="5"/>
  <c r="I308" i="5"/>
  <c r="I300" i="5"/>
  <c r="I292" i="5"/>
  <c r="I284" i="5"/>
  <c r="I276" i="5"/>
  <c r="I268" i="5"/>
  <c r="I260" i="5"/>
  <c r="I504" i="5"/>
  <c r="I486" i="5"/>
  <c r="I459" i="5"/>
  <c r="I435" i="5"/>
  <c r="I430" i="5"/>
  <c r="I415" i="5"/>
  <c r="I390" i="5"/>
  <c r="I353" i="5"/>
  <c r="I350" i="5"/>
  <c r="I334" i="5"/>
  <c r="I329" i="5"/>
  <c r="I324" i="5"/>
  <c r="I319" i="5"/>
  <c r="I314" i="5"/>
  <c r="I303" i="5"/>
  <c r="I295" i="5"/>
  <c r="I287" i="5"/>
  <c r="I279" i="5"/>
  <c r="I271" i="5"/>
  <c r="I263" i="5"/>
  <c r="I255" i="5"/>
  <c r="I247" i="5"/>
  <c r="I443" i="5"/>
  <c r="I420" i="5"/>
  <c r="I407" i="5"/>
  <c r="I359" i="5"/>
  <c r="I356" i="5"/>
  <c r="I326" i="5"/>
  <c r="I321" i="5"/>
  <c r="I316" i="5"/>
  <c r="I306" i="5"/>
  <c r="I298" i="5"/>
  <c r="I290" i="5"/>
  <c r="I282" i="5"/>
  <c r="I274" i="5"/>
  <c r="I266" i="5"/>
  <c r="I258" i="5"/>
  <c r="I250" i="5"/>
  <c r="I242" i="5"/>
  <c r="I234" i="5"/>
  <c r="I410" i="5"/>
  <c r="I402" i="5"/>
  <c r="I383" i="5"/>
  <c r="I361" i="5"/>
  <c r="I358" i="5"/>
  <c r="I318" i="5"/>
  <c r="I313" i="5"/>
  <c r="I311" i="5"/>
  <c r="I309" i="5"/>
  <c r="I301" i="5"/>
  <c r="I293" i="5"/>
  <c r="I285" i="5"/>
  <c r="I277" i="5"/>
  <c r="I269" i="5"/>
  <c r="I261" i="5"/>
  <c r="I253" i="5"/>
  <c r="I245" i="5"/>
  <c r="I237" i="5"/>
  <c r="I229" i="5"/>
  <c r="I367" i="5"/>
  <c r="I251" i="5"/>
  <c r="I249" i="5"/>
  <c r="I222" i="5"/>
  <c r="I214" i="5"/>
  <c r="I206" i="5"/>
  <c r="I366" i="5"/>
  <c r="I246" i="5"/>
  <c r="I244" i="5"/>
  <c r="I227" i="5"/>
  <c r="I217" i="5"/>
  <c r="I209" i="5"/>
  <c r="I201" i="5"/>
  <c r="I193" i="5"/>
  <c r="I185" i="5"/>
  <c r="I177" i="5"/>
  <c r="I169" i="5"/>
  <c r="I161" i="5"/>
  <c r="I153" i="5"/>
  <c r="I145" i="5"/>
  <c r="I438" i="5"/>
  <c r="I248" i="5"/>
  <c r="I235" i="5"/>
  <c r="I233" i="5"/>
  <c r="I231" i="5"/>
  <c r="I225" i="5"/>
  <c r="I220" i="5"/>
  <c r="I212" i="5"/>
  <c r="I204" i="5"/>
  <c r="I196" i="5"/>
  <c r="I188" i="5"/>
  <c r="I180" i="5"/>
  <c r="I172" i="5"/>
  <c r="I490" i="5"/>
  <c r="I382" i="5"/>
  <c r="I369" i="5"/>
  <c r="I343" i="5"/>
  <c r="I223" i="5"/>
  <c r="I215" i="5"/>
  <c r="I446" i="5"/>
  <c r="I338" i="5"/>
  <c r="I243" i="5"/>
  <c r="I241" i="5"/>
  <c r="I239" i="5"/>
  <c r="I218" i="5"/>
  <c r="I210" i="5"/>
  <c r="I462" i="5"/>
  <c r="I307" i="5"/>
  <c r="I305" i="5"/>
  <c r="I302" i="5"/>
  <c r="I299" i="5"/>
  <c r="I297" i="5"/>
  <c r="I294" i="5"/>
  <c r="I291" i="5"/>
  <c r="I289" i="5"/>
  <c r="I286" i="5"/>
  <c r="I283" i="5"/>
  <c r="I281" i="5"/>
  <c r="I278" i="5"/>
  <c r="I275" i="5"/>
  <c r="I273" i="5"/>
  <c r="I270" i="5"/>
  <c r="I267" i="5"/>
  <c r="I265" i="5"/>
  <c r="I262" i="5"/>
  <c r="I259" i="5"/>
  <c r="I257" i="5"/>
  <c r="I232" i="5"/>
  <c r="I230" i="5"/>
  <c r="I228" i="5"/>
  <c r="I221" i="5"/>
  <c r="I213" i="5"/>
  <c r="I205" i="5"/>
  <c r="I197" i="5"/>
  <c r="I189" i="5"/>
  <c r="I181" i="5"/>
  <c r="I173" i="5"/>
  <c r="I165" i="5"/>
  <c r="I157" i="5"/>
  <c r="I149" i="5"/>
  <c r="I385" i="5"/>
  <c r="I364" i="5"/>
  <c r="I310" i="5"/>
  <c r="I304" i="5"/>
  <c r="I296" i="5"/>
  <c r="I288" i="5"/>
  <c r="I280" i="5"/>
  <c r="I272" i="5"/>
  <c r="I264" i="5"/>
  <c r="I254" i="5"/>
  <c r="I252" i="5"/>
  <c r="I226" i="5"/>
  <c r="I224" i="5"/>
  <c r="I216" i="5"/>
  <c r="I208" i="5"/>
  <c r="I200" i="5"/>
  <c r="I192" i="5"/>
  <c r="I184" i="5"/>
  <c r="I176" i="5"/>
  <c r="I168" i="5"/>
  <c r="I160" i="5"/>
  <c r="I152" i="5"/>
  <c r="I144" i="5"/>
  <c r="I240" i="5"/>
  <c r="I219" i="5"/>
  <c r="I191" i="5"/>
  <c r="I175" i="5"/>
  <c r="I156" i="5"/>
  <c r="I151" i="5"/>
  <c r="I146" i="5"/>
  <c r="I137" i="5"/>
  <c r="I129" i="5"/>
  <c r="I121" i="5"/>
  <c r="I113" i="5"/>
  <c r="I105" i="5"/>
  <c r="I97" i="5"/>
  <c r="I194" i="5"/>
  <c r="I178" i="5"/>
  <c r="I166" i="5"/>
  <c r="I148" i="5"/>
  <c r="I140" i="5"/>
  <c r="I132" i="5"/>
  <c r="I124" i="5"/>
  <c r="I238" i="5"/>
  <c r="I207" i="5"/>
  <c r="I203" i="5"/>
  <c r="I187" i="5"/>
  <c r="I171" i="5"/>
  <c r="I163" i="5"/>
  <c r="I158" i="5"/>
  <c r="I135" i="5"/>
  <c r="I127" i="5"/>
  <c r="I119" i="5"/>
  <c r="I111" i="5"/>
  <c r="I103" i="5"/>
  <c r="I95" i="5"/>
  <c r="I87" i="5"/>
  <c r="I79" i="5"/>
  <c r="I71" i="5"/>
  <c r="I211" i="5"/>
  <c r="I190" i="5"/>
  <c r="I174" i="5"/>
  <c r="I155" i="5"/>
  <c r="I150" i="5"/>
  <c r="I143" i="5"/>
  <c r="I138" i="5"/>
  <c r="I130" i="5"/>
  <c r="I122" i="5"/>
  <c r="I114" i="5"/>
  <c r="I106" i="5"/>
  <c r="I98" i="5"/>
  <c r="I90" i="5"/>
  <c r="I82" i="5"/>
  <c r="I74" i="5"/>
  <c r="I66" i="5"/>
  <c r="I256" i="5"/>
  <c r="I236" i="5"/>
  <c r="I199" i="5"/>
  <c r="I183" i="5"/>
  <c r="I141" i="5"/>
  <c r="I133" i="5"/>
  <c r="I125" i="5"/>
  <c r="I117" i="5"/>
  <c r="I109" i="5"/>
  <c r="I101" i="5"/>
  <c r="I93" i="5"/>
  <c r="I85" i="5"/>
  <c r="I77" i="5"/>
  <c r="I69" i="5"/>
  <c r="I202" i="5"/>
  <c r="I186" i="5"/>
  <c r="I170" i="5"/>
  <c r="I136" i="5"/>
  <c r="I128" i="5"/>
  <c r="I120" i="5"/>
  <c r="I112" i="5"/>
  <c r="I104" i="5"/>
  <c r="I96" i="5"/>
  <c r="I88" i="5"/>
  <c r="I80" i="5"/>
  <c r="I72" i="5"/>
  <c r="I64" i="5"/>
  <c r="I56" i="5"/>
  <c r="I48" i="5"/>
  <c r="I40" i="5"/>
  <c r="I198" i="5"/>
  <c r="I182" i="5"/>
  <c r="I164" i="5"/>
  <c r="I159" i="5"/>
  <c r="I154" i="5"/>
  <c r="I142" i="5"/>
  <c r="I134" i="5"/>
  <c r="I126" i="5"/>
  <c r="I118" i="5"/>
  <c r="I110" i="5"/>
  <c r="I102" i="5"/>
  <c r="I94" i="5"/>
  <c r="I86" i="5"/>
  <c r="I78" i="5"/>
  <c r="I70" i="5"/>
  <c r="I62" i="5"/>
  <c r="I54" i="5"/>
  <c r="I46" i="5"/>
  <c r="I10" i="5"/>
  <c r="I18" i="5"/>
  <c r="I26" i="5"/>
  <c r="I34" i="5"/>
  <c r="I41" i="5"/>
  <c r="I63" i="5"/>
  <c r="I73" i="5"/>
  <c r="I100" i="5"/>
  <c r="I108" i="5"/>
  <c r="I116" i="5"/>
  <c r="I139" i="5"/>
  <c r="I7" i="5"/>
  <c r="I15" i="5"/>
  <c r="I23" i="5"/>
  <c r="I31" i="5"/>
  <c r="I50" i="5"/>
  <c r="I52" i="5"/>
  <c r="I61" i="5"/>
  <c r="I81" i="5"/>
  <c r="I4" i="5"/>
  <c r="I12" i="5"/>
  <c r="I20" i="5"/>
  <c r="I28" i="5"/>
  <c r="I36" i="5"/>
  <c r="I89" i="5"/>
  <c r="I9" i="5"/>
  <c r="I17" i="5"/>
  <c r="I25" i="5"/>
  <c r="I33" i="5"/>
  <c r="I38" i="5"/>
  <c r="I42" i="5"/>
  <c r="I44" i="5"/>
  <c r="I59" i="5"/>
  <c r="I67" i="5"/>
  <c r="I131" i="5"/>
  <c r="I30" i="4"/>
  <c r="AD30" i="4" s="1"/>
  <c r="I8" i="4"/>
  <c r="AD8" i="4" s="1"/>
  <c r="I20" i="4"/>
  <c r="AD20" i="4" s="1"/>
  <c r="I12" i="4"/>
  <c r="AD12" i="4" s="1"/>
  <c r="I28" i="4"/>
  <c r="AD28" i="4" s="1"/>
  <c r="I4" i="4"/>
  <c r="AD4" i="4" s="1"/>
  <c r="I708" i="4"/>
  <c r="AD708" i="4" s="1"/>
  <c r="I700" i="4"/>
  <c r="AD700" i="4" s="1"/>
  <c r="I692" i="4"/>
  <c r="AD692" i="4" s="1"/>
  <c r="I684" i="4"/>
  <c r="AD684" i="4" s="1"/>
  <c r="I676" i="4"/>
  <c r="AD676" i="4" s="1"/>
  <c r="I668" i="4"/>
  <c r="AD668" i="4" s="1"/>
  <c r="I660" i="4"/>
  <c r="AD660" i="4" s="1"/>
  <c r="I652" i="4"/>
  <c r="AD652" i="4" s="1"/>
  <c r="I644" i="4"/>
  <c r="AD644" i="4" s="1"/>
  <c r="I636" i="4"/>
  <c r="AD636" i="4" s="1"/>
  <c r="I628" i="4"/>
  <c r="AD628" i="4" s="1"/>
  <c r="I620" i="4"/>
  <c r="AD620" i="4" s="1"/>
  <c r="I612" i="4"/>
  <c r="AD612" i="4" s="1"/>
  <c r="I604" i="4"/>
  <c r="AD604" i="4" s="1"/>
  <c r="I596" i="4"/>
  <c r="AD596" i="4" s="1"/>
  <c r="I588" i="4"/>
  <c r="AD588" i="4" s="1"/>
  <c r="I580" i="4"/>
  <c r="AD580" i="4" s="1"/>
  <c r="I572" i="4"/>
  <c r="AD572" i="4" s="1"/>
  <c r="I564" i="4"/>
  <c r="AD564" i="4" s="1"/>
  <c r="I556" i="4"/>
  <c r="AD556" i="4" s="1"/>
  <c r="I548" i="4"/>
  <c r="AD548" i="4" s="1"/>
  <c r="I715" i="4"/>
  <c r="AD715" i="4" s="1"/>
  <c r="I707" i="4"/>
  <c r="AD707" i="4" s="1"/>
  <c r="I699" i="4"/>
  <c r="AD699" i="4" s="1"/>
  <c r="I691" i="4"/>
  <c r="AD691" i="4" s="1"/>
  <c r="I683" i="4"/>
  <c r="AD683" i="4" s="1"/>
  <c r="I675" i="4"/>
  <c r="AD675" i="4" s="1"/>
  <c r="I667" i="4"/>
  <c r="AD667" i="4" s="1"/>
  <c r="I659" i="4"/>
  <c r="AD659" i="4" s="1"/>
  <c r="I651" i="4"/>
  <c r="AD651" i="4" s="1"/>
  <c r="I643" i="4"/>
  <c r="AD643" i="4" s="1"/>
  <c r="I635" i="4"/>
  <c r="AD635" i="4" s="1"/>
  <c r="I627" i="4"/>
  <c r="AD627" i="4" s="1"/>
  <c r="I619" i="4"/>
  <c r="AD619" i="4" s="1"/>
  <c r="I611" i="4"/>
  <c r="AD611" i="4" s="1"/>
  <c r="I603" i="4"/>
  <c r="AD603" i="4" s="1"/>
  <c r="I595" i="4"/>
  <c r="AD595" i="4" s="1"/>
  <c r="I587" i="4"/>
  <c r="AD587" i="4" s="1"/>
  <c r="I579" i="4"/>
  <c r="AD579" i="4" s="1"/>
  <c r="I571" i="4"/>
  <c r="AD571" i="4" s="1"/>
  <c r="I563" i="4"/>
  <c r="AD563" i="4" s="1"/>
  <c r="I555" i="4"/>
  <c r="AD555" i="4" s="1"/>
  <c r="I547" i="4"/>
  <c r="AD547" i="4" s="1"/>
  <c r="I539" i="4"/>
  <c r="AD539" i="4" s="1"/>
  <c r="I714" i="4"/>
  <c r="AD714" i="4" s="1"/>
  <c r="I706" i="4"/>
  <c r="AD706" i="4" s="1"/>
  <c r="I698" i="4"/>
  <c r="AD698" i="4" s="1"/>
  <c r="I690" i="4"/>
  <c r="AD690" i="4" s="1"/>
  <c r="I682" i="4"/>
  <c r="AD682" i="4" s="1"/>
  <c r="I674" i="4"/>
  <c r="AD674" i="4" s="1"/>
  <c r="I666" i="4"/>
  <c r="AD666" i="4" s="1"/>
  <c r="I658" i="4"/>
  <c r="AD658" i="4" s="1"/>
  <c r="I650" i="4"/>
  <c r="AD650" i="4" s="1"/>
  <c r="I642" i="4"/>
  <c r="AD642" i="4" s="1"/>
  <c r="I634" i="4"/>
  <c r="AD634" i="4" s="1"/>
  <c r="I626" i="4"/>
  <c r="AD626" i="4" s="1"/>
  <c r="I618" i="4"/>
  <c r="AD618" i="4" s="1"/>
  <c r="I610" i="4"/>
  <c r="AD610" i="4" s="1"/>
  <c r="I602" i="4"/>
  <c r="AD602" i="4" s="1"/>
  <c r="I594" i="4"/>
  <c r="AD594" i="4" s="1"/>
  <c r="I586" i="4"/>
  <c r="AD586" i="4" s="1"/>
  <c r="I578" i="4"/>
  <c r="AD578" i="4" s="1"/>
  <c r="I570" i="4"/>
  <c r="AD570" i="4" s="1"/>
  <c r="I562" i="4"/>
  <c r="AD562" i="4" s="1"/>
  <c r="I554" i="4"/>
  <c r="AD554" i="4" s="1"/>
  <c r="I546" i="4"/>
  <c r="AD546" i="4" s="1"/>
  <c r="I538" i="4"/>
  <c r="AD538" i="4" s="1"/>
  <c r="I530" i="4"/>
  <c r="AD530" i="4" s="1"/>
  <c r="I522" i="4"/>
  <c r="AD522" i="4" s="1"/>
  <c r="I514" i="4"/>
  <c r="AD514" i="4" s="1"/>
  <c r="I506" i="4"/>
  <c r="AD506" i="4" s="1"/>
  <c r="I498" i="4"/>
  <c r="AD498" i="4" s="1"/>
  <c r="I713" i="4"/>
  <c r="AD713" i="4" s="1"/>
  <c r="I705" i="4"/>
  <c r="AD705" i="4" s="1"/>
  <c r="I697" i="4"/>
  <c r="AD697" i="4" s="1"/>
  <c r="I689" i="4"/>
  <c r="AD689" i="4" s="1"/>
  <c r="I681" i="4"/>
  <c r="AD681" i="4" s="1"/>
  <c r="I673" i="4"/>
  <c r="AD673" i="4" s="1"/>
  <c r="I665" i="4"/>
  <c r="AD665" i="4" s="1"/>
  <c r="I657" i="4"/>
  <c r="AD657" i="4" s="1"/>
  <c r="I649" i="4"/>
  <c r="AD649" i="4" s="1"/>
  <c r="I641" i="4"/>
  <c r="AD641" i="4" s="1"/>
  <c r="I633" i="4"/>
  <c r="AD633" i="4" s="1"/>
  <c r="I625" i="4"/>
  <c r="AD625" i="4" s="1"/>
  <c r="I617" i="4"/>
  <c r="AD617" i="4" s="1"/>
  <c r="I609" i="4"/>
  <c r="AD609" i="4" s="1"/>
  <c r="I601" i="4"/>
  <c r="AD601" i="4" s="1"/>
  <c r="I593" i="4"/>
  <c r="AD593" i="4" s="1"/>
  <c r="I585" i="4"/>
  <c r="AD585" i="4" s="1"/>
  <c r="I577" i="4"/>
  <c r="AD577" i="4" s="1"/>
  <c r="I712" i="4"/>
  <c r="AD712" i="4" s="1"/>
  <c r="I704" i="4"/>
  <c r="AD704" i="4" s="1"/>
  <c r="I696" i="4"/>
  <c r="AD696" i="4" s="1"/>
  <c r="I688" i="4"/>
  <c r="AD688" i="4" s="1"/>
  <c r="I680" i="4"/>
  <c r="AD680" i="4" s="1"/>
  <c r="I672" i="4"/>
  <c r="AD672" i="4" s="1"/>
  <c r="I664" i="4"/>
  <c r="AD664" i="4" s="1"/>
  <c r="I656" i="4"/>
  <c r="AD656" i="4" s="1"/>
  <c r="I648" i="4"/>
  <c r="AD648" i="4" s="1"/>
  <c r="I640" i="4"/>
  <c r="AD640" i="4" s="1"/>
  <c r="I632" i="4"/>
  <c r="AD632" i="4" s="1"/>
  <c r="I624" i="4"/>
  <c r="AD624" i="4" s="1"/>
  <c r="I616" i="4"/>
  <c r="AD616" i="4" s="1"/>
  <c r="I608" i="4"/>
  <c r="AD608" i="4" s="1"/>
  <c r="I600" i="4"/>
  <c r="AD600" i="4" s="1"/>
  <c r="I592" i="4"/>
  <c r="AD592" i="4" s="1"/>
  <c r="I584" i="4"/>
  <c r="AD584" i="4" s="1"/>
  <c r="I576" i="4"/>
  <c r="AD576" i="4" s="1"/>
  <c r="I568" i="4"/>
  <c r="AD568" i="4" s="1"/>
  <c r="I560" i="4"/>
  <c r="AD560" i="4" s="1"/>
  <c r="I552" i="4"/>
  <c r="AD552" i="4" s="1"/>
  <c r="I544" i="4"/>
  <c r="AD544" i="4" s="1"/>
  <c r="I536" i="4"/>
  <c r="AD536" i="4" s="1"/>
  <c r="I528" i="4"/>
  <c r="AD528" i="4" s="1"/>
  <c r="I520" i="4"/>
  <c r="AD520" i="4" s="1"/>
  <c r="I512" i="4"/>
  <c r="AD512" i="4" s="1"/>
  <c r="I504" i="4"/>
  <c r="AD504" i="4" s="1"/>
  <c r="I496" i="4"/>
  <c r="AD496" i="4" s="1"/>
  <c r="I711" i="4"/>
  <c r="AD711" i="4" s="1"/>
  <c r="I703" i="4"/>
  <c r="AD703" i="4" s="1"/>
  <c r="I695" i="4"/>
  <c r="AD695" i="4" s="1"/>
  <c r="I687" i="4"/>
  <c r="AD687" i="4" s="1"/>
  <c r="I679" i="4"/>
  <c r="AD679" i="4" s="1"/>
  <c r="I671" i="4"/>
  <c r="AD671" i="4" s="1"/>
  <c r="I663" i="4"/>
  <c r="AD663" i="4" s="1"/>
  <c r="I655" i="4"/>
  <c r="AD655" i="4" s="1"/>
  <c r="I647" i="4"/>
  <c r="AD647" i="4" s="1"/>
  <c r="I639" i="4"/>
  <c r="AD639" i="4" s="1"/>
  <c r="I631" i="4"/>
  <c r="AD631" i="4" s="1"/>
  <c r="I623" i="4"/>
  <c r="AD623" i="4" s="1"/>
  <c r="I615" i="4"/>
  <c r="AD615" i="4" s="1"/>
  <c r="I607" i="4"/>
  <c r="AD607" i="4" s="1"/>
  <c r="I599" i="4"/>
  <c r="AD599" i="4" s="1"/>
  <c r="I591" i="4"/>
  <c r="AD591" i="4" s="1"/>
  <c r="I583" i="4"/>
  <c r="AD583" i="4" s="1"/>
  <c r="I575" i="4"/>
  <c r="AD575" i="4" s="1"/>
  <c r="I567" i="4"/>
  <c r="AD567" i="4" s="1"/>
  <c r="I559" i="4"/>
  <c r="AD559" i="4" s="1"/>
  <c r="I551" i="4"/>
  <c r="AD551" i="4" s="1"/>
  <c r="I543" i="4"/>
  <c r="AD543" i="4" s="1"/>
  <c r="I710" i="4"/>
  <c r="AD710" i="4" s="1"/>
  <c r="I702" i="4"/>
  <c r="AD702" i="4" s="1"/>
  <c r="I694" i="4"/>
  <c r="AD694" i="4" s="1"/>
  <c r="I686" i="4"/>
  <c r="AD686" i="4" s="1"/>
  <c r="I678" i="4"/>
  <c r="AD678" i="4" s="1"/>
  <c r="I670" i="4"/>
  <c r="AD670" i="4" s="1"/>
  <c r="I662" i="4"/>
  <c r="AD662" i="4" s="1"/>
  <c r="I654" i="4"/>
  <c r="AD654" i="4" s="1"/>
  <c r="I646" i="4"/>
  <c r="AD646" i="4" s="1"/>
  <c r="I638" i="4"/>
  <c r="AD638" i="4" s="1"/>
  <c r="I630" i="4"/>
  <c r="AD630" i="4" s="1"/>
  <c r="I622" i="4"/>
  <c r="AD622" i="4" s="1"/>
  <c r="I614" i="4"/>
  <c r="AD614" i="4" s="1"/>
  <c r="I606" i="4"/>
  <c r="AD606" i="4" s="1"/>
  <c r="I598" i="4"/>
  <c r="AD598" i="4" s="1"/>
  <c r="I590" i="4"/>
  <c r="AD590" i="4" s="1"/>
  <c r="I582" i="4"/>
  <c r="AD582" i="4" s="1"/>
  <c r="I574" i="4"/>
  <c r="AD574" i="4" s="1"/>
  <c r="I566" i="4"/>
  <c r="AD566" i="4" s="1"/>
  <c r="I558" i="4"/>
  <c r="AD558" i="4" s="1"/>
  <c r="I550" i="4"/>
  <c r="AD550" i="4" s="1"/>
  <c r="I542" i="4"/>
  <c r="AD542" i="4" s="1"/>
  <c r="I534" i="4"/>
  <c r="AD534" i="4" s="1"/>
  <c r="I526" i="4"/>
  <c r="AD526" i="4" s="1"/>
  <c r="I518" i="4"/>
  <c r="AD518" i="4" s="1"/>
  <c r="I510" i="4"/>
  <c r="AD510" i="4" s="1"/>
  <c r="I502" i="4"/>
  <c r="AD502" i="4" s="1"/>
  <c r="I494" i="4"/>
  <c r="AD494" i="4" s="1"/>
  <c r="I677" i="4"/>
  <c r="AD677" i="4" s="1"/>
  <c r="I613" i="4"/>
  <c r="AD613" i="4" s="1"/>
  <c r="I549" i="4"/>
  <c r="AD549" i="4" s="1"/>
  <c r="I519" i="4"/>
  <c r="AD519" i="4" s="1"/>
  <c r="I517" i="4"/>
  <c r="AD517" i="4" s="1"/>
  <c r="I513" i="4"/>
  <c r="AD513" i="4" s="1"/>
  <c r="I508" i="4"/>
  <c r="AD508" i="4" s="1"/>
  <c r="I507" i="4"/>
  <c r="AD507" i="4" s="1"/>
  <c r="I488" i="4"/>
  <c r="AD488" i="4" s="1"/>
  <c r="I487" i="4"/>
  <c r="AD487" i="4" s="1"/>
  <c r="I479" i="4"/>
  <c r="AD479" i="4" s="1"/>
  <c r="I471" i="4"/>
  <c r="AD471" i="4" s="1"/>
  <c r="I463" i="4"/>
  <c r="AD463" i="4" s="1"/>
  <c r="I653" i="4"/>
  <c r="AD653" i="4" s="1"/>
  <c r="I589" i="4"/>
  <c r="AD589" i="4" s="1"/>
  <c r="I569" i="4"/>
  <c r="AD569" i="4" s="1"/>
  <c r="I527" i="4"/>
  <c r="AD527" i="4" s="1"/>
  <c r="I525" i="4"/>
  <c r="AD525" i="4" s="1"/>
  <c r="I521" i="4"/>
  <c r="AD521" i="4" s="1"/>
  <c r="I516" i="4"/>
  <c r="AD516" i="4" s="1"/>
  <c r="I515" i="4"/>
  <c r="AD515" i="4" s="1"/>
  <c r="I486" i="4"/>
  <c r="AD486" i="4" s="1"/>
  <c r="I478" i="4"/>
  <c r="AD478" i="4" s="1"/>
  <c r="I470" i="4"/>
  <c r="AD470" i="4" s="1"/>
  <c r="I462" i="4"/>
  <c r="AD462" i="4" s="1"/>
  <c r="I693" i="4"/>
  <c r="AD693" i="4" s="1"/>
  <c r="I629" i="4"/>
  <c r="AD629" i="4" s="1"/>
  <c r="I557" i="4"/>
  <c r="AD557" i="4" s="1"/>
  <c r="I535" i="4"/>
  <c r="AD535" i="4" s="1"/>
  <c r="I533" i="4"/>
  <c r="AD533" i="4" s="1"/>
  <c r="I529" i="4"/>
  <c r="AD529" i="4" s="1"/>
  <c r="I524" i="4"/>
  <c r="AD524" i="4" s="1"/>
  <c r="I523" i="4"/>
  <c r="AD523" i="4" s="1"/>
  <c r="I485" i="4"/>
  <c r="AD485" i="4" s="1"/>
  <c r="I477" i="4"/>
  <c r="AD477" i="4" s="1"/>
  <c r="I469" i="4"/>
  <c r="AD469" i="4" s="1"/>
  <c r="I461" i="4"/>
  <c r="AD461" i="4" s="1"/>
  <c r="I453" i="4"/>
  <c r="AD453" i="4" s="1"/>
  <c r="I445" i="4"/>
  <c r="AD445" i="4" s="1"/>
  <c r="I437" i="4"/>
  <c r="AD437" i="4" s="1"/>
  <c r="I429" i="4"/>
  <c r="AD429" i="4" s="1"/>
  <c r="I421" i="4"/>
  <c r="AD421" i="4" s="1"/>
  <c r="I413" i="4"/>
  <c r="AD413" i="4" s="1"/>
  <c r="I405" i="4"/>
  <c r="AD405" i="4" s="1"/>
  <c r="I397" i="4"/>
  <c r="AD397" i="4" s="1"/>
  <c r="I389" i="4"/>
  <c r="AD389" i="4" s="1"/>
  <c r="I381" i="4"/>
  <c r="AD381" i="4" s="1"/>
  <c r="I373" i="4"/>
  <c r="AD373" i="4" s="1"/>
  <c r="I365" i="4"/>
  <c r="AD365" i="4" s="1"/>
  <c r="I357" i="4"/>
  <c r="AD357" i="4" s="1"/>
  <c r="I349" i="4"/>
  <c r="AD349" i="4" s="1"/>
  <c r="I341" i="4"/>
  <c r="AD341" i="4" s="1"/>
  <c r="I669" i="4"/>
  <c r="AD669" i="4" s="1"/>
  <c r="I605" i="4"/>
  <c r="AD605" i="4" s="1"/>
  <c r="I545" i="4"/>
  <c r="AD545" i="4" s="1"/>
  <c r="I532" i="4"/>
  <c r="AD532" i="4" s="1"/>
  <c r="I531" i="4"/>
  <c r="AD531" i="4" s="1"/>
  <c r="I484" i="4"/>
  <c r="AD484" i="4" s="1"/>
  <c r="I476" i="4"/>
  <c r="AD476" i="4" s="1"/>
  <c r="I661" i="4"/>
  <c r="AD661" i="4" s="1"/>
  <c r="I597" i="4"/>
  <c r="AD597" i="4" s="1"/>
  <c r="I503" i="4"/>
  <c r="AD503" i="4" s="1"/>
  <c r="I501" i="4"/>
  <c r="AD501" i="4" s="1"/>
  <c r="I497" i="4"/>
  <c r="AD497" i="4" s="1"/>
  <c r="I492" i="4"/>
  <c r="AD492" i="4" s="1"/>
  <c r="I491" i="4"/>
  <c r="AD491" i="4" s="1"/>
  <c r="I481" i="4"/>
  <c r="AD481" i="4" s="1"/>
  <c r="I473" i="4"/>
  <c r="AD473" i="4" s="1"/>
  <c r="I465" i="4"/>
  <c r="AD465" i="4" s="1"/>
  <c r="I457" i="4"/>
  <c r="AD457" i="4" s="1"/>
  <c r="I449" i="4"/>
  <c r="AD449" i="4" s="1"/>
  <c r="I441" i="4"/>
  <c r="AD441" i="4" s="1"/>
  <c r="I433" i="4"/>
  <c r="AD433" i="4" s="1"/>
  <c r="I425" i="4"/>
  <c r="AD425" i="4" s="1"/>
  <c r="I417" i="4"/>
  <c r="AD417" i="4" s="1"/>
  <c r="I409" i="4"/>
  <c r="AD409" i="4" s="1"/>
  <c r="I401" i="4"/>
  <c r="AD401" i="4" s="1"/>
  <c r="I393" i="4"/>
  <c r="AD393" i="4" s="1"/>
  <c r="I385" i="4"/>
  <c r="AD385" i="4" s="1"/>
  <c r="I377" i="4"/>
  <c r="AD377" i="4" s="1"/>
  <c r="I369" i="4"/>
  <c r="AD369" i="4" s="1"/>
  <c r="I361" i="4"/>
  <c r="AD361" i="4" s="1"/>
  <c r="I701" i="4"/>
  <c r="AD701" i="4" s="1"/>
  <c r="I637" i="4"/>
  <c r="AD637" i="4" s="1"/>
  <c r="I573" i="4"/>
  <c r="AD573" i="4" s="1"/>
  <c r="I561" i="4"/>
  <c r="AD561" i="4" s="1"/>
  <c r="I541" i="4"/>
  <c r="AD541" i="4" s="1"/>
  <c r="I540" i="4"/>
  <c r="AD540" i="4" s="1"/>
  <c r="I511" i="4"/>
  <c r="AD511" i="4" s="1"/>
  <c r="I509" i="4"/>
  <c r="AD509" i="4" s="1"/>
  <c r="I505" i="4"/>
  <c r="AD505" i="4" s="1"/>
  <c r="I500" i="4"/>
  <c r="AD500" i="4" s="1"/>
  <c r="I499" i="4"/>
  <c r="AD499" i="4" s="1"/>
  <c r="I490" i="4"/>
  <c r="AD490" i="4" s="1"/>
  <c r="I489" i="4"/>
  <c r="AD489" i="4" s="1"/>
  <c r="I480" i="4"/>
  <c r="AD480" i="4" s="1"/>
  <c r="I472" i="4"/>
  <c r="AD472" i="4" s="1"/>
  <c r="I464" i="4"/>
  <c r="AD464" i="4" s="1"/>
  <c r="I456" i="4"/>
  <c r="AD456" i="4" s="1"/>
  <c r="I448" i="4"/>
  <c r="AD448" i="4" s="1"/>
  <c r="I440" i="4"/>
  <c r="AD440" i="4" s="1"/>
  <c r="I432" i="4"/>
  <c r="AD432" i="4" s="1"/>
  <c r="I424" i="4"/>
  <c r="AD424" i="4" s="1"/>
  <c r="I416" i="4"/>
  <c r="AD416" i="4" s="1"/>
  <c r="I408" i="4"/>
  <c r="AD408" i="4" s="1"/>
  <c r="I400" i="4"/>
  <c r="AD400" i="4" s="1"/>
  <c r="I392" i="4"/>
  <c r="AD392" i="4" s="1"/>
  <c r="I384" i="4"/>
  <c r="AD384" i="4" s="1"/>
  <c r="I376" i="4"/>
  <c r="AD376" i="4" s="1"/>
  <c r="I368" i="4"/>
  <c r="AD368" i="4" s="1"/>
  <c r="I360" i="4"/>
  <c r="AD360" i="4" s="1"/>
  <c r="I352" i="4"/>
  <c r="AD352" i="4" s="1"/>
  <c r="I344" i="4"/>
  <c r="AD344" i="4" s="1"/>
  <c r="I645" i="4"/>
  <c r="AD645" i="4" s="1"/>
  <c r="I565" i="4"/>
  <c r="AD565" i="4" s="1"/>
  <c r="I451" i="4"/>
  <c r="AD451" i="4" s="1"/>
  <c r="I450" i="4"/>
  <c r="AD450" i="4" s="1"/>
  <c r="I399" i="4"/>
  <c r="AD399" i="4" s="1"/>
  <c r="I398" i="4"/>
  <c r="AD398" i="4" s="1"/>
  <c r="I396" i="4"/>
  <c r="AD396" i="4" s="1"/>
  <c r="I387" i="4"/>
  <c r="AD387" i="4" s="1"/>
  <c r="I386" i="4"/>
  <c r="AD386" i="4" s="1"/>
  <c r="I339" i="4"/>
  <c r="AD339" i="4" s="1"/>
  <c r="I329" i="4"/>
  <c r="AD329" i="4" s="1"/>
  <c r="I321" i="4"/>
  <c r="AD321" i="4" s="1"/>
  <c r="I313" i="4"/>
  <c r="AD313" i="4" s="1"/>
  <c r="I305" i="4"/>
  <c r="AD305" i="4" s="1"/>
  <c r="I297" i="4"/>
  <c r="AD297" i="4" s="1"/>
  <c r="I289" i="4"/>
  <c r="AD289" i="4" s="1"/>
  <c r="I281" i="4"/>
  <c r="AD281" i="4" s="1"/>
  <c r="I273" i="4"/>
  <c r="AD273" i="4" s="1"/>
  <c r="I265" i="4"/>
  <c r="AD265" i="4" s="1"/>
  <c r="I257" i="4"/>
  <c r="AD257" i="4" s="1"/>
  <c r="I249" i="4"/>
  <c r="AD249" i="4" s="1"/>
  <c r="I241" i="4"/>
  <c r="AD241" i="4" s="1"/>
  <c r="I233" i="4"/>
  <c r="AD233" i="4" s="1"/>
  <c r="I468" i="4"/>
  <c r="AD468" i="4" s="1"/>
  <c r="I407" i="4"/>
  <c r="AD407" i="4" s="1"/>
  <c r="I406" i="4"/>
  <c r="AD406" i="4" s="1"/>
  <c r="I404" i="4"/>
  <c r="AD404" i="4" s="1"/>
  <c r="I395" i="4"/>
  <c r="AD395" i="4" s="1"/>
  <c r="I394" i="4"/>
  <c r="AD394" i="4" s="1"/>
  <c r="I338" i="4"/>
  <c r="AD338" i="4" s="1"/>
  <c r="I337" i="4"/>
  <c r="AD337" i="4" s="1"/>
  <c r="I336" i="4"/>
  <c r="AD336" i="4" s="1"/>
  <c r="I328" i="4"/>
  <c r="AD328" i="4" s="1"/>
  <c r="I320" i="4"/>
  <c r="AD320" i="4" s="1"/>
  <c r="I312" i="4"/>
  <c r="AD312" i="4" s="1"/>
  <c r="I304" i="4"/>
  <c r="AD304" i="4" s="1"/>
  <c r="I296" i="4"/>
  <c r="AD296" i="4" s="1"/>
  <c r="I288" i="4"/>
  <c r="AD288" i="4" s="1"/>
  <c r="I280" i="4"/>
  <c r="AD280" i="4" s="1"/>
  <c r="I272" i="4"/>
  <c r="AD272" i="4" s="1"/>
  <c r="I264" i="4"/>
  <c r="AD264" i="4" s="1"/>
  <c r="I256" i="4"/>
  <c r="AD256" i="4" s="1"/>
  <c r="I248" i="4"/>
  <c r="AD248" i="4" s="1"/>
  <c r="I240" i="4"/>
  <c r="AD240" i="4" s="1"/>
  <c r="I232" i="4"/>
  <c r="AD232" i="4" s="1"/>
  <c r="I709" i="4"/>
  <c r="AD709" i="4" s="1"/>
  <c r="I621" i="4"/>
  <c r="AD621" i="4" s="1"/>
  <c r="I553" i="4"/>
  <c r="AD553" i="4" s="1"/>
  <c r="I475" i="4"/>
  <c r="AD475" i="4" s="1"/>
  <c r="I474" i="4"/>
  <c r="AD474" i="4" s="1"/>
  <c r="I467" i="4"/>
  <c r="AD467" i="4" s="1"/>
  <c r="I466" i="4"/>
  <c r="AD466" i="4" s="1"/>
  <c r="I460" i="4"/>
  <c r="AD460" i="4" s="1"/>
  <c r="I415" i="4"/>
  <c r="AD415" i="4" s="1"/>
  <c r="I414" i="4"/>
  <c r="AD414" i="4" s="1"/>
  <c r="I412" i="4"/>
  <c r="AD412" i="4" s="1"/>
  <c r="I403" i="4"/>
  <c r="AD403" i="4" s="1"/>
  <c r="I402" i="4"/>
  <c r="AD402" i="4" s="1"/>
  <c r="I335" i="4"/>
  <c r="AD335" i="4" s="1"/>
  <c r="I327" i="4"/>
  <c r="AD327" i="4" s="1"/>
  <c r="I319" i="4"/>
  <c r="AD319" i="4" s="1"/>
  <c r="I311" i="4"/>
  <c r="AD311" i="4" s="1"/>
  <c r="I303" i="4"/>
  <c r="AD303" i="4" s="1"/>
  <c r="I295" i="4"/>
  <c r="AD295" i="4" s="1"/>
  <c r="I287" i="4"/>
  <c r="AD287" i="4" s="1"/>
  <c r="I279" i="4"/>
  <c r="AD279" i="4" s="1"/>
  <c r="I271" i="4"/>
  <c r="AD271" i="4" s="1"/>
  <c r="I263" i="4"/>
  <c r="AD263" i="4" s="1"/>
  <c r="I255" i="4"/>
  <c r="AD255" i="4" s="1"/>
  <c r="I247" i="4"/>
  <c r="AD247" i="4" s="1"/>
  <c r="I239" i="4"/>
  <c r="AD239" i="4" s="1"/>
  <c r="I231" i="4"/>
  <c r="AD231" i="4" s="1"/>
  <c r="I459" i="4"/>
  <c r="AD459" i="4" s="1"/>
  <c r="I458" i="4"/>
  <c r="AD458" i="4" s="1"/>
  <c r="I423" i="4"/>
  <c r="AD423" i="4" s="1"/>
  <c r="I422" i="4"/>
  <c r="AD422" i="4" s="1"/>
  <c r="I420" i="4"/>
  <c r="AD420" i="4" s="1"/>
  <c r="I411" i="4"/>
  <c r="AD411" i="4" s="1"/>
  <c r="I410" i="4"/>
  <c r="AD410" i="4" s="1"/>
  <c r="I359" i="4"/>
  <c r="AD359" i="4" s="1"/>
  <c r="I358" i="4"/>
  <c r="AD358" i="4" s="1"/>
  <c r="I356" i="4"/>
  <c r="AD356" i="4" s="1"/>
  <c r="I334" i="4"/>
  <c r="AD334" i="4" s="1"/>
  <c r="I326" i="4"/>
  <c r="AD326" i="4" s="1"/>
  <c r="I318" i="4"/>
  <c r="AD318" i="4" s="1"/>
  <c r="I310" i="4"/>
  <c r="AD310" i="4" s="1"/>
  <c r="I302" i="4"/>
  <c r="AD302" i="4" s="1"/>
  <c r="I294" i="4"/>
  <c r="AD294" i="4" s="1"/>
  <c r="I286" i="4"/>
  <c r="AD286" i="4" s="1"/>
  <c r="I278" i="4"/>
  <c r="AD278" i="4" s="1"/>
  <c r="I270" i="4"/>
  <c r="AD270" i="4" s="1"/>
  <c r="I262" i="4"/>
  <c r="AD262" i="4" s="1"/>
  <c r="I254" i="4"/>
  <c r="AD254" i="4" s="1"/>
  <c r="I246" i="4"/>
  <c r="AD246" i="4" s="1"/>
  <c r="I238" i="4"/>
  <c r="AD238" i="4" s="1"/>
  <c r="I230" i="4"/>
  <c r="AD230" i="4" s="1"/>
  <c r="I685" i="4"/>
  <c r="AD685" i="4" s="1"/>
  <c r="I493" i="4"/>
  <c r="AD493" i="4" s="1"/>
  <c r="I483" i="4"/>
  <c r="AD483" i="4" s="1"/>
  <c r="I482" i="4"/>
  <c r="AD482" i="4" s="1"/>
  <c r="I431" i="4"/>
  <c r="AD431" i="4" s="1"/>
  <c r="I430" i="4"/>
  <c r="AD430" i="4" s="1"/>
  <c r="I428" i="4"/>
  <c r="AD428" i="4" s="1"/>
  <c r="I419" i="4"/>
  <c r="AD419" i="4" s="1"/>
  <c r="I418" i="4"/>
  <c r="AD418" i="4" s="1"/>
  <c r="I367" i="4"/>
  <c r="AD367" i="4" s="1"/>
  <c r="I366" i="4"/>
  <c r="AD366" i="4" s="1"/>
  <c r="I364" i="4"/>
  <c r="AD364" i="4" s="1"/>
  <c r="I355" i="4"/>
  <c r="AD355" i="4" s="1"/>
  <c r="I333" i="4"/>
  <c r="AD333" i="4" s="1"/>
  <c r="I325" i="4"/>
  <c r="AD325" i="4" s="1"/>
  <c r="I317" i="4"/>
  <c r="AD317" i="4" s="1"/>
  <c r="I309" i="4"/>
  <c r="AD309" i="4" s="1"/>
  <c r="I301" i="4"/>
  <c r="AD301" i="4" s="1"/>
  <c r="I293" i="4"/>
  <c r="AD293" i="4" s="1"/>
  <c r="I285" i="4"/>
  <c r="AD285" i="4" s="1"/>
  <c r="I277" i="4"/>
  <c r="AD277" i="4" s="1"/>
  <c r="I269" i="4"/>
  <c r="AD269" i="4" s="1"/>
  <c r="I261" i="4"/>
  <c r="AD261" i="4" s="1"/>
  <c r="I253" i="4"/>
  <c r="AD253" i="4" s="1"/>
  <c r="I245" i="4"/>
  <c r="AD245" i="4" s="1"/>
  <c r="I237" i="4"/>
  <c r="AD237" i="4" s="1"/>
  <c r="I229" i="4"/>
  <c r="AD229" i="4" s="1"/>
  <c r="I439" i="4"/>
  <c r="AD439" i="4" s="1"/>
  <c r="I438" i="4"/>
  <c r="AD438" i="4" s="1"/>
  <c r="I436" i="4"/>
  <c r="AD436" i="4" s="1"/>
  <c r="I427" i="4"/>
  <c r="AD427" i="4" s="1"/>
  <c r="I426" i="4"/>
  <c r="AD426" i="4" s="1"/>
  <c r="I375" i="4"/>
  <c r="AD375" i="4" s="1"/>
  <c r="I374" i="4"/>
  <c r="AD374" i="4" s="1"/>
  <c r="I372" i="4"/>
  <c r="AD372" i="4" s="1"/>
  <c r="I363" i="4"/>
  <c r="AD363" i="4" s="1"/>
  <c r="I362" i="4"/>
  <c r="AD362" i="4" s="1"/>
  <c r="I354" i="4"/>
  <c r="AD354" i="4" s="1"/>
  <c r="I353" i="4"/>
  <c r="AD353" i="4" s="1"/>
  <c r="I351" i="4"/>
  <c r="AD351" i="4" s="1"/>
  <c r="I350" i="4"/>
  <c r="AD350" i="4" s="1"/>
  <c r="I348" i="4"/>
  <c r="AD348" i="4" s="1"/>
  <c r="I332" i="4"/>
  <c r="AD332" i="4" s="1"/>
  <c r="I324" i="4"/>
  <c r="AD324" i="4" s="1"/>
  <c r="I316" i="4"/>
  <c r="AD316" i="4" s="1"/>
  <c r="I308" i="4"/>
  <c r="AD308" i="4" s="1"/>
  <c r="I300" i="4"/>
  <c r="AD300" i="4" s="1"/>
  <c r="I292" i="4"/>
  <c r="AD292" i="4" s="1"/>
  <c r="I284" i="4"/>
  <c r="AD284" i="4" s="1"/>
  <c r="I276" i="4"/>
  <c r="AD276" i="4" s="1"/>
  <c r="I268" i="4"/>
  <c r="AD268" i="4" s="1"/>
  <c r="I260" i="4"/>
  <c r="AD260" i="4" s="1"/>
  <c r="I252" i="4"/>
  <c r="AD252" i="4" s="1"/>
  <c r="I244" i="4"/>
  <c r="AD244" i="4" s="1"/>
  <c r="I236" i="4"/>
  <c r="AD236" i="4" s="1"/>
  <c r="I581" i="4"/>
  <c r="AD581" i="4" s="1"/>
  <c r="I537" i="4"/>
  <c r="AD537" i="4" s="1"/>
  <c r="I495" i="4"/>
  <c r="AD495" i="4" s="1"/>
  <c r="I447" i="4"/>
  <c r="AD447" i="4" s="1"/>
  <c r="I446" i="4"/>
  <c r="AD446" i="4" s="1"/>
  <c r="I444" i="4"/>
  <c r="AD444" i="4" s="1"/>
  <c r="I435" i="4"/>
  <c r="AD435" i="4" s="1"/>
  <c r="I434" i="4"/>
  <c r="AD434" i="4" s="1"/>
  <c r="I383" i="4"/>
  <c r="AD383" i="4" s="1"/>
  <c r="I382" i="4"/>
  <c r="AD382" i="4" s="1"/>
  <c r="I380" i="4"/>
  <c r="AD380" i="4" s="1"/>
  <c r="I371" i="4"/>
  <c r="AD371" i="4" s="1"/>
  <c r="I370" i="4"/>
  <c r="AD370" i="4" s="1"/>
  <c r="I347" i="4"/>
  <c r="AD347" i="4" s="1"/>
  <c r="I331" i="4"/>
  <c r="AD331" i="4" s="1"/>
  <c r="I323" i="4"/>
  <c r="AD323" i="4" s="1"/>
  <c r="I315" i="4"/>
  <c r="AD315" i="4" s="1"/>
  <c r="I307" i="4"/>
  <c r="AD307" i="4" s="1"/>
  <c r="I299" i="4"/>
  <c r="AD299" i="4" s="1"/>
  <c r="I291" i="4"/>
  <c r="AD291" i="4" s="1"/>
  <c r="I283" i="4"/>
  <c r="AD283" i="4" s="1"/>
  <c r="I275" i="4"/>
  <c r="AD275" i="4" s="1"/>
  <c r="I267" i="4"/>
  <c r="AD267" i="4" s="1"/>
  <c r="I259" i="4"/>
  <c r="AD259" i="4" s="1"/>
  <c r="I251" i="4"/>
  <c r="AD251" i="4" s="1"/>
  <c r="I243" i="4"/>
  <c r="AD243" i="4" s="1"/>
  <c r="I235" i="4"/>
  <c r="AD235" i="4" s="1"/>
  <c r="I443" i="4"/>
  <c r="AD443" i="4" s="1"/>
  <c r="I343" i="4"/>
  <c r="AD343" i="4" s="1"/>
  <c r="I298" i="4"/>
  <c r="AD298" i="4" s="1"/>
  <c r="I234" i="4"/>
  <c r="AD234" i="4" s="1"/>
  <c r="I225" i="4"/>
  <c r="AD225" i="4" s="1"/>
  <c r="I217" i="4"/>
  <c r="AD217" i="4" s="1"/>
  <c r="I209" i="4"/>
  <c r="AD209" i="4" s="1"/>
  <c r="I201" i="4"/>
  <c r="AD201" i="4" s="1"/>
  <c r="I193" i="4"/>
  <c r="AD193" i="4" s="1"/>
  <c r="I185" i="4"/>
  <c r="AD185" i="4" s="1"/>
  <c r="I177" i="4"/>
  <c r="AD177" i="4" s="1"/>
  <c r="I169" i="4"/>
  <c r="AD169" i="4" s="1"/>
  <c r="I161" i="4"/>
  <c r="AD161" i="4" s="1"/>
  <c r="I153" i="4"/>
  <c r="AD153" i="4" s="1"/>
  <c r="I145" i="4"/>
  <c r="AD145" i="4" s="1"/>
  <c r="I137" i="4"/>
  <c r="AD137" i="4" s="1"/>
  <c r="I129" i="4"/>
  <c r="AD129" i="4" s="1"/>
  <c r="I121" i="4"/>
  <c r="AD121" i="4" s="1"/>
  <c r="I113" i="4"/>
  <c r="AD113" i="4" s="1"/>
  <c r="I105" i="4"/>
  <c r="AD105" i="4" s="1"/>
  <c r="I97" i="4"/>
  <c r="AD97" i="4" s="1"/>
  <c r="I89" i="4"/>
  <c r="AD89" i="4" s="1"/>
  <c r="I81" i="4"/>
  <c r="AD81" i="4" s="1"/>
  <c r="I73" i="4"/>
  <c r="AD73" i="4" s="1"/>
  <c r="I65" i="4"/>
  <c r="AD65" i="4" s="1"/>
  <c r="I57" i="4"/>
  <c r="AD57" i="4" s="1"/>
  <c r="I49" i="4"/>
  <c r="AD49" i="4" s="1"/>
  <c r="I41" i="4"/>
  <c r="AD41" i="4" s="1"/>
  <c r="I33" i="4"/>
  <c r="AD33" i="4" s="1"/>
  <c r="I274" i="4"/>
  <c r="AD274" i="4" s="1"/>
  <c r="I224" i="4"/>
  <c r="AD224" i="4" s="1"/>
  <c r="I216" i="4"/>
  <c r="AD216" i="4" s="1"/>
  <c r="I208" i="4"/>
  <c r="AD208" i="4" s="1"/>
  <c r="I200" i="4"/>
  <c r="AD200" i="4" s="1"/>
  <c r="I192" i="4"/>
  <c r="AD192" i="4" s="1"/>
  <c r="I184" i="4"/>
  <c r="AD184" i="4" s="1"/>
  <c r="I176" i="4"/>
  <c r="AD176" i="4" s="1"/>
  <c r="I168" i="4"/>
  <c r="AD168" i="4" s="1"/>
  <c r="I160" i="4"/>
  <c r="AD160" i="4" s="1"/>
  <c r="I152" i="4"/>
  <c r="AD152" i="4" s="1"/>
  <c r="I144" i="4"/>
  <c r="AD144" i="4" s="1"/>
  <c r="I136" i="4"/>
  <c r="AD136" i="4" s="1"/>
  <c r="I128" i="4"/>
  <c r="AD128" i="4" s="1"/>
  <c r="I120" i="4"/>
  <c r="AD120" i="4" s="1"/>
  <c r="I112" i="4"/>
  <c r="AD112" i="4" s="1"/>
  <c r="I104" i="4"/>
  <c r="AD104" i="4" s="1"/>
  <c r="I96" i="4"/>
  <c r="AD96" i="4" s="1"/>
  <c r="I88" i="4"/>
  <c r="AD88" i="4" s="1"/>
  <c r="I80" i="4"/>
  <c r="AD80" i="4" s="1"/>
  <c r="I72" i="4"/>
  <c r="AD72" i="4" s="1"/>
  <c r="I64" i="4"/>
  <c r="AD64" i="4" s="1"/>
  <c r="I56" i="4"/>
  <c r="AD56" i="4" s="1"/>
  <c r="I48" i="4"/>
  <c r="AD48" i="4" s="1"/>
  <c r="I40" i="4"/>
  <c r="AD40" i="4" s="1"/>
  <c r="I32" i="4"/>
  <c r="AD32" i="4" s="1"/>
  <c r="I388" i="4"/>
  <c r="AD388" i="4" s="1"/>
  <c r="I345" i="4"/>
  <c r="AD345" i="4" s="1"/>
  <c r="I314" i="4"/>
  <c r="AD314" i="4" s="1"/>
  <c r="I250" i="4"/>
  <c r="AD250" i="4" s="1"/>
  <c r="I223" i="4"/>
  <c r="AD223" i="4" s="1"/>
  <c r="I215" i="4"/>
  <c r="AD215" i="4" s="1"/>
  <c r="I207" i="4"/>
  <c r="AD207" i="4" s="1"/>
  <c r="I199" i="4"/>
  <c r="AD199" i="4" s="1"/>
  <c r="I191" i="4"/>
  <c r="AD191" i="4" s="1"/>
  <c r="I183" i="4"/>
  <c r="AD183" i="4" s="1"/>
  <c r="I175" i="4"/>
  <c r="AD175" i="4" s="1"/>
  <c r="I167" i="4"/>
  <c r="AD167" i="4" s="1"/>
  <c r="I159" i="4"/>
  <c r="AD159" i="4" s="1"/>
  <c r="I151" i="4"/>
  <c r="AD151" i="4" s="1"/>
  <c r="I143" i="4"/>
  <c r="AD143" i="4" s="1"/>
  <c r="I135" i="4"/>
  <c r="AD135" i="4" s="1"/>
  <c r="I127" i="4"/>
  <c r="AD127" i="4" s="1"/>
  <c r="I119" i="4"/>
  <c r="AD119" i="4" s="1"/>
  <c r="I111" i="4"/>
  <c r="AD111" i="4" s="1"/>
  <c r="I103" i="4"/>
  <c r="AD103" i="4" s="1"/>
  <c r="I95" i="4"/>
  <c r="AD95" i="4" s="1"/>
  <c r="I87" i="4"/>
  <c r="AD87" i="4" s="1"/>
  <c r="I79" i="4"/>
  <c r="AD79" i="4" s="1"/>
  <c r="I71" i="4"/>
  <c r="AD71" i="4" s="1"/>
  <c r="I63" i="4"/>
  <c r="AD63" i="4" s="1"/>
  <c r="I55" i="4"/>
  <c r="AD55" i="4" s="1"/>
  <c r="I47" i="4"/>
  <c r="AD47" i="4" s="1"/>
  <c r="I39" i="4"/>
  <c r="AD39" i="4" s="1"/>
  <c r="I452" i="4"/>
  <c r="AD452" i="4" s="1"/>
  <c r="I346" i="4"/>
  <c r="AD346" i="4" s="1"/>
  <c r="I290" i="4"/>
  <c r="AD290" i="4" s="1"/>
  <c r="I222" i="4"/>
  <c r="AD222" i="4" s="1"/>
  <c r="I214" i="4"/>
  <c r="AD214" i="4" s="1"/>
  <c r="I206" i="4"/>
  <c r="AD206" i="4" s="1"/>
  <c r="I198" i="4"/>
  <c r="AD198" i="4" s="1"/>
  <c r="I190" i="4"/>
  <c r="AD190" i="4" s="1"/>
  <c r="I182" i="4"/>
  <c r="AD182" i="4" s="1"/>
  <c r="I174" i="4"/>
  <c r="AD174" i="4" s="1"/>
  <c r="I166" i="4"/>
  <c r="AD166" i="4" s="1"/>
  <c r="I158" i="4"/>
  <c r="AD158" i="4" s="1"/>
  <c r="I150" i="4"/>
  <c r="AD150" i="4" s="1"/>
  <c r="I142" i="4"/>
  <c r="AD142" i="4" s="1"/>
  <c r="I134" i="4"/>
  <c r="AD134" i="4" s="1"/>
  <c r="I126" i="4"/>
  <c r="AD126" i="4" s="1"/>
  <c r="I118" i="4"/>
  <c r="AD118" i="4" s="1"/>
  <c r="I110" i="4"/>
  <c r="AD110" i="4" s="1"/>
  <c r="I102" i="4"/>
  <c r="AD102" i="4" s="1"/>
  <c r="I94" i="4"/>
  <c r="AD94" i="4" s="1"/>
  <c r="I86" i="4"/>
  <c r="AD86" i="4" s="1"/>
  <c r="I78" i="4"/>
  <c r="AD78" i="4" s="1"/>
  <c r="I70" i="4"/>
  <c r="AD70" i="4" s="1"/>
  <c r="I62" i="4"/>
  <c r="AD62" i="4" s="1"/>
  <c r="I54" i="4"/>
  <c r="AD54" i="4" s="1"/>
  <c r="I46" i="4"/>
  <c r="AD46" i="4" s="1"/>
  <c r="I38" i="4"/>
  <c r="AD38" i="4" s="1"/>
  <c r="I390" i="4"/>
  <c r="AD390" i="4" s="1"/>
  <c r="I330" i="4"/>
  <c r="AD330" i="4" s="1"/>
  <c r="I266" i="4"/>
  <c r="AD266" i="4" s="1"/>
  <c r="I221" i="4"/>
  <c r="AD221" i="4" s="1"/>
  <c r="I213" i="4"/>
  <c r="AD213" i="4" s="1"/>
  <c r="I205" i="4"/>
  <c r="AD205" i="4" s="1"/>
  <c r="I197" i="4"/>
  <c r="AD197" i="4" s="1"/>
  <c r="I189" i="4"/>
  <c r="AD189" i="4" s="1"/>
  <c r="I181" i="4"/>
  <c r="AD181" i="4" s="1"/>
  <c r="I173" i="4"/>
  <c r="AD173" i="4" s="1"/>
  <c r="I165" i="4"/>
  <c r="AD165" i="4" s="1"/>
  <c r="I157" i="4"/>
  <c r="AD157" i="4" s="1"/>
  <c r="I149" i="4"/>
  <c r="AD149" i="4" s="1"/>
  <c r="I141" i="4"/>
  <c r="AD141" i="4" s="1"/>
  <c r="I133" i="4"/>
  <c r="AD133" i="4" s="1"/>
  <c r="I125" i="4"/>
  <c r="AD125" i="4" s="1"/>
  <c r="I117" i="4"/>
  <c r="AD117" i="4" s="1"/>
  <c r="I109" i="4"/>
  <c r="AD109" i="4" s="1"/>
  <c r="I101" i="4"/>
  <c r="AD101" i="4" s="1"/>
  <c r="I93" i="4"/>
  <c r="AD93" i="4" s="1"/>
  <c r="I85" i="4"/>
  <c r="AD85" i="4" s="1"/>
  <c r="I77" i="4"/>
  <c r="AD77" i="4" s="1"/>
  <c r="I69" i="4"/>
  <c r="AD69" i="4" s="1"/>
  <c r="I61" i="4"/>
  <c r="AD61" i="4" s="1"/>
  <c r="I53" i="4"/>
  <c r="AD53" i="4" s="1"/>
  <c r="I45" i="4"/>
  <c r="AD45" i="4" s="1"/>
  <c r="I37" i="4"/>
  <c r="AD37" i="4" s="1"/>
  <c r="I454" i="4"/>
  <c r="AD454" i="4" s="1"/>
  <c r="I391" i="4"/>
  <c r="AD391" i="4" s="1"/>
  <c r="I340" i="4"/>
  <c r="AD340" i="4" s="1"/>
  <c r="I306" i="4"/>
  <c r="AD306" i="4" s="1"/>
  <c r="I242" i="4"/>
  <c r="AD242" i="4" s="1"/>
  <c r="I228" i="4"/>
  <c r="AD228" i="4" s="1"/>
  <c r="I220" i="4"/>
  <c r="AD220" i="4" s="1"/>
  <c r="I212" i="4"/>
  <c r="AD212" i="4" s="1"/>
  <c r="I204" i="4"/>
  <c r="AD204" i="4" s="1"/>
  <c r="I196" i="4"/>
  <c r="AD196" i="4" s="1"/>
  <c r="I188" i="4"/>
  <c r="AD188" i="4" s="1"/>
  <c r="I180" i="4"/>
  <c r="AD180" i="4" s="1"/>
  <c r="I172" i="4"/>
  <c r="AD172" i="4" s="1"/>
  <c r="I164" i="4"/>
  <c r="AD164" i="4" s="1"/>
  <c r="I156" i="4"/>
  <c r="AD156" i="4" s="1"/>
  <c r="I148" i="4"/>
  <c r="AD148" i="4" s="1"/>
  <c r="I140" i="4"/>
  <c r="AD140" i="4" s="1"/>
  <c r="I132" i="4"/>
  <c r="AD132" i="4" s="1"/>
  <c r="I124" i="4"/>
  <c r="AD124" i="4" s="1"/>
  <c r="I116" i="4"/>
  <c r="AD116" i="4" s="1"/>
  <c r="I108" i="4"/>
  <c r="AD108" i="4" s="1"/>
  <c r="I100" i="4"/>
  <c r="AD100" i="4" s="1"/>
  <c r="I92" i="4"/>
  <c r="AD92" i="4" s="1"/>
  <c r="I84" i="4"/>
  <c r="AD84" i="4" s="1"/>
  <c r="I76" i="4"/>
  <c r="AD76" i="4" s="1"/>
  <c r="I68" i="4"/>
  <c r="AD68" i="4" s="1"/>
  <c r="I60" i="4"/>
  <c r="AD60" i="4" s="1"/>
  <c r="I52" i="4"/>
  <c r="AD52" i="4" s="1"/>
  <c r="I44" i="4"/>
  <c r="AD44" i="4" s="1"/>
  <c r="I36" i="4"/>
  <c r="AD36" i="4" s="1"/>
  <c r="I455" i="4"/>
  <c r="AD455" i="4" s="1"/>
  <c r="I378" i="4"/>
  <c r="AD378" i="4" s="1"/>
  <c r="I282" i="4"/>
  <c r="AD282" i="4" s="1"/>
  <c r="I227" i="4"/>
  <c r="AD227" i="4" s="1"/>
  <c r="I219" i="4"/>
  <c r="AD219" i="4" s="1"/>
  <c r="I211" i="4"/>
  <c r="AD211" i="4" s="1"/>
  <c r="I203" i="4"/>
  <c r="AD203" i="4" s="1"/>
  <c r="I195" i="4"/>
  <c r="AD195" i="4" s="1"/>
  <c r="I187" i="4"/>
  <c r="AD187" i="4" s="1"/>
  <c r="I179" i="4"/>
  <c r="AD179" i="4" s="1"/>
  <c r="I171" i="4"/>
  <c r="AD171" i="4" s="1"/>
  <c r="I163" i="4"/>
  <c r="AD163" i="4" s="1"/>
  <c r="I155" i="4"/>
  <c r="AD155" i="4" s="1"/>
  <c r="I147" i="4"/>
  <c r="AD147" i="4" s="1"/>
  <c r="I139" i="4"/>
  <c r="AD139" i="4" s="1"/>
  <c r="I131" i="4"/>
  <c r="AD131" i="4" s="1"/>
  <c r="I123" i="4"/>
  <c r="AD123" i="4" s="1"/>
  <c r="I115" i="4"/>
  <c r="AD115" i="4" s="1"/>
  <c r="I107" i="4"/>
  <c r="AD107" i="4" s="1"/>
  <c r="I99" i="4"/>
  <c r="AD99" i="4" s="1"/>
  <c r="I91" i="4"/>
  <c r="AD91" i="4" s="1"/>
  <c r="I83" i="4"/>
  <c r="AD83" i="4" s="1"/>
  <c r="I442" i="4"/>
  <c r="AD442" i="4" s="1"/>
  <c r="I379" i="4"/>
  <c r="AD379" i="4" s="1"/>
  <c r="I342" i="4"/>
  <c r="AD342" i="4" s="1"/>
  <c r="I322" i="4"/>
  <c r="AD322" i="4" s="1"/>
  <c r="I258" i="4"/>
  <c r="AD258" i="4" s="1"/>
  <c r="I226" i="4"/>
  <c r="AD226" i="4" s="1"/>
  <c r="I218" i="4"/>
  <c r="AD218" i="4" s="1"/>
  <c r="I210" i="4"/>
  <c r="AD210" i="4" s="1"/>
  <c r="I202" i="4"/>
  <c r="AD202" i="4" s="1"/>
  <c r="I194" i="4"/>
  <c r="AD194" i="4" s="1"/>
  <c r="I186" i="4"/>
  <c r="AD186" i="4" s="1"/>
  <c r="I178" i="4"/>
  <c r="AD178" i="4" s="1"/>
  <c r="I170" i="4"/>
  <c r="AD170" i="4" s="1"/>
  <c r="I162" i="4"/>
  <c r="AD162" i="4" s="1"/>
  <c r="I154" i="4"/>
  <c r="AD154" i="4" s="1"/>
  <c r="I146" i="4"/>
  <c r="AD146" i="4" s="1"/>
  <c r="I138" i="4"/>
  <c r="AD138" i="4" s="1"/>
  <c r="I130" i="4"/>
  <c r="AD130" i="4" s="1"/>
  <c r="I122" i="4"/>
  <c r="AD122" i="4" s="1"/>
  <c r="I114" i="4"/>
  <c r="AD114" i="4" s="1"/>
  <c r="I106" i="4"/>
  <c r="AD106" i="4" s="1"/>
  <c r="I98" i="4"/>
  <c r="AD98" i="4" s="1"/>
  <c r="I90" i="4"/>
  <c r="AD90" i="4" s="1"/>
  <c r="I82" i="4"/>
  <c r="AD82" i="4" s="1"/>
  <c r="I74" i="4"/>
  <c r="AD74" i="4" s="1"/>
  <c r="I66" i="4"/>
  <c r="AD66" i="4" s="1"/>
  <c r="I58" i="4"/>
  <c r="AD58" i="4" s="1"/>
  <c r="I50" i="4"/>
  <c r="AD50" i="4" s="1"/>
  <c r="I42" i="4"/>
  <c r="AD42" i="4" s="1"/>
  <c r="I10" i="4"/>
  <c r="AD10" i="4" s="1"/>
  <c r="I18" i="4"/>
  <c r="AD18" i="4" s="1"/>
  <c r="I26" i="4"/>
  <c r="AD26" i="4" s="1"/>
  <c r="I11" i="4"/>
  <c r="AD11" i="4" s="1"/>
  <c r="I19" i="4"/>
  <c r="AD19" i="4" s="1"/>
  <c r="I27" i="4"/>
  <c r="AD27" i="4" s="1"/>
  <c r="I59" i="4"/>
  <c r="AD59" i="4" s="1"/>
  <c r="I5" i="4"/>
  <c r="AD5" i="4" s="1"/>
  <c r="I13" i="4"/>
  <c r="AD13" i="4" s="1"/>
  <c r="I21" i="4"/>
  <c r="AD21" i="4" s="1"/>
  <c r="I29" i="4"/>
  <c r="AD29" i="4" s="1"/>
  <c r="I43" i="4"/>
  <c r="AD43" i="4" s="1"/>
  <c r="I6" i="4"/>
  <c r="AD6" i="4" s="1"/>
  <c r="I14" i="4"/>
  <c r="AD14" i="4" s="1"/>
  <c r="I22" i="4"/>
  <c r="AD22" i="4" s="1"/>
  <c r="I67" i="4"/>
  <c r="AD67" i="4" s="1"/>
  <c r="I7" i="4"/>
  <c r="AD7" i="4" s="1"/>
  <c r="I15" i="4"/>
  <c r="AD15" i="4" s="1"/>
  <c r="I23" i="4"/>
  <c r="AD23" i="4" s="1"/>
  <c r="I16" i="4"/>
  <c r="AD16" i="4" s="1"/>
  <c r="I24" i="4"/>
  <c r="AD24" i="4" s="1"/>
  <c r="I51" i="4"/>
  <c r="AD51" i="4" s="1"/>
  <c r="I9" i="4"/>
  <c r="AD9" i="4" s="1"/>
  <c r="I17" i="4"/>
  <c r="AD17" i="4" s="1"/>
  <c r="I25" i="4"/>
  <c r="AD25" i="4" s="1"/>
  <c r="I34" i="4"/>
  <c r="AD34" i="4" s="1"/>
  <c r="I35" i="4"/>
  <c r="AD35" i="4" s="1"/>
  <c r="I75" i="4"/>
  <c r="AD75" i="4" s="1"/>
  <c r="O715" i="3" l="1"/>
  <c r="N715" i="3"/>
  <c r="M715" i="3"/>
  <c r="L715" i="3"/>
  <c r="K715" i="3"/>
  <c r="O714" i="3"/>
  <c r="N714" i="3"/>
  <c r="M714" i="3"/>
  <c r="L714" i="3"/>
  <c r="K714" i="3"/>
  <c r="O713" i="3"/>
  <c r="N713" i="3"/>
  <c r="M713" i="3"/>
  <c r="L713" i="3"/>
  <c r="K713" i="3"/>
  <c r="O712" i="3"/>
  <c r="N712" i="3"/>
  <c r="M712" i="3"/>
  <c r="L712" i="3"/>
  <c r="K712" i="3"/>
  <c r="O711" i="3"/>
  <c r="N711" i="3"/>
  <c r="M711" i="3"/>
  <c r="L711" i="3"/>
  <c r="K711" i="3"/>
  <c r="O710" i="3"/>
  <c r="N710" i="3"/>
  <c r="M710" i="3"/>
  <c r="L710" i="3"/>
  <c r="K710" i="3"/>
  <c r="O709" i="3"/>
  <c r="N709" i="3"/>
  <c r="M709" i="3"/>
  <c r="L709" i="3"/>
  <c r="K709" i="3"/>
  <c r="O708" i="3"/>
  <c r="N708" i="3"/>
  <c r="M708" i="3"/>
  <c r="L708" i="3"/>
  <c r="K708" i="3"/>
  <c r="O707" i="3"/>
  <c r="N707" i="3"/>
  <c r="M707" i="3"/>
  <c r="L707" i="3"/>
  <c r="K707" i="3"/>
  <c r="O706" i="3"/>
  <c r="N706" i="3"/>
  <c r="M706" i="3"/>
  <c r="L706" i="3"/>
  <c r="K706" i="3"/>
  <c r="O705" i="3"/>
  <c r="N705" i="3"/>
  <c r="M705" i="3"/>
  <c r="L705" i="3"/>
  <c r="K705" i="3"/>
  <c r="O704" i="3"/>
  <c r="N704" i="3"/>
  <c r="M704" i="3"/>
  <c r="L704" i="3"/>
  <c r="K704" i="3"/>
  <c r="O703" i="3"/>
  <c r="N703" i="3"/>
  <c r="M703" i="3"/>
  <c r="L703" i="3"/>
  <c r="K703" i="3"/>
  <c r="O702" i="3"/>
  <c r="N702" i="3"/>
  <c r="M702" i="3"/>
  <c r="L702" i="3"/>
  <c r="K702" i="3"/>
  <c r="O701" i="3"/>
  <c r="N701" i="3"/>
  <c r="M701" i="3"/>
  <c r="L701" i="3"/>
  <c r="K701" i="3"/>
  <c r="O700" i="3"/>
  <c r="N700" i="3"/>
  <c r="M700" i="3"/>
  <c r="L700" i="3"/>
  <c r="K700" i="3"/>
  <c r="O699" i="3"/>
  <c r="N699" i="3"/>
  <c r="M699" i="3"/>
  <c r="L699" i="3"/>
  <c r="K699" i="3"/>
  <c r="O698" i="3"/>
  <c r="N698" i="3"/>
  <c r="M698" i="3"/>
  <c r="L698" i="3"/>
  <c r="K698" i="3"/>
  <c r="O697" i="3"/>
  <c r="N697" i="3"/>
  <c r="M697" i="3"/>
  <c r="L697" i="3"/>
  <c r="K697" i="3"/>
  <c r="O696" i="3"/>
  <c r="N696" i="3"/>
  <c r="M696" i="3"/>
  <c r="L696" i="3"/>
  <c r="K696" i="3"/>
  <c r="O695" i="3"/>
  <c r="N695" i="3"/>
  <c r="M695" i="3"/>
  <c r="L695" i="3"/>
  <c r="K695" i="3"/>
  <c r="O694" i="3"/>
  <c r="N694" i="3"/>
  <c r="M694" i="3"/>
  <c r="L694" i="3"/>
  <c r="K694" i="3"/>
  <c r="O693" i="3"/>
  <c r="N693" i="3"/>
  <c r="M693" i="3"/>
  <c r="L693" i="3"/>
  <c r="K693" i="3"/>
  <c r="O692" i="3"/>
  <c r="N692" i="3"/>
  <c r="M692" i="3"/>
  <c r="L692" i="3"/>
  <c r="K692" i="3"/>
  <c r="O691" i="3"/>
  <c r="N691" i="3"/>
  <c r="M691" i="3"/>
  <c r="L691" i="3"/>
  <c r="K691" i="3"/>
  <c r="O690" i="3"/>
  <c r="N690" i="3"/>
  <c r="M690" i="3"/>
  <c r="L690" i="3"/>
  <c r="K690" i="3"/>
  <c r="O689" i="3"/>
  <c r="N689" i="3"/>
  <c r="M689" i="3"/>
  <c r="L689" i="3"/>
  <c r="K689" i="3"/>
  <c r="O688" i="3"/>
  <c r="N688" i="3"/>
  <c r="M688" i="3"/>
  <c r="L688" i="3"/>
  <c r="K688" i="3"/>
  <c r="O687" i="3"/>
  <c r="N687" i="3"/>
  <c r="M687" i="3"/>
  <c r="L687" i="3"/>
  <c r="K687" i="3"/>
  <c r="O686" i="3"/>
  <c r="N686" i="3"/>
  <c r="M686" i="3"/>
  <c r="L686" i="3"/>
  <c r="K686" i="3"/>
  <c r="O685" i="3"/>
  <c r="N685" i="3"/>
  <c r="M685" i="3"/>
  <c r="L685" i="3"/>
  <c r="K685" i="3"/>
  <c r="O684" i="3"/>
  <c r="N684" i="3"/>
  <c r="M684" i="3"/>
  <c r="L684" i="3"/>
  <c r="K684" i="3"/>
  <c r="O683" i="3"/>
  <c r="N683" i="3"/>
  <c r="M683" i="3"/>
  <c r="L683" i="3"/>
  <c r="K683" i="3"/>
  <c r="O682" i="3"/>
  <c r="N682" i="3"/>
  <c r="M682" i="3"/>
  <c r="L682" i="3"/>
  <c r="K682" i="3"/>
  <c r="O681" i="3"/>
  <c r="N681" i="3"/>
  <c r="M681" i="3"/>
  <c r="L681" i="3"/>
  <c r="K681" i="3"/>
  <c r="O680" i="3"/>
  <c r="N680" i="3"/>
  <c r="M680" i="3"/>
  <c r="L680" i="3"/>
  <c r="K680" i="3"/>
  <c r="O679" i="3"/>
  <c r="N679" i="3"/>
  <c r="M679" i="3"/>
  <c r="L679" i="3"/>
  <c r="K679" i="3"/>
  <c r="O678" i="3"/>
  <c r="N678" i="3"/>
  <c r="M678" i="3"/>
  <c r="L678" i="3"/>
  <c r="K678" i="3"/>
  <c r="O677" i="3"/>
  <c r="N677" i="3"/>
  <c r="M677" i="3"/>
  <c r="L677" i="3"/>
  <c r="K677" i="3"/>
  <c r="O676" i="3"/>
  <c r="N676" i="3"/>
  <c r="M676" i="3"/>
  <c r="L676" i="3"/>
  <c r="K676" i="3"/>
  <c r="O675" i="3"/>
  <c r="N675" i="3"/>
  <c r="M675" i="3"/>
  <c r="L675" i="3"/>
  <c r="K675" i="3"/>
  <c r="O674" i="3"/>
  <c r="N674" i="3"/>
  <c r="M674" i="3"/>
  <c r="L674" i="3"/>
  <c r="K674" i="3"/>
  <c r="O673" i="3"/>
  <c r="N673" i="3"/>
  <c r="M673" i="3"/>
  <c r="L673" i="3"/>
  <c r="K673" i="3"/>
  <c r="O672" i="3"/>
  <c r="N672" i="3"/>
  <c r="M672" i="3"/>
  <c r="L672" i="3"/>
  <c r="K672" i="3"/>
  <c r="O671" i="3"/>
  <c r="N671" i="3"/>
  <c r="M671" i="3"/>
  <c r="L671" i="3"/>
  <c r="K671" i="3"/>
  <c r="O670" i="3"/>
  <c r="N670" i="3"/>
  <c r="M670" i="3"/>
  <c r="L670" i="3"/>
  <c r="K670" i="3"/>
  <c r="O669" i="3"/>
  <c r="N669" i="3"/>
  <c r="M669" i="3"/>
  <c r="L669" i="3"/>
  <c r="K669" i="3"/>
  <c r="O668" i="3"/>
  <c r="N668" i="3"/>
  <c r="M668" i="3"/>
  <c r="L668" i="3"/>
  <c r="K668" i="3"/>
  <c r="O667" i="3"/>
  <c r="N667" i="3"/>
  <c r="M667" i="3"/>
  <c r="L667" i="3"/>
  <c r="K667" i="3"/>
  <c r="O666" i="3"/>
  <c r="N666" i="3"/>
  <c r="M666" i="3"/>
  <c r="L666" i="3"/>
  <c r="K666" i="3"/>
  <c r="O665" i="3"/>
  <c r="N665" i="3"/>
  <c r="M665" i="3"/>
  <c r="L665" i="3"/>
  <c r="K665" i="3"/>
  <c r="O664" i="3"/>
  <c r="N664" i="3"/>
  <c r="M664" i="3"/>
  <c r="L664" i="3"/>
  <c r="K664" i="3"/>
  <c r="O663" i="3"/>
  <c r="N663" i="3"/>
  <c r="M663" i="3"/>
  <c r="L663" i="3"/>
  <c r="K663" i="3"/>
  <c r="O662" i="3"/>
  <c r="N662" i="3"/>
  <c r="M662" i="3"/>
  <c r="L662" i="3"/>
  <c r="K662" i="3"/>
  <c r="O661" i="3"/>
  <c r="N661" i="3"/>
  <c r="M661" i="3"/>
  <c r="L661" i="3"/>
  <c r="K661" i="3"/>
  <c r="O660" i="3"/>
  <c r="N660" i="3"/>
  <c r="M660" i="3"/>
  <c r="L660" i="3"/>
  <c r="K660" i="3"/>
  <c r="O659" i="3"/>
  <c r="N659" i="3"/>
  <c r="M659" i="3"/>
  <c r="L659" i="3"/>
  <c r="K659" i="3"/>
  <c r="O658" i="3"/>
  <c r="N658" i="3"/>
  <c r="M658" i="3"/>
  <c r="L658" i="3"/>
  <c r="K658" i="3"/>
  <c r="O657" i="3"/>
  <c r="N657" i="3"/>
  <c r="M657" i="3"/>
  <c r="L657" i="3"/>
  <c r="K657" i="3"/>
  <c r="O656" i="3"/>
  <c r="N656" i="3"/>
  <c r="M656" i="3"/>
  <c r="L656" i="3"/>
  <c r="K656" i="3"/>
  <c r="O655" i="3"/>
  <c r="N655" i="3"/>
  <c r="M655" i="3"/>
  <c r="L655" i="3"/>
  <c r="K655" i="3"/>
  <c r="O654" i="3"/>
  <c r="N654" i="3"/>
  <c r="M654" i="3"/>
  <c r="L654" i="3"/>
  <c r="K654" i="3"/>
  <c r="O653" i="3"/>
  <c r="N653" i="3"/>
  <c r="M653" i="3"/>
  <c r="L653" i="3"/>
  <c r="K653" i="3"/>
  <c r="O652" i="3"/>
  <c r="N652" i="3"/>
  <c r="M652" i="3"/>
  <c r="L652" i="3"/>
  <c r="K652" i="3"/>
  <c r="O651" i="3"/>
  <c r="N651" i="3"/>
  <c r="M651" i="3"/>
  <c r="L651" i="3"/>
  <c r="K651" i="3"/>
  <c r="O650" i="3"/>
  <c r="N650" i="3"/>
  <c r="M650" i="3"/>
  <c r="L650" i="3"/>
  <c r="K650" i="3"/>
  <c r="O649" i="3"/>
  <c r="N649" i="3"/>
  <c r="M649" i="3"/>
  <c r="L649" i="3"/>
  <c r="K649" i="3"/>
  <c r="O648" i="3"/>
  <c r="N648" i="3"/>
  <c r="M648" i="3"/>
  <c r="L648" i="3"/>
  <c r="K648" i="3"/>
  <c r="O647" i="3"/>
  <c r="N647" i="3"/>
  <c r="M647" i="3"/>
  <c r="L647" i="3"/>
  <c r="K647" i="3"/>
  <c r="O646" i="3"/>
  <c r="N646" i="3"/>
  <c r="M646" i="3"/>
  <c r="L646" i="3"/>
  <c r="K646" i="3"/>
  <c r="O645" i="3"/>
  <c r="N645" i="3"/>
  <c r="M645" i="3"/>
  <c r="L645" i="3"/>
  <c r="K645" i="3"/>
  <c r="O644" i="3"/>
  <c r="N644" i="3"/>
  <c r="M644" i="3"/>
  <c r="L644" i="3"/>
  <c r="K644" i="3"/>
  <c r="O643" i="3"/>
  <c r="N643" i="3"/>
  <c r="M643" i="3"/>
  <c r="L643" i="3"/>
  <c r="K643" i="3"/>
  <c r="O642" i="3"/>
  <c r="N642" i="3"/>
  <c r="M642" i="3"/>
  <c r="L642" i="3"/>
  <c r="K642" i="3"/>
  <c r="O641" i="3"/>
  <c r="N641" i="3"/>
  <c r="M641" i="3"/>
  <c r="L641" i="3"/>
  <c r="K641" i="3"/>
  <c r="O640" i="3"/>
  <c r="N640" i="3"/>
  <c r="M640" i="3"/>
  <c r="L640" i="3"/>
  <c r="K640" i="3"/>
  <c r="O639" i="3"/>
  <c r="N639" i="3"/>
  <c r="M639" i="3"/>
  <c r="L639" i="3"/>
  <c r="K639" i="3"/>
  <c r="O638" i="3"/>
  <c r="N638" i="3"/>
  <c r="M638" i="3"/>
  <c r="L638" i="3"/>
  <c r="K638" i="3"/>
  <c r="O637" i="3"/>
  <c r="N637" i="3"/>
  <c r="M637" i="3"/>
  <c r="L637" i="3"/>
  <c r="K637" i="3"/>
  <c r="O636" i="3"/>
  <c r="N636" i="3"/>
  <c r="M636" i="3"/>
  <c r="L636" i="3"/>
  <c r="K636" i="3"/>
  <c r="O635" i="3"/>
  <c r="N635" i="3"/>
  <c r="M635" i="3"/>
  <c r="L635" i="3"/>
  <c r="K635" i="3"/>
  <c r="O634" i="3"/>
  <c r="N634" i="3"/>
  <c r="M634" i="3"/>
  <c r="L634" i="3"/>
  <c r="K634" i="3"/>
  <c r="O633" i="3"/>
  <c r="N633" i="3"/>
  <c r="M633" i="3"/>
  <c r="L633" i="3"/>
  <c r="K633" i="3"/>
  <c r="O632" i="3"/>
  <c r="N632" i="3"/>
  <c r="M632" i="3"/>
  <c r="L632" i="3"/>
  <c r="K632" i="3"/>
  <c r="O631" i="3"/>
  <c r="N631" i="3"/>
  <c r="M631" i="3"/>
  <c r="L631" i="3"/>
  <c r="K631" i="3"/>
  <c r="O630" i="3"/>
  <c r="N630" i="3"/>
  <c r="M630" i="3"/>
  <c r="L630" i="3"/>
  <c r="K630" i="3"/>
  <c r="O629" i="3"/>
  <c r="N629" i="3"/>
  <c r="M629" i="3"/>
  <c r="L629" i="3"/>
  <c r="K629" i="3"/>
  <c r="O628" i="3"/>
  <c r="N628" i="3"/>
  <c r="M628" i="3"/>
  <c r="L628" i="3"/>
  <c r="K628" i="3"/>
  <c r="O627" i="3"/>
  <c r="N627" i="3"/>
  <c r="M627" i="3"/>
  <c r="L627" i="3"/>
  <c r="K627" i="3"/>
  <c r="O626" i="3"/>
  <c r="N626" i="3"/>
  <c r="M626" i="3"/>
  <c r="L626" i="3"/>
  <c r="K626" i="3"/>
  <c r="O625" i="3"/>
  <c r="N625" i="3"/>
  <c r="M625" i="3"/>
  <c r="L625" i="3"/>
  <c r="K625" i="3"/>
  <c r="O624" i="3"/>
  <c r="N624" i="3"/>
  <c r="M624" i="3"/>
  <c r="L624" i="3"/>
  <c r="K624" i="3"/>
  <c r="O623" i="3"/>
  <c r="N623" i="3"/>
  <c r="M623" i="3"/>
  <c r="L623" i="3"/>
  <c r="K623" i="3"/>
  <c r="O622" i="3"/>
  <c r="N622" i="3"/>
  <c r="M622" i="3"/>
  <c r="L622" i="3"/>
  <c r="K622" i="3"/>
  <c r="O621" i="3"/>
  <c r="N621" i="3"/>
  <c r="M621" i="3"/>
  <c r="L621" i="3"/>
  <c r="K621" i="3"/>
  <c r="O620" i="3"/>
  <c r="N620" i="3"/>
  <c r="M620" i="3"/>
  <c r="L620" i="3"/>
  <c r="K620" i="3"/>
  <c r="O619" i="3"/>
  <c r="N619" i="3"/>
  <c r="M619" i="3"/>
  <c r="L619" i="3"/>
  <c r="K619" i="3"/>
  <c r="O618" i="3"/>
  <c r="N618" i="3"/>
  <c r="M618" i="3"/>
  <c r="L618" i="3"/>
  <c r="K618" i="3"/>
  <c r="O617" i="3"/>
  <c r="N617" i="3"/>
  <c r="M617" i="3"/>
  <c r="L617" i="3"/>
  <c r="K617" i="3"/>
  <c r="O616" i="3"/>
  <c r="N616" i="3"/>
  <c r="M616" i="3"/>
  <c r="L616" i="3"/>
  <c r="K616" i="3"/>
  <c r="O615" i="3"/>
  <c r="N615" i="3"/>
  <c r="M615" i="3"/>
  <c r="L615" i="3"/>
  <c r="K615" i="3"/>
  <c r="O614" i="3"/>
  <c r="N614" i="3"/>
  <c r="M614" i="3"/>
  <c r="L614" i="3"/>
  <c r="K614" i="3"/>
  <c r="O613" i="3"/>
  <c r="N613" i="3"/>
  <c r="M613" i="3"/>
  <c r="L613" i="3"/>
  <c r="K613" i="3"/>
  <c r="O612" i="3"/>
  <c r="N612" i="3"/>
  <c r="M612" i="3"/>
  <c r="L612" i="3"/>
  <c r="K612" i="3"/>
  <c r="O611" i="3"/>
  <c r="N611" i="3"/>
  <c r="M611" i="3"/>
  <c r="L611" i="3"/>
  <c r="K611" i="3"/>
  <c r="O610" i="3"/>
  <c r="N610" i="3"/>
  <c r="M610" i="3"/>
  <c r="L610" i="3"/>
  <c r="K610" i="3"/>
  <c r="O609" i="3"/>
  <c r="N609" i="3"/>
  <c r="M609" i="3"/>
  <c r="L609" i="3"/>
  <c r="K609" i="3"/>
  <c r="O608" i="3"/>
  <c r="N608" i="3"/>
  <c r="M608" i="3"/>
  <c r="L608" i="3"/>
  <c r="K608" i="3"/>
  <c r="O607" i="3"/>
  <c r="N607" i="3"/>
  <c r="M607" i="3"/>
  <c r="L607" i="3"/>
  <c r="K607" i="3"/>
  <c r="O606" i="3"/>
  <c r="N606" i="3"/>
  <c r="M606" i="3"/>
  <c r="L606" i="3"/>
  <c r="K606" i="3"/>
  <c r="O605" i="3"/>
  <c r="N605" i="3"/>
  <c r="M605" i="3"/>
  <c r="L605" i="3"/>
  <c r="K605" i="3"/>
  <c r="O604" i="3"/>
  <c r="N604" i="3"/>
  <c r="M604" i="3"/>
  <c r="L604" i="3"/>
  <c r="K604" i="3"/>
  <c r="O603" i="3"/>
  <c r="N603" i="3"/>
  <c r="M603" i="3"/>
  <c r="L603" i="3"/>
  <c r="K603" i="3"/>
  <c r="O602" i="3"/>
  <c r="N602" i="3"/>
  <c r="M602" i="3"/>
  <c r="L602" i="3"/>
  <c r="K602" i="3"/>
  <c r="O601" i="3"/>
  <c r="N601" i="3"/>
  <c r="M601" i="3"/>
  <c r="L601" i="3"/>
  <c r="K601" i="3"/>
  <c r="O600" i="3"/>
  <c r="N600" i="3"/>
  <c r="M600" i="3"/>
  <c r="L600" i="3"/>
  <c r="K600" i="3"/>
  <c r="O599" i="3"/>
  <c r="N599" i="3"/>
  <c r="M599" i="3"/>
  <c r="L599" i="3"/>
  <c r="K599" i="3"/>
  <c r="O598" i="3"/>
  <c r="N598" i="3"/>
  <c r="M598" i="3"/>
  <c r="L598" i="3"/>
  <c r="K598" i="3"/>
  <c r="O597" i="3"/>
  <c r="N597" i="3"/>
  <c r="M597" i="3"/>
  <c r="L597" i="3"/>
  <c r="K597" i="3"/>
  <c r="O596" i="3"/>
  <c r="N596" i="3"/>
  <c r="M596" i="3"/>
  <c r="L596" i="3"/>
  <c r="K596" i="3"/>
  <c r="O595" i="3"/>
  <c r="N595" i="3"/>
  <c r="M595" i="3"/>
  <c r="L595" i="3"/>
  <c r="K595" i="3"/>
  <c r="O594" i="3"/>
  <c r="N594" i="3"/>
  <c r="M594" i="3"/>
  <c r="L594" i="3"/>
  <c r="K594" i="3"/>
  <c r="O593" i="3"/>
  <c r="N593" i="3"/>
  <c r="M593" i="3"/>
  <c r="L593" i="3"/>
  <c r="K593" i="3"/>
  <c r="O592" i="3"/>
  <c r="N592" i="3"/>
  <c r="M592" i="3"/>
  <c r="L592" i="3"/>
  <c r="K592" i="3"/>
  <c r="O591" i="3"/>
  <c r="N591" i="3"/>
  <c r="M591" i="3"/>
  <c r="L591" i="3"/>
  <c r="K591" i="3"/>
  <c r="O590" i="3"/>
  <c r="N590" i="3"/>
  <c r="M590" i="3"/>
  <c r="L590" i="3"/>
  <c r="K590" i="3"/>
  <c r="O589" i="3"/>
  <c r="N589" i="3"/>
  <c r="M589" i="3"/>
  <c r="L589" i="3"/>
  <c r="K589" i="3"/>
  <c r="O588" i="3"/>
  <c r="N588" i="3"/>
  <c r="M588" i="3"/>
  <c r="L588" i="3"/>
  <c r="K588" i="3"/>
  <c r="O587" i="3"/>
  <c r="N587" i="3"/>
  <c r="M587" i="3"/>
  <c r="L587" i="3"/>
  <c r="K587" i="3"/>
  <c r="O586" i="3"/>
  <c r="N586" i="3"/>
  <c r="M586" i="3"/>
  <c r="L586" i="3"/>
  <c r="K586" i="3"/>
  <c r="O585" i="3"/>
  <c r="N585" i="3"/>
  <c r="M585" i="3"/>
  <c r="L585" i="3"/>
  <c r="K585" i="3"/>
  <c r="O584" i="3"/>
  <c r="N584" i="3"/>
  <c r="M584" i="3"/>
  <c r="L584" i="3"/>
  <c r="K584" i="3"/>
  <c r="O583" i="3"/>
  <c r="N583" i="3"/>
  <c r="M583" i="3"/>
  <c r="L583" i="3"/>
  <c r="K583" i="3"/>
  <c r="O582" i="3"/>
  <c r="N582" i="3"/>
  <c r="M582" i="3"/>
  <c r="L582" i="3"/>
  <c r="K582" i="3"/>
  <c r="O581" i="3"/>
  <c r="N581" i="3"/>
  <c r="M581" i="3"/>
  <c r="L581" i="3"/>
  <c r="K581" i="3"/>
  <c r="O580" i="3"/>
  <c r="N580" i="3"/>
  <c r="M580" i="3"/>
  <c r="L580" i="3"/>
  <c r="K580" i="3"/>
  <c r="O579" i="3"/>
  <c r="N579" i="3"/>
  <c r="M579" i="3"/>
  <c r="L579" i="3"/>
  <c r="K579" i="3"/>
  <c r="O578" i="3"/>
  <c r="N578" i="3"/>
  <c r="M578" i="3"/>
  <c r="L578" i="3"/>
  <c r="K578" i="3"/>
  <c r="O577" i="3"/>
  <c r="N577" i="3"/>
  <c r="M577" i="3"/>
  <c r="L577" i="3"/>
  <c r="K577" i="3"/>
  <c r="O576" i="3"/>
  <c r="N576" i="3"/>
  <c r="M576" i="3"/>
  <c r="L576" i="3"/>
  <c r="K576" i="3"/>
  <c r="O575" i="3"/>
  <c r="N575" i="3"/>
  <c r="M575" i="3"/>
  <c r="L575" i="3"/>
  <c r="K575" i="3"/>
  <c r="O574" i="3"/>
  <c r="N574" i="3"/>
  <c r="M574" i="3"/>
  <c r="L574" i="3"/>
  <c r="K574" i="3"/>
  <c r="O573" i="3"/>
  <c r="N573" i="3"/>
  <c r="M573" i="3"/>
  <c r="L573" i="3"/>
  <c r="K573" i="3"/>
  <c r="O572" i="3"/>
  <c r="N572" i="3"/>
  <c r="M572" i="3"/>
  <c r="L572" i="3"/>
  <c r="K572" i="3"/>
  <c r="O571" i="3"/>
  <c r="N571" i="3"/>
  <c r="M571" i="3"/>
  <c r="L571" i="3"/>
  <c r="K571" i="3"/>
  <c r="O570" i="3"/>
  <c r="N570" i="3"/>
  <c r="M570" i="3"/>
  <c r="L570" i="3"/>
  <c r="K570" i="3"/>
  <c r="O569" i="3"/>
  <c r="N569" i="3"/>
  <c r="M569" i="3"/>
  <c r="L569" i="3"/>
  <c r="K569" i="3"/>
  <c r="O568" i="3"/>
  <c r="N568" i="3"/>
  <c r="M568" i="3"/>
  <c r="L568" i="3"/>
  <c r="K568" i="3"/>
  <c r="O567" i="3"/>
  <c r="N567" i="3"/>
  <c r="M567" i="3"/>
  <c r="L567" i="3"/>
  <c r="K567" i="3"/>
  <c r="O566" i="3"/>
  <c r="N566" i="3"/>
  <c r="M566" i="3"/>
  <c r="L566" i="3"/>
  <c r="K566" i="3"/>
  <c r="O565" i="3"/>
  <c r="N565" i="3"/>
  <c r="M565" i="3"/>
  <c r="L565" i="3"/>
  <c r="K565" i="3"/>
  <c r="O564" i="3"/>
  <c r="N564" i="3"/>
  <c r="M564" i="3"/>
  <c r="L564" i="3"/>
  <c r="K564" i="3"/>
  <c r="O563" i="3"/>
  <c r="N563" i="3"/>
  <c r="M563" i="3"/>
  <c r="L563" i="3"/>
  <c r="K563" i="3"/>
  <c r="O562" i="3"/>
  <c r="N562" i="3"/>
  <c r="M562" i="3"/>
  <c r="L562" i="3"/>
  <c r="K562" i="3"/>
  <c r="O561" i="3"/>
  <c r="N561" i="3"/>
  <c r="M561" i="3"/>
  <c r="L561" i="3"/>
  <c r="K561" i="3"/>
  <c r="O560" i="3"/>
  <c r="N560" i="3"/>
  <c r="M560" i="3"/>
  <c r="L560" i="3"/>
  <c r="K560" i="3"/>
  <c r="O559" i="3"/>
  <c r="N559" i="3"/>
  <c r="M559" i="3"/>
  <c r="L559" i="3"/>
  <c r="K559" i="3"/>
  <c r="O558" i="3"/>
  <c r="N558" i="3"/>
  <c r="M558" i="3"/>
  <c r="L558" i="3"/>
  <c r="K558" i="3"/>
  <c r="O557" i="3"/>
  <c r="N557" i="3"/>
  <c r="M557" i="3"/>
  <c r="L557" i="3"/>
  <c r="K557" i="3"/>
  <c r="O556" i="3"/>
  <c r="N556" i="3"/>
  <c r="M556" i="3"/>
  <c r="L556" i="3"/>
  <c r="K556" i="3"/>
  <c r="O555" i="3"/>
  <c r="N555" i="3"/>
  <c r="M555" i="3"/>
  <c r="L555" i="3"/>
  <c r="K555" i="3"/>
  <c r="O554" i="3"/>
  <c r="N554" i="3"/>
  <c r="M554" i="3"/>
  <c r="L554" i="3"/>
  <c r="K554" i="3"/>
  <c r="O553" i="3"/>
  <c r="N553" i="3"/>
  <c r="M553" i="3"/>
  <c r="L553" i="3"/>
  <c r="K553" i="3"/>
  <c r="O552" i="3"/>
  <c r="N552" i="3"/>
  <c r="M552" i="3"/>
  <c r="L552" i="3"/>
  <c r="K552" i="3"/>
  <c r="O551" i="3"/>
  <c r="N551" i="3"/>
  <c r="M551" i="3"/>
  <c r="L551" i="3"/>
  <c r="K551" i="3"/>
  <c r="O550" i="3"/>
  <c r="N550" i="3"/>
  <c r="M550" i="3"/>
  <c r="L550" i="3"/>
  <c r="K550" i="3"/>
  <c r="O549" i="3"/>
  <c r="N549" i="3"/>
  <c r="M549" i="3"/>
  <c r="L549" i="3"/>
  <c r="K549" i="3"/>
  <c r="O548" i="3"/>
  <c r="N548" i="3"/>
  <c r="M548" i="3"/>
  <c r="L548" i="3"/>
  <c r="K548" i="3"/>
  <c r="O547" i="3"/>
  <c r="N547" i="3"/>
  <c r="M547" i="3"/>
  <c r="L547" i="3"/>
  <c r="K547" i="3"/>
  <c r="O546" i="3"/>
  <c r="N546" i="3"/>
  <c r="M546" i="3"/>
  <c r="L546" i="3"/>
  <c r="K546" i="3"/>
  <c r="O545" i="3"/>
  <c r="N545" i="3"/>
  <c r="M545" i="3"/>
  <c r="L545" i="3"/>
  <c r="K545" i="3"/>
  <c r="O544" i="3"/>
  <c r="N544" i="3"/>
  <c r="M544" i="3"/>
  <c r="L544" i="3"/>
  <c r="K544" i="3"/>
  <c r="O543" i="3"/>
  <c r="N543" i="3"/>
  <c r="M543" i="3"/>
  <c r="L543" i="3"/>
  <c r="K543" i="3"/>
  <c r="O542" i="3"/>
  <c r="N542" i="3"/>
  <c r="M542" i="3"/>
  <c r="L542" i="3"/>
  <c r="K542" i="3"/>
  <c r="O541" i="3"/>
  <c r="N541" i="3"/>
  <c r="M541" i="3"/>
  <c r="L541" i="3"/>
  <c r="K541" i="3"/>
  <c r="O540" i="3"/>
  <c r="N540" i="3"/>
  <c r="M540" i="3"/>
  <c r="L540" i="3"/>
  <c r="K540" i="3"/>
  <c r="O539" i="3"/>
  <c r="N539" i="3"/>
  <c r="M539" i="3"/>
  <c r="L539" i="3"/>
  <c r="K539" i="3"/>
  <c r="O538" i="3"/>
  <c r="N538" i="3"/>
  <c r="M538" i="3"/>
  <c r="L538" i="3"/>
  <c r="K538" i="3"/>
  <c r="O537" i="3"/>
  <c r="N537" i="3"/>
  <c r="M537" i="3"/>
  <c r="L537" i="3"/>
  <c r="K537" i="3"/>
  <c r="O536" i="3"/>
  <c r="N536" i="3"/>
  <c r="M536" i="3"/>
  <c r="L536" i="3"/>
  <c r="K536" i="3"/>
  <c r="O535" i="3"/>
  <c r="N535" i="3"/>
  <c r="M535" i="3"/>
  <c r="L535" i="3"/>
  <c r="K535" i="3"/>
  <c r="O534" i="3"/>
  <c r="N534" i="3"/>
  <c r="M534" i="3"/>
  <c r="L534" i="3"/>
  <c r="K534" i="3"/>
  <c r="O533" i="3"/>
  <c r="N533" i="3"/>
  <c r="M533" i="3"/>
  <c r="L533" i="3"/>
  <c r="K533" i="3"/>
  <c r="O532" i="3"/>
  <c r="N532" i="3"/>
  <c r="M532" i="3"/>
  <c r="L532" i="3"/>
  <c r="K532" i="3"/>
  <c r="O531" i="3"/>
  <c r="N531" i="3"/>
  <c r="M531" i="3"/>
  <c r="L531" i="3"/>
  <c r="K531" i="3"/>
  <c r="O530" i="3"/>
  <c r="N530" i="3"/>
  <c r="M530" i="3"/>
  <c r="L530" i="3"/>
  <c r="K530" i="3"/>
  <c r="O529" i="3"/>
  <c r="N529" i="3"/>
  <c r="M529" i="3"/>
  <c r="L529" i="3"/>
  <c r="K529" i="3"/>
  <c r="O528" i="3"/>
  <c r="N528" i="3"/>
  <c r="M528" i="3"/>
  <c r="L528" i="3"/>
  <c r="K528" i="3"/>
  <c r="O527" i="3"/>
  <c r="N527" i="3"/>
  <c r="M527" i="3"/>
  <c r="L527" i="3"/>
  <c r="K527" i="3"/>
  <c r="O526" i="3"/>
  <c r="N526" i="3"/>
  <c r="M526" i="3"/>
  <c r="L526" i="3"/>
  <c r="K526" i="3"/>
  <c r="O525" i="3"/>
  <c r="N525" i="3"/>
  <c r="M525" i="3"/>
  <c r="L525" i="3"/>
  <c r="K525" i="3"/>
  <c r="O524" i="3"/>
  <c r="N524" i="3"/>
  <c r="M524" i="3"/>
  <c r="L524" i="3"/>
  <c r="K524" i="3"/>
  <c r="O523" i="3"/>
  <c r="N523" i="3"/>
  <c r="M523" i="3"/>
  <c r="L523" i="3"/>
  <c r="K523" i="3"/>
  <c r="O522" i="3"/>
  <c r="N522" i="3"/>
  <c r="M522" i="3"/>
  <c r="L522" i="3"/>
  <c r="K522" i="3"/>
  <c r="O521" i="3"/>
  <c r="N521" i="3"/>
  <c r="M521" i="3"/>
  <c r="L521" i="3"/>
  <c r="K521" i="3"/>
  <c r="O520" i="3"/>
  <c r="N520" i="3"/>
  <c r="M520" i="3"/>
  <c r="L520" i="3"/>
  <c r="K520" i="3"/>
  <c r="O519" i="3"/>
  <c r="N519" i="3"/>
  <c r="M519" i="3"/>
  <c r="L519" i="3"/>
  <c r="K519" i="3"/>
  <c r="O518" i="3"/>
  <c r="N518" i="3"/>
  <c r="M518" i="3"/>
  <c r="L518" i="3"/>
  <c r="K518" i="3"/>
  <c r="O517" i="3"/>
  <c r="N517" i="3"/>
  <c r="M517" i="3"/>
  <c r="L517" i="3"/>
  <c r="K517" i="3"/>
  <c r="O516" i="3"/>
  <c r="N516" i="3"/>
  <c r="M516" i="3"/>
  <c r="L516" i="3"/>
  <c r="K516" i="3"/>
  <c r="O515" i="3"/>
  <c r="N515" i="3"/>
  <c r="M515" i="3"/>
  <c r="L515" i="3"/>
  <c r="K515" i="3"/>
  <c r="O514" i="3"/>
  <c r="N514" i="3"/>
  <c r="M514" i="3"/>
  <c r="L514" i="3"/>
  <c r="K514" i="3"/>
  <c r="O513" i="3"/>
  <c r="N513" i="3"/>
  <c r="M513" i="3"/>
  <c r="L513" i="3"/>
  <c r="K513" i="3"/>
  <c r="O512" i="3"/>
  <c r="N512" i="3"/>
  <c r="M512" i="3"/>
  <c r="L512" i="3"/>
  <c r="K512" i="3"/>
  <c r="O511" i="3"/>
  <c r="N511" i="3"/>
  <c r="M511" i="3"/>
  <c r="L511" i="3"/>
  <c r="K511" i="3"/>
  <c r="O510" i="3"/>
  <c r="N510" i="3"/>
  <c r="M510" i="3"/>
  <c r="L510" i="3"/>
  <c r="K510" i="3"/>
  <c r="O509" i="3"/>
  <c r="N509" i="3"/>
  <c r="M509" i="3"/>
  <c r="L509" i="3"/>
  <c r="K509" i="3"/>
  <c r="O508" i="3"/>
  <c r="N508" i="3"/>
  <c r="M508" i="3"/>
  <c r="L508" i="3"/>
  <c r="K508" i="3"/>
  <c r="O507" i="3"/>
  <c r="N507" i="3"/>
  <c r="M507" i="3"/>
  <c r="L507" i="3"/>
  <c r="K507" i="3"/>
  <c r="O506" i="3"/>
  <c r="N506" i="3"/>
  <c r="M506" i="3"/>
  <c r="L506" i="3"/>
  <c r="K506" i="3"/>
  <c r="O505" i="3"/>
  <c r="N505" i="3"/>
  <c r="M505" i="3"/>
  <c r="L505" i="3"/>
  <c r="K505" i="3"/>
  <c r="O504" i="3"/>
  <c r="N504" i="3"/>
  <c r="M504" i="3"/>
  <c r="L504" i="3"/>
  <c r="K504" i="3"/>
  <c r="O503" i="3"/>
  <c r="N503" i="3"/>
  <c r="M503" i="3"/>
  <c r="L503" i="3"/>
  <c r="K503" i="3"/>
  <c r="O502" i="3"/>
  <c r="N502" i="3"/>
  <c r="M502" i="3"/>
  <c r="L502" i="3"/>
  <c r="K502" i="3"/>
  <c r="O501" i="3"/>
  <c r="N501" i="3"/>
  <c r="M501" i="3"/>
  <c r="L501" i="3"/>
  <c r="K501" i="3"/>
  <c r="O500" i="3"/>
  <c r="N500" i="3"/>
  <c r="M500" i="3"/>
  <c r="L500" i="3"/>
  <c r="K500" i="3"/>
  <c r="O499" i="3"/>
  <c r="N499" i="3"/>
  <c r="M499" i="3"/>
  <c r="L499" i="3"/>
  <c r="K499" i="3"/>
  <c r="O498" i="3"/>
  <c r="N498" i="3"/>
  <c r="M498" i="3"/>
  <c r="L498" i="3"/>
  <c r="K498" i="3"/>
  <c r="O497" i="3"/>
  <c r="N497" i="3"/>
  <c r="M497" i="3"/>
  <c r="L497" i="3"/>
  <c r="K497" i="3"/>
  <c r="O496" i="3"/>
  <c r="N496" i="3"/>
  <c r="M496" i="3"/>
  <c r="L496" i="3"/>
  <c r="K496" i="3"/>
  <c r="O495" i="3"/>
  <c r="N495" i="3"/>
  <c r="M495" i="3"/>
  <c r="L495" i="3"/>
  <c r="K495" i="3"/>
  <c r="O494" i="3"/>
  <c r="N494" i="3"/>
  <c r="M494" i="3"/>
  <c r="L494" i="3"/>
  <c r="K494" i="3"/>
  <c r="O493" i="3"/>
  <c r="N493" i="3"/>
  <c r="M493" i="3"/>
  <c r="L493" i="3"/>
  <c r="K493" i="3"/>
  <c r="O492" i="3"/>
  <c r="N492" i="3"/>
  <c r="M492" i="3"/>
  <c r="L492" i="3"/>
  <c r="K492" i="3"/>
  <c r="O491" i="3"/>
  <c r="N491" i="3"/>
  <c r="M491" i="3"/>
  <c r="L491" i="3"/>
  <c r="K491" i="3"/>
  <c r="O490" i="3"/>
  <c r="N490" i="3"/>
  <c r="M490" i="3"/>
  <c r="L490" i="3"/>
  <c r="K490" i="3"/>
  <c r="O489" i="3"/>
  <c r="N489" i="3"/>
  <c r="M489" i="3"/>
  <c r="L489" i="3"/>
  <c r="K489" i="3"/>
  <c r="O488" i="3"/>
  <c r="N488" i="3"/>
  <c r="M488" i="3"/>
  <c r="L488" i="3"/>
  <c r="K488" i="3"/>
  <c r="O487" i="3"/>
  <c r="N487" i="3"/>
  <c r="M487" i="3"/>
  <c r="L487" i="3"/>
  <c r="K487" i="3"/>
  <c r="O486" i="3"/>
  <c r="N486" i="3"/>
  <c r="M486" i="3"/>
  <c r="L486" i="3"/>
  <c r="K486" i="3"/>
  <c r="O485" i="3"/>
  <c r="N485" i="3"/>
  <c r="M485" i="3"/>
  <c r="L485" i="3"/>
  <c r="K485" i="3"/>
  <c r="O484" i="3"/>
  <c r="N484" i="3"/>
  <c r="M484" i="3"/>
  <c r="L484" i="3"/>
  <c r="K484" i="3"/>
  <c r="O483" i="3"/>
  <c r="N483" i="3"/>
  <c r="M483" i="3"/>
  <c r="L483" i="3"/>
  <c r="K483" i="3"/>
  <c r="O482" i="3"/>
  <c r="N482" i="3"/>
  <c r="M482" i="3"/>
  <c r="L482" i="3"/>
  <c r="K482" i="3"/>
  <c r="O481" i="3"/>
  <c r="N481" i="3"/>
  <c r="M481" i="3"/>
  <c r="L481" i="3"/>
  <c r="K481" i="3"/>
  <c r="O480" i="3"/>
  <c r="N480" i="3"/>
  <c r="M480" i="3"/>
  <c r="L480" i="3"/>
  <c r="K480" i="3"/>
  <c r="O479" i="3"/>
  <c r="N479" i="3"/>
  <c r="M479" i="3"/>
  <c r="L479" i="3"/>
  <c r="K479" i="3"/>
  <c r="O478" i="3"/>
  <c r="N478" i="3"/>
  <c r="M478" i="3"/>
  <c r="L478" i="3"/>
  <c r="K478" i="3"/>
  <c r="O477" i="3"/>
  <c r="N477" i="3"/>
  <c r="M477" i="3"/>
  <c r="L477" i="3"/>
  <c r="K477" i="3"/>
  <c r="O476" i="3"/>
  <c r="N476" i="3"/>
  <c r="M476" i="3"/>
  <c r="L476" i="3"/>
  <c r="K476" i="3"/>
  <c r="O475" i="3"/>
  <c r="N475" i="3"/>
  <c r="M475" i="3"/>
  <c r="L475" i="3"/>
  <c r="K475" i="3"/>
  <c r="O474" i="3"/>
  <c r="N474" i="3"/>
  <c r="M474" i="3"/>
  <c r="L474" i="3"/>
  <c r="K474" i="3"/>
  <c r="O473" i="3"/>
  <c r="N473" i="3"/>
  <c r="M473" i="3"/>
  <c r="L473" i="3"/>
  <c r="K473" i="3"/>
  <c r="O472" i="3"/>
  <c r="N472" i="3"/>
  <c r="M472" i="3"/>
  <c r="L472" i="3"/>
  <c r="K472" i="3"/>
  <c r="O471" i="3"/>
  <c r="N471" i="3"/>
  <c r="M471" i="3"/>
  <c r="L471" i="3"/>
  <c r="K471" i="3"/>
  <c r="O470" i="3"/>
  <c r="N470" i="3"/>
  <c r="M470" i="3"/>
  <c r="L470" i="3"/>
  <c r="K470" i="3"/>
  <c r="O469" i="3"/>
  <c r="N469" i="3"/>
  <c r="M469" i="3"/>
  <c r="L469" i="3"/>
  <c r="K469" i="3"/>
  <c r="O468" i="3"/>
  <c r="N468" i="3"/>
  <c r="M468" i="3"/>
  <c r="L468" i="3"/>
  <c r="K468" i="3"/>
  <c r="O467" i="3"/>
  <c r="N467" i="3"/>
  <c r="M467" i="3"/>
  <c r="L467" i="3"/>
  <c r="K467" i="3"/>
  <c r="O466" i="3"/>
  <c r="N466" i="3"/>
  <c r="M466" i="3"/>
  <c r="L466" i="3"/>
  <c r="K466" i="3"/>
  <c r="O465" i="3"/>
  <c r="N465" i="3"/>
  <c r="M465" i="3"/>
  <c r="L465" i="3"/>
  <c r="K465" i="3"/>
  <c r="O464" i="3"/>
  <c r="N464" i="3"/>
  <c r="M464" i="3"/>
  <c r="L464" i="3"/>
  <c r="K464" i="3"/>
  <c r="O463" i="3"/>
  <c r="N463" i="3"/>
  <c r="M463" i="3"/>
  <c r="L463" i="3"/>
  <c r="K463" i="3"/>
  <c r="O462" i="3"/>
  <c r="N462" i="3"/>
  <c r="M462" i="3"/>
  <c r="L462" i="3"/>
  <c r="K462" i="3"/>
  <c r="O461" i="3"/>
  <c r="N461" i="3"/>
  <c r="M461" i="3"/>
  <c r="L461" i="3"/>
  <c r="K461" i="3"/>
  <c r="O460" i="3"/>
  <c r="N460" i="3"/>
  <c r="M460" i="3"/>
  <c r="L460" i="3"/>
  <c r="K460" i="3"/>
  <c r="O459" i="3"/>
  <c r="N459" i="3"/>
  <c r="M459" i="3"/>
  <c r="L459" i="3"/>
  <c r="K459" i="3"/>
  <c r="O458" i="3"/>
  <c r="N458" i="3"/>
  <c r="M458" i="3"/>
  <c r="L458" i="3"/>
  <c r="K458" i="3"/>
  <c r="O457" i="3"/>
  <c r="N457" i="3"/>
  <c r="M457" i="3"/>
  <c r="L457" i="3"/>
  <c r="K457" i="3"/>
  <c r="O456" i="3"/>
  <c r="N456" i="3"/>
  <c r="M456" i="3"/>
  <c r="L456" i="3"/>
  <c r="K456" i="3"/>
  <c r="O455" i="3"/>
  <c r="N455" i="3"/>
  <c r="M455" i="3"/>
  <c r="L455" i="3"/>
  <c r="K455" i="3"/>
  <c r="O454" i="3"/>
  <c r="N454" i="3"/>
  <c r="M454" i="3"/>
  <c r="L454" i="3"/>
  <c r="K454" i="3"/>
  <c r="O453" i="3"/>
  <c r="N453" i="3"/>
  <c r="M453" i="3"/>
  <c r="L453" i="3"/>
  <c r="K453" i="3"/>
  <c r="O452" i="3"/>
  <c r="N452" i="3"/>
  <c r="M452" i="3"/>
  <c r="L452" i="3"/>
  <c r="K452" i="3"/>
  <c r="O451" i="3"/>
  <c r="N451" i="3"/>
  <c r="M451" i="3"/>
  <c r="L451" i="3"/>
  <c r="K451" i="3"/>
  <c r="O450" i="3"/>
  <c r="N450" i="3"/>
  <c r="M450" i="3"/>
  <c r="L450" i="3"/>
  <c r="K450" i="3"/>
  <c r="O449" i="3"/>
  <c r="N449" i="3"/>
  <c r="M449" i="3"/>
  <c r="L449" i="3"/>
  <c r="K449" i="3"/>
  <c r="O448" i="3"/>
  <c r="N448" i="3"/>
  <c r="M448" i="3"/>
  <c r="L448" i="3"/>
  <c r="K448" i="3"/>
  <c r="O447" i="3"/>
  <c r="N447" i="3"/>
  <c r="M447" i="3"/>
  <c r="L447" i="3"/>
  <c r="K447" i="3"/>
  <c r="O446" i="3"/>
  <c r="N446" i="3"/>
  <c r="M446" i="3"/>
  <c r="L446" i="3"/>
  <c r="K446" i="3"/>
  <c r="O445" i="3"/>
  <c r="N445" i="3"/>
  <c r="M445" i="3"/>
  <c r="L445" i="3"/>
  <c r="K445" i="3"/>
  <c r="O444" i="3"/>
  <c r="N444" i="3"/>
  <c r="M444" i="3"/>
  <c r="L444" i="3"/>
  <c r="K444" i="3"/>
  <c r="O443" i="3"/>
  <c r="N443" i="3"/>
  <c r="M443" i="3"/>
  <c r="L443" i="3"/>
  <c r="K443" i="3"/>
  <c r="O442" i="3"/>
  <c r="N442" i="3"/>
  <c r="M442" i="3"/>
  <c r="L442" i="3"/>
  <c r="K442" i="3"/>
  <c r="O441" i="3"/>
  <c r="N441" i="3"/>
  <c r="M441" i="3"/>
  <c r="L441" i="3"/>
  <c r="K441" i="3"/>
  <c r="O440" i="3"/>
  <c r="N440" i="3"/>
  <c r="M440" i="3"/>
  <c r="L440" i="3"/>
  <c r="K440" i="3"/>
  <c r="O439" i="3"/>
  <c r="N439" i="3"/>
  <c r="M439" i="3"/>
  <c r="L439" i="3"/>
  <c r="K439" i="3"/>
  <c r="O438" i="3"/>
  <c r="N438" i="3"/>
  <c r="M438" i="3"/>
  <c r="L438" i="3"/>
  <c r="K438" i="3"/>
  <c r="O437" i="3"/>
  <c r="N437" i="3"/>
  <c r="M437" i="3"/>
  <c r="L437" i="3"/>
  <c r="K437" i="3"/>
  <c r="O436" i="3"/>
  <c r="N436" i="3"/>
  <c r="M436" i="3"/>
  <c r="L436" i="3"/>
  <c r="K436" i="3"/>
  <c r="O435" i="3"/>
  <c r="N435" i="3"/>
  <c r="M435" i="3"/>
  <c r="L435" i="3"/>
  <c r="K435" i="3"/>
  <c r="O434" i="3"/>
  <c r="N434" i="3"/>
  <c r="M434" i="3"/>
  <c r="L434" i="3"/>
  <c r="K434" i="3"/>
  <c r="O433" i="3"/>
  <c r="N433" i="3"/>
  <c r="M433" i="3"/>
  <c r="L433" i="3"/>
  <c r="K433" i="3"/>
  <c r="O432" i="3"/>
  <c r="N432" i="3"/>
  <c r="M432" i="3"/>
  <c r="L432" i="3"/>
  <c r="K432" i="3"/>
  <c r="O431" i="3"/>
  <c r="N431" i="3"/>
  <c r="M431" i="3"/>
  <c r="L431" i="3"/>
  <c r="K431" i="3"/>
  <c r="O430" i="3"/>
  <c r="N430" i="3"/>
  <c r="M430" i="3"/>
  <c r="L430" i="3"/>
  <c r="K430" i="3"/>
  <c r="O429" i="3"/>
  <c r="N429" i="3"/>
  <c r="M429" i="3"/>
  <c r="L429" i="3"/>
  <c r="K429" i="3"/>
  <c r="O428" i="3"/>
  <c r="N428" i="3"/>
  <c r="M428" i="3"/>
  <c r="L428" i="3"/>
  <c r="K428" i="3"/>
  <c r="O427" i="3"/>
  <c r="N427" i="3"/>
  <c r="M427" i="3"/>
  <c r="L427" i="3"/>
  <c r="K427" i="3"/>
  <c r="O426" i="3"/>
  <c r="N426" i="3"/>
  <c r="M426" i="3"/>
  <c r="L426" i="3"/>
  <c r="K426" i="3"/>
  <c r="O425" i="3"/>
  <c r="N425" i="3"/>
  <c r="M425" i="3"/>
  <c r="L425" i="3"/>
  <c r="K425" i="3"/>
  <c r="O424" i="3"/>
  <c r="N424" i="3"/>
  <c r="M424" i="3"/>
  <c r="L424" i="3"/>
  <c r="K424" i="3"/>
  <c r="O423" i="3"/>
  <c r="N423" i="3"/>
  <c r="M423" i="3"/>
  <c r="L423" i="3"/>
  <c r="K423" i="3"/>
  <c r="O422" i="3"/>
  <c r="N422" i="3"/>
  <c r="M422" i="3"/>
  <c r="L422" i="3"/>
  <c r="K422" i="3"/>
  <c r="O421" i="3"/>
  <c r="N421" i="3"/>
  <c r="M421" i="3"/>
  <c r="L421" i="3"/>
  <c r="K421" i="3"/>
  <c r="O420" i="3"/>
  <c r="N420" i="3"/>
  <c r="M420" i="3"/>
  <c r="L420" i="3"/>
  <c r="K420" i="3"/>
  <c r="O419" i="3"/>
  <c r="N419" i="3"/>
  <c r="M419" i="3"/>
  <c r="L419" i="3"/>
  <c r="K419" i="3"/>
  <c r="O418" i="3"/>
  <c r="N418" i="3"/>
  <c r="M418" i="3"/>
  <c r="L418" i="3"/>
  <c r="K418" i="3"/>
  <c r="O417" i="3"/>
  <c r="N417" i="3"/>
  <c r="M417" i="3"/>
  <c r="L417" i="3"/>
  <c r="K417" i="3"/>
  <c r="O416" i="3"/>
  <c r="N416" i="3"/>
  <c r="M416" i="3"/>
  <c r="L416" i="3"/>
  <c r="K416" i="3"/>
  <c r="O415" i="3"/>
  <c r="N415" i="3"/>
  <c r="M415" i="3"/>
  <c r="L415" i="3"/>
  <c r="K415" i="3"/>
  <c r="O414" i="3"/>
  <c r="N414" i="3"/>
  <c r="M414" i="3"/>
  <c r="L414" i="3"/>
  <c r="K414" i="3"/>
  <c r="O413" i="3"/>
  <c r="N413" i="3"/>
  <c r="M413" i="3"/>
  <c r="L413" i="3"/>
  <c r="K413" i="3"/>
  <c r="O412" i="3"/>
  <c r="N412" i="3"/>
  <c r="M412" i="3"/>
  <c r="L412" i="3"/>
  <c r="K412" i="3"/>
  <c r="O411" i="3"/>
  <c r="N411" i="3"/>
  <c r="M411" i="3"/>
  <c r="L411" i="3"/>
  <c r="K411" i="3"/>
  <c r="O410" i="3"/>
  <c r="N410" i="3"/>
  <c r="M410" i="3"/>
  <c r="L410" i="3"/>
  <c r="K410" i="3"/>
  <c r="O409" i="3"/>
  <c r="N409" i="3"/>
  <c r="M409" i="3"/>
  <c r="L409" i="3"/>
  <c r="K409" i="3"/>
  <c r="O408" i="3"/>
  <c r="N408" i="3"/>
  <c r="M408" i="3"/>
  <c r="L408" i="3"/>
  <c r="K408" i="3"/>
  <c r="O407" i="3"/>
  <c r="N407" i="3"/>
  <c r="M407" i="3"/>
  <c r="L407" i="3"/>
  <c r="K407" i="3"/>
  <c r="O406" i="3"/>
  <c r="N406" i="3"/>
  <c r="M406" i="3"/>
  <c r="L406" i="3"/>
  <c r="K406" i="3"/>
  <c r="O405" i="3"/>
  <c r="N405" i="3"/>
  <c r="M405" i="3"/>
  <c r="L405" i="3"/>
  <c r="K405" i="3"/>
  <c r="O404" i="3"/>
  <c r="N404" i="3"/>
  <c r="M404" i="3"/>
  <c r="L404" i="3"/>
  <c r="K404" i="3"/>
  <c r="O403" i="3"/>
  <c r="N403" i="3"/>
  <c r="M403" i="3"/>
  <c r="L403" i="3"/>
  <c r="K403" i="3"/>
  <c r="O402" i="3"/>
  <c r="N402" i="3"/>
  <c r="M402" i="3"/>
  <c r="L402" i="3"/>
  <c r="K402" i="3"/>
  <c r="O401" i="3"/>
  <c r="N401" i="3"/>
  <c r="M401" i="3"/>
  <c r="L401" i="3"/>
  <c r="K401" i="3"/>
  <c r="O400" i="3"/>
  <c r="N400" i="3"/>
  <c r="M400" i="3"/>
  <c r="L400" i="3"/>
  <c r="K400" i="3"/>
  <c r="O399" i="3"/>
  <c r="N399" i="3"/>
  <c r="M399" i="3"/>
  <c r="L399" i="3"/>
  <c r="K399" i="3"/>
  <c r="O398" i="3"/>
  <c r="N398" i="3"/>
  <c r="M398" i="3"/>
  <c r="L398" i="3"/>
  <c r="K398" i="3"/>
  <c r="O397" i="3"/>
  <c r="N397" i="3"/>
  <c r="M397" i="3"/>
  <c r="L397" i="3"/>
  <c r="K397" i="3"/>
  <c r="O396" i="3"/>
  <c r="N396" i="3"/>
  <c r="M396" i="3"/>
  <c r="L396" i="3"/>
  <c r="K396" i="3"/>
  <c r="O395" i="3"/>
  <c r="N395" i="3"/>
  <c r="M395" i="3"/>
  <c r="L395" i="3"/>
  <c r="K395" i="3"/>
  <c r="O394" i="3"/>
  <c r="N394" i="3"/>
  <c r="M394" i="3"/>
  <c r="L394" i="3"/>
  <c r="K394" i="3"/>
  <c r="O393" i="3"/>
  <c r="N393" i="3"/>
  <c r="M393" i="3"/>
  <c r="L393" i="3"/>
  <c r="K393" i="3"/>
  <c r="O392" i="3"/>
  <c r="N392" i="3"/>
  <c r="M392" i="3"/>
  <c r="L392" i="3"/>
  <c r="K392" i="3"/>
  <c r="O391" i="3"/>
  <c r="N391" i="3"/>
  <c r="M391" i="3"/>
  <c r="L391" i="3"/>
  <c r="K391" i="3"/>
  <c r="O390" i="3"/>
  <c r="N390" i="3"/>
  <c r="M390" i="3"/>
  <c r="L390" i="3"/>
  <c r="K390" i="3"/>
  <c r="O389" i="3"/>
  <c r="N389" i="3"/>
  <c r="M389" i="3"/>
  <c r="L389" i="3"/>
  <c r="K389" i="3"/>
  <c r="O388" i="3"/>
  <c r="N388" i="3"/>
  <c r="M388" i="3"/>
  <c r="L388" i="3"/>
  <c r="K388" i="3"/>
  <c r="O387" i="3"/>
  <c r="N387" i="3"/>
  <c r="M387" i="3"/>
  <c r="L387" i="3"/>
  <c r="K387" i="3"/>
  <c r="O386" i="3"/>
  <c r="N386" i="3"/>
  <c r="M386" i="3"/>
  <c r="L386" i="3"/>
  <c r="K386" i="3"/>
  <c r="O385" i="3"/>
  <c r="N385" i="3"/>
  <c r="M385" i="3"/>
  <c r="L385" i="3"/>
  <c r="K385" i="3"/>
  <c r="O384" i="3"/>
  <c r="N384" i="3"/>
  <c r="M384" i="3"/>
  <c r="L384" i="3"/>
  <c r="K384" i="3"/>
  <c r="O383" i="3"/>
  <c r="N383" i="3"/>
  <c r="M383" i="3"/>
  <c r="L383" i="3"/>
  <c r="K383" i="3"/>
  <c r="O382" i="3"/>
  <c r="N382" i="3"/>
  <c r="M382" i="3"/>
  <c r="L382" i="3"/>
  <c r="K382" i="3"/>
  <c r="O381" i="3"/>
  <c r="N381" i="3"/>
  <c r="M381" i="3"/>
  <c r="L381" i="3"/>
  <c r="K381" i="3"/>
  <c r="O380" i="3"/>
  <c r="N380" i="3"/>
  <c r="M380" i="3"/>
  <c r="L380" i="3"/>
  <c r="K380" i="3"/>
  <c r="O379" i="3"/>
  <c r="N379" i="3"/>
  <c r="M379" i="3"/>
  <c r="L379" i="3"/>
  <c r="K379" i="3"/>
  <c r="O378" i="3"/>
  <c r="N378" i="3"/>
  <c r="M378" i="3"/>
  <c r="L378" i="3"/>
  <c r="K378" i="3"/>
  <c r="O377" i="3"/>
  <c r="N377" i="3"/>
  <c r="M377" i="3"/>
  <c r="L377" i="3"/>
  <c r="K377" i="3"/>
  <c r="O376" i="3"/>
  <c r="N376" i="3"/>
  <c r="M376" i="3"/>
  <c r="L376" i="3"/>
  <c r="K376" i="3"/>
  <c r="O375" i="3"/>
  <c r="N375" i="3"/>
  <c r="M375" i="3"/>
  <c r="L375" i="3"/>
  <c r="K375" i="3"/>
  <c r="O374" i="3"/>
  <c r="N374" i="3"/>
  <c r="M374" i="3"/>
  <c r="L374" i="3"/>
  <c r="K374" i="3"/>
  <c r="O373" i="3"/>
  <c r="N373" i="3"/>
  <c r="M373" i="3"/>
  <c r="L373" i="3"/>
  <c r="K373" i="3"/>
  <c r="O372" i="3"/>
  <c r="N372" i="3"/>
  <c r="M372" i="3"/>
  <c r="L372" i="3"/>
  <c r="K372" i="3"/>
  <c r="O371" i="3"/>
  <c r="N371" i="3"/>
  <c r="M371" i="3"/>
  <c r="L371" i="3"/>
  <c r="K371" i="3"/>
  <c r="O370" i="3"/>
  <c r="N370" i="3"/>
  <c r="M370" i="3"/>
  <c r="L370" i="3"/>
  <c r="K370" i="3"/>
  <c r="O369" i="3"/>
  <c r="N369" i="3"/>
  <c r="M369" i="3"/>
  <c r="L369" i="3"/>
  <c r="K369" i="3"/>
  <c r="O368" i="3"/>
  <c r="N368" i="3"/>
  <c r="M368" i="3"/>
  <c r="L368" i="3"/>
  <c r="K368" i="3"/>
  <c r="O367" i="3"/>
  <c r="N367" i="3"/>
  <c r="M367" i="3"/>
  <c r="L367" i="3"/>
  <c r="K367" i="3"/>
  <c r="O366" i="3"/>
  <c r="N366" i="3"/>
  <c r="M366" i="3"/>
  <c r="L366" i="3"/>
  <c r="K366" i="3"/>
  <c r="O365" i="3"/>
  <c r="N365" i="3"/>
  <c r="M365" i="3"/>
  <c r="L365" i="3"/>
  <c r="K365" i="3"/>
  <c r="O364" i="3"/>
  <c r="N364" i="3"/>
  <c r="M364" i="3"/>
  <c r="L364" i="3"/>
  <c r="K364" i="3"/>
  <c r="O363" i="3"/>
  <c r="N363" i="3"/>
  <c r="M363" i="3"/>
  <c r="L363" i="3"/>
  <c r="K363" i="3"/>
  <c r="O362" i="3"/>
  <c r="N362" i="3"/>
  <c r="M362" i="3"/>
  <c r="L362" i="3"/>
  <c r="K362" i="3"/>
  <c r="O361" i="3"/>
  <c r="N361" i="3"/>
  <c r="M361" i="3"/>
  <c r="L361" i="3"/>
  <c r="K361" i="3"/>
  <c r="O360" i="3"/>
  <c r="N360" i="3"/>
  <c r="M360" i="3"/>
  <c r="L360" i="3"/>
  <c r="K360" i="3"/>
  <c r="O359" i="3"/>
  <c r="N359" i="3"/>
  <c r="M359" i="3"/>
  <c r="L359" i="3"/>
  <c r="K359" i="3"/>
  <c r="O358" i="3"/>
  <c r="N358" i="3"/>
  <c r="M358" i="3"/>
  <c r="L358" i="3"/>
  <c r="K358" i="3"/>
  <c r="O357" i="3"/>
  <c r="N357" i="3"/>
  <c r="M357" i="3"/>
  <c r="L357" i="3"/>
  <c r="K357" i="3"/>
  <c r="O356" i="3"/>
  <c r="N356" i="3"/>
  <c r="M356" i="3"/>
  <c r="L356" i="3"/>
  <c r="K356" i="3"/>
  <c r="O355" i="3"/>
  <c r="N355" i="3"/>
  <c r="M355" i="3"/>
  <c r="L355" i="3"/>
  <c r="K355" i="3"/>
  <c r="O354" i="3"/>
  <c r="N354" i="3"/>
  <c r="M354" i="3"/>
  <c r="L354" i="3"/>
  <c r="K354" i="3"/>
  <c r="O353" i="3"/>
  <c r="N353" i="3"/>
  <c r="M353" i="3"/>
  <c r="L353" i="3"/>
  <c r="K353" i="3"/>
  <c r="O352" i="3"/>
  <c r="N352" i="3"/>
  <c r="M352" i="3"/>
  <c r="L352" i="3"/>
  <c r="K352" i="3"/>
  <c r="O351" i="3"/>
  <c r="N351" i="3"/>
  <c r="M351" i="3"/>
  <c r="L351" i="3"/>
  <c r="K351" i="3"/>
  <c r="O350" i="3"/>
  <c r="N350" i="3"/>
  <c r="M350" i="3"/>
  <c r="L350" i="3"/>
  <c r="K350" i="3"/>
  <c r="O349" i="3"/>
  <c r="N349" i="3"/>
  <c r="M349" i="3"/>
  <c r="L349" i="3"/>
  <c r="K349" i="3"/>
  <c r="O348" i="3"/>
  <c r="N348" i="3"/>
  <c r="M348" i="3"/>
  <c r="L348" i="3"/>
  <c r="K348" i="3"/>
  <c r="O347" i="3"/>
  <c r="N347" i="3"/>
  <c r="M347" i="3"/>
  <c r="L347" i="3"/>
  <c r="K347" i="3"/>
  <c r="O346" i="3"/>
  <c r="N346" i="3"/>
  <c r="M346" i="3"/>
  <c r="L346" i="3"/>
  <c r="K346" i="3"/>
  <c r="O345" i="3"/>
  <c r="N345" i="3"/>
  <c r="M345" i="3"/>
  <c r="L345" i="3"/>
  <c r="K345" i="3"/>
  <c r="O344" i="3"/>
  <c r="N344" i="3"/>
  <c r="M344" i="3"/>
  <c r="L344" i="3"/>
  <c r="K344" i="3"/>
  <c r="O343" i="3"/>
  <c r="N343" i="3"/>
  <c r="M343" i="3"/>
  <c r="L343" i="3"/>
  <c r="K343" i="3"/>
  <c r="O342" i="3"/>
  <c r="N342" i="3"/>
  <c r="M342" i="3"/>
  <c r="L342" i="3"/>
  <c r="K342" i="3"/>
  <c r="O341" i="3"/>
  <c r="N341" i="3"/>
  <c r="M341" i="3"/>
  <c r="L341" i="3"/>
  <c r="K341" i="3"/>
  <c r="O340" i="3"/>
  <c r="N340" i="3"/>
  <c r="M340" i="3"/>
  <c r="L340" i="3"/>
  <c r="K340" i="3"/>
  <c r="O339" i="3"/>
  <c r="N339" i="3"/>
  <c r="M339" i="3"/>
  <c r="L339" i="3"/>
  <c r="K339" i="3"/>
  <c r="O338" i="3"/>
  <c r="N338" i="3"/>
  <c r="M338" i="3"/>
  <c r="L338" i="3"/>
  <c r="K338" i="3"/>
  <c r="O337" i="3"/>
  <c r="N337" i="3"/>
  <c r="M337" i="3"/>
  <c r="L337" i="3"/>
  <c r="K337" i="3"/>
  <c r="O336" i="3"/>
  <c r="N336" i="3"/>
  <c r="M336" i="3"/>
  <c r="L336" i="3"/>
  <c r="K336" i="3"/>
  <c r="O335" i="3"/>
  <c r="N335" i="3"/>
  <c r="M335" i="3"/>
  <c r="L335" i="3"/>
  <c r="K335" i="3"/>
  <c r="O334" i="3"/>
  <c r="N334" i="3"/>
  <c r="M334" i="3"/>
  <c r="L334" i="3"/>
  <c r="K334" i="3"/>
  <c r="O333" i="3"/>
  <c r="N333" i="3"/>
  <c r="M333" i="3"/>
  <c r="L333" i="3"/>
  <c r="K333" i="3"/>
  <c r="O332" i="3"/>
  <c r="N332" i="3"/>
  <c r="M332" i="3"/>
  <c r="L332" i="3"/>
  <c r="K332" i="3"/>
  <c r="O331" i="3"/>
  <c r="N331" i="3"/>
  <c r="M331" i="3"/>
  <c r="L331" i="3"/>
  <c r="K331" i="3"/>
  <c r="O330" i="3"/>
  <c r="N330" i="3"/>
  <c r="M330" i="3"/>
  <c r="L330" i="3"/>
  <c r="K330" i="3"/>
  <c r="O329" i="3"/>
  <c r="N329" i="3"/>
  <c r="M329" i="3"/>
  <c r="L329" i="3"/>
  <c r="K329" i="3"/>
  <c r="O328" i="3"/>
  <c r="N328" i="3"/>
  <c r="M328" i="3"/>
  <c r="L328" i="3"/>
  <c r="K328" i="3"/>
  <c r="O327" i="3"/>
  <c r="N327" i="3"/>
  <c r="M327" i="3"/>
  <c r="L327" i="3"/>
  <c r="K327" i="3"/>
  <c r="O326" i="3"/>
  <c r="N326" i="3"/>
  <c r="M326" i="3"/>
  <c r="L326" i="3"/>
  <c r="K326" i="3"/>
  <c r="O325" i="3"/>
  <c r="N325" i="3"/>
  <c r="M325" i="3"/>
  <c r="L325" i="3"/>
  <c r="K325" i="3"/>
  <c r="O324" i="3"/>
  <c r="N324" i="3"/>
  <c r="M324" i="3"/>
  <c r="L324" i="3"/>
  <c r="K324" i="3"/>
  <c r="O323" i="3"/>
  <c r="N323" i="3"/>
  <c r="M323" i="3"/>
  <c r="L323" i="3"/>
  <c r="K323" i="3"/>
  <c r="O322" i="3"/>
  <c r="N322" i="3"/>
  <c r="M322" i="3"/>
  <c r="L322" i="3"/>
  <c r="K322" i="3"/>
  <c r="O321" i="3"/>
  <c r="N321" i="3"/>
  <c r="M321" i="3"/>
  <c r="L321" i="3"/>
  <c r="K321" i="3"/>
  <c r="O320" i="3"/>
  <c r="N320" i="3"/>
  <c r="M320" i="3"/>
  <c r="L320" i="3"/>
  <c r="K320" i="3"/>
  <c r="O319" i="3"/>
  <c r="N319" i="3"/>
  <c r="M319" i="3"/>
  <c r="L319" i="3"/>
  <c r="K319" i="3"/>
  <c r="O318" i="3"/>
  <c r="N318" i="3"/>
  <c r="M318" i="3"/>
  <c r="L318" i="3"/>
  <c r="K318" i="3"/>
  <c r="O317" i="3"/>
  <c r="N317" i="3"/>
  <c r="M317" i="3"/>
  <c r="L317" i="3"/>
  <c r="K317" i="3"/>
  <c r="O316" i="3"/>
  <c r="N316" i="3"/>
  <c r="M316" i="3"/>
  <c r="L316" i="3"/>
  <c r="K316" i="3"/>
  <c r="O315" i="3"/>
  <c r="N315" i="3"/>
  <c r="M315" i="3"/>
  <c r="L315" i="3"/>
  <c r="K315" i="3"/>
  <c r="O314" i="3"/>
  <c r="N314" i="3"/>
  <c r="M314" i="3"/>
  <c r="L314" i="3"/>
  <c r="K314" i="3"/>
  <c r="O313" i="3"/>
  <c r="N313" i="3"/>
  <c r="M313" i="3"/>
  <c r="L313" i="3"/>
  <c r="K313" i="3"/>
  <c r="O312" i="3"/>
  <c r="N312" i="3"/>
  <c r="M312" i="3"/>
  <c r="L312" i="3"/>
  <c r="K312" i="3"/>
  <c r="O311" i="3"/>
  <c r="N311" i="3"/>
  <c r="M311" i="3"/>
  <c r="L311" i="3"/>
  <c r="K311" i="3"/>
  <c r="O310" i="3"/>
  <c r="N310" i="3"/>
  <c r="M310" i="3"/>
  <c r="L310" i="3"/>
  <c r="K310" i="3"/>
  <c r="O309" i="3"/>
  <c r="N309" i="3"/>
  <c r="M309" i="3"/>
  <c r="L309" i="3"/>
  <c r="K309" i="3"/>
  <c r="O308" i="3"/>
  <c r="N308" i="3"/>
  <c r="M308" i="3"/>
  <c r="L308" i="3"/>
  <c r="K308" i="3"/>
  <c r="O307" i="3"/>
  <c r="N307" i="3"/>
  <c r="M307" i="3"/>
  <c r="L307" i="3"/>
  <c r="K307" i="3"/>
  <c r="O306" i="3"/>
  <c r="N306" i="3"/>
  <c r="M306" i="3"/>
  <c r="L306" i="3"/>
  <c r="K306" i="3"/>
  <c r="O305" i="3"/>
  <c r="N305" i="3"/>
  <c r="M305" i="3"/>
  <c r="L305" i="3"/>
  <c r="K305" i="3"/>
  <c r="O304" i="3"/>
  <c r="N304" i="3"/>
  <c r="M304" i="3"/>
  <c r="L304" i="3"/>
  <c r="K304" i="3"/>
  <c r="O303" i="3"/>
  <c r="N303" i="3"/>
  <c r="M303" i="3"/>
  <c r="L303" i="3"/>
  <c r="K303" i="3"/>
  <c r="O302" i="3"/>
  <c r="N302" i="3"/>
  <c r="M302" i="3"/>
  <c r="L302" i="3"/>
  <c r="K302" i="3"/>
  <c r="O301" i="3"/>
  <c r="N301" i="3"/>
  <c r="M301" i="3"/>
  <c r="L301" i="3"/>
  <c r="K301" i="3"/>
  <c r="O300" i="3"/>
  <c r="N300" i="3"/>
  <c r="M300" i="3"/>
  <c r="L300" i="3"/>
  <c r="K300" i="3"/>
  <c r="O299" i="3"/>
  <c r="N299" i="3"/>
  <c r="M299" i="3"/>
  <c r="L299" i="3"/>
  <c r="K299" i="3"/>
  <c r="O298" i="3"/>
  <c r="N298" i="3"/>
  <c r="M298" i="3"/>
  <c r="L298" i="3"/>
  <c r="K298" i="3"/>
  <c r="O297" i="3"/>
  <c r="N297" i="3"/>
  <c r="M297" i="3"/>
  <c r="L297" i="3"/>
  <c r="K297" i="3"/>
  <c r="O296" i="3"/>
  <c r="N296" i="3"/>
  <c r="M296" i="3"/>
  <c r="L296" i="3"/>
  <c r="K296" i="3"/>
  <c r="O295" i="3"/>
  <c r="N295" i="3"/>
  <c r="M295" i="3"/>
  <c r="L295" i="3"/>
  <c r="K295" i="3"/>
  <c r="O294" i="3"/>
  <c r="N294" i="3"/>
  <c r="M294" i="3"/>
  <c r="L294" i="3"/>
  <c r="K294" i="3"/>
  <c r="O293" i="3"/>
  <c r="N293" i="3"/>
  <c r="M293" i="3"/>
  <c r="L293" i="3"/>
  <c r="K293" i="3"/>
  <c r="O292" i="3"/>
  <c r="N292" i="3"/>
  <c r="M292" i="3"/>
  <c r="L292" i="3"/>
  <c r="K292" i="3"/>
  <c r="O291" i="3"/>
  <c r="N291" i="3"/>
  <c r="M291" i="3"/>
  <c r="L291" i="3"/>
  <c r="K291" i="3"/>
  <c r="O290" i="3"/>
  <c r="N290" i="3"/>
  <c r="M290" i="3"/>
  <c r="L290" i="3"/>
  <c r="K290" i="3"/>
  <c r="O289" i="3"/>
  <c r="N289" i="3"/>
  <c r="M289" i="3"/>
  <c r="L289" i="3"/>
  <c r="K289" i="3"/>
  <c r="O288" i="3"/>
  <c r="N288" i="3"/>
  <c r="M288" i="3"/>
  <c r="L288" i="3"/>
  <c r="K288" i="3"/>
  <c r="O287" i="3"/>
  <c r="N287" i="3"/>
  <c r="M287" i="3"/>
  <c r="L287" i="3"/>
  <c r="K287" i="3"/>
  <c r="O286" i="3"/>
  <c r="N286" i="3"/>
  <c r="M286" i="3"/>
  <c r="L286" i="3"/>
  <c r="K286" i="3"/>
  <c r="O285" i="3"/>
  <c r="N285" i="3"/>
  <c r="M285" i="3"/>
  <c r="L285" i="3"/>
  <c r="K285" i="3"/>
  <c r="O284" i="3"/>
  <c r="N284" i="3"/>
  <c r="M284" i="3"/>
  <c r="L284" i="3"/>
  <c r="K284" i="3"/>
  <c r="O283" i="3"/>
  <c r="N283" i="3"/>
  <c r="M283" i="3"/>
  <c r="L283" i="3"/>
  <c r="K283" i="3"/>
  <c r="O282" i="3"/>
  <c r="N282" i="3"/>
  <c r="M282" i="3"/>
  <c r="L282" i="3"/>
  <c r="K282" i="3"/>
  <c r="O281" i="3"/>
  <c r="N281" i="3"/>
  <c r="M281" i="3"/>
  <c r="L281" i="3"/>
  <c r="K281" i="3"/>
  <c r="O280" i="3"/>
  <c r="N280" i="3"/>
  <c r="M280" i="3"/>
  <c r="L280" i="3"/>
  <c r="K280" i="3"/>
  <c r="O279" i="3"/>
  <c r="N279" i="3"/>
  <c r="M279" i="3"/>
  <c r="L279" i="3"/>
  <c r="K279" i="3"/>
  <c r="O278" i="3"/>
  <c r="N278" i="3"/>
  <c r="M278" i="3"/>
  <c r="L278" i="3"/>
  <c r="K278" i="3"/>
  <c r="O277" i="3"/>
  <c r="N277" i="3"/>
  <c r="M277" i="3"/>
  <c r="L277" i="3"/>
  <c r="K277" i="3"/>
  <c r="O276" i="3"/>
  <c r="N276" i="3"/>
  <c r="M276" i="3"/>
  <c r="L276" i="3"/>
  <c r="K276" i="3"/>
  <c r="O275" i="3"/>
  <c r="N275" i="3"/>
  <c r="M275" i="3"/>
  <c r="L275" i="3"/>
  <c r="K275" i="3"/>
  <c r="O274" i="3"/>
  <c r="N274" i="3"/>
  <c r="M274" i="3"/>
  <c r="L274" i="3"/>
  <c r="K274" i="3"/>
  <c r="O273" i="3"/>
  <c r="N273" i="3"/>
  <c r="M273" i="3"/>
  <c r="L273" i="3"/>
  <c r="K273" i="3"/>
  <c r="O272" i="3"/>
  <c r="N272" i="3"/>
  <c r="M272" i="3"/>
  <c r="L272" i="3"/>
  <c r="K272" i="3"/>
  <c r="O271" i="3"/>
  <c r="N271" i="3"/>
  <c r="M271" i="3"/>
  <c r="L271" i="3"/>
  <c r="K271" i="3"/>
  <c r="O270" i="3"/>
  <c r="N270" i="3"/>
  <c r="M270" i="3"/>
  <c r="L270" i="3"/>
  <c r="K270" i="3"/>
  <c r="O269" i="3"/>
  <c r="N269" i="3"/>
  <c r="M269" i="3"/>
  <c r="L269" i="3"/>
  <c r="K269" i="3"/>
  <c r="O268" i="3"/>
  <c r="N268" i="3"/>
  <c r="M268" i="3"/>
  <c r="L268" i="3"/>
  <c r="K268" i="3"/>
  <c r="O267" i="3"/>
  <c r="N267" i="3"/>
  <c r="M267" i="3"/>
  <c r="L267" i="3"/>
  <c r="K267" i="3"/>
  <c r="O266" i="3"/>
  <c r="N266" i="3"/>
  <c r="M266" i="3"/>
  <c r="L266" i="3"/>
  <c r="K266" i="3"/>
  <c r="O265" i="3"/>
  <c r="N265" i="3"/>
  <c r="M265" i="3"/>
  <c r="L265" i="3"/>
  <c r="K265" i="3"/>
  <c r="O264" i="3"/>
  <c r="N264" i="3"/>
  <c r="M264" i="3"/>
  <c r="L264" i="3"/>
  <c r="K264" i="3"/>
  <c r="O263" i="3"/>
  <c r="N263" i="3"/>
  <c r="M263" i="3"/>
  <c r="L263" i="3"/>
  <c r="K263" i="3"/>
  <c r="O262" i="3"/>
  <c r="N262" i="3"/>
  <c r="M262" i="3"/>
  <c r="L262" i="3"/>
  <c r="K262" i="3"/>
  <c r="O261" i="3"/>
  <c r="N261" i="3"/>
  <c r="M261" i="3"/>
  <c r="L261" i="3"/>
  <c r="K261" i="3"/>
  <c r="O260" i="3"/>
  <c r="N260" i="3"/>
  <c r="M260" i="3"/>
  <c r="L260" i="3"/>
  <c r="K260" i="3"/>
  <c r="O259" i="3"/>
  <c r="N259" i="3"/>
  <c r="M259" i="3"/>
  <c r="L259" i="3"/>
  <c r="K259" i="3"/>
  <c r="O258" i="3"/>
  <c r="N258" i="3"/>
  <c r="M258" i="3"/>
  <c r="L258" i="3"/>
  <c r="K258" i="3"/>
  <c r="O257" i="3"/>
  <c r="N257" i="3"/>
  <c r="M257" i="3"/>
  <c r="L257" i="3"/>
  <c r="K257" i="3"/>
  <c r="O256" i="3"/>
  <c r="N256" i="3"/>
  <c r="M256" i="3"/>
  <c r="L256" i="3"/>
  <c r="K256" i="3"/>
  <c r="O255" i="3"/>
  <c r="N255" i="3"/>
  <c r="M255" i="3"/>
  <c r="L255" i="3"/>
  <c r="K255" i="3"/>
  <c r="O254" i="3"/>
  <c r="N254" i="3"/>
  <c r="M254" i="3"/>
  <c r="L254" i="3"/>
  <c r="K254" i="3"/>
  <c r="O253" i="3"/>
  <c r="N253" i="3"/>
  <c r="M253" i="3"/>
  <c r="L253" i="3"/>
  <c r="K253" i="3"/>
  <c r="O252" i="3"/>
  <c r="N252" i="3"/>
  <c r="M252" i="3"/>
  <c r="L252" i="3"/>
  <c r="K252" i="3"/>
  <c r="O251" i="3"/>
  <c r="N251" i="3"/>
  <c r="M251" i="3"/>
  <c r="L251" i="3"/>
  <c r="K251" i="3"/>
  <c r="O250" i="3"/>
  <c r="N250" i="3"/>
  <c r="M250" i="3"/>
  <c r="L250" i="3"/>
  <c r="K250" i="3"/>
  <c r="O249" i="3"/>
  <c r="N249" i="3"/>
  <c r="M249" i="3"/>
  <c r="L249" i="3"/>
  <c r="K249" i="3"/>
  <c r="O248" i="3"/>
  <c r="N248" i="3"/>
  <c r="M248" i="3"/>
  <c r="L248" i="3"/>
  <c r="K248" i="3"/>
  <c r="O247" i="3"/>
  <c r="N247" i="3"/>
  <c r="M247" i="3"/>
  <c r="L247" i="3"/>
  <c r="K247" i="3"/>
  <c r="O246" i="3"/>
  <c r="N246" i="3"/>
  <c r="M246" i="3"/>
  <c r="L246" i="3"/>
  <c r="K246" i="3"/>
  <c r="O245" i="3"/>
  <c r="N245" i="3"/>
  <c r="M245" i="3"/>
  <c r="L245" i="3"/>
  <c r="K245" i="3"/>
  <c r="O244" i="3"/>
  <c r="N244" i="3"/>
  <c r="M244" i="3"/>
  <c r="L244" i="3"/>
  <c r="K244" i="3"/>
  <c r="O243" i="3"/>
  <c r="N243" i="3"/>
  <c r="M243" i="3"/>
  <c r="L243" i="3"/>
  <c r="K243" i="3"/>
  <c r="O242" i="3"/>
  <c r="N242" i="3"/>
  <c r="M242" i="3"/>
  <c r="L242" i="3"/>
  <c r="K242" i="3"/>
  <c r="O241" i="3"/>
  <c r="N241" i="3"/>
  <c r="M241" i="3"/>
  <c r="L241" i="3"/>
  <c r="K241" i="3"/>
  <c r="O240" i="3"/>
  <c r="N240" i="3"/>
  <c r="M240" i="3"/>
  <c r="L240" i="3"/>
  <c r="K240" i="3"/>
  <c r="O239" i="3"/>
  <c r="N239" i="3"/>
  <c r="M239" i="3"/>
  <c r="L239" i="3"/>
  <c r="K239" i="3"/>
  <c r="O238" i="3"/>
  <c r="N238" i="3"/>
  <c r="M238" i="3"/>
  <c r="L238" i="3"/>
  <c r="K238" i="3"/>
  <c r="O237" i="3"/>
  <c r="N237" i="3"/>
  <c r="M237" i="3"/>
  <c r="L237" i="3"/>
  <c r="K237" i="3"/>
  <c r="O236" i="3"/>
  <c r="N236" i="3"/>
  <c r="M236" i="3"/>
  <c r="L236" i="3"/>
  <c r="K236" i="3"/>
  <c r="O235" i="3"/>
  <c r="N235" i="3"/>
  <c r="M235" i="3"/>
  <c r="L235" i="3"/>
  <c r="K235" i="3"/>
  <c r="O234" i="3"/>
  <c r="N234" i="3"/>
  <c r="M234" i="3"/>
  <c r="L234" i="3"/>
  <c r="K234" i="3"/>
  <c r="O233" i="3"/>
  <c r="N233" i="3"/>
  <c r="M233" i="3"/>
  <c r="L233" i="3"/>
  <c r="K233" i="3"/>
  <c r="O232" i="3"/>
  <c r="N232" i="3"/>
  <c r="M232" i="3"/>
  <c r="L232" i="3"/>
  <c r="K232" i="3"/>
  <c r="O231" i="3"/>
  <c r="N231" i="3"/>
  <c r="M231" i="3"/>
  <c r="L231" i="3"/>
  <c r="K231" i="3"/>
  <c r="O230" i="3"/>
  <c r="N230" i="3"/>
  <c r="M230" i="3"/>
  <c r="L230" i="3"/>
  <c r="K230" i="3"/>
  <c r="O229" i="3"/>
  <c r="N229" i="3"/>
  <c r="M229" i="3"/>
  <c r="L229" i="3"/>
  <c r="K229" i="3"/>
  <c r="O228" i="3"/>
  <c r="N228" i="3"/>
  <c r="M228" i="3"/>
  <c r="L228" i="3"/>
  <c r="K228" i="3"/>
  <c r="O227" i="3"/>
  <c r="N227" i="3"/>
  <c r="M227" i="3"/>
  <c r="L227" i="3"/>
  <c r="K227" i="3"/>
  <c r="O226" i="3"/>
  <c r="N226" i="3"/>
  <c r="M226" i="3"/>
  <c r="L226" i="3"/>
  <c r="K226" i="3"/>
  <c r="O225" i="3"/>
  <c r="N225" i="3"/>
  <c r="M225" i="3"/>
  <c r="L225" i="3"/>
  <c r="K225" i="3"/>
  <c r="O224" i="3"/>
  <c r="N224" i="3"/>
  <c r="M224" i="3"/>
  <c r="L224" i="3"/>
  <c r="K224" i="3"/>
  <c r="O223" i="3"/>
  <c r="N223" i="3"/>
  <c r="M223" i="3"/>
  <c r="L223" i="3"/>
  <c r="K223" i="3"/>
  <c r="O222" i="3"/>
  <c r="N222" i="3"/>
  <c r="M222" i="3"/>
  <c r="L222" i="3"/>
  <c r="K222" i="3"/>
  <c r="O221" i="3"/>
  <c r="N221" i="3"/>
  <c r="M221" i="3"/>
  <c r="L221" i="3"/>
  <c r="K221" i="3"/>
  <c r="O220" i="3"/>
  <c r="N220" i="3"/>
  <c r="M220" i="3"/>
  <c r="L220" i="3"/>
  <c r="K220" i="3"/>
  <c r="O219" i="3"/>
  <c r="N219" i="3"/>
  <c r="M219" i="3"/>
  <c r="L219" i="3"/>
  <c r="K219" i="3"/>
  <c r="O218" i="3"/>
  <c r="N218" i="3"/>
  <c r="M218" i="3"/>
  <c r="L218" i="3"/>
  <c r="K218" i="3"/>
  <c r="O217" i="3"/>
  <c r="N217" i="3"/>
  <c r="M217" i="3"/>
  <c r="L217" i="3"/>
  <c r="K217" i="3"/>
  <c r="O216" i="3"/>
  <c r="N216" i="3"/>
  <c r="M216" i="3"/>
  <c r="L216" i="3"/>
  <c r="K216" i="3"/>
  <c r="O215" i="3"/>
  <c r="N215" i="3"/>
  <c r="M215" i="3"/>
  <c r="L215" i="3"/>
  <c r="K215" i="3"/>
  <c r="O214" i="3"/>
  <c r="N214" i="3"/>
  <c r="M214" i="3"/>
  <c r="L214" i="3"/>
  <c r="K214" i="3"/>
  <c r="O213" i="3"/>
  <c r="N213" i="3"/>
  <c r="M213" i="3"/>
  <c r="L213" i="3"/>
  <c r="K213" i="3"/>
  <c r="O212" i="3"/>
  <c r="N212" i="3"/>
  <c r="M212" i="3"/>
  <c r="L212" i="3"/>
  <c r="K212" i="3"/>
  <c r="O211" i="3"/>
  <c r="N211" i="3"/>
  <c r="M211" i="3"/>
  <c r="L211" i="3"/>
  <c r="K211" i="3"/>
  <c r="O210" i="3"/>
  <c r="N210" i="3"/>
  <c r="M210" i="3"/>
  <c r="L210" i="3"/>
  <c r="K210" i="3"/>
  <c r="O209" i="3"/>
  <c r="N209" i="3"/>
  <c r="M209" i="3"/>
  <c r="L209" i="3"/>
  <c r="K209" i="3"/>
  <c r="O208" i="3"/>
  <c r="N208" i="3"/>
  <c r="M208" i="3"/>
  <c r="L208" i="3"/>
  <c r="K208" i="3"/>
  <c r="O207" i="3"/>
  <c r="N207" i="3"/>
  <c r="M207" i="3"/>
  <c r="L207" i="3"/>
  <c r="K207" i="3"/>
  <c r="O206" i="3"/>
  <c r="N206" i="3"/>
  <c r="M206" i="3"/>
  <c r="L206" i="3"/>
  <c r="K206" i="3"/>
  <c r="O205" i="3"/>
  <c r="N205" i="3"/>
  <c r="M205" i="3"/>
  <c r="L205" i="3"/>
  <c r="K205" i="3"/>
  <c r="O204" i="3"/>
  <c r="N204" i="3"/>
  <c r="M204" i="3"/>
  <c r="L204" i="3"/>
  <c r="K204" i="3"/>
  <c r="O203" i="3"/>
  <c r="N203" i="3"/>
  <c r="M203" i="3"/>
  <c r="L203" i="3"/>
  <c r="K203" i="3"/>
  <c r="O202" i="3"/>
  <c r="N202" i="3"/>
  <c r="M202" i="3"/>
  <c r="L202" i="3"/>
  <c r="K202" i="3"/>
  <c r="O201" i="3"/>
  <c r="N201" i="3"/>
  <c r="M201" i="3"/>
  <c r="L201" i="3"/>
  <c r="K201" i="3"/>
  <c r="O200" i="3"/>
  <c r="N200" i="3"/>
  <c r="M200" i="3"/>
  <c r="L200" i="3"/>
  <c r="K200" i="3"/>
  <c r="O199" i="3"/>
  <c r="N199" i="3"/>
  <c r="M199" i="3"/>
  <c r="L199" i="3"/>
  <c r="K199" i="3"/>
  <c r="O198" i="3"/>
  <c r="N198" i="3"/>
  <c r="M198" i="3"/>
  <c r="L198" i="3"/>
  <c r="K198" i="3"/>
  <c r="O197" i="3"/>
  <c r="N197" i="3"/>
  <c r="M197" i="3"/>
  <c r="L197" i="3"/>
  <c r="K197" i="3"/>
  <c r="O196" i="3"/>
  <c r="N196" i="3"/>
  <c r="M196" i="3"/>
  <c r="L196" i="3"/>
  <c r="K196" i="3"/>
  <c r="O195" i="3"/>
  <c r="N195" i="3"/>
  <c r="M195" i="3"/>
  <c r="L195" i="3"/>
  <c r="K195" i="3"/>
  <c r="O194" i="3"/>
  <c r="N194" i="3"/>
  <c r="M194" i="3"/>
  <c r="L194" i="3"/>
  <c r="K194" i="3"/>
  <c r="O193" i="3"/>
  <c r="N193" i="3"/>
  <c r="M193" i="3"/>
  <c r="L193" i="3"/>
  <c r="K193" i="3"/>
  <c r="O192" i="3"/>
  <c r="N192" i="3"/>
  <c r="M192" i="3"/>
  <c r="L192" i="3"/>
  <c r="K192" i="3"/>
  <c r="O191" i="3"/>
  <c r="N191" i="3"/>
  <c r="M191" i="3"/>
  <c r="L191" i="3"/>
  <c r="K191" i="3"/>
  <c r="O190" i="3"/>
  <c r="N190" i="3"/>
  <c r="M190" i="3"/>
  <c r="L190" i="3"/>
  <c r="K190" i="3"/>
  <c r="O189" i="3"/>
  <c r="N189" i="3"/>
  <c r="M189" i="3"/>
  <c r="L189" i="3"/>
  <c r="K189" i="3"/>
  <c r="O188" i="3"/>
  <c r="N188" i="3"/>
  <c r="M188" i="3"/>
  <c r="L188" i="3"/>
  <c r="K188" i="3"/>
  <c r="O187" i="3"/>
  <c r="N187" i="3"/>
  <c r="M187" i="3"/>
  <c r="L187" i="3"/>
  <c r="K187" i="3"/>
  <c r="O186" i="3"/>
  <c r="N186" i="3"/>
  <c r="M186" i="3"/>
  <c r="L186" i="3"/>
  <c r="K186" i="3"/>
  <c r="O185" i="3"/>
  <c r="N185" i="3"/>
  <c r="M185" i="3"/>
  <c r="L185" i="3"/>
  <c r="K185" i="3"/>
  <c r="O184" i="3"/>
  <c r="N184" i="3"/>
  <c r="M184" i="3"/>
  <c r="L184" i="3"/>
  <c r="K184" i="3"/>
  <c r="O183" i="3"/>
  <c r="N183" i="3"/>
  <c r="M183" i="3"/>
  <c r="L183" i="3"/>
  <c r="K183" i="3"/>
  <c r="O182" i="3"/>
  <c r="N182" i="3"/>
  <c r="M182" i="3"/>
  <c r="L182" i="3"/>
  <c r="K182" i="3"/>
  <c r="O181" i="3"/>
  <c r="N181" i="3"/>
  <c r="M181" i="3"/>
  <c r="L181" i="3"/>
  <c r="K181" i="3"/>
  <c r="O180" i="3"/>
  <c r="N180" i="3"/>
  <c r="M180" i="3"/>
  <c r="L180" i="3"/>
  <c r="K180" i="3"/>
  <c r="O179" i="3"/>
  <c r="N179" i="3"/>
  <c r="M179" i="3"/>
  <c r="L179" i="3"/>
  <c r="K179" i="3"/>
  <c r="O178" i="3"/>
  <c r="N178" i="3"/>
  <c r="M178" i="3"/>
  <c r="L178" i="3"/>
  <c r="K178" i="3"/>
  <c r="O177" i="3"/>
  <c r="N177" i="3"/>
  <c r="M177" i="3"/>
  <c r="L177" i="3"/>
  <c r="K177" i="3"/>
  <c r="O176" i="3"/>
  <c r="N176" i="3"/>
  <c r="M176" i="3"/>
  <c r="L176" i="3"/>
  <c r="K176" i="3"/>
  <c r="O175" i="3"/>
  <c r="N175" i="3"/>
  <c r="M175" i="3"/>
  <c r="L175" i="3"/>
  <c r="K175" i="3"/>
  <c r="O174" i="3"/>
  <c r="N174" i="3"/>
  <c r="M174" i="3"/>
  <c r="L174" i="3"/>
  <c r="K174" i="3"/>
  <c r="O173" i="3"/>
  <c r="N173" i="3"/>
  <c r="M173" i="3"/>
  <c r="L173" i="3"/>
  <c r="K173" i="3"/>
  <c r="O172" i="3"/>
  <c r="N172" i="3"/>
  <c r="M172" i="3"/>
  <c r="L172" i="3"/>
  <c r="K172" i="3"/>
  <c r="O171" i="3"/>
  <c r="N171" i="3"/>
  <c r="M171" i="3"/>
  <c r="L171" i="3"/>
  <c r="K171" i="3"/>
  <c r="O170" i="3"/>
  <c r="N170" i="3"/>
  <c r="M170" i="3"/>
  <c r="L170" i="3"/>
  <c r="K170" i="3"/>
  <c r="O169" i="3"/>
  <c r="N169" i="3"/>
  <c r="M169" i="3"/>
  <c r="L169" i="3"/>
  <c r="K169" i="3"/>
  <c r="O168" i="3"/>
  <c r="N168" i="3"/>
  <c r="M168" i="3"/>
  <c r="L168" i="3"/>
  <c r="K168" i="3"/>
  <c r="O167" i="3"/>
  <c r="N167" i="3"/>
  <c r="M167" i="3"/>
  <c r="L167" i="3"/>
  <c r="K167" i="3"/>
  <c r="O166" i="3"/>
  <c r="N166" i="3"/>
  <c r="M166" i="3"/>
  <c r="L166" i="3"/>
  <c r="K166" i="3"/>
  <c r="O165" i="3"/>
  <c r="N165" i="3"/>
  <c r="M165" i="3"/>
  <c r="L165" i="3"/>
  <c r="K165" i="3"/>
  <c r="O164" i="3"/>
  <c r="N164" i="3"/>
  <c r="M164" i="3"/>
  <c r="L164" i="3"/>
  <c r="K164" i="3"/>
  <c r="O163" i="3"/>
  <c r="N163" i="3"/>
  <c r="M163" i="3"/>
  <c r="L163" i="3"/>
  <c r="K163" i="3"/>
  <c r="O162" i="3"/>
  <c r="N162" i="3"/>
  <c r="M162" i="3"/>
  <c r="L162" i="3"/>
  <c r="K162" i="3"/>
  <c r="O161" i="3"/>
  <c r="N161" i="3"/>
  <c r="M161" i="3"/>
  <c r="L161" i="3"/>
  <c r="K161" i="3"/>
  <c r="O160" i="3"/>
  <c r="N160" i="3"/>
  <c r="M160" i="3"/>
  <c r="L160" i="3"/>
  <c r="K160" i="3"/>
  <c r="O159" i="3"/>
  <c r="N159" i="3"/>
  <c r="M159" i="3"/>
  <c r="L159" i="3"/>
  <c r="K159" i="3"/>
  <c r="O158" i="3"/>
  <c r="N158" i="3"/>
  <c r="M158" i="3"/>
  <c r="L158" i="3"/>
  <c r="K158" i="3"/>
  <c r="O157" i="3"/>
  <c r="N157" i="3"/>
  <c r="M157" i="3"/>
  <c r="L157" i="3"/>
  <c r="K157" i="3"/>
  <c r="O156" i="3"/>
  <c r="N156" i="3"/>
  <c r="M156" i="3"/>
  <c r="L156" i="3"/>
  <c r="K156" i="3"/>
  <c r="O155" i="3"/>
  <c r="N155" i="3"/>
  <c r="M155" i="3"/>
  <c r="L155" i="3"/>
  <c r="K155" i="3"/>
  <c r="O154" i="3"/>
  <c r="N154" i="3"/>
  <c r="M154" i="3"/>
  <c r="L154" i="3"/>
  <c r="K154" i="3"/>
  <c r="O153" i="3"/>
  <c r="N153" i="3"/>
  <c r="M153" i="3"/>
  <c r="L153" i="3"/>
  <c r="K153" i="3"/>
  <c r="O152" i="3"/>
  <c r="N152" i="3"/>
  <c r="M152" i="3"/>
  <c r="L152" i="3"/>
  <c r="K152" i="3"/>
  <c r="O151" i="3"/>
  <c r="N151" i="3"/>
  <c r="M151" i="3"/>
  <c r="L151" i="3"/>
  <c r="K151" i="3"/>
  <c r="O150" i="3"/>
  <c r="N150" i="3"/>
  <c r="M150" i="3"/>
  <c r="L150" i="3"/>
  <c r="K150" i="3"/>
  <c r="O149" i="3"/>
  <c r="N149" i="3"/>
  <c r="M149" i="3"/>
  <c r="L149" i="3"/>
  <c r="K149" i="3"/>
  <c r="O148" i="3"/>
  <c r="N148" i="3"/>
  <c r="M148" i="3"/>
  <c r="L148" i="3"/>
  <c r="K148" i="3"/>
  <c r="O147" i="3"/>
  <c r="N147" i="3"/>
  <c r="M147" i="3"/>
  <c r="L147" i="3"/>
  <c r="K147" i="3"/>
  <c r="O146" i="3"/>
  <c r="N146" i="3"/>
  <c r="M146" i="3"/>
  <c r="L146" i="3"/>
  <c r="K146" i="3"/>
  <c r="O145" i="3"/>
  <c r="N145" i="3"/>
  <c r="M145" i="3"/>
  <c r="L145" i="3"/>
  <c r="K145" i="3"/>
  <c r="O144" i="3"/>
  <c r="N144" i="3"/>
  <c r="M144" i="3"/>
  <c r="L144" i="3"/>
  <c r="K144" i="3"/>
  <c r="O143" i="3"/>
  <c r="N143" i="3"/>
  <c r="M143" i="3"/>
  <c r="L143" i="3"/>
  <c r="K143" i="3"/>
  <c r="O142" i="3"/>
  <c r="N142" i="3"/>
  <c r="M142" i="3"/>
  <c r="L142" i="3"/>
  <c r="K142" i="3"/>
  <c r="O141" i="3"/>
  <c r="N141" i="3"/>
  <c r="M141" i="3"/>
  <c r="L141" i="3"/>
  <c r="K141" i="3"/>
  <c r="O140" i="3"/>
  <c r="N140" i="3"/>
  <c r="M140" i="3"/>
  <c r="L140" i="3"/>
  <c r="K140" i="3"/>
  <c r="O139" i="3"/>
  <c r="N139" i="3"/>
  <c r="M139" i="3"/>
  <c r="L139" i="3"/>
  <c r="K139" i="3"/>
  <c r="O138" i="3"/>
  <c r="N138" i="3"/>
  <c r="M138" i="3"/>
  <c r="L138" i="3"/>
  <c r="K138" i="3"/>
  <c r="O137" i="3"/>
  <c r="N137" i="3"/>
  <c r="M137" i="3"/>
  <c r="L137" i="3"/>
  <c r="K137" i="3"/>
  <c r="O136" i="3"/>
  <c r="N136" i="3"/>
  <c r="M136" i="3"/>
  <c r="L136" i="3"/>
  <c r="K136" i="3"/>
  <c r="O135" i="3"/>
  <c r="N135" i="3"/>
  <c r="M135" i="3"/>
  <c r="L135" i="3"/>
  <c r="K135" i="3"/>
  <c r="O134" i="3"/>
  <c r="N134" i="3"/>
  <c r="M134" i="3"/>
  <c r="L134" i="3"/>
  <c r="K134" i="3"/>
  <c r="O133" i="3"/>
  <c r="N133" i="3"/>
  <c r="M133" i="3"/>
  <c r="L133" i="3"/>
  <c r="K133" i="3"/>
  <c r="O132" i="3"/>
  <c r="N132" i="3"/>
  <c r="M132" i="3"/>
  <c r="L132" i="3"/>
  <c r="K132" i="3"/>
  <c r="O131" i="3"/>
  <c r="N131" i="3"/>
  <c r="M131" i="3"/>
  <c r="L131" i="3"/>
  <c r="K131" i="3"/>
  <c r="O130" i="3"/>
  <c r="N130" i="3"/>
  <c r="M130" i="3"/>
  <c r="L130" i="3"/>
  <c r="K130" i="3"/>
  <c r="O129" i="3"/>
  <c r="N129" i="3"/>
  <c r="M129" i="3"/>
  <c r="L129" i="3"/>
  <c r="K129" i="3"/>
  <c r="O128" i="3"/>
  <c r="N128" i="3"/>
  <c r="M128" i="3"/>
  <c r="L128" i="3"/>
  <c r="K128" i="3"/>
  <c r="O127" i="3"/>
  <c r="N127" i="3"/>
  <c r="M127" i="3"/>
  <c r="L127" i="3"/>
  <c r="K127" i="3"/>
  <c r="O126" i="3"/>
  <c r="N126" i="3"/>
  <c r="M126" i="3"/>
  <c r="L126" i="3"/>
  <c r="K126" i="3"/>
  <c r="O125" i="3"/>
  <c r="N125" i="3"/>
  <c r="M125" i="3"/>
  <c r="L125" i="3"/>
  <c r="K125" i="3"/>
  <c r="O124" i="3"/>
  <c r="N124" i="3"/>
  <c r="M124" i="3"/>
  <c r="L124" i="3"/>
  <c r="K124" i="3"/>
  <c r="O123" i="3"/>
  <c r="N123" i="3"/>
  <c r="M123" i="3"/>
  <c r="L123" i="3"/>
  <c r="K123" i="3"/>
  <c r="O122" i="3"/>
  <c r="N122" i="3"/>
  <c r="M122" i="3"/>
  <c r="L122" i="3"/>
  <c r="K122" i="3"/>
  <c r="O121" i="3"/>
  <c r="N121" i="3"/>
  <c r="M121" i="3"/>
  <c r="L121" i="3"/>
  <c r="K121" i="3"/>
  <c r="O120" i="3"/>
  <c r="N120" i="3"/>
  <c r="M120" i="3"/>
  <c r="L120" i="3"/>
  <c r="K120" i="3"/>
  <c r="O119" i="3"/>
  <c r="N119" i="3"/>
  <c r="M119" i="3"/>
  <c r="L119" i="3"/>
  <c r="K119" i="3"/>
  <c r="O118" i="3"/>
  <c r="N118" i="3"/>
  <c r="M118" i="3"/>
  <c r="L118" i="3"/>
  <c r="K118" i="3"/>
  <c r="O117" i="3"/>
  <c r="N117" i="3"/>
  <c r="M117" i="3"/>
  <c r="L117" i="3"/>
  <c r="K117" i="3"/>
  <c r="O116" i="3"/>
  <c r="N116" i="3"/>
  <c r="M116" i="3"/>
  <c r="L116" i="3"/>
  <c r="K116" i="3"/>
  <c r="O115" i="3"/>
  <c r="N115" i="3"/>
  <c r="M115" i="3"/>
  <c r="L115" i="3"/>
  <c r="K115" i="3"/>
  <c r="O114" i="3"/>
  <c r="N114" i="3"/>
  <c r="M114" i="3"/>
  <c r="L114" i="3"/>
  <c r="K114" i="3"/>
  <c r="O113" i="3"/>
  <c r="N113" i="3"/>
  <c r="M113" i="3"/>
  <c r="L113" i="3"/>
  <c r="K113" i="3"/>
  <c r="O112" i="3"/>
  <c r="N112" i="3"/>
  <c r="M112" i="3"/>
  <c r="L112" i="3"/>
  <c r="K112" i="3"/>
  <c r="O111" i="3"/>
  <c r="N111" i="3"/>
  <c r="M111" i="3"/>
  <c r="L111" i="3"/>
  <c r="K111" i="3"/>
  <c r="O110" i="3"/>
  <c r="N110" i="3"/>
  <c r="M110" i="3"/>
  <c r="L110" i="3"/>
  <c r="K110" i="3"/>
  <c r="O109" i="3"/>
  <c r="N109" i="3"/>
  <c r="M109" i="3"/>
  <c r="L109" i="3"/>
  <c r="K109" i="3"/>
  <c r="O108" i="3"/>
  <c r="N108" i="3"/>
  <c r="M108" i="3"/>
  <c r="L108" i="3"/>
  <c r="K108" i="3"/>
  <c r="O107" i="3"/>
  <c r="N107" i="3"/>
  <c r="M107" i="3"/>
  <c r="L107" i="3"/>
  <c r="K107" i="3"/>
  <c r="O106" i="3"/>
  <c r="N106" i="3"/>
  <c r="M106" i="3"/>
  <c r="L106" i="3"/>
  <c r="K106" i="3"/>
  <c r="O105" i="3"/>
  <c r="N105" i="3"/>
  <c r="M105" i="3"/>
  <c r="L105" i="3"/>
  <c r="K105" i="3"/>
  <c r="O104" i="3"/>
  <c r="N104" i="3"/>
  <c r="M104" i="3"/>
  <c r="L104" i="3"/>
  <c r="K104" i="3"/>
  <c r="O103" i="3"/>
  <c r="N103" i="3"/>
  <c r="M103" i="3"/>
  <c r="L103" i="3"/>
  <c r="K103" i="3"/>
  <c r="O102" i="3"/>
  <c r="N102" i="3"/>
  <c r="M102" i="3"/>
  <c r="L102" i="3"/>
  <c r="K102" i="3"/>
  <c r="O101" i="3"/>
  <c r="N101" i="3"/>
  <c r="M101" i="3"/>
  <c r="L101" i="3"/>
  <c r="K101" i="3"/>
  <c r="O100" i="3"/>
  <c r="N100" i="3"/>
  <c r="M100" i="3"/>
  <c r="L100" i="3"/>
  <c r="K100" i="3"/>
  <c r="O99" i="3"/>
  <c r="N99" i="3"/>
  <c r="M99" i="3"/>
  <c r="L99" i="3"/>
  <c r="K99" i="3"/>
  <c r="O98" i="3"/>
  <c r="N98" i="3"/>
  <c r="M98" i="3"/>
  <c r="L98" i="3"/>
  <c r="K98" i="3"/>
  <c r="O97" i="3"/>
  <c r="N97" i="3"/>
  <c r="M97" i="3"/>
  <c r="L97" i="3"/>
  <c r="K97" i="3"/>
  <c r="O96" i="3"/>
  <c r="N96" i="3"/>
  <c r="M96" i="3"/>
  <c r="L96" i="3"/>
  <c r="K96" i="3"/>
  <c r="O95" i="3"/>
  <c r="N95" i="3"/>
  <c r="M95" i="3"/>
  <c r="L95" i="3"/>
  <c r="K95" i="3"/>
  <c r="O94" i="3"/>
  <c r="N94" i="3"/>
  <c r="M94" i="3"/>
  <c r="L94" i="3"/>
  <c r="K94" i="3"/>
  <c r="O93" i="3"/>
  <c r="N93" i="3"/>
  <c r="M93" i="3"/>
  <c r="L93" i="3"/>
  <c r="K93" i="3"/>
  <c r="O92" i="3"/>
  <c r="N92" i="3"/>
  <c r="M92" i="3"/>
  <c r="L92" i="3"/>
  <c r="K92" i="3"/>
  <c r="O91" i="3"/>
  <c r="N91" i="3"/>
  <c r="M91" i="3"/>
  <c r="L91" i="3"/>
  <c r="K91" i="3"/>
  <c r="O90" i="3"/>
  <c r="N90" i="3"/>
  <c r="M90" i="3"/>
  <c r="L90" i="3"/>
  <c r="K90" i="3"/>
  <c r="O89" i="3"/>
  <c r="N89" i="3"/>
  <c r="M89" i="3"/>
  <c r="L89" i="3"/>
  <c r="K89" i="3"/>
  <c r="O88" i="3"/>
  <c r="N88" i="3"/>
  <c r="M88" i="3"/>
  <c r="L88" i="3"/>
  <c r="K88" i="3"/>
  <c r="O87" i="3"/>
  <c r="N87" i="3"/>
  <c r="M87" i="3"/>
  <c r="L87" i="3"/>
  <c r="K87" i="3"/>
  <c r="O86" i="3"/>
  <c r="N86" i="3"/>
  <c r="M86" i="3"/>
  <c r="L86" i="3"/>
  <c r="K86" i="3"/>
  <c r="O85" i="3"/>
  <c r="N85" i="3"/>
  <c r="M85" i="3"/>
  <c r="L85" i="3"/>
  <c r="K85" i="3"/>
  <c r="O84" i="3"/>
  <c r="N84" i="3"/>
  <c r="M84" i="3"/>
  <c r="L84" i="3"/>
  <c r="K84" i="3"/>
  <c r="O83" i="3"/>
  <c r="N83" i="3"/>
  <c r="M83" i="3"/>
  <c r="L83" i="3"/>
  <c r="K83" i="3"/>
  <c r="O82" i="3"/>
  <c r="N82" i="3"/>
  <c r="M82" i="3"/>
  <c r="L82" i="3"/>
  <c r="K82" i="3"/>
  <c r="O81" i="3"/>
  <c r="N81" i="3"/>
  <c r="M81" i="3"/>
  <c r="L81" i="3"/>
  <c r="K81" i="3"/>
  <c r="O80" i="3"/>
  <c r="N80" i="3"/>
  <c r="M80" i="3"/>
  <c r="L80" i="3"/>
  <c r="K80" i="3"/>
  <c r="O79" i="3"/>
  <c r="N79" i="3"/>
  <c r="M79" i="3"/>
  <c r="L79" i="3"/>
  <c r="K79" i="3"/>
  <c r="O78" i="3"/>
  <c r="N78" i="3"/>
  <c r="M78" i="3"/>
  <c r="L78" i="3"/>
  <c r="K78" i="3"/>
  <c r="O77" i="3"/>
  <c r="N77" i="3"/>
  <c r="M77" i="3"/>
  <c r="L77" i="3"/>
  <c r="K77" i="3"/>
  <c r="O76" i="3"/>
  <c r="N76" i="3"/>
  <c r="M76" i="3"/>
  <c r="L76" i="3"/>
  <c r="K76" i="3"/>
  <c r="O75" i="3"/>
  <c r="N75" i="3"/>
  <c r="M75" i="3"/>
  <c r="L75" i="3"/>
  <c r="K75" i="3"/>
  <c r="O74" i="3"/>
  <c r="N74" i="3"/>
  <c r="M74" i="3"/>
  <c r="L74" i="3"/>
  <c r="K74" i="3"/>
  <c r="O73" i="3"/>
  <c r="N73" i="3"/>
  <c r="M73" i="3"/>
  <c r="L73" i="3"/>
  <c r="K73" i="3"/>
  <c r="O72" i="3"/>
  <c r="N72" i="3"/>
  <c r="M72" i="3"/>
  <c r="L72" i="3"/>
  <c r="K72" i="3"/>
  <c r="O71" i="3"/>
  <c r="N71" i="3"/>
  <c r="M71" i="3"/>
  <c r="L71" i="3"/>
  <c r="K71" i="3"/>
  <c r="O70" i="3"/>
  <c r="N70" i="3"/>
  <c r="M70" i="3"/>
  <c r="L70" i="3"/>
  <c r="K70" i="3"/>
  <c r="O69" i="3"/>
  <c r="N69" i="3"/>
  <c r="M69" i="3"/>
  <c r="L69" i="3"/>
  <c r="K69" i="3"/>
  <c r="O68" i="3"/>
  <c r="N68" i="3"/>
  <c r="M68" i="3"/>
  <c r="L68" i="3"/>
  <c r="K68" i="3"/>
  <c r="O67" i="3"/>
  <c r="N67" i="3"/>
  <c r="M67" i="3"/>
  <c r="L67" i="3"/>
  <c r="K67" i="3"/>
  <c r="O66" i="3"/>
  <c r="N66" i="3"/>
  <c r="M66" i="3"/>
  <c r="L66" i="3"/>
  <c r="K66" i="3"/>
  <c r="O65" i="3"/>
  <c r="N65" i="3"/>
  <c r="M65" i="3"/>
  <c r="L65" i="3"/>
  <c r="K65" i="3"/>
  <c r="O64" i="3"/>
  <c r="N64" i="3"/>
  <c r="M64" i="3"/>
  <c r="L64" i="3"/>
  <c r="K64" i="3"/>
  <c r="O63" i="3"/>
  <c r="N63" i="3"/>
  <c r="M63" i="3"/>
  <c r="L63" i="3"/>
  <c r="K63" i="3"/>
  <c r="O62" i="3"/>
  <c r="N62" i="3"/>
  <c r="M62" i="3"/>
  <c r="L62" i="3"/>
  <c r="K62" i="3"/>
  <c r="O61" i="3"/>
  <c r="N61" i="3"/>
  <c r="M61" i="3"/>
  <c r="L61" i="3"/>
  <c r="K61" i="3"/>
  <c r="O60" i="3"/>
  <c r="N60" i="3"/>
  <c r="M60" i="3"/>
  <c r="L60" i="3"/>
  <c r="K60" i="3"/>
  <c r="O59" i="3"/>
  <c r="N59" i="3"/>
  <c r="M59" i="3"/>
  <c r="L59" i="3"/>
  <c r="K59" i="3"/>
  <c r="O58" i="3"/>
  <c r="N58" i="3"/>
  <c r="M58" i="3"/>
  <c r="L58" i="3"/>
  <c r="K58" i="3"/>
  <c r="O57" i="3"/>
  <c r="N57" i="3"/>
  <c r="M57" i="3"/>
  <c r="L57" i="3"/>
  <c r="K57" i="3"/>
  <c r="O56" i="3"/>
  <c r="N56" i="3"/>
  <c r="M56" i="3"/>
  <c r="L56" i="3"/>
  <c r="K56" i="3"/>
  <c r="O55" i="3"/>
  <c r="N55" i="3"/>
  <c r="M55" i="3"/>
  <c r="L55" i="3"/>
  <c r="K55" i="3"/>
  <c r="O54" i="3"/>
  <c r="N54" i="3"/>
  <c r="M54" i="3"/>
  <c r="L54" i="3"/>
  <c r="K54" i="3"/>
  <c r="O53" i="3"/>
  <c r="N53" i="3"/>
  <c r="M53" i="3"/>
  <c r="L53" i="3"/>
  <c r="K53" i="3"/>
  <c r="O52" i="3"/>
  <c r="N52" i="3"/>
  <c r="M52" i="3"/>
  <c r="L52" i="3"/>
  <c r="K52" i="3"/>
  <c r="O51" i="3"/>
  <c r="N51" i="3"/>
  <c r="M51" i="3"/>
  <c r="L51" i="3"/>
  <c r="K51" i="3"/>
  <c r="O50" i="3"/>
  <c r="N50" i="3"/>
  <c r="M50" i="3"/>
  <c r="L50" i="3"/>
  <c r="K50" i="3"/>
  <c r="O49" i="3"/>
  <c r="N49" i="3"/>
  <c r="M49" i="3"/>
  <c r="L49" i="3"/>
  <c r="K49" i="3"/>
  <c r="O48" i="3"/>
  <c r="N48" i="3"/>
  <c r="M48" i="3"/>
  <c r="L48" i="3"/>
  <c r="K48" i="3"/>
  <c r="O47" i="3"/>
  <c r="N47" i="3"/>
  <c r="M47" i="3"/>
  <c r="L47" i="3"/>
  <c r="K47" i="3"/>
  <c r="O46" i="3"/>
  <c r="N46" i="3"/>
  <c r="M46" i="3"/>
  <c r="L46" i="3"/>
  <c r="K46" i="3"/>
  <c r="O45" i="3"/>
  <c r="N45" i="3"/>
  <c r="M45" i="3"/>
  <c r="L45" i="3"/>
  <c r="K45" i="3"/>
  <c r="O44" i="3"/>
  <c r="N44" i="3"/>
  <c r="M44" i="3"/>
  <c r="L44" i="3"/>
  <c r="K44" i="3"/>
  <c r="O43" i="3"/>
  <c r="N43" i="3"/>
  <c r="M43" i="3"/>
  <c r="L43" i="3"/>
  <c r="K43" i="3"/>
  <c r="O42" i="3"/>
  <c r="N42" i="3"/>
  <c r="M42" i="3"/>
  <c r="L42" i="3"/>
  <c r="K42" i="3"/>
  <c r="O41" i="3"/>
  <c r="N41" i="3"/>
  <c r="M41" i="3"/>
  <c r="L41" i="3"/>
  <c r="K41" i="3"/>
  <c r="O40" i="3"/>
  <c r="N40" i="3"/>
  <c r="M40" i="3"/>
  <c r="L40" i="3"/>
  <c r="K40" i="3"/>
  <c r="O39" i="3"/>
  <c r="N39" i="3"/>
  <c r="M39" i="3"/>
  <c r="L39" i="3"/>
  <c r="K39" i="3"/>
  <c r="O38" i="3"/>
  <c r="N38" i="3"/>
  <c r="M38" i="3"/>
  <c r="L38" i="3"/>
  <c r="K38" i="3"/>
  <c r="O37" i="3"/>
  <c r="N37" i="3"/>
  <c r="M37" i="3"/>
  <c r="L37" i="3"/>
  <c r="K37" i="3"/>
  <c r="O36" i="3"/>
  <c r="N36" i="3"/>
  <c r="M36" i="3"/>
  <c r="L36" i="3"/>
  <c r="K36" i="3"/>
  <c r="O35" i="3"/>
  <c r="N35" i="3"/>
  <c r="M35" i="3"/>
  <c r="L35" i="3"/>
  <c r="K35" i="3"/>
  <c r="O34" i="3"/>
  <c r="N34" i="3"/>
  <c r="M34" i="3"/>
  <c r="L34" i="3"/>
  <c r="K34" i="3"/>
  <c r="O33" i="3"/>
  <c r="N33" i="3"/>
  <c r="M33" i="3"/>
  <c r="L33" i="3"/>
  <c r="K33" i="3"/>
  <c r="O32" i="3"/>
  <c r="N32" i="3"/>
  <c r="M32" i="3"/>
  <c r="L32" i="3"/>
  <c r="K32" i="3"/>
  <c r="O31" i="3"/>
  <c r="N31" i="3"/>
  <c r="M31" i="3"/>
  <c r="L31" i="3"/>
  <c r="K31" i="3"/>
  <c r="O30" i="3"/>
  <c r="N30" i="3"/>
  <c r="M30" i="3"/>
  <c r="L30" i="3"/>
  <c r="K30" i="3"/>
  <c r="O29" i="3"/>
  <c r="N29" i="3"/>
  <c r="M29" i="3"/>
  <c r="L29" i="3"/>
  <c r="K29" i="3"/>
  <c r="O28" i="3"/>
  <c r="N28" i="3"/>
  <c r="M28" i="3"/>
  <c r="L28" i="3"/>
  <c r="K28" i="3"/>
  <c r="O27" i="3"/>
  <c r="N27" i="3"/>
  <c r="M27" i="3"/>
  <c r="L27" i="3"/>
  <c r="K27" i="3"/>
  <c r="O26" i="3"/>
  <c r="N26" i="3"/>
  <c r="M26" i="3"/>
  <c r="L26" i="3"/>
  <c r="K26" i="3"/>
  <c r="O25" i="3"/>
  <c r="N25" i="3"/>
  <c r="M25" i="3"/>
  <c r="L25" i="3"/>
  <c r="K25" i="3"/>
  <c r="O24" i="3"/>
  <c r="N24" i="3"/>
  <c r="M24" i="3"/>
  <c r="L24" i="3"/>
  <c r="K24" i="3"/>
  <c r="O23" i="3"/>
  <c r="N23" i="3"/>
  <c r="M23" i="3"/>
  <c r="L23" i="3"/>
  <c r="K23" i="3"/>
  <c r="O22" i="3"/>
  <c r="N22" i="3"/>
  <c r="M22" i="3"/>
  <c r="L22" i="3"/>
  <c r="K22" i="3"/>
  <c r="O21" i="3"/>
  <c r="N21" i="3"/>
  <c r="M21" i="3"/>
  <c r="L21" i="3"/>
  <c r="K21" i="3"/>
  <c r="O20" i="3"/>
  <c r="N20" i="3"/>
  <c r="M20" i="3"/>
  <c r="L20" i="3"/>
  <c r="K20" i="3"/>
  <c r="O19" i="3"/>
  <c r="N19" i="3"/>
  <c r="M19" i="3"/>
  <c r="L19" i="3"/>
  <c r="K19" i="3"/>
  <c r="O18" i="3"/>
  <c r="N18" i="3"/>
  <c r="M18" i="3"/>
  <c r="L18" i="3"/>
  <c r="K18" i="3"/>
  <c r="O17" i="3"/>
  <c r="N17" i="3"/>
  <c r="M17" i="3"/>
  <c r="L17" i="3"/>
  <c r="K17" i="3"/>
  <c r="O16" i="3"/>
  <c r="N16" i="3"/>
  <c r="M16" i="3"/>
  <c r="L16" i="3"/>
  <c r="K16" i="3"/>
  <c r="O15" i="3"/>
  <c r="N15" i="3"/>
  <c r="M15" i="3"/>
  <c r="L15" i="3"/>
  <c r="K15" i="3"/>
  <c r="O14" i="3"/>
  <c r="N14" i="3"/>
  <c r="M14" i="3"/>
  <c r="L14" i="3"/>
  <c r="K14" i="3"/>
  <c r="O13" i="3"/>
  <c r="N13" i="3"/>
  <c r="M13" i="3"/>
  <c r="L13" i="3"/>
  <c r="K13" i="3"/>
  <c r="O12" i="3"/>
  <c r="N12" i="3"/>
  <c r="M12" i="3"/>
  <c r="L12" i="3"/>
  <c r="K12" i="3"/>
  <c r="O11" i="3"/>
  <c r="N11" i="3"/>
  <c r="M11" i="3"/>
  <c r="L11" i="3"/>
  <c r="K11" i="3"/>
  <c r="O10" i="3"/>
  <c r="N10" i="3"/>
  <c r="M10" i="3"/>
  <c r="L10" i="3"/>
  <c r="K10" i="3"/>
  <c r="O9" i="3"/>
  <c r="N9" i="3"/>
  <c r="M9" i="3"/>
  <c r="L9" i="3"/>
  <c r="K9" i="3"/>
  <c r="O8" i="3"/>
  <c r="N8" i="3"/>
  <c r="M8" i="3"/>
  <c r="L8" i="3"/>
  <c r="K8" i="3"/>
  <c r="O7" i="3"/>
  <c r="N7" i="3"/>
  <c r="M7" i="3"/>
  <c r="L7" i="3"/>
  <c r="K7" i="3"/>
  <c r="O6" i="3"/>
  <c r="N6" i="3"/>
  <c r="M6" i="3"/>
  <c r="L6" i="3"/>
  <c r="K6" i="3"/>
  <c r="O5" i="3"/>
  <c r="N5" i="3"/>
  <c r="M5" i="3"/>
  <c r="L5" i="3"/>
  <c r="K5" i="3"/>
  <c r="O4" i="3"/>
  <c r="N4" i="3"/>
  <c r="M4" i="3"/>
  <c r="L4" i="3"/>
  <c r="K4" i="3"/>
  <c r="F1" i="3"/>
  <c r="E1" i="3"/>
  <c r="I345" i="3" s="1"/>
  <c r="AC345" i="4" l="1"/>
  <c r="AC345" i="3"/>
  <c r="AD345" i="3" s="1"/>
  <c r="I44" i="3"/>
  <c r="I27" i="3"/>
  <c r="I4" i="3"/>
  <c r="Y715" i="5"/>
  <c r="X715" i="5"/>
  <c r="X4" i="5"/>
  <c r="X714" i="5"/>
  <c r="X710" i="5"/>
  <c r="X706" i="5"/>
  <c r="X702" i="5"/>
  <c r="X698" i="5"/>
  <c r="X694" i="5"/>
  <c r="X690" i="5"/>
  <c r="X686" i="5"/>
  <c r="X682" i="5"/>
  <c r="X678" i="5"/>
  <c r="X674" i="5"/>
  <c r="X670" i="5"/>
  <c r="X666" i="5"/>
  <c r="X662" i="5"/>
  <c r="X658" i="5"/>
  <c r="X654" i="5"/>
  <c r="X650" i="5"/>
  <c r="X646" i="5"/>
  <c r="X642" i="5"/>
  <c r="X638" i="5"/>
  <c r="X634" i="5"/>
  <c r="X630" i="5"/>
  <c r="X626" i="5"/>
  <c r="X622" i="5"/>
  <c r="X618" i="5"/>
  <c r="X614" i="5"/>
  <c r="X610" i="5"/>
  <c r="X606" i="5"/>
  <c r="X602" i="5"/>
  <c r="X598" i="5"/>
  <c r="X594" i="5"/>
  <c r="X590" i="5"/>
  <c r="X586" i="5"/>
  <c r="X582" i="5"/>
  <c r="X578" i="5"/>
  <c r="X574" i="5"/>
  <c r="X570" i="5"/>
  <c r="X566" i="5"/>
  <c r="X562" i="5"/>
  <c r="X558" i="5"/>
  <c r="X554" i="5"/>
  <c r="Y550" i="5"/>
  <c r="Y546" i="5"/>
  <c r="Y539" i="5"/>
  <c r="X536" i="5"/>
  <c r="Y529" i="5"/>
  <c r="X526" i="5"/>
  <c r="X519" i="5"/>
  <c r="X516" i="5"/>
  <c r="Y512" i="5"/>
  <c r="X509" i="5"/>
  <c r="X506" i="5"/>
  <c r="Y502" i="5"/>
  <c r="X499" i="5"/>
  <c r="Y495" i="5"/>
  <c r="Y492" i="5"/>
  <c r="X489" i="5"/>
  <c r="Y485" i="5"/>
  <c r="Y482" i="5"/>
  <c r="Y475" i="5"/>
  <c r="X472" i="5"/>
  <c r="Y465" i="5"/>
  <c r="X462" i="5"/>
  <c r="X455" i="5"/>
  <c r="X452" i="5"/>
  <c r="Y448" i="5"/>
  <c r="X445" i="5"/>
  <c r="X442" i="5"/>
  <c r="Y438" i="5"/>
  <c r="X435" i="5"/>
  <c r="Y431" i="5"/>
  <c r="Y428" i="5"/>
  <c r="X425" i="5"/>
  <c r="Y421" i="5"/>
  <c r="Y418" i="5"/>
  <c r="X415" i="5"/>
  <c r="X412" i="5"/>
  <c r="X409" i="5"/>
  <c r="Y405" i="5"/>
  <c r="Y713" i="5"/>
  <c r="Y709" i="5"/>
  <c r="Y705" i="5"/>
  <c r="Y701" i="5"/>
  <c r="Y697" i="5"/>
  <c r="Y693" i="5"/>
  <c r="Y689" i="5"/>
  <c r="Y685" i="5"/>
  <c r="Y681" i="5"/>
  <c r="Y677" i="5"/>
  <c r="Y673" i="5"/>
  <c r="Y669" i="5"/>
  <c r="Y665" i="5"/>
  <c r="Y661" i="5"/>
  <c r="Y657" i="5"/>
  <c r="Y653" i="5"/>
  <c r="Y649" i="5"/>
  <c r="Y645" i="5"/>
  <c r="Y641" i="5"/>
  <c r="Y637" i="5"/>
  <c r="Y633" i="5"/>
  <c r="Y629" i="5"/>
  <c r="Y625" i="5"/>
  <c r="Y621" i="5"/>
  <c r="Y617" i="5"/>
  <c r="Y613" i="5"/>
  <c r="Y609" i="5"/>
  <c r="Y605" i="5"/>
  <c r="Y601" i="5"/>
  <c r="Y597" i="5"/>
  <c r="Y593" i="5"/>
  <c r="Y589" i="5"/>
  <c r="Y585" i="5"/>
  <c r="Y581" i="5"/>
  <c r="Y577" i="5"/>
  <c r="Y573" i="5"/>
  <c r="Y569" i="5"/>
  <c r="Y565" i="5"/>
  <c r="Y561" i="5"/>
  <c r="Y557" i="5"/>
  <c r="X550" i="5"/>
  <c r="X546" i="5"/>
  <c r="Y542" i="5"/>
  <c r="X539" i="5"/>
  <c r="Y535" i="5"/>
  <c r="Y532" i="5"/>
  <c r="X529" i="5"/>
  <c r="Y525" i="5"/>
  <c r="Y522" i="5"/>
  <c r="Y515" i="5"/>
  <c r="X512" i="5"/>
  <c r="Y505" i="5"/>
  <c r="X502" i="5"/>
  <c r="X495" i="5"/>
  <c r="X492" i="5"/>
  <c r="Y488" i="5"/>
  <c r="X485" i="5"/>
  <c r="X482" i="5"/>
  <c r="Y478" i="5"/>
  <c r="X475" i="5"/>
  <c r="Y471" i="5"/>
  <c r="Y468" i="5"/>
  <c r="X465" i="5"/>
  <c r="Z465" i="5" s="1"/>
  <c r="AA465" i="5" s="1"/>
  <c r="Y461" i="5"/>
  <c r="Y458" i="5"/>
  <c r="Y451" i="5"/>
  <c r="X448" i="5"/>
  <c r="Y441" i="5"/>
  <c r="X438" i="5"/>
  <c r="X431" i="5"/>
  <c r="X428" i="5"/>
  <c r="Y424" i="5"/>
  <c r="X421" i="5"/>
  <c r="X418" i="5"/>
  <c r="Y414" i="5"/>
  <c r="X713" i="5"/>
  <c r="X709" i="5"/>
  <c r="X705" i="5"/>
  <c r="X701" i="5"/>
  <c r="X697" i="5"/>
  <c r="X693" i="5"/>
  <c r="X689" i="5"/>
  <c r="X685" i="5"/>
  <c r="X681" i="5"/>
  <c r="X677" i="5"/>
  <c r="X673" i="5"/>
  <c r="X669" i="5"/>
  <c r="X665" i="5"/>
  <c r="X661" i="5"/>
  <c r="X657" i="5"/>
  <c r="X653" i="5"/>
  <c r="X649" i="5"/>
  <c r="X645" i="5"/>
  <c r="X641" i="5"/>
  <c r="X637" i="5"/>
  <c r="X633" i="5"/>
  <c r="X629" i="5"/>
  <c r="X625" i="5"/>
  <c r="X621" i="5"/>
  <c r="X617" i="5"/>
  <c r="X613" i="5"/>
  <c r="X609" i="5"/>
  <c r="X605" i="5"/>
  <c r="X601" i="5"/>
  <c r="X597" i="5"/>
  <c r="X593" i="5"/>
  <c r="X589" i="5"/>
  <c r="X585" i="5"/>
  <c r="X581" i="5"/>
  <c r="X577" i="5"/>
  <c r="X573" i="5"/>
  <c r="X569" i="5"/>
  <c r="X565" i="5"/>
  <c r="X561" i="5"/>
  <c r="X557" i="5"/>
  <c r="Y553" i="5"/>
  <c r="Y549" i="5"/>
  <c r="Y545" i="5"/>
  <c r="X542" i="5"/>
  <c r="X535" i="5"/>
  <c r="X532" i="5"/>
  <c r="Y528" i="5"/>
  <c r="X525" i="5"/>
  <c r="X522" i="5"/>
  <c r="Y518" i="5"/>
  <c r="X515" i="5"/>
  <c r="Y511" i="5"/>
  <c r="Y508" i="5"/>
  <c r="X505" i="5"/>
  <c r="Y501" i="5"/>
  <c r="Y498" i="5"/>
  <c r="Y491" i="5"/>
  <c r="X488" i="5"/>
  <c r="Y481" i="5"/>
  <c r="X478" i="5"/>
  <c r="X471" i="5"/>
  <c r="X468" i="5"/>
  <c r="Y464" i="5"/>
  <c r="X461" i="5"/>
  <c r="X458" i="5"/>
  <c r="Y454" i="5"/>
  <c r="X451" i="5"/>
  <c r="Y447" i="5"/>
  <c r="Y444" i="5"/>
  <c r="X441" i="5"/>
  <c r="Y437" i="5"/>
  <c r="Y434" i="5"/>
  <c r="Y427" i="5"/>
  <c r="X424" i="5"/>
  <c r="Y417" i="5"/>
  <c r="X414" i="5"/>
  <c r="Y411" i="5"/>
  <c r="X408" i="5"/>
  <c r="Y404" i="5"/>
  <c r="Y712" i="5"/>
  <c r="Y708" i="5"/>
  <c r="Y704" i="5"/>
  <c r="Y700" i="5"/>
  <c r="Y696" i="5"/>
  <c r="Y692" i="5"/>
  <c r="Y688" i="5"/>
  <c r="Y684" i="5"/>
  <c r="Y680" i="5"/>
  <c r="Y676" i="5"/>
  <c r="Y672" i="5"/>
  <c r="Y668" i="5"/>
  <c r="Y664" i="5"/>
  <c r="Y660" i="5"/>
  <c r="Y656" i="5"/>
  <c r="Y652" i="5"/>
  <c r="Y648" i="5"/>
  <c r="Y644" i="5"/>
  <c r="Y640" i="5"/>
  <c r="Y636" i="5"/>
  <c r="Y632" i="5"/>
  <c r="Y628" i="5"/>
  <c r="Y624" i="5"/>
  <c r="Y620" i="5"/>
  <c r="Y616" i="5"/>
  <c r="Y612" i="5"/>
  <c r="Y608" i="5"/>
  <c r="Y604" i="5"/>
  <c r="Y600" i="5"/>
  <c r="Y596" i="5"/>
  <c r="Y592" i="5"/>
  <c r="Y588" i="5"/>
  <c r="Y584" i="5"/>
  <c r="Y580" i="5"/>
  <c r="Y576" i="5"/>
  <c r="Y572" i="5"/>
  <c r="Y568" i="5"/>
  <c r="Y564" i="5"/>
  <c r="Y560" i="5"/>
  <c r="Y556" i="5"/>
  <c r="X553" i="5"/>
  <c r="X549" i="5"/>
  <c r="X545" i="5"/>
  <c r="Y541" i="5"/>
  <c r="Y538" i="5"/>
  <c r="Y531" i="5"/>
  <c r="X528" i="5"/>
  <c r="Y521" i="5"/>
  <c r="X518" i="5"/>
  <c r="X511" i="5"/>
  <c r="X508" i="5"/>
  <c r="Y504" i="5"/>
  <c r="X501" i="5"/>
  <c r="X498" i="5"/>
  <c r="Y494" i="5"/>
  <c r="X491" i="5"/>
  <c r="Y487" i="5"/>
  <c r="Y484" i="5"/>
  <c r="X481" i="5"/>
  <c r="Y477" i="5"/>
  <c r="Y474" i="5"/>
  <c r="Y467" i="5"/>
  <c r="X464" i="5"/>
  <c r="Y457" i="5"/>
  <c r="X454" i="5"/>
  <c r="X447" i="5"/>
  <c r="X444" i="5"/>
  <c r="Y440" i="5"/>
  <c r="X437" i="5"/>
  <c r="X434" i="5"/>
  <c r="Y430" i="5"/>
  <c r="X427" i="5"/>
  <c r="Y423" i="5"/>
  <c r="Y420" i="5"/>
  <c r="X417" i="5"/>
  <c r="Y413" i="5"/>
  <c r="X411" i="5"/>
  <c r="Y407" i="5"/>
  <c r="X404" i="5"/>
  <c r="X712" i="5"/>
  <c r="X708" i="5"/>
  <c r="X704" i="5"/>
  <c r="X700" i="5"/>
  <c r="X696" i="5"/>
  <c r="X692" i="5"/>
  <c r="X688" i="5"/>
  <c r="X684" i="5"/>
  <c r="X680" i="5"/>
  <c r="X676" i="5"/>
  <c r="X672" i="5"/>
  <c r="X668" i="5"/>
  <c r="X664" i="5"/>
  <c r="X660" i="5"/>
  <c r="X656" i="5"/>
  <c r="X652" i="5"/>
  <c r="X648" i="5"/>
  <c r="X644" i="5"/>
  <c r="X640" i="5"/>
  <c r="X636" i="5"/>
  <c r="X632" i="5"/>
  <c r="X628" i="5"/>
  <c r="X624" i="5"/>
  <c r="X620" i="5"/>
  <c r="X616" i="5"/>
  <c r="X612" i="5"/>
  <c r="X608" i="5"/>
  <c r="X604" i="5"/>
  <c r="X600" i="5"/>
  <c r="X596" i="5"/>
  <c r="X592" i="5"/>
  <c r="X588" i="5"/>
  <c r="X584" i="5"/>
  <c r="X580" i="5"/>
  <c r="X576" i="5"/>
  <c r="X572" i="5"/>
  <c r="X568" i="5"/>
  <c r="X564" i="5"/>
  <c r="X560" i="5"/>
  <c r="X556" i="5"/>
  <c r="Y552" i="5"/>
  <c r="Y548" i="5"/>
  <c r="Y544" i="5"/>
  <c r="X541" i="5"/>
  <c r="X538" i="5"/>
  <c r="Y534" i="5"/>
  <c r="X531" i="5"/>
  <c r="Z531" i="5" s="1"/>
  <c r="AA531" i="5" s="1"/>
  <c r="Y527" i="5"/>
  <c r="Y524" i="5"/>
  <c r="X521" i="5"/>
  <c r="Y517" i="5"/>
  <c r="Y514" i="5"/>
  <c r="Y507" i="5"/>
  <c r="X504" i="5"/>
  <c r="Y497" i="5"/>
  <c r="X494" i="5"/>
  <c r="X487" i="5"/>
  <c r="X484" i="5"/>
  <c r="Y480" i="5"/>
  <c r="X477" i="5"/>
  <c r="X474" i="5"/>
  <c r="Y470" i="5"/>
  <c r="X467" i="5"/>
  <c r="Y463" i="5"/>
  <c r="Y460" i="5"/>
  <c r="X457" i="5"/>
  <c r="Y453" i="5"/>
  <c r="Y450" i="5"/>
  <c r="Y443" i="5"/>
  <c r="X440" i="5"/>
  <c r="Y433" i="5"/>
  <c r="X430" i="5"/>
  <c r="X423" i="5"/>
  <c r="X420" i="5"/>
  <c r="X413" i="5"/>
  <c r="X407" i="5"/>
  <c r="Y403" i="5"/>
  <c r="Y711" i="5"/>
  <c r="Y707" i="5"/>
  <c r="Y703" i="5"/>
  <c r="Y699" i="5"/>
  <c r="Y695" i="5"/>
  <c r="Y691" i="5"/>
  <c r="Y687" i="5"/>
  <c r="Y683" i="5"/>
  <c r="Y679" i="5"/>
  <c r="Y675" i="5"/>
  <c r="Y671" i="5"/>
  <c r="Y667" i="5"/>
  <c r="Y663" i="5"/>
  <c r="Y659" i="5"/>
  <c r="Y655" i="5"/>
  <c r="Y651" i="5"/>
  <c r="Y647" i="5"/>
  <c r="Y643" i="5"/>
  <c r="Y639" i="5"/>
  <c r="Y635" i="5"/>
  <c r="Y631" i="5"/>
  <c r="Y627" i="5"/>
  <c r="Y623" i="5"/>
  <c r="Y619" i="5"/>
  <c r="Y615" i="5"/>
  <c r="Y611" i="5"/>
  <c r="Y607" i="5"/>
  <c r="Y603" i="5"/>
  <c r="Y599" i="5"/>
  <c r="Y595" i="5"/>
  <c r="Y591" i="5"/>
  <c r="Y587" i="5"/>
  <c r="Y583" i="5"/>
  <c r="Y579" i="5"/>
  <c r="Y575" i="5"/>
  <c r="Y571" i="5"/>
  <c r="Y567" i="5"/>
  <c r="Y563" i="5"/>
  <c r="Y559" i="5"/>
  <c r="Y555" i="5"/>
  <c r="X552" i="5"/>
  <c r="X548" i="5"/>
  <c r="X544" i="5"/>
  <c r="Y537" i="5"/>
  <c r="X534" i="5"/>
  <c r="X527" i="5"/>
  <c r="X524" i="5"/>
  <c r="Y520" i="5"/>
  <c r="X517" i="5"/>
  <c r="X514" i="5"/>
  <c r="Y510" i="5"/>
  <c r="X507" i="5"/>
  <c r="Y503" i="5"/>
  <c r="Y500" i="5"/>
  <c r="X497" i="5"/>
  <c r="Y493" i="5"/>
  <c r="Y490" i="5"/>
  <c r="Y483" i="5"/>
  <c r="X480" i="5"/>
  <c r="Y473" i="5"/>
  <c r="X470" i="5"/>
  <c r="X463" i="5"/>
  <c r="X460" i="5"/>
  <c r="Y456" i="5"/>
  <c r="X453" i="5"/>
  <c r="X450" i="5"/>
  <c r="Y446" i="5"/>
  <c r="X443" i="5"/>
  <c r="X699" i="5"/>
  <c r="X683" i="5"/>
  <c r="X667" i="5"/>
  <c r="X651" i="5"/>
  <c r="Z651" i="5" s="1"/>
  <c r="AA651" i="5" s="1"/>
  <c r="X635" i="5"/>
  <c r="X619" i="5"/>
  <c r="X603" i="5"/>
  <c r="X587" i="5"/>
  <c r="X571" i="5"/>
  <c r="X555" i="5"/>
  <c r="Y540" i="5"/>
  <c r="Y513" i="5"/>
  <c r="X500" i="5"/>
  <c r="Y486" i="5"/>
  <c r="X473" i="5"/>
  <c r="Y459" i="5"/>
  <c r="X446" i="5"/>
  <c r="X436" i="5"/>
  <c r="Y426" i="5"/>
  <c r="X410" i="5"/>
  <c r="X400" i="5"/>
  <c r="X394" i="5"/>
  <c r="Y390" i="5"/>
  <c r="X384" i="5"/>
  <c r="Y380" i="5"/>
  <c r="X373" i="5"/>
  <c r="Y369" i="5"/>
  <c r="X366" i="5"/>
  <c r="Y362" i="5"/>
  <c r="X359" i="5"/>
  <c r="Y355" i="5"/>
  <c r="X352" i="5"/>
  <c r="Y348" i="5"/>
  <c r="X341" i="5"/>
  <c r="Y337" i="5"/>
  <c r="X334" i="5"/>
  <c r="Y330" i="5"/>
  <c r="X327" i="5"/>
  <c r="Y323" i="5"/>
  <c r="X320" i="5"/>
  <c r="Y316" i="5"/>
  <c r="X309" i="5"/>
  <c r="Y305" i="5"/>
  <c r="X302" i="5"/>
  <c r="Y298" i="5"/>
  <c r="X295" i="5"/>
  <c r="Y291" i="5"/>
  <c r="X288" i="5"/>
  <c r="Y284" i="5"/>
  <c r="X277" i="5"/>
  <c r="Y273" i="5"/>
  <c r="X270" i="5"/>
  <c r="Y266" i="5"/>
  <c r="X263" i="5"/>
  <c r="X259" i="5"/>
  <c r="Y255" i="5"/>
  <c r="X248" i="5"/>
  <c r="Y244" i="5"/>
  <c r="X241" i="5"/>
  <c r="Y234" i="5"/>
  <c r="X224" i="5"/>
  <c r="X221" i="5"/>
  <c r="Y217" i="5"/>
  <c r="X214" i="5"/>
  <c r="X211" i="5"/>
  <c r="X207" i="5"/>
  <c r="X204" i="5"/>
  <c r="Y200" i="5"/>
  <c r="Y197" i="5"/>
  <c r="X194" i="5"/>
  <c r="Y190" i="5"/>
  <c r="Y714" i="5"/>
  <c r="Y698" i="5"/>
  <c r="Y682" i="5"/>
  <c r="Y666" i="5"/>
  <c r="Y650" i="5"/>
  <c r="Y634" i="5"/>
  <c r="Y618" i="5"/>
  <c r="Y602" i="5"/>
  <c r="Y586" i="5"/>
  <c r="Y570" i="5"/>
  <c r="Y554" i="5"/>
  <c r="X540" i="5"/>
  <c r="Y526" i="5"/>
  <c r="X513" i="5"/>
  <c r="Y499" i="5"/>
  <c r="X486" i="5"/>
  <c r="Y472" i="5"/>
  <c r="X459" i="5"/>
  <c r="Y445" i="5"/>
  <c r="Y435" i="5"/>
  <c r="X426" i="5"/>
  <c r="Y416" i="5"/>
  <c r="Y409" i="5"/>
  <c r="Y399" i="5"/>
  <c r="Y396" i="5"/>
  <c r="Y393" i="5"/>
  <c r="X390" i="5"/>
  <c r="Y383" i="5"/>
  <c r="X380" i="5"/>
  <c r="Y376" i="5"/>
  <c r="X369" i="5"/>
  <c r="Y365" i="5"/>
  <c r="X362" i="5"/>
  <c r="Y358" i="5"/>
  <c r="X355" i="5"/>
  <c r="Y351" i="5"/>
  <c r="X348" i="5"/>
  <c r="Y344" i="5"/>
  <c r="X337" i="5"/>
  <c r="Y333" i="5"/>
  <c r="X330" i="5"/>
  <c r="Y326" i="5"/>
  <c r="X323" i="5"/>
  <c r="Y319" i="5"/>
  <c r="X316" i="5"/>
  <c r="Y312" i="5"/>
  <c r="X305" i="5"/>
  <c r="Y301" i="5"/>
  <c r="X298" i="5"/>
  <c r="Y294" i="5"/>
  <c r="X291" i="5"/>
  <c r="Y287" i="5"/>
  <c r="X284" i="5"/>
  <c r="Y280" i="5"/>
  <c r="X273" i="5"/>
  <c r="Y269" i="5"/>
  <c r="X266" i="5"/>
  <c r="Y262" i="5"/>
  <c r="Y258" i="5"/>
  <c r="X255" i="5"/>
  <c r="Y251" i="5"/>
  <c r="Y247" i="5"/>
  <c r="X244" i="5"/>
  <c r="Y240" i="5"/>
  <c r="Y237" i="5"/>
  <c r="X234" i="5"/>
  <c r="Y230" i="5"/>
  <c r="Y227" i="5"/>
  <c r="Y223" i="5"/>
  <c r="Y220" i="5"/>
  <c r="X217" i="5"/>
  <c r="Y210" i="5"/>
  <c r="X200" i="5"/>
  <c r="X197" i="5"/>
  <c r="Y193" i="5"/>
  <c r="X190" i="5"/>
  <c r="X711" i="5"/>
  <c r="X695" i="5"/>
  <c r="X679" i="5"/>
  <c r="X663" i="5"/>
  <c r="X647" i="5"/>
  <c r="X631" i="5"/>
  <c r="X615" i="5"/>
  <c r="X599" i="5"/>
  <c r="X583" i="5"/>
  <c r="X567" i="5"/>
  <c r="Y551" i="5"/>
  <c r="X537" i="5"/>
  <c r="Y523" i="5"/>
  <c r="X510" i="5"/>
  <c r="Y496" i="5"/>
  <c r="X483" i="5"/>
  <c r="Y469" i="5"/>
  <c r="X456" i="5"/>
  <c r="X433" i="5"/>
  <c r="Y425" i="5"/>
  <c r="X416" i="5"/>
  <c r="Y408" i="5"/>
  <c r="Y402" i="5"/>
  <c r="X399" i="5"/>
  <c r="X396" i="5"/>
  <c r="X393" i="5"/>
  <c r="Y389" i="5"/>
  <c r="Y386" i="5"/>
  <c r="X383" i="5"/>
  <c r="Y379" i="5"/>
  <c r="X376" i="5"/>
  <c r="Y372" i="5"/>
  <c r="X365" i="5"/>
  <c r="Y361" i="5"/>
  <c r="X358" i="5"/>
  <c r="Y354" i="5"/>
  <c r="X351" i="5"/>
  <c r="Y347" i="5"/>
  <c r="X344" i="5"/>
  <c r="Y340" i="5"/>
  <c r="X333" i="5"/>
  <c r="Y329" i="5"/>
  <c r="X326" i="5"/>
  <c r="Y322" i="5"/>
  <c r="X319" i="5"/>
  <c r="Y315" i="5"/>
  <c r="X312" i="5"/>
  <c r="Y308" i="5"/>
  <c r="X301" i="5"/>
  <c r="Y297" i="5"/>
  <c r="X294" i="5"/>
  <c r="Y290" i="5"/>
  <c r="X287" i="5"/>
  <c r="Y283" i="5"/>
  <c r="X280" i="5"/>
  <c r="Y276" i="5"/>
  <c r="X269" i="5"/>
  <c r="Y265" i="5"/>
  <c r="X262" i="5"/>
  <c r="X258" i="5"/>
  <c r="Y254" i="5"/>
  <c r="X251" i="5"/>
  <c r="X247" i="5"/>
  <c r="X240" i="5"/>
  <c r="X237" i="5"/>
  <c r="Y233" i="5"/>
  <c r="X230" i="5"/>
  <c r="X227" i="5"/>
  <c r="X223" i="5"/>
  <c r="X220" i="5"/>
  <c r="Y216" i="5"/>
  <c r="Y213" i="5"/>
  <c r="X210" i="5"/>
  <c r="Y206" i="5"/>
  <c r="Y203" i="5"/>
  <c r="Y199" i="5"/>
  <c r="Y196" i="5"/>
  <c r="X193" i="5"/>
  <c r="Y710" i="5"/>
  <c r="Y694" i="5"/>
  <c r="Y678" i="5"/>
  <c r="Y662" i="5"/>
  <c r="Y646" i="5"/>
  <c r="Y630" i="5"/>
  <c r="Y614" i="5"/>
  <c r="Y598" i="5"/>
  <c r="Y582" i="5"/>
  <c r="Y566" i="5"/>
  <c r="X551" i="5"/>
  <c r="Y536" i="5"/>
  <c r="X523" i="5"/>
  <c r="Y509" i="5"/>
  <c r="X496" i="5"/>
  <c r="X469" i="5"/>
  <c r="Y455" i="5"/>
  <c r="Y442" i="5"/>
  <c r="Z442" i="5" s="1"/>
  <c r="AA442" i="5" s="1"/>
  <c r="Y432" i="5"/>
  <c r="Y415" i="5"/>
  <c r="X402" i="5"/>
  <c r="Y398" i="5"/>
  <c r="Y392" i="5"/>
  <c r="X389" i="5"/>
  <c r="X386" i="5"/>
  <c r="Y382" i="5"/>
  <c r="X379" i="5"/>
  <c r="Y375" i="5"/>
  <c r="X372" i="5"/>
  <c r="Y368" i="5"/>
  <c r="X361" i="5"/>
  <c r="Y357" i="5"/>
  <c r="X354" i="5"/>
  <c r="Y350" i="5"/>
  <c r="X347" i="5"/>
  <c r="Y343" i="5"/>
  <c r="X340" i="5"/>
  <c r="Y336" i="5"/>
  <c r="X329" i="5"/>
  <c r="Y325" i="5"/>
  <c r="X322" i="5"/>
  <c r="Y318" i="5"/>
  <c r="X315" i="5"/>
  <c r="Y311" i="5"/>
  <c r="X308" i="5"/>
  <c r="Y304" i="5"/>
  <c r="X297" i="5"/>
  <c r="Y293" i="5"/>
  <c r="X290" i="5"/>
  <c r="Y286" i="5"/>
  <c r="X283" i="5"/>
  <c r="Y279" i="5"/>
  <c r="X276" i="5"/>
  <c r="Y272" i="5"/>
  <c r="X265" i="5"/>
  <c r="Y261" i="5"/>
  <c r="X254" i="5"/>
  <c r="Y250" i="5"/>
  <c r="Y243" i="5"/>
  <c r="Y239" i="5"/>
  <c r="Y236" i="5"/>
  <c r="X233" i="5"/>
  <c r="Y226" i="5"/>
  <c r="X216" i="5"/>
  <c r="X213" i="5"/>
  <c r="Y209" i="5"/>
  <c r="X206" i="5"/>
  <c r="X203" i="5"/>
  <c r="X199" i="5"/>
  <c r="X196" i="5"/>
  <c r="Y192" i="5"/>
  <c r="Y189" i="5"/>
  <c r="X707" i="5"/>
  <c r="X691" i="5"/>
  <c r="X675" i="5"/>
  <c r="X659" i="5"/>
  <c r="X643" i="5"/>
  <c r="Z643" i="5" s="1"/>
  <c r="AA643" i="5" s="1"/>
  <c r="X627" i="5"/>
  <c r="X611" i="5"/>
  <c r="X595" i="5"/>
  <c r="X579" i="5"/>
  <c r="X563" i="5"/>
  <c r="Y547" i="5"/>
  <c r="Y533" i="5"/>
  <c r="X520" i="5"/>
  <c r="X493" i="5"/>
  <c r="Y479" i="5"/>
  <c r="Y466" i="5"/>
  <c r="Y439" i="5"/>
  <c r="X432" i="5"/>
  <c r="Y422" i="5"/>
  <c r="Y406" i="5"/>
  <c r="Y401" i="5"/>
  <c r="X398" i="5"/>
  <c r="Y395" i="5"/>
  <c r="X392" i="5"/>
  <c r="Y388" i="5"/>
  <c r="Y385" i="5"/>
  <c r="X382" i="5"/>
  <c r="Y378" i="5"/>
  <c r="X375" i="5"/>
  <c r="Y371" i="5"/>
  <c r="X368" i="5"/>
  <c r="Y364" i="5"/>
  <c r="X357" i="5"/>
  <c r="Y353" i="5"/>
  <c r="X350" i="5"/>
  <c r="Y346" i="5"/>
  <c r="X343" i="5"/>
  <c r="Y339" i="5"/>
  <c r="X336" i="5"/>
  <c r="Y332" i="5"/>
  <c r="X325" i="5"/>
  <c r="Y321" i="5"/>
  <c r="X318" i="5"/>
  <c r="Y314" i="5"/>
  <c r="X311" i="5"/>
  <c r="Y307" i="5"/>
  <c r="X304" i="5"/>
  <c r="Y300" i="5"/>
  <c r="X293" i="5"/>
  <c r="Y289" i="5"/>
  <c r="X286" i="5"/>
  <c r="Y282" i="5"/>
  <c r="X279" i="5"/>
  <c r="Y275" i="5"/>
  <c r="X272" i="5"/>
  <c r="Y268" i="5"/>
  <c r="Y264" i="5"/>
  <c r="X261" i="5"/>
  <c r="Y257" i="5"/>
  <c r="Y253" i="5"/>
  <c r="X250" i="5"/>
  <c r="Y246" i="5"/>
  <c r="X243" i="5"/>
  <c r="X239" i="5"/>
  <c r="X236" i="5"/>
  <c r="Y232" i="5"/>
  <c r="Y229" i="5"/>
  <c r="X226" i="5"/>
  <c r="Y222" i="5"/>
  <c r="Y219" i="5"/>
  <c r="Y215" i="5"/>
  <c r="Y212" i="5"/>
  <c r="X209" i="5"/>
  <c r="Y202" i="5"/>
  <c r="X192" i="5"/>
  <c r="X189" i="5"/>
  <c r="Y706" i="5"/>
  <c r="Y690" i="5"/>
  <c r="Y674" i="5"/>
  <c r="Y658" i="5"/>
  <c r="Y642" i="5"/>
  <c r="Y626" i="5"/>
  <c r="Y610" i="5"/>
  <c r="Y594" i="5"/>
  <c r="Y578" i="5"/>
  <c r="Y562" i="5"/>
  <c r="X547" i="5"/>
  <c r="X533" i="5"/>
  <c r="Y519" i="5"/>
  <c r="Y506" i="5"/>
  <c r="Z506" i="5" s="1"/>
  <c r="AA506" i="5" s="1"/>
  <c r="X479" i="5"/>
  <c r="X466" i="5"/>
  <c r="Y452" i="5"/>
  <c r="X439" i="5"/>
  <c r="Y429" i="5"/>
  <c r="X422" i="5"/>
  <c r="X406" i="5"/>
  <c r="X401" i="5"/>
  <c r="Y397" i="5"/>
  <c r="X395" i="5"/>
  <c r="Y391" i="5"/>
  <c r="X388" i="5"/>
  <c r="X385" i="5"/>
  <c r="Y381" i="5"/>
  <c r="X378" i="5"/>
  <c r="Y374" i="5"/>
  <c r="X371" i="5"/>
  <c r="Y367" i="5"/>
  <c r="X364" i="5"/>
  <c r="Y360" i="5"/>
  <c r="X353" i="5"/>
  <c r="Y349" i="5"/>
  <c r="X346" i="5"/>
  <c r="Y342" i="5"/>
  <c r="X339" i="5"/>
  <c r="Y335" i="5"/>
  <c r="X332" i="5"/>
  <c r="Y328" i="5"/>
  <c r="X321" i="5"/>
  <c r="Y317" i="5"/>
  <c r="X314" i="5"/>
  <c r="Y310" i="5"/>
  <c r="X307" i="5"/>
  <c r="Y303" i="5"/>
  <c r="X300" i="5"/>
  <c r="Y296" i="5"/>
  <c r="X289" i="5"/>
  <c r="Y285" i="5"/>
  <c r="X282" i="5"/>
  <c r="Y278" i="5"/>
  <c r="X275" i="5"/>
  <c r="Y271" i="5"/>
  <c r="X268" i="5"/>
  <c r="X264" i="5"/>
  <c r="Y260" i="5"/>
  <c r="X257" i="5"/>
  <c r="X253" i="5"/>
  <c r="Y249" i="5"/>
  <c r="X246" i="5"/>
  <c r="Y242" i="5"/>
  <c r="X232" i="5"/>
  <c r="X229" i="5"/>
  <c r="Y225" i="5"/>
  <c r="X222" i="5"/>
  <c r="X219" i="5"/>
  <c r="X215" i="5"/>
  <c r="X212" i="5"/>
  <c r="Y208" i="5"/>
  <c r="Y205" i="5"/>
  <c r="X202" i="5"/>
  <c r="Y198" i="5"/>
  <c r="Y195" i="5"/>
  <c r="Y191" i="5"/>
  <c r="Y188" i="5"/>
  <c r="X703" i="5"/>
  <c r="X687" i="5"/>
  <c r="X671" i="5"/>
  <c r="X655" i="5"/>
  <c r="X639" i="5"/>
  <c r="X623" i="5"/>
  <c r="X607" i="5"/>
  <c r="X591" i="5"/>
  <c r="Z591" i="5" s="1"/>
  <c r="AA591" i="5" s="1"/>
  <c r="X575" i="5"/>
  <c r="X559" i="5"/>
  <c r="Y543" i="5"/>
  <c r="Y530" i="5"/>
  <c r="X503" i="5"/>
  <c r="X490" i="5"/>
  <c r="Y476" i="5"/>
  <c r="Y449" i="5"/>
  <c r="X429" i="5"/>
  <c r="Y419" i="5"/>
  <c r="Y412" i="5"/>
  <c r="X405" i="5"/>
  <c r="X397" i="5"/>
  <c r="X391" i="5"/>
  <c r="Y387" i="5"/>
  <c r="X381" i="5"/>
  <c r="Y377" i="5"/>
  <c r="X374" i="5"/>
  <c r="Y370" i="5"/>
  <c r="X367" i="5"/>
  <c r="Y363" i="5"/>
  <c r="X360" i="5"/>
  <c r="Y356" i="5"/>
  <c r="X349" i="5"/>
  <c r="Y345" i="5"/>
  <c r="X342" i="5"/>
  <c r="Y338" i="5"/>
  <c r="X335" i="5"/>
  <c r="Y331" i="5"/>
  <c r="X328" i="5"/>
  <c r="Y324" i="5"/>
  <c r="X317" i="5"/>
  <c r="Y313" i="5"/>
  <c r="X310" i="5"/>
  <c r="Y306" i="5"/>
  <c r="X303" i="5"/>
  <c r="Y299" i="5"/>
  <c r="X296" i="5"/>
  <c r="Y292" i="5"/>
  <c r="X285" i="5"/>
  <c r="Y281" i="5"/>
  <c r="X278" i="5"/>
  <c r="Y274" i="5"/>
  <c r="X271" i="5"/>
  <c r="Y267" i="5"/>
  <c r="X260" i="5"/>
  <c r="Y256" i="5"/>
  <c r="Y252" i="5"/>
  <c r="X249" i="5"/>
  <c r="Y245" i="5"/>
  <c r="X242" i="5"/>
  <c r="Y238" i="5"/>
  <c r="Y235" i="5"/>
  <c r="Y231" i="5"/>
  <c r="Y228" i="5"/>
  <c r="X225" i="5"/>
  <c r="Y218" i="5"/>
  <c r="X208" i="5"/>
  <c r="Z208" i="5" s="1"/>
  <c r="AA208" i="5" s="1"/>
  <c r="X205" i="5"/>
  <c r="Y201" i="5"/>
  <c r="X198" i="5"/>
  <c r="X195" i="5"/>
  <c r="X191" i="5"/>
  <c r="Y702" i="5"/>
  <c r="Y574" i="5"/>
  <c r="Y462" i="5"/>
  <c r="X370" i="5"/>
  <c r="Y341" i="5"/>
  <c r="X313" i="5"/>
  <c r="X256" i="5"/>
  <c r="X228" i="5"/>
  <c r="X201" i="5"/>
  <c r="Y186" i="5"/>
  <c r="Y182" i="5"/>
  <c r="Y179" i="5"/>
  <c r="Y175" i="5"/>
  <c r="X172" i="5"/>
  <c r="Y168" i="5"/>
  <c r="X165" i="5"/>
  <c r="Y161" i="5"/>
  <c r="Y154" i="5"/>
  <c r="Y147" i="5"/>
  <c r="X140" i="5"/>
  <c r="Y136" i="5"/>
  <c r="X133" i="5"/>
  <c r="Y129" i="5"/>
  <c r="X126" i="5"/>
  <c r="Y122" i="5"/>
  <c r="Y115" i="5"/>
  <c r="Y112" i="5"/>
  <c r="X109" i="5"/>
  <c r="X106" i="5"/>
  <c r="Y99" i="5"/>
  <c r="Y96" i="5"/>
  <c r="X93" i="5"/>
  <c r="X90" i="5"/>
  <c r="Y83" i="5"/>
  <c r="Y80" i="5"/>
  <c r="X77" i="5"/>
  <c r="X74" i="5"/>
  <c r="Y67" i="5"/>
  <c r="Y64" i="5"/>
  <c r="X61" i="5"/>
  <c r="X58" i="5"/>
  <c r="Y51" i="5"/>
  <c r="Y48" i="5"/>
  <c r="X45" i="5"/>
  <c r="X42" i="5"/>
  <c r="Y35" i="5"/>
  <c r="Y32" i="5"/>
  <c r="X29" i="5"/>
  <c r="X26" i="5"/>
  <c r="Y19" i="5"/>
  <c r="Y16" i="5"/>
  <c r="X13" i="5"/>
  <c r="X10" i="5"/>
  <c r="Y686" i="5"/>
  <c r="X281" i="5"/>
  <c r="X186" i="5"/>
  <c r="X175" i="5"/>
  <c r="X168" i="5"/>
  <c r="Y670" i="5"/>
  <c r="X543" i="5"/>
  <c r="Y436" i="5"/>
  <c r="X363" i="5"/>
  <c r="Y334" i="5"/>
  <c r="X306" i="5"/>
  <c r="Y277" i="5"/>
  <c r="Y248" i="5"/>
  <c r="Y221" i="5"/>
  <c r="Y194" i="5"/>
  <c r="Y185" i="5"/>
  <c r="Y178" i="5"/>
  <c r="Y174" i="5"/>
  <c r="Y171" i="5"/>
  <c r="Y167" i="5"/>
  <c r="X164" i="5"/>
  <c r="Y160" i="5"/>
  <c r="X157" i="5"/>
  <c r="Y153" i="5"/>
  <c r="X150" i="5"/>
  <c r="Y146" i="5"/>
  <c r="X143" i="5"/>
  <c r="X139" i="5"/>
  <c r="Y135" i="5"/>
  <c r="X132" i="5"/>
  <c r="Y128" i="5"/>
  <c r="X125" i="5"/>
  <c r="Y121" i="5"/>
  <c r="X118" i="5"/>
  <c r="Y111" i="5"/>
  <c r="Y108" i="5"/>
  <c r="X105" i="5"/>
  <c r="X102" i="5"/>
  <c r="Y95" i="5"/>
  <c r="Y92" i="5"/>
  <c r="X89" i="5"/>
  <c r="X86" i="5"/>
  <c r="Y79" i="5"/>
  <c r="Y76" i="5"/>
  <c r="X73" i="5"/>
  <c r="X70" i="5"/>
  <c r="Y63" i="5"/>
  <c r="Y60" i="5"/>
  <c r="X57" i="5"/>
  <c r="X54" i="5"/>
  <c r="Y47" i="5"/>
  <c r="Y44" i="5"/>
  <c r="X41" i="5"/>
  <c r="X38" i="5"/>
  <c r="Y31" i="5"/>
  <c r="Y28" i="5"/>
  <c r="X25" i="5"/>
  <c r="X22" i="5"/>
  <c r="Y15" i="5"/>
  <c r="Y12" i="5"/>
  <c r="X9" i="5"/>
  <c r="X6" i="5"/>
  <c r="X476" i="5"/>
  <c r="Y288" i="5"/>
  <c r="X231" i="5"/>
  <c r="X187" i="5"/>
  <c r="X183" i="5"/>
  <c r="Y172" i="5"/>
  <c r="X158" i="5"/>
  <c r="Y133" i="5"/>
  <c r="Y109" i="5"/>
  <c r="Y93" i="5"/>
  <c r="Y77" i="5"/>
  <c r="Y61" i="5"/>
  <c r="X52" i="5"/>
  <c r="X36" i="5"/>
  <c r="X20" i="5"/>
  <c r="Y13" i="5"/>
  <c r="Y654" i="5"/>
  <c r="X530" i="5"/>
  <c r="X387" i="5"/>
  <c r="Y359" i="5"/>
  <c r="X331" i="5"/>
  <c r="Y302" i="5"/>
  <c r="X274" i="5"/>
  <c r="X245" i="5"/>
  <c r="Z245" i="5" s="1"/>
  <c r="AA245" i="5" s="1"/>
  <c r="X218" i="5"/>
  <c r="X185" i="5"/>
  <c r="Y181" i="5"/>
  <c r="X178" i="5"/>
  <c r="X174" i="5"/>
  <c r="X171" i="5"/>
  <c r="X167" i="5"/>
  <c r="X160" i="5"/>
  <c r="Y156" i="5"/>
  <c r="X153" i="5"/>
  <c r="Y149" i="5"/>
  <c r="X146" i="5"/>
  <c r="Y142" i="5"/>
  <c r="X135" i="5"/>
  <c r="X128" i="5"/>
  <c r="Y124" i="5"/>
  <c r="X121" i="5"/>
  <c r="Y117" i="5"/>
  <c r="Y114" i="5"/>
  <c r="X111" i="5"/>
  <c r="X108" i="5"/>
  <c r="Y101" i="5"/>
  <c r="Y98" i="5"/>
  <c r="X95" i="5"/>
  <c r="X92" i="5"/>
  <c r="Y85" i="5"/>
  <c r="Y82" i="5"/>
  <c r="X79" i="5"/>
  <c r="X76" i="5"/>
  <c r="Y69" i="5"/>
  <c r="Y66" i="5"/>
  <c r="X63" i="5"/>
  <c r="X60" i="5"/>
  <c r="Y53" i="5"/>
  <c r="Y50" i="5"/>
  <c r="X47" i="5"/>
  <c r="X44" i="5"/>
  <c r="Y37" i="5"/>
  <c r="Y34" i="5"/>
  <c r="X31" i="5"/>
  <c r="X28" i="5"/>
  <c r="Y21" i="5"/>
  <c r="Y18" i="5"/>
  <c r="X15" i="5"/>
  <c r="X12" i="5"/>
  <c r="Y5" i="5"/>
  <c r="Y400" i="5"/>
  <c r="X169" i="5"/>
  <c r="X144" i="5"/>
  <c r="Y106" i="5"/>
  <c r="Y90" i="5"/>
  <c r="X71" i="5"/>
  <c r="Y45" i="5"/>
  <c r="X23" i="5"/>
  <c r="X7" i="5"/>
  <c r="Y638" i="5"/>
  <c r="Y516" i="5"/>
  <c r="X419" i="5"/>
  <c r="Y384" i="5"/>
  <c r="X356" i="5"/>
  <c r="Y327" i="5"/>
  <c r="X299" i="5"/>
  <c r="Y270" i="5"/>
  <c r="Z270" i="5" s="1"/>
  <c r="AA270" i="5" s="1"/>
  <c r="Y241" i="5"/>
  <c r="Y214" i="5"/>
  <c r="X188" i="5"/>
  <c r="Y184" i="5"/>
  <c r="X181" i="5"/>
  <c r="Y177" i="5"/>
  <c r="Y170" i="5"/>
  <c r="Y166" i="5"/>
  <c r="Y163" i="5"/>
  <c r="Y159" i="5"/>
  <c r="X156" i="5"/>
  <c r="Y152" i="5"/>
  <c r="X149" i="5"/>
  <c r="Y145" i="5"/>
  <c r="X142" i="5"/>
  <c r="Y138" i="5"/>
  <c r="Y131" i="5"/>
  <c r="X124" i="5"/>
  <c r="Y120" i="5"/>
  <c r="X117" i="5"/>
  <c r="X114" i="5"/>
  <c r="Y107" i="5"/>
  <c r="Y104" i="5"/>
  <c r="X101" i="5"/>
  <c r="X98" i="5"/>
  <c r="Y91" i="5"/>
  <c r="Y88" i="5"/>
  <c r="X85" i="5"/>
  <c r="X82" i="5"/>
  <c r="Y75" i="5"/>
  <c r="Y72" i="5"/>
  <c r="X69" i="5"/>
  <c r="X66" i="5"/>
  <c r="Y59" i="5"/>
  <c r="Y56" i="5"/>
  <c r="X53" i="5"/>
  <c r="X50" i="5"/>
  <c r="Y43" i="5"/>
  <c r="Y40" i="5"/>
  <c r="X37" i="5"/>
  <c r="X34" i="5"/>
  <c r="Y27" i="5"/>
  <c r="Y24" i="5"/>
  <c r="X21" i="5"/>
  <c r="X18" i="5"/>
  <c r="Y11" i="5"/>
  <c r="Y8" i="5"/>
  <c r="X5" i="5"/>
  <c r="Y373" i="5"/>
  <c r="X176" i="5"/>
  <c r="X155" i="5"/>
  <c r="X137" i="5"/>
  <c r="X119" i="5"/>
  <c r="Y58" i="5"/>
  <c r="Y42" i="5"/>
  <c r="Y26" i="5"/>
  <c r="X338" i="5"/>
  <c r="Y309" i="5"/>
  <c r="X252" i="5"/>
  <c r="Y224" i="5"/>
  <c r="X182" i="5"/>
  <c r="X179" i="5"/>
  <c r="Y164" i="5"/>
  <c r="Y622" i="5"/>
  <c r="Y410" i="5"/>
  <c r="Y352" i="5"/>
  <c r="X324" i="5"/>
  <c r="Y295" i="5"/>
  <c r="X267" i="5"/>
  <c r="X238" i="5"/>
  <c r="Y211" i="5"/>
  <c r="X184" i="5"/>
  <c r="Y180" i="5"/>
  <c r="X177" i="5"/>
  <c r="Y173" i="5"/>
  <c r="X170" i="5"/>
  <c r="X166" i="5"/>
  <c r="X163" i="5"/>
  <c r="X159" i="5"/>
  <c r="X152" i="5"/>
  <c r="Y148" i="5"/>
  <c r="X145" i="5"/>
  <c r="Y141" i="5"/>
  <c r="X138" i="5"/>
  <c r="Y134" i="5"/>
  <c r="X131" i="5"/>
  <c r="Y127" i="5"/>
  <c r="Y123" i="5"/>
  <c r="X120" i="5"/>
  <c r="Y113" i="5"/>
  <c r="Y110" i="5"/>
  <c r="X107" i="5"/>
  <c r="X104" i="5"/>
  <c r="Y97" i="5"/>
  <c r="Y94" i="5"/>
  <c r="X91" i="5"/>
  <c r="X88" i="5"/>
  <c r="Y81" i="5"/>
  <c r="Y78" i="5"/>
  <c r="X75" i="5"/>
  <c r="X72" i="5"/>
  <c r="Y65" i="5"/>
  <c r="Y62" i="5"/>
  <c r="X59" i="5"/>
  <c r="X56" i="5"/>
  <c r="Y49" i="5"/>
  <c r="Y46" i="5"/>
  <c r="X43" i="5"/>
  <c r="X40" i="5"/>
  <c r="Y33" i="5"/>
  <c r="Y30" i="5"/>
  <c r="X27" i="5"/>
  <c r="X24" i="5"/>
  <c r="Y17" i="5"/>
  <c r="Y14" i="5"/>
  <c r="X11" i="5"/>
  <c r="X8" i="5"/>
  <c r="Y590" i="5"/>
  <c r="X162" i="5"/>
  <c r="Y140" i="5"/>
  <c r="Y126" i="5"/>
  <c r="X100" i="5"/>
  <c r="X84" i="5"/>
  <c r="X68" i="5"/>
  <c r="X55" i="5"/>
  <c r="X39" i="5"/>
  <c r="Y29" i="5"/>
  <c r="Y10" i="5"/>
  <c r="Y606" i="5"/>
  <c r="Y489" i="5"/>
  <c r="X403" i="5"/>
  <c r="X377" i="5"/>
  <c r="Y320" i="5"/>
  <c r="X292" i="5"/>
  <c r="Z292" i="5" s="1"/>
  <c r="AA292" i="5" s="1"/>
  <c r="Y263" i="5"/>
  <c r="X235" i="5"/>
  <c r="Y207" i="5"/>
  <c r="Y187" i="5"/>
  <c r="Y183" i="5"/>
  <c r="X180" i="5"/>
  <c r="Y176" i="5"/>
  <c r="X173" i="5"/>
  <c r="Y169" i="5"/>
  <c r="Y162" i="5"/>
  <c r="Y158" i="5"/>
  <c r="Y155" i="5"/>
  <c r="Y151" i="5"/>
  <c r="X148" i="5"/>
  <c r="Y144" i="5"/>
  <c r="X141" i="5"/>
  <c r="Y137" i="5"/>
  <c r="X134" i="5"/>
  <c r="Y130" i="5"/>
  <c r="X127" i="5"/>
  <c r="X123" i="5"/>
  <c r="Y119" i="5"/>
  <c r="Y116" i="5"/>
  <c r="X113" i="5"/>
  <c r="X110" i="5"/>
  <c r="Y103" i="5"/>
  <c r="Y100" i="5"/>
  <c r="X97" i="5"/>
  <c r="X94" i="5"/>
  <c r="Y87" i="5"/>
  <c r="Y84" i="5"/>
  <c r="X81" i="5"/>
  <c r="X78" i="5"/>
  <c r="Y71" i="5"/>
  <c r="Y68" i="5"/>
  <c r="X65" i="5"/>
  <c r="X62" i="5"/>
  <c r="Y55" i="5"/>
  <c r="Y52" i="5"/>
  <c r="X49" i="5"/>
  <c r="X46" i="5"/>
  <c r="Y39" i="5"/>
  <c r="Y36" i="5"/>
  <c r="X33" i="5"/>
  <c r="X30" i="5"/>
  <c r="Y23" i="5"/>
  <c r="Y20" i="5"/>
  <c r="X17" i="5"/>
  <c r="X14" i="5"/>
  <c r="Y7" i="5"/>
  <c r="Y4" i="5"/>
  <c r="X345" i="5"/>
  <c r="Y259" i="5"/>
  <c r="Y204" i="5"/>
  <c r="Y165" i="5"/>
  <c r="X151" i="5"/>
  <c r="X130" i="5"/>
  <c r="X116" i="5"/>
  <c r="X103" i="5"/>
  <c r="X87" i="5"/>
  <c r="Y74" i="5"/>
  <c r="Y558" i="5"/>
  <c r="X147" i="5"/>
  <c r="Y118" i="5"/>
  <c r="X67" i="5"/>
  <c r="Y41" i="5"/>
  <c r="X16" i="5"/>
  <c r="Z16" i="5" s="1"/>
  <c r="AA16" i="5" s="1"/>
  <c r="X449" i="5"/>
  <c r="Y143" i="5"/>
  <c r="X115" i="5"/>
  <c r="Y89" i="5"/>
  <c r="X64" i="5"/>
  <c r="Y38" i="5"/>
  <c r="Y394" i="5"/>
  <c r="Y139" i="5"/>
  <c r="X112" i="5"/>
  <c r="Y86" i="5"/>
  <c r="X35" i="5"/>
  <c r="Y9" i="5"/>
  <c r="Y366" i="5"/>
  <c r="X136" i="5"/>
  <c r="X83" i="5"/>
  <c r="Z83" i="5" s="1"/>
  <c r="AA83" i="5" s="1"/>
  <c r="Y57" i="5"/>
  <c r="X32" i="5"/>
  <c r="Y6" i="5"/>
  <c r="X161" i="5"/>
  <c r="Y132" i="5"/>
  <c r="Y105" i="5"/>
  <c r="X80" i="5"/>
  <c r="Y54" i="5"/>
  <c r="Y157" i="5"/>
  <c r="X129" i="5"/>
  <c r="Y102" i="5"/>
  <c r="X51" i="5"/>
  <c r="Y25" i="5"/>
  <c r="Y150" i="5"/>
  <c r="X96" i="5"/>
  <c r="X154" i="5"/>
  <c r="Y125" i="5"/>
  <c r="X99" i="5"/>
  <c r="Y73" i="5"/>
  <c r="X48" i="5"/>
  <c r="Y22" i="5"/>
  <c r="X122" i="5"/>
  <c r="Y70" i="5"/>
  <c r="X19" i="5"/>
  <c r="Z19" i="5" s="1"/>
  <c r="AA19" i="5" s="1"/>
  <c r="AF319" i="4"/>
  <c r="AF156" i="4"/>
  <c r="AF611" i="4"/>
  <c r="AF465" i="4"/>
  <c r="AF17" i="4"/>
  <c r="AF565" i="4"/>
  <c r="AF273" i="4"/>
  <c r="AF708" i="4"/>
  <c r="AF419" i="4"/>
  <c r="AF92" i="4"/>
  <c r="I8" i="3"/>
  <c r="I52" i="3"/>
  <c r="I16" i="3"/>
  <c r="I21" i="3"/>
  <c r="I68" i="3"/>
  <c r="I274" i="3"/>
  <c r="I84" i="3"/>
  <c r="I124" i="3"/>
  <c r="I19" i="3"/>
  <c r="I37" i="3"/>
  <c r="I132" i="3"/>
  <c r="I20" i="3"/>
  <c r="I32" i="3"/>
  <c r="I53" i="3"/>
  <c r="I76" i="3"/>
  <c r="I92" i="3"/>
  <c r="I409" i="3"/>
  <c r="I13" i="3"/>
  <c r="I36" i="3"/>
  <c r="I12" i="3"/>
  <c r="I24" i="3"/>
  <c r="I35" i="3"/>
  <c r="I61" i="3"/>
  <c r="I100" i="3"/>
  <c r="I11" i="3"/>
  <c r="I29" i="3"/>
  <c r="I60" i="3"/>
  <c r="I108" i="3"/>
  <c r="I146" i="3"/>
  <c r="I5" i="3"/>
  <c r="I28" i="3"/>
  <c r="I40" i="3"/>
  <c r="I45" i="3"/>
  <c r="I116" i="3"/>
  <c r="I210" i="3"/>
  <c r="I69" i="3"/>
  <c r="I77" i="3"/>
  <c r="I85" i="3"/>
  <c r="I93" i="3"/>
  <c r="I101" i="3"/>
  <c r="I109" i="3"/>
  <c r="I117" i="3"/>
  <c r="I125" i="3"/>
  <c r="I133" i="3"/>
  <c r="I170" i="3"/>
  <c r="I234" i="3"/>
  <c r="I298" i="3"/>
  <c r="I6" i="3"/>
  <c r="I14" i="3"/>
  <c r="I22" i="3"/>
  <c r="I30" i="3"/>
  <c r="I38" i="3"/>
  <c r="I46" i="3"/>
  <c r="I54" i="3"/>
  <c r="I62" i="3"/>
  <c r="I70" i="3"/>
  <c r="I78" i="3"/>
  <c r="I86" i="3"/>
  <c r="I94" i="3"/>
  <c r="I102" i="3"/>
  <c r="I110" i="3"/>
  <c r="I118" i="3"/>
  <c r="I126" i="3"/>
  <c r="I134" i="3"/>
  <c r="I194" i="3"/>
  <c r="I258" i="3"/>
  <c r="I7" i="3"/>
  <c r="I15" i="3"/>
  <c r="I23" i="3"/>
  <c r="I31" i="3"/>
  <c r="I39" i="3"/>
  <c r="I47" i="3"/>
  <c r="I55" i="3"/>
  <c r="I63" i="3"/>
  <c r="I71" i="3"/>
  <c r="I79" i="3"/>
  <c r="I87" i="3"/>
  <c r="I95" i="3"/>
  <c r="I103" i="3"/>
  <c r="I111" i="3"/>
  <c r="I119" i="3"/>
  <c r="I127" i="3"/>
  <c r="I154" i="3"/>
  <c r="I218" i="3"/>
  <c r="I282" i="3"/>
  <c r="I473" i="3"/>
  <c r="I48" i="3"/>
  <c r="I56" i="3"/>
  <c r="I64" i="3"/>
  <c r="I72" i="3"/>
  <c r="I80" i="3"/>
  <c r="I88" i="3"/>
  <c r="I96" i="3"/>
  <c r="I104" i="3"/>
  <c r="I112" i="3"/>
  <c r="I120" i="3"/>
  <c r="I128" i="3"/>
  <c r="I178" i="3"/>
  <c r="I242" i="3"/>
  <c r="I306" i="3"/>
  <c r="I557" i="3"/>
  <c r="I9" i="3"/>
  <c r="I17" i="3"/>
  <c r="I25" i="3"/>
  <c r="I33" i="3"/>
  <c r="I41" i="3"/>
  <c r="I49" i="3"/>
  <c r="I57" i="3"/>
  <c r="I65" i="3"/>
  <c r="I73" i="3"/>
  <c r="I81" i="3"/>
  <c r="I89" i="3"/>
  <c r="I97" i="3"/>
  <c r="I105" i="3"/>
  <c r="I113" i="3"/>
  <c r="I121" i="3"/>
  <c r="I129" i="3"/>
  <c r="I138" i="3"/>
  <c r="I202" i="3"/>
  <c r="I266" i="3"/>
  <c r="I715" i="3"/>
  <c r="I707" i="3"/>
  <c r="I699" i="3"/>
  <c r="I691" i="3"/>
  <c r="I683" i="3"/>
  <c r="I675" i="3"/>
  <c r="I667" i="3"/>
  <c r="I659" i="3"/>
  <c r="I651" i="3"/>
  <c r="I643" i="3"/>
  <c r="I635" i="3"/>
  <c r="I627" i="3"/>
  <c r="I619" i="3"/>
  <c r="I611" i="3"/>
  <c r="I603" i="3"/>
  <c r="I595" i="3"/>
  <c r="I587" i="3"/>
  <c r="I579" i="3"/>
  <c r="I571" i="3"/>
  <c r="I563" i="3"/>
  <c r="I555" i="3"/>
  <c r="I547" i="3"/>
  <c r="I539" i="3"/>
  <c r="I531" i="3"/>
  <c r="I523" i="3"/>
  <c r="I515" i="3"/>
  <c r="I507" i="3"/>
  <c r="I499" i="3"/>
  <c r="I714" i="3"/>
  <c r="I706" i="3"/>
  <c r="I698" i="3"/>
  <c r="I690" i="3"/>
  <c r="I682" i="3"/>
  <c r="I674" i="3"/>
  <c r="I666" i="3"/>
  <c r="I658" i="3"/>
  <c r="I650" i="3"/>
  <c r="I642" i="3"/>
  <c r="I634" i="3"/>
  <c r="I626" i="3"/>
  <c r="I618" i="3"/>
  <c r="I610" i="3"/>
  <c r="I602" i="3"/>
  <c r="I594" i="3"/>
  <c r="I586" i="3"/>
  <c r="I578" i="3"/>
  <c r="I570" i="3"/>
  <c r="I562" i="3"/>
  <c r="I554" i="3"/>
  <c r="I546" i="3"/>
  <c r="I538" i="3"/>
  <c r="I530" i="3"/>
  <c r="I522" i="3"/>
  <c r="I514" i="3"/>
  <c r="I506" i="3"/>
  <c r="I498" i="3"/>
  <c r="I713" i="3"/>
  <c r="I705" i="3"/>
  <c r="I697" i="3"/>
  <c r="I689" i="3"/>
  <c r="I681" i="3"/>
  <c r="I673" i="3"/>
  <c r="I665" i="3"/>
  <c r="I657" i="3"/>
  <c r="I649" i="3"/>
  <c r="I641" i="3"/>
  <c r="I633" i="3"/>
  <c r="I625" i="3"/>
  <c r="I617" i="3"/>
  <c r="I609" i="3"/>
  <c r="I601" i="3"/>
  <c r="I593" i="3"/>
  <c r="I585" i="3"/>
  <c r="I577" i="3"/>
  <c r="I569" i="3"/>
  <c r="I561" i="3"/>
  <c r="I553" i="3"/>
  <c r="I545" i="3"/>
  <c r="I537" i="3"/>
  <c r="I529" i="3"/>
  <c r="I521" i="3"/>
  <c r="I513" i="3"/>
  <c r="I505" i="3"/>
  <c r="I497" i="3"/>
  <c r="I712" i="3"/>
  <c r="I704" i="3"/>
  <c r="I696" i="3"/>
  <c r="I688" i="3"/>
  <c r="I680" i="3"/>
  <c r="I672" i="3"/>
  <c r="I664" i="3"/>
  <c r="I656" i="3"/>
  <c r="I648" i="3"/>
  <c r="I640" i="3"/>
  <c r="I632" i="3"/>
  <c r="I624" i="3"/>
  <c r="I616" i="3"/>
  <c r="I608" i="3"/>
  <c r="I600" i="3"/>
  <c r="I592" i="3"/>
  <c r="I584" i="3"/>
  <c r="I576" i="3"/>
  <c r="I568" i="3"/>
  <c r="I560" i="3"/>
  <c r="I552" i="3"/>
  <c r="I544" i="3"/>
  <c r="I536" i="3"/>
  <c r="I528" i="3"/>
  <c r="I520" i="3"/>
  <c r="I512" i="3"/>
  <c r="I504" i="3"/>
  <c r="I496" i="3"/>
  <c r="I711" i="3"/>
  <c r="I703" i="3"/>
  <c r="I695" i="3"/>
  <c r="I687" i="3"/>
  <c r="I679" i="3"/>
  <c r="I671" i="3"/>
  <c r="I663" i="3"/>
  <c r="I655" i="3"/>
  <c r="I647" i="3"/>
  <c r="I639" i="3"/>
  <c r="I631" i="3"/>
  <c r="I623" i="3"/>
  <c r="I615" i="3"/>
  <c r="I607" i="3"/>
  <c r="I599" i="3"/>
  <c r="I591" i="3"/>
  <c r="I583" i="3"/>
  <c r="I575" i="3"/>
  <c r="I567" i="3"/>
  <c r="I559" i="3"/>
  <c r="I551" i="3"/>
  <c r="I543" i="3"/>
  <c r="I535" i="3"/>
  <c r="I527" i="3"/>
  <c r="I519" i="3"/>
  <c r="I511" i="3"/>
  <c r="I503" i="3"/>
  <c r="I495" i="3"/>
  <c r="I710" i="3"/>
  <c r="I702" i="3"/>
  <c r="I694" i="3"/>
  <c r="I686" i="3"/>
  <c r="I678" i="3"/>
  <c r="I670" i="3"/>
  <c r="I662" i="3"/>
  <c r="I654" i="3"/>
  <c r="I646" i="3"/>
  <c r="I638" i="3"/>
  <c r="I630" i="3"/>
  <c r="I622" i="3"/>
  <c r="I614" i="3"/>
  <c r="I606" i="3"/>
  <c r="I598" i="3"/>
  <c r="I590" i="3"/>
  <c r="I582" i="3"/>
  <c r="I574" i="3"/>
  <c r="I566" i="3"/>
  <c r="I558" i="3"/>
  <c r="I550" i="3"/>
  <c r="I542" i="3"/>
  <c r="I534" i="3"/>
  <c r="I526" i="3"/>
  <c r="I518" i="3"/>
  <c r="I510" i="3"/>
  <c r="I502" i="3"/>
  <c r="I494" i="3"/>
  <c r="I488" i="3"/>
  <c r="I480" i="3"/>
  <c r="I472" i="3"/>
  <c r="I464" i="3"/>
  <c r="I456" i="3"/>
  <c r="I448" i="3"/>
  <c r="I440" i="3"/>
  <c r="I432" i="3"/>
  <c r="I424" i="3"/>
  <c r="I416" i="3"/>
  <c r="I408" i="3"/>
  <c r="I400" i="3"/>
  <c r="I392" i="3"/>
  <c r="I384" i="3"/>
  <c r="I376" i="3"/>
  <c r="I368" i="3"/>
  <c r="I360" i="3"/>
  <c r="I352" i="3"/>
  <c r="I344" i="3"/>
  <c r="I336" i="3"/>
  <c r="I328" i="3"/>
  <c r="I693" i="3"/>
  <c r="I692" i="3"/>
  <c r="I661" i="3"/>
  <c r="I660" i="3"/>
  <c r="I629" i="3"/>
  <c r="I628" i="3"/>
  <c r="I597" i="3"/>
  <c r="I596" i="3"/>
  <c r="I565" i="3"/>
  <c r="I564" i="3"/>
  <c r="I533" i="3"/>
  <c r="I532" i="3"/>
  <c r="I501" i="3"/>
  <c r="I500" i="3"/>
  <c r="I487" i="3"/>
  <c r="I479" i="3"/>
  <c r="I471" i="3"/>
  <c r="I463" i="3"/>
  <c r="I455" i="3"/>
  <c r="I447" i="3"/>
  <c r="I439" i="3"/>
  <c r="I431" i="3"/>
  <c r="I423" i="3"/>
  <c r="I415" i="3"/>
  <c r="I407" i="3"/>
  <c r="I399" i="3"/>
  <c r="I391" i="3"/>
  <c r="I383" i="3"/>
  <c r="I375" i="3"/>
  <c r="I367" i="3"/>
  <c r="I359" i="3"/>
  <c r="I351" i="3"/>
  <c r="I343" i="3"/>
  <c r="I335" i="3"/>
  <c r="I327" i="3"/>
  <c r="I486" i="3"/>
  <c r="I478" i="3"/>
  <c r="I470" i="3"/>
  <c r="I462" i="3"/>
  <c r="I454" i="3"/>
  <c r="I446" i="3"/>
  <c r="I438" i="3"/>
  <c r="I430" i="3"/>
  <c r="I422" i="3"/>
  <c r="I414" i="3"/>
  <c r="I406" i="3"/>
  <c r="I398" i="3"/>
  <c r="I390" i="3"/>
  <c r="I382" i="3"/>
  <c r="I374" i="3"/>
  <c r="I366" i="3"/>
  <c r="I358" i="3"/>
  <c r="I350" i="3"/>
  <c r="I342" i="3"/>
  <c r="I334" i="3"/>
  <c r="I326" i="3"/>
  <c r="I701" i="3"/>
  <c r="I700" i="3"/>
  <c r="I669" i="3"/>
  <c r="I668" i="3"/>
  <c r="I637" i="3"/>
  <c r="I636" i="3"/>
  <c r="I605" i="3"/>
  <c r="I604" i="3"/>
  <c r="I573" i="3"/>
  <c r="I572" i="3"/>
  <c r="I541" i="3"/>
  <c r="I540" i="3"/>
  <c r="I509" i="3"/>
  <c r="I508" i="3"/>
  <c r="I485" i="3"/>
  <c r="I477" i="3"/>
  <c r="I469" i="3"/>
  <c r="I461" i="3"/>
  <c r="I453" i="3"/>
  <c r="I445" i="3"/>
  <c r="I437" i="3"/>
  <c r="I429" i="3"/>
  <c r="I421" i="3"/>
  <c r="I413" i="3"/>
  <c r="I405" i="3"/>
  <c r="I397" i="3"/>
  <c r="I389" i="3"/>
  <c r="I381" i="3"/>
  <c r="I373" i="3"/>
  <c r="I365" i="3"/>
  <c r="I357" i="3"/>
  <c r="I349" i="3"/>
  <c r="I341" i="3"/>
  <c r="I333" i="3"/>
  <c r="I325" i="3"/>
  <c r="I484" i="3"/>
  <c r="I476" i="3"/>
  <c r="I468" i="3"/>
  <c r="I460" i="3"/>
  <c r="I452" i="3"/>
  <c r="I444" i="3"/>
  <c r="I436" i="3"/>
  <c r="I428" i="3"/>
  <c r="I420" i="3"/>
  <c r="I412" i="3"/>
  <c r="I404" i="3"/>
  <c r="I396" i="3"/>
  <c r="I388" i="3"/>
  <c r="I380" i="3"/>
  <c r="I372" i="3"/>
  <c r="I364" i="3"/>
  <c r="I356" i="3"/>
  <c r="I348" i="3"/>
  <c r="I340" i="3"/>
  <c r="I332" i="3"/>
  <c r="I324" i="3"/>
  <c r="I709" i="3"/>
  <c r="I708" i="3"/>
  <c r="I677" i="3"/>
  <c r="I676" i="3"/>
  <c r="I645" i="3"/>
  <c r="I644" i="3"/>
  <c r="I613" i="3"/>
  <c r="I612" i="3"/>
  <c r="I581" i="3"/>
  <c r="I580" i="3"/>
  <c r="I549" i="3"/>
  <c r="I548" i="3"/>
  <c r="I517" i="3"/>
  <c r="I516" i="3"/>
  <c r="I483" i="3"/>
  <c r="I475" i="3"/>
  <c r="I467" i="3"/>
  <c r="I459" i="3"/>
  <c r="I451" i="3"/>
  <c r="I443" i="3"/>
  <c r="I435" i="3"/>
  <c r="I427" i="3"/>
  <c r="I419" i="3"/>
  <c r="I411" i="3"/>
  <c r="I403" i="3"/>
  <c r="I395" i="3"/>
  <c r="I387" i="3"/>
  <c r="I379" i="3"/>
  <c r="I371" i="3"/>
  <c r="I363" i="3"/>
  <c r="I355" i="3"/>
  <c r="I347" i="3"/>
  <c r="I339" i="3"/>
  <c r="I331" i="3"/>
  <c r="I323" i="3"/>
  <c r="I491" i="3"/>
  <c r="I490" i="3"/>
  <c r="I482" i="3"/>
  <c r="I474" i="3"/>
  <c r="I466" i="3"/>
  <c r="I458" i="3"/>
  <c r="I450" i="3"/>
  <c r="I442" i="3"/>
  <c r="I434" i="3"/>
  <c r="I426" i="3"/>
  <c r="I418" i="3"/>
  <c r="I410" i="3"/>
  <c r="I402" i="3"/>
  <c r="I394" i="3"/>
  <c r="I386" i="3"/>
  <c r="I378" i="3"/>
  <c r="I370" i="3"/>
  <c r="I362" i="3"/>
  <c r="I354" i="3"/>
  <c r="I346" i="3"/>
  <c r="I338" i="3"/>
  <c r="I330" i="3"/>
  <c r="I620" i="3"/>
  <c r="I449" i="3"/>
  <c r="I385" i="3"/>
  <c r="I313" i="3"/>
  <c r="I305" i="3"/>
  <c r="I297" i="3"/>
  <c r="I289" i="3"/>
  <c r="I281" i="3"/>
  <c r="I273" i="3"/>
  <c r="I265" i="3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621" i="3"/>
  <c r="I524" i="3"/>
  <c r="I489" i="3"/>
  <c r="I425" i="3"/>
  <c r="I361" i="3"/>
  <c r="I322" i="3"/>
  <c r="I321" i="3"/>
  <c r="I320" i="3"/>
  <c r="I312" i="3"/>
  <c r="I304" i="3"/>
  <c r="I296" i="3"/>
  <c r="I288" i="3"/>
  <c r="I280" i="3"/>
  <c r="I272" i="3"/>
  <c r="I264" i="3"/>
  <c r="I256" i="3"/>
  <c r="I248" i="3"/>
  <c r="I240" i="3"/>
  <c r="I232" i="3"/>
  <c r="I224" i="3"/>
  <c r="I216" i="3"/>
  <c r="I208" i="3"/>
  <c r="I200" i="3"/>
  <c r="I192" i="3"/>
  <c r="I184" i="3"/>
  <c r="I176" i="3"/>
  <c r="I168" i="3"/>
  <c r="I160" i="3"/>
  <c r="I152" i="3"/>
  <c r="I144" i="3"/>
  <c r="I136" i="3"/>
  <c r="I684" i="3"/>
  <c r="I525" i="3"/>
  <c r="I465" i="3"/>
  <c r="I401" i="3"/>
  <c r="I337" i="3"/>
  <c r="I319" i="3"/>
  <c r="I311" i="3"/>
  <c r="I303" i="3"/>
  <c r="I295" i="3"/>
  <c r="I287" i="3"/>
  <c r="I279" i="3"/>
  <c r="I271" i="3"/>
  <c r="I263" i="3"/>
  <c r="I255" i="3"/>
  <c r="I247" i="3"/>
  <c r="I239" i="3"/>
  <c r="I231" i="3"/>
  <c r="I223" i="3"/>
  <c r="I215" i="3"/>
  <c r="I207" i="3"/>
  <c r="I199" i="3"/>
  <c r="I191" i="3"/>
  <c r="I183" i="3"/>
  <c r="I175" i="3"/>
  <c r="I167" i="3"/>
  <c r="I159" i="3"/>
  <c r="I151" i="3"/>
  <c r="I143" i="3"/>
  <c r="I135" i="3"/>
  <c r="I685" i="3"/>
  <c r="I588" i="3"/>
  <c r="I441" i="3"/>
  <c r="I377" i="3"/>
  <c r="I318" i="3"/>
  <c r="I310" i="3"/>
  <c r="I302" i="3"/>
  <c r="I294" i="3"/>
  <c r="I286" i="3"/>
  <c r="I278" i="3"/>
  <c r="I270" i="3"/>
  <c r="I262" i="3"/>
  <c r="I254" i="3"/>
  <c r="I246" i="3"/>
  <c r="I238" i="3"/>
  <c r="I230" i="3"/>
  <c r="I222" i="3"/>
  <c r="I214" i="3"/>
  <c r="I206" i="3"/>
  <c r="I198" i="3"/>
  <c r="I190" i="3"/>
  <c r="I182" i="3"/>
  <c r="I174" i="3"/>
  <c r="I166" i="3"/>
  <c r="I158" i="3"/>
  <c r="I150" i="3"/>
  <c r="I142" i="3"/>
  <c r="I589" i="3"/>
  <c r="I492" i="3"/>
  <c r="I481" i="3"/>
  <c r="I417" i="3"/>
  <c r="I353" i="3"/>
  <c r="I317" i="3"/>
  <c r="I309" i="3"/>
  <c r="I301" i="3"/>
  <c r="I293" i="3"/>
  <c r="I285" i="3"/>
  <c r="I277" i="3"/>
  <c r="I269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652" i="3"/>
  <c r="I493" i="3"/>
  <c r="I457" i="3"/>
  <c r="I393" i="3"/>
  <c r="I329" i="3"/>
  <c r="I316" i="3"/>
  <c r="I308" i="3"/>
  <c r="I300" i="3"/>
  <c r="I292" i="3"/>
  <c r="I284" i="3"/>
  <c r="I276" i="3"/>
  <c r="I268" i="3"/>
  <c r="I260" i="3"/>
  <c r="I252" i="3"/>
  <c r="I244" i="3"/>
  <c r="I236" i="3"/>
  <c r="I228" i="3"/>
  <c r="I220" i="3"/>
  <c r="I212" i="3"/>
  <c r="I204" i="3"/>
  <c r="I196" i="3"/>
  <c r="I188" i="3"/>
  <c r="I180" i="3"/>
  <c r="I172" i="3"/>
  <c r="I164" i="3"/>
  <c r="I156" i="3"/>
  <c r="I148" i="3"/>
  <c r="I140" i="3"/>
  <c r="I653" i="3"/>
  <c r="I556" i="3"/>
  <c r="I433" i="3"/>
  <c r="I369" i="3"/>
  <c r="I315" i="3"/>
  <c r="I307" i="3"/>
  <c r="I299" i="3"/>
  <c r="I291" i="3"/>
  <c r="I283" i="3"/>
  <c r="I275" i="3"/>
  <c r="I267" i="3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0" i="3"/>
  <c r="I18" i="3"/>
  <c r="I26" i="3"/>
  <c r="I34" i="3"/>
  <c r="I42" i="3"/>
  <c r="I50" i="3"/>
  <c r="I58" i="3"/>
  <c r="I66" i="3"/>
  <c r="I74" i="3"/>
  <c r="I82" i="3"/>
  <c r="I90" i="3"/>
  <c r="I98" i="3"/>
  <c r="I106" i="3"/>
  <c r="I114" i="3"/>
  <c r="I122" i="3"/>
  <c r="I130" i="3"/>
  <c r="I162" i="3"/>
  <c r="I226" i="3"/>
  <c r="I290" i="3"/>
  <c r="I43" i="3"/>
  <c r="I51" i="3"/>
  <c r="I59" i="3"/>
  <c r="I67" i="3"/>
  <c r="I75" i="3"/>
  <c r="I83" i="3"/>
  <c r="I91" i="3"/>
  <c r="I99" i="3"/>
  <c r="I107" i="3"/>
  <c r="I115" i="3"/>
  <c r="I123" i="3"/>
  <c r="I131" i="3"/>
  <c r="I186" i="3"/>
  <c r="I250" i="3"/>
  <c r="I314" i="3"/>
  <c r="AC91" i="4" l="1"/>
  <c r="AC91" i="3"/>
  <c r="AD91" i="3" s="1"/>
  <c r="AC292" i="4"/>
  <c r="AE292" i="4" s="1"/>
  <c r="AC292" i="3"/>
  <c r="AD292" i="3" s="1"/>
  <c r="AC263" i="4"/>
  <c r="AE263" i="4" s="1"/>
  <c r="AC263" i="3"/>
  <c r="AD263" i="3" s="1"/>
  <c r="AC99" i="4"/>
  <c r="AE99" i="4" s="1"/>
  <c r="AC99" i="3"/>
  <c r="AD99" i="3" s="1"/>
  <c r="AC290" i="4"/>
  <c r="AE290" i="4" s="1"/>
  <c r="AC290" i="3"/>
  <c r="AD290" i="3" s="1"/>
  <c r="AC90" i="4"/>
  <c r="AE90" i="4" s="1"/>
  <c r="AC90" i="3"/>
  <c r="AD90" i="3" s="1"/>
  <c r="AC26" i="4"/>
  <c r="AE26" i="4" s="1"/>
  <c r="AC26" i="3"/>
  <c r="AD26" i="3" s="1"/>
  <c r="AC179" i="4"/>
  <c r="AE179" i="4" s="1"/>
  <c r="AC179" i="3"/>
  <c r="AD179" i="3" s="1"/>
  <c r="AC243" i="4"/>
  <c r="AE243" i="4" s="1"/>
  <c r="AC243" i="3"/>
  <c r="AD243" i="3" s="1"/>
  <c r="AC307" i="4"/>
  <c r="AC307" i="3"/>
  <c r="AD307" i="3" s="1"/>
  <c r="AC156" i="4"/>
  <c r="AE156" i="4" s="1"/>
  <c r="AG156" i="4" s="1"/>
  <c r="AH156" i="4" s="1"/>
  <c r="AC156" i="3"/>
  <c r="AD156" i="3" s="1"/>
  <c r="AC220" i="4"/>
  <c r="AE220" i="4" s="1"/>
  <c r="AC220" i="3"/>
  <c r="AD220" i="3" s="1"/>
  <c r="AC284" i="4"/>
  <c r="AC284" i="3"/>
  <c r="AD284" i="3" s="1"/>
  <c r="AC493" i="4"/>
  <c r="AE493" i="4" s="1"/>
  <c r="AC493" i="3"/>
  <c r="AD493" i="3" s="1"/>
  <c r="AC189" i="4"/>
  <c r="AE189" i="4" s="1"/>
  <c r="AC189" i="3"/>
  <c r="AD189" i="3" s="1"/>
  <c r="AC253" i="4"/>
  <c r="AE253" i="4" s="1"/>
  <c r="AC253" i="3"/>
  <c r="AD253" i="3" s="1"/>
  <c r="AC317" i="4"/>
  <c r="AE317" i="4" s="1"/>
  <c r="AC317" i="3"/>
  <c r="AD317" i="3" s="1"/>
  <c r="AC158" i="4"/>
  <c r="AE158" i="4" s="1"/>
  <c r="AC158" i="3"/>
  <c r="AD158" i="3" s="1"/>
  <c r="AC222" i="4"/>
  <c r="AE222" i="4" s="1"/>
  <c r="AC222" i="3"/>
  <c r="AD222" i="3" s="1"/>
  <c r="AC286" i="4"/>
  <c r="AE286" i="4" s="1"/>
  <c r="AC286" i="3"/>
  <c r="AD286" i="3" s="1"/>
  <c r="AC685" i="4"/>
  <c r="AE685" i="4" s="1"/>
  <c r="AC685" i="3"/>
  <c r="AD685" i="3" s="1"/>
  <c r="AC191" i="4"/>
  <c r="AE191" i="4" s="1"/>
  <c r="AC191" i="3"/>
  <c r="AD191" i="3" s="1"/>
  <c r="AC255" i="4"/>
  <c r="AE255" i="4" s="1"/>
  <c r="AC255" i="3"/>
  <c r="AD255" i="3" s="1"/>
  <c r="AC319" i="4"/>
  <c r="AE319" i="4" s="1"/>
  <c r="AG319" i="4" s="1"/>
  <c r="AH319" i="4" s="1"/>
  <c r="AC319" i="3"/>
  <c r="AD319" i="3" s="1"/>
  <c r="AC152" i="4"/>
  <c r="AE152" i="4" s="1"/>
  <c r="AC152" i="3"/>
  <c r="AD152" i="3" s="1"/>
  <c r="AC216" i="4"/>
  <c r="AE216" i="4" s="1"/>
  <c r="AC216" i="3"/>
  <c r="AD216" i="3" s="1"/>
  <c r="AC280" i="4"/>
  <c r="AE280" i="4" s="1"/>
  <c r="AC280" i="3"/>
  <c r="AD280" i="3" s="1"/>
  <c r="AC361" i="4"/>
  <c r="AE361" i="4" s="1"/>
  <c r="AC361" i="3"/>
  <c r="AD361" i="3" s="1"/>
  <c r="AC161" i="4"/>
  <c r="AE161" i="4" s="1"/>
  <c r="AC161" i="3"/>
  <c r="AD161" i="3" s="1"/>
  <c r="AC225" i="4"/>
  <c r="AE225" i="4" s="1"/>
  <c r="AC225" i="3"/>
  <c r="AD225" i="3" s="1"/>
  <c r="AC289" i="4"/>
  <c r="AE289" i="4" s="1"/>
  <c r="AC289" i="3"/>
  <c r="AD289" i="3" s="1"/>
  <c r="AC338" i="4"/>
  <c r="AE338" i="4" s="1"/>
  <c r="AC338" i="3"/>
  <c r="AD338" i="3" s="1"/>
  <c r="AC402" i="4"/>
  <c r="AE402" i="4" s="1"/>
  <c r="AC402" i="3"/>
  <c r="AD402" i="3" s="1"/>
  <c r="AC466" i="4"/>
  <c r="AE466" i="4" s="1"/>
  <c r="AC466" i="3"/>
  <c r="AD466" i="3" s="1"/>
  <c r="AC347" i="4"/>
  <c r="AE347" i="4" s="1"/>
  <c r="AC347" i="3"/>
  <c r="AD347" i="3" s="1"/>
  <c r="AC411" i="4"/>
  <c r="AE411" i="4" s="1"/>
  <c r="AC411" i="3"/>
  <c r="AD411" i="3" s="1"/>
  <c r="AC475" i="4"/>
  <c r="AE475" i="4" s="1"/>
  <c r="AC475" i="3"/>
  <c r="AD475" i="3" s="1"/>
  <c r="AC612" i="4"/>
  <c r="AE612" i="4" s="1"/>
  <c r="AC612" i="3"/>
  <c r="AD612" i="3" s="1"/>
  <c r="AC324" i="4"/>
  <c r="AE324" i="4" s="1"/>
  <c r="AC324" i="3"/>
  <c r="AD324" i="3" s="1"/>
  <c r="AC388" i="4"/>
  <c r="AE388" i="4" s="1"/>
  <c r="AC388" i="3"/>
  <c r="AD388" i="3" s="1"/>
  <c r="AC452" i="4"/>
  <c r="AC452" i="3"/>
  <c r="AD452" i="3" s="1"/>
  <c r="AC349" i="4"/>
  <c r="AE349" i="4" s="1"/>
  <c r="AC349" i="3"/>
  <c r="AD349" i="3" s="1"/>
  <c r="AC413" i="4"/>
  <c r="AE413" i="4" s="1"/>
  <c r="AC413" i="3"/>
  <c r="AD413" i="3" s="1"/>
  <c r="AC477" i="4"/>
  <c r="AE477" i="4" s="1"/>
  <c r="AC477" i="3"/>
  <c r="AD477" i="3" s="1"/>
  <c r="AC604" i="4"/>
  <c r="AE604" i="4" s="1"/>
  <c r="AC604" i="3"/>
  <c r="AD604" i="3" s="1"/>
  <c r="AC326" i="4"/>
  <c r="AE326" i="4" s="1"/>
  <c r="AC326" i="3"/>
  <c r="AD326" i="3" s="1"/>
  <c r="AC390" i="4"/>
  <c r="AE390" i="4" s="1"/>
  <c r="AC390" i="3"/>
  <c r="AD390" i="3" s="1"/>
  <c r="AC454" i="4"/>
  <c r="AE454" i="4" s="1"/>
  <c r="AC454" i="3"/>
  <c r="AD454" i="3" s="1"/>
  <c r="AC351" i="4"/>
  <c r="AE351" i="4" s="1"/>
  <c r="AC351" i="3"/>
  <c r="AD351" i="3" s="1"/>
  <c r="AC415" i="4"/>
  <c r="AE415" i="4" s="1"/>
  <c r="AC415" i="3"/>
  <c r="AD415" i="3" s="1"/>
  <c r="AC479" i="4"/>
  <c r="AE479" i="4" s="1"/>
  <c r="AC479" i="3"/>
  <c r="AD479" i="3" s="1"/>
  <c r="AC596" i="4"/>
  <c r="AE596" i="4" s="1"/>
  <c r="AC596" i="3"/>
  <c r="AD596" i="3" s="1"/>
  <c r="AC328" i="4"/>
  <c r="AE328" i="4" s="1"/>
  <c r="AC328" i="3"/>
  <c r="AD328" i="3" s="1"/>
  <c r="AC392" i="4"/>
  <c r="AE392" i="4" s="1"/>
  <c r="AC392" i="3"/>
  <c r="AD392" i="3" s="1"/>
  <c r="AC456" i="4"/>
  <c r="AE456" i="4" s="1"/>
  <c r="AC456" i="3"/>
  <c r="AD456" i="3" s="1"/>
  <c r="AC518" i="4"/>
  <c r="AE518" i="4" s="1"/>
  <c r="AC518" i="3"/>
  <c r="AD518" i="3" s="1"/>
  <c r="AC582" i="4"/>
  <c r="AE582" i="4" s="1"/>
  <c r="AC582" i="3"/>
  <c r="AD582" i="3" s="1"/>
  <c r="AC646" i="4"/>
  <c r="AE646" i="4" s="1"/>
  <c r="AC646" i="3"/>
  <c r="AD646" i="3" s="1"/>
  <c r="AC710" i="4"/>
  <c r="AE710" i="4" s="1"/>
  <c r="AC710" i="3"/>
  <c r="AD710" i="3" s="1"/>
  <c r="AC551" i="4"/>
  <c r="AE551" i="4" s="1"/>
  <c r="AC551" i="3"/>
  <c r="AD551" i="3" s="1"/>
  <c r="AC615" i="4"/>
  <c r="AE615" i="4" s="1"/>
  <c r="AC615" i="3"/>
  <c r="AD615" i="3" s="1"/>
  <c r="AC679" i="4"/>
  <c r="AE679" i="4" s="1"/>
  <c r="AC679" i="3"/>
  <c r="AD679" i="3" s="1"/>
  <c r="AC520" i="4"/>
  <c r="AE520" i="4" s="1"/>
  <c r="AC520" i="3"/>
  <c r="AD520" i="3" s="1"/>
  <c r="AC584" i="4"/>
  <c r="AE584" i="4" s="1"/>
  <c r="AC584" i="3"/>
  <c r="AD584" i="3" s="1"/>
  <c r="AC648" i="4"/>
  <c r="AE648" i="4" s="1"/>
  <c r="AC648" i="3"/>
  <c r="AD648" i="3" s="1"/>
  <c r="AC712" i="4"/>
  <c r="AE712" i="4" s="1"/>
  <c r="AC712" i="3"/>
  <c r="AD712" i="3" s="1"/>
  <c r="AC553" i="4"/>
  <c r="AE553" i="4" s="1"/>
  <c r="AC553" i="3"/>
  <c r="AD553" i="3" s="1"/>
  <c r="AC617" i="4"/>
  <c r="AE617" i="4" s="1"/>
  <c r="AC617" i="3"/>
  <c r="AD617" i="3" s="1"/>
  <c r="AC681" i="4"/>
  <c r="AE681" i="4" s="1"/>
  <c r="AC681" i="3"/>
  <c r="AD681" i="3" s="1"/>
  <c r="AC522" i="4"/>
  <c r="AE522" i="4" s="1"/>
  <c r="AC522" i="3"/>
  <c r="AD522" i="3" s="1"/>
  <c r="AC586" i="4"/>
  <c r="AE586" i="4" s="1"/>
  <c r="AC586" i="3"/>
  <c r="AD586" i="3" s="1"/>
  <c r="AC650" i="4"/>
  <c r="AE650" i="4" s="1"/>
  <c r="AC650" i="3"/>
  <c r="AD650" i="3" s="1"/>
  <c r="AC714" i="4"/>
  <c r="AE714" i="4" s="1"/>
  <c r="AC714" i="3"/>
  <c r="AD714" i="3" s="1"/>
  <c r="AC555" i="4"/>
  <c r="AE555" i="4" s="1"/>
  <c r="AC555" i="3"/>
  <c r="AD555" i="3" s="1"/>
  <c r="AC619" i="4"/>
  <c r="AE619" i="4" s="1"/>
  <c r="AC619" i="3"/>
  <c r="AD619" i="3" s="1"/>
  <c r="AC683" i="4"/>
  <c r="AE683" i="4" s="1"/>
  <c r="AC683" i="3"/>
  <c r="AD683" i="3" s="1"/>
  <c r="AC129" i="4"/>
  <c r="AE129" i="4" s="1"/>
  <c r="AC129" i="3"/>
  <c r="AD129" i="3" s="1"/>
  <c r="AC65" i="4"/>
  <c r="AE65" i="4" s="1"/>
  <c r="AC65" i="3"/>
  <c r="AD65" i="3" s="1"/>
  <c r="AC557" i="4"/>
  <c r="AE557" i="4" s="1"/>
  <c r="AC557" i="3"/>
  <c r="AD557" i="3" s="1"/>
  <c r="AC96" i="4"/>
  <c r="AE96" i="4" s="1"/>
  <c r="AC96" i="3"/>
  <c r="AD96" i="3" s="1"/>
  <c r="AC282" i="4"/>
  <c r="AE282" i="4" s="1"/>
  <c r="AC282" i="3"/>
  <c r="AD282" i="3" s="1"/>
  <c r="AC87" i="4"/>
  <c r="AE87" i="4" s="1"/>
  <c r="AC87" i="3"/>
  <c r="AD87" i="3" s="1"/>
  <c r="AC23" i="4"/>
  <c r="AE23" i="4" s="1"/>
  <c r="AC23" i="3"/>
  <c r="AD23" i="3" s="1"/>
  <c r="AC110" i="4"/>
  <c r="AE110" i="4" s="1"/>
  <c r="AC110" i="3"/>
  <c r="AD110" i="3" s="1"/>
  <c r="AC46" i="4"/>
  <c r="AE46" i="4" s="1"/>
  <c r="AC46" i="3"/>
  <c r="AD46" i="3" s="1"/>
  <c r="AC170" i="4"/>
  <c r="AE170" i="4" s="1"/>
  <c r="AC170" i="3"/>
  <c r="AD170" i="3" s="1"/>
  <c r="AC77" i="4"/>
  <c r="AE77" i="4" s="1"/>
  <c r="AC77" i="3"/>
  <c r="AD77" i="3" s="1"/>
  <c r="AC146" i="4"/>
  <c r="AE146" i="4" s="1"/>
  <c r="AC146" i="3"/>
  <c r="AD146" i="3" s="1"/>
  <c r="AC35" i="4"/>
  <c r="AE35" i="4" s="1"/>
  <c r="AC35" i="3"/>
  <c r="AD35" i="3" s="1"/>
  <c r="AC53" i="4"/>
  <c r="AE53" i="4" s="1"/>
  <c r="AC53" i="3"/>
  <c r="AD53" i="3" s="1"/>
  <c r="AC84" i="4"/>
  <c r="AE84" i="4" s="1"/>
  <c r="AC84" i="3"/>
  <c r="AD84" i="3" s="1"/>
  <c r="AC82" i="4"/>
  <c r="AE82" i="4" s="1"/>
  <c r="AC82" i="3"/>
  <c r="AD82" i="3" s="1"/>
  <c r="AC652" i="4"/>
  <c r="AE652" i="4" s="1"/>
  <c r="AC652" i="3"/>
  <c r="AD652" i="3" s="1"/>
  <c r="AC230" i="4"/>
  <c r="AE230" i="4" s="1"/>
  <c r="AC230" i="3"/>
  <c r="AD230" i="3" s="1"/>
  <c r="AC160" i="4"/>
  <c r="AE160" i="4" s="1"/>
  <c r="AC160" i="3"/>
  <c r="AD160" i="3" s="1"/>
  <c r="AC224" i="4"/>
  <c r="AE224" i="4" s="1"/>
  <c r="AC224" i="3"/>
  <c r="AD224" i="3" s="1"/>
  <c r="AC169" i="4"/>
  <c r="AE169" i="4" s="1"/>
  <c r="AC169" i="3"/>
  <c r="AD169" i="3" s="1"/>
  <c r="AC410" i="4"/>
  <c r="AE410" i="4" s="1"/>
  <c r="AC410" i="3"/>
  <c r="AD410" i="3" s="1"/>
  <c r="AC474" i="4"/>
  <c r="AE474" i="4" s="1"/>
  <c r="AC474" i="3"/>
  <c r="AD474" i="3" s="1"/>
  <c r="AC355" i="4"/>
  <c r="AE355" i="4" s="1"/>
  <c r="AC355" i="3"/>
  <c r="AD355" i="3" s="1"/>
  <c r="AC419" i="4"/>
  <c r="AE419" i="4" s="1"/>
  <c r="AG419" i="4" s="1"/>
  <c r="AH419" i="4" s="1"/>
  <c r="AC419" i="3"/>
  <c r="AD419" i="3" s="1"/>
  <c r="AC483" i="4"/>
  <c r="AE483" i="4" s="1"/>
  <c r="AC483" i="3"/>
  <c r="AD483" i="3" s="1"/>
  <c r="AC613" i="4"/>
  <c r="AE613" i="4" s="1"/>
  <c r="AC613" i="3"/>
  <c r="AD613" i="3" s="1"/>
  <c r="AC332" i="4"/>
  <c r="AE332" i="4" s="1"/>
  <c r="AC332" i="3"/>
  <c r="AD332" i="3" s="1"/>
  <c r="AC396" i="4"/>
  <c r="AE396" i="4" s="1"/>
  <c r="AC396" i="3"/>
  <c r="AD396" i="3" s="1"/>
  <c r="AC460" i="4"/>
  <c r="AE460" i="4" s="1"/>
  <c r="AC460" i="3"/>
  <c r="AD460" i="3" s="1"/>
  <c r="AC357" i="4"/>
  <c r="AE357" i="4" s="1"/>
  <c r="AC357" i="3"/>
  <c r="AD357" i="3" s="1"/>
  <c r="AC421" i="4"/>
  <c r="AE421" i="4" s="1"/>
  <c r="AC421" i="3"/>
  <c r="AD421" i="3" s="1"/>
  <c r="AC485" i="4"/>
  <c r="AE485" i="4" s="1"/>
  <c r="AC485" i="3"/>
  <c r="AD485" i="3" s="1"/>
  <c r="AC605" i="4"/>
  <c r="AE605" i="4" s="1"/>
  <c r="AC605" i="3"/>
  <c r="AD605" i="3" s="1"/>
  <c r="AC334" i="4"/>
  <c r="AE334" i="4" s="1"/>
  <c r="AC334" i="3"/>
  <c r="AD334" i="3" s="1"/>
  <c r="AC398" i="4"/>
  <c r="AE398" i="4" s="1"/>
  <c r="AC398" i="3"/>
  <c r="AD398" i="3" s="1"/>
  <c r="AC462" i="4"/>
  <c r="AE462" i="4" s="1"/>
  <c r="AC462" i="3"/>
  <c r="AD462" i="3" s="1"/>
  <c r="AC359" i="4"/>
  <c r="AE359" i="4" s="1"/>
  <c r="AC359" i="3"/>
  <c r="AD359" i="3" s="1"/>
  <c r="AC423" i="4"/>
  <c r="AE423" i="4" s="1"/>
  <c r="AC423" i="3"/>
  <c r="AD423" i="3" s="1"/>
  <c r="AC487" i="4"/>
  <c r="AE487" i="4" s="1"/>
  <c r="AC487" i="3"/>
  <c r="AD487" i="3" s="1"/>
  <c r="AC597" i="4"/>
  <c r="AE597" i="4" s="1"/>
  <c r="AC597" i="3"/>
  <c r="AD597" i="3" s="1"/>
  <c r="AC336" i="4"/>
  <c r="AE336" i="4" s="1"/>
  <c r="AC336" i="3"/>
  <c r="AD336" i="3" s="1"/>
  <c r="AC400" i="4"/>
  <c r="AE400" i="4" s="1"/>
  <c r="AC400" i="3"/>
  <c r="AD400" i="3" s="1"/>
  <c r="AC464" i="4"/>
  <c r="AE464" i="4" s="1"/>
  <c r="AC464" i="3"/>
  <c r="AD464" i="3" s="1"/>
  <c r="AC526" i="4"/>
  <c r="AE526" i="4" s="1"/>
  <c r="AC526" i="3"/>
  <c r="AD526" i="3" s="1"/>
  <c r="AC590" i="4"/>
  <c r="AE590" i="4" s="1"/>
  <c r="AC590" i="3"/>
  <c r="AD590" i="3" s="1"/>
  <c r="AC654" i="4"/>
  <c r="AE654" i="4" s="1"/>
  <c r="AC654" i="3"/>
  <c r="AD654" i="3" s="1"/>
  <c r="AC495" i="4"/>
  <c r="AE495" i="4" s="1"/>
  <c r="AC495" i="3"/>
  <c r="AD495" i="3" s="1"/>
  <c r="AC559" i="4"/>
  <c r="AE559" i="4" s="1"/>
  <c r="AC559" i="3"/>
  <c r="AD559" i="3" s="1"/>
  <c r="AC623" i="4"/>
  <c r="AE623" i="4" s="1"/>
  <c r="AC623" i="3"/>
  <c r="AD623" i="3" s="1"/>
  <c r="AC687" i="4"/>
  <c r="AE687" i="4" s="1"/>
  <c r="AC687" i="3"/>
  <c r="AD687" i="3" s="1"/>
  <c r="AC528" i="4"/>
  <c r="AE528" i="4" s="1"/>
  <c r="AC528" i="3"/>
  <c r="AD528" i="3" s="1"/>
  <c r="AC592" i="4"/>
  <c r="AC592" i="3"/>
  <c r="AD592" i="3" s="1"/>
  <c r="AC656" i="4"/>
  <c r="AE656" i="4" s="1"/>
  <c r="AC656" i="3"/>
  <c r="AD656" i="3" s="1"/>
  <c r="AC497" i="4"/>
  <c r="AE497" i="4" s="1"/>
  <c r="AC497" i="3"/>
  <c r="AD497" i="3" s="1"/>
  <c r="AC561" i="4"/>
  <c r="AE561" i="4" s="1"/>
  <c r="AC561" i="3"/>
  <c r="AD561" i="3" s="1"/>
  <c r="AC625" i="4"/>
  <c r="AE625" i="4" s="1"/>
  <c r="AC625" i="3"/>
  <c r="AD625" i="3" s="1"/>
  <c r="AC689" i="4"/>
  <c r="AE689" i="4" s="1"/>
  <c r="AC689" i="3"/>
  <c r="AD689" i="3" s="1"/>
  <c r="AC530" i="4"/>
  <c r="AE530" i="4" s="1"/>
  <c r="AC530" i="3"/>
  <c r="AD530" i="3" s="1"/>
  <c r="AC594" i="4"/>
  <c r="AE594" i="4" s="1"/>
  <c r="AC594" i="3"/>
  <c r="AD594" i="3" s="1"/>
  <c r="AC658" i="4"/>
  <c r="AE658" i="4" s="1"/>
  <c r="AC658" i="3"/>
  <c r="AD658" i="3" s="1"/>
  <c r="AC499" i="4"/>
  <c r="AE499" i="4" s="1"/>
  <c r="AC499" i="3"/>
  <c r="AD499" i="3" s="1"/>
  <c r="AC563" i="4"/>
  <c r="AE563" i="4" s="1"/>
  <c r="AC563" i="3"/>
  <c r="AD563" i="3" s="1"/>
  <c r="AC627" i="4"/>
  <c r="AE627" i="4" s="1"/>
  <c r="AC627" i="3"/>
  <c r="AD627" i="3" s="1"/>
  <c r="AC691" i="4"/>
  <c r="AE691" i="4" s="1"/>
  <c r="AC691" i="3"/>
  <c r="AD691" i="3" s="1"/>
  <c r="AC121" i="4"/>
  <c r="AE121" i="4" s="1"/>
  <c r="AC121" i="3"/>
  <c r="AD121" i="3" s="1"/>
  <c r="AC57" i="4"/>
  <c r="AE57" i="4" s="1"/>
  <c r="AC57" i="3"/>
  <c r="AD57" i="3" s="1"/>
  <c r="AC306" i="4"/>
  <c r="AE306" i="4" s="1"/>
  <c r="AC306" i="3"/>
  <c r="AD306" i="3" s="1"/>
  <c r="AC88" i="4"/>
  <c r="AE88" i="4" s="1"/>
  <c r="AC88" i="3"/>
  <c r="AD88" i="3" s="1"/>
  <c r="AC218" i="4"/>
  <c r="AE218" i="4" s="1"/>
  <c r="AC218" i="3"/>
  <c r="AD218" i="3" s="1"/>
  <c r="AC79" i="4"/>
  <c r="AE79" i="4" s="1"/>
  <c r="AC79" i="3"/>
  <c r="AD79" i="3" s="1"/>
  <c r="AC15" i="4"/>
  <c r="AE15" i="4" s="1"/>
  <c r="AC15" i="3"/>
  <c r="AD15" i="3" s="1"/>
  <c r="AC102" i="4"/>
  <c r="AE102" i="4" s="1"/>
  <c r="AC102" i="3"/>
  <c r="AD102" i="3" s="1"/>
  <c r="AC38" i="4"/>
  <c r="AE38" i="4" s="1"/>
  <c r="AC38" i="3"/>
  <c r="AD38" i="3" s="1"/>
  <c r="AC133" i="4"/>
  <c r="AE133" i="4" s="1"/>
  <c r="AC133" i="3"/>
  <c r="AD133" i="3" s="1"/>
  <c r="AC69" i="4"/>
  <c r="AE69" i="4" s="1"/>
  <c r="AC69" i="3"/>
  <c r="AD69" i="3" s="1"/>
  <c r="AC108" i="4"/>
  <c r="AE108" i="4" s="1"/>
  <c r="AC108" i="3"/>
  <c r="AD108" i="3" s="1"/>
  <c r="AC24" i="4"/>
  <c r="AE24" i="4" s="1"/>
  <c r="AC24" i="3"/>
  <c r="AD24" i="3" s="1"/>
  <c r="AC32" i="4"/>
  <c r="AE32" i="4" s="1"/>
  <c r="AC32" i="3"/>
  <c r="AD32" i="3" s="1"/>
  <c r="AC274" i="4"/>
  <c r="AE274" i="4" s="1"/>
  <c r="AC274" i="3"/>
  <c r="AD274" i="3" s="1"/>
  <c r="AC226" i="4"/>
  <c r="AE226" i="4" s="1"/>
  <c r="AC226" i="3"/>
  <c r="AD226" i="3" s="1"/>
  <c r="AC228" i="4"/>
  <c r="AE228" i="4" s="1"/>
  <c r="AC228" i="3"/>
  <c r="AD228" i="3" s="1"/>
  <c r="AC199" i="4"/>
  <c r="AE199" i="4" s="1"/>
  <c r="AC199" i="3"/>
  <c r="AD199" i="3" s="1"/>
  <c r="AC346" i="4"/>
  <c r="AE346" i="4" s="1"/>
  <c r="AC346" i="3"/>
  <c r="AD346" i="3" s="1"/>
  <c r="AC162" i="4"/>
  <c r="AE162" i="4" s="1"/>
  <c r="AC162" i="3"/>
  <c r="AD162" i="3" s="1"/>
  <c r="AC74" i="4"/>
  <c r="AE74" i="4" s="1"/>
  <c r="AC74" i="3"/>
  <c r="AD74" i="3" s="1"/>
  <c r="AC10" i="4"/>
  <c r="AE10" i="4" s="1"/>
  <c r="AC10" i="3"/>
  <c r="AD10" i="3" s="1"/>
  <c r="AC195" i="4"/>
  <c r="AE195" i="4" s="1"/>
  <c r="AC195" i="3"/>
  <c r="AD195" i="3" s="1"/>
  <c r="AC259" i="4"/>
  <c r="AE259" i="4" s="1"/>
  <c r="AC259" i="3"/>
  <c r="AD259" i="3" s="1"/>
  <c r="AC369" i="4"/>
  <c r="AE369" i="4" s="1"/>
  <c r="AC369" i="3"/>
  <c r="AD369" i="3" s="1"/>
  <c r="AC172" i="4"/>
  <c r="AE172" i="4" s="1"/>
  <c r="AC172" i="3"/>
  <c r="AD172" i="3" s="1"/>
  <c r="AC236" i="4"/>
  <c r="AE236" i="4" s="1"/>
  <c r="AC236" i="3"/>
  <c r="AD236" i="3" s="1"/>
  <c r="AC300" i="4"/>
  <c r="AE300" i="4" s="1"/>
  <c r="AC300" i="3"/>
  <c r="AD300" i="3" s="1"/>
  <c r="AC141" i="4"/>
  <c r="AE141" i="4" s="1"/>
  <c r="AC141" i="3"/>
  <c r="AD141" i="3" s="1"/>
  <c r="AC205" i="4"/>
  <c r="AE205" i="4" s="1"/>
  <c r="AC205" i="3"/>
  <c r="AD205" i="3" s="1"/>
  <c r="AC269" i="4"/>
  <c r="AE269" i="4" s="1"/>
  <c r="AC269" i="3"/>
  <c r="AD269" i="3" s="1"/>
  <c r="AC417" i="4"/>
  <c r="AE417" i="4" s="1"/>
  <c r="AC417" i="3"/>
  <c r="AD417" i="3" s="1"/>
  <c r="AC174" i="4"/>
  <c r="AE174" i="4" s="1"/>
  <c r="AC174" i="3"/>
  <c r="AD174" i="3" s="1"/>
  <c r="AC238" i="4"/>
  <c r="AE238" i="4" s="1"/>
  <c r="AC238" i="3"/>
  <c r="AD238" i="3" s="1"/>
  <c r="AC302" i="4"/>
  <c r="AE302" i="4" s="1"/>
  <c r="AC302" i="3"/>
  <c r="AD302" i="3" s="1"/>
  <c r="AC143" i="4"/>
  <c r="AE143" i="4" s="1"/>
  <c r="AC143" i="3"/>
  <c r="AD143" i="3" s="1"/>
  <c r="AC207" i="4"/>
  <c r="AE207" i="4" s="1"/>
  <c r="AC207" i="3"/>
  <c r="AD207" i="3" s="1"/>
  <c r="AC271" i="4"/>
  <c r="AE271" i="4" s="1"/>
  <c r="AC271" i="3"/>
  <c r="AD271" i="3" s="1"/>
  <c r="AC401" i="4"/>
  <c r="AE401" i="4" s="1"/>
  <c r="AC401" i="3"/>
  <c r="AD401" i="3" s="1"/>
  <c r="AC168" i="4"/>
  <c r="AE168" i="4" s="1"/>
  <c r="AC168" i="3"/>
  <c r="AD168" i="3" s="1"/>
  <c r="AC232" i="4"/>
  <c r="AE232" i="4" s="1"/>
  <c r="AC232" i="3"/>
  <c r="AD232" i="3" s="1"/>
  <c r="AC296" i="4"/>
  <c r="AE296" i="4" s="1"/>
  <c r="AC296" i="3"/>
  <c r="AD296" i="3" s="1"/>
  <c r="AC489" i="4"/>
  <c r="AE489" i="4" s="1"/>
  <c r="AC489" i="3"/>
  <c r="AD489" i="3" s="1"/>
  <c r="AC177" i="4"/>
  <c r="AE177" i="4" s="1"/>
  <c r="AC177" i="3"/>
  <c r="AD177" i="3" s="1"/>
  <c r="AC241" i="4"/>
  <c r="AE241" i="4" s="1"/>
  <c r="AC241" i="3"/>
  <c r="AD241" i="3" s="1"/>
  <c r="AC305" i="4"/>
  <c r="AE305" i="4" s="1"/>
  <c r="AC305" i="3"/>
  <c r="AD305" i="3" s="1"/>
  <c r="AC354" i="4"/>
  <c r="AE354" i="4" s="1"/>
  <c r="AC354" i="3"/>
  <c r="AD354" i="3" s="1"/>
  <c r="AC418" i="4"/>
  <c r="AE418" i="4" s="1"/>
  <c r="AC418" i="3"/>
  <c r="AD418" i="3" s="1"/>
  <c r="AC482" i="4"/>
  <c r="AE482" i="4" s="1"/>
  <c r="AC482" i="3"/>
  <c r="AD482" i="3" s="1"/>
  <c r="AC363" i="4"/>
  <c r="AE363" i="4" s="1"/>
  <c r="AC363" i="3"/>
  <c r="AD363" i="3" s="1"/>
  <c r="AC427" i="4"/>
  <c r="AE427" i="4" s="1"/>
  <c r="AC427" i="3"/>
  <c r="AD427" i="3" s="1"/>
  <c r="AC516" i="4"/>
  <c r="AE516" i="4" s="1"/>
  <c r="AC516" i="3"/>
  <c r="AD516" i="3" s="1"/>
  <c r="AC644" i="4"/>
  <c r="AE644" i="4" s="1"/>
  <c r="AC644" i="3"/>
  <c r="AD644" i="3" s="1"/>
  <c r="AC340" i="4"/>
  <c r="AE340" i="4" s="1"/>
  <c r="AC340" i="3"/>
  <c r="AD340" i="3" s="1"/>
  <c r="AC404" i="4"/>
  <c r="AE404" i="4" s="1"/>
  <c r="AC404" i="3"/>
  <c r="AD404" i="3" s="1"/>
  <c r="AC468" i="4"/>
  <c r="AE468" i="4" s="1"/>
  <c r="AC468" i="3"/>
  <c r="AD468" i="3" s="1"/>
  <c r="AC365" i="4"/>
  <c r="AE365" i="4" s="1"/>
  <c r="AC365" i="3"/>
  <c r="AD365" i="3" s="1"/>
  <c r="AC429" i="4"/>
  <c r="AE429" i="4" s="1"/>
  <c r="AC429" i="3"/>
  <c r="AD429" i="3" s="1"/>
  <c r="AC508" i="4"/>
  <c r="AE508" i="4" s="1"/>
  <c r="AC508" i="3"/>
  <c r="AD508" i="3" s="1"/>
  <c r="AC636" i="4"/>
  <c r="AE636" i="4" s="1"/>
  <c r="AC636" i="3"/>
  <c r="AD636" i="3" s="1"/>
  <c r="AC342" i="4"/>
  <c r="AE342" i="4" s="1"/>
  <c r="AC342" i="3"/>
  <c r="AD342" i="3" s="1"/>
  <c r="AC406" i="4"/>
  <c r="AE406" i="4" s="1"/>
  <c r="AC406" i="3"/>
  <c r="AD406" i="3" s="1"/>
  <c r="AC470" i="4"/>
  <c r="AE470" i="4" s="1"/>
  <c r="AC470" i="3"/>
  <c r="AD470" i="3" s="1"/>
  <c r="AC367" i="4"/>
  <c r="AE367" i="4" s="1"/>
  <c r="AC367" i="3"/>
  <c r="AD367" i="3" s="1"/>
  <c r="AC431" i="4"/>
  <c r="AE431" i="4" s="1"/>
  <c r="AC431" i="3"/>
  <c r="AD431" i="3" s="1"/>
  <c r="AC500" i="4"/>
  <c r="AE500" i="4" s="1"/>
  <c r="AC500" i="3"/>
  <c r="AD500" i="3" s="1"/>
  <c r="AC628" i="4"/>
  <c r="AE628" i="4" s="1"/>
  <c r="AC628" i="3"/>
  <c r="AD628" i="3" s="1"/>
  <c r="AC344" i="4"/>
  <c r="AE344" i="4" s="1"/>
  <c r="AC344" i="3"/>
  <c r="AD344" i="3" s="1"/>
  <c r="AC408" i="4"/>
  <c r="AE408" i="4" s="1"/>
  <c r="AC408" i="3"/>
  <c r="AD408" i="3" s="1"/>
  <c r="AC472" i="4"/>
  <c r="AE472" i="4" s="1"/>
  <c r="AC472" i="3"/>
  <c r="AD472" i="3" s="1"/>
  <c r="AC534" i="4"/>
  <c r="AE534" i="4" s="1"/>
  <c r="AC534" i="3"/>
  <c r="AD534" i="3" s="1"/>
  <c r="AC598" i="4"/>
  <c r="AE598" i="4" s="1"/>
  <c r="AC598" i="3"/>
  <c r="AD598" i="3" s="1"/>
  <c r="AC662" i="4"/>
  <c r="AE662" i="4" s="1"/>
  <c r="AC662" i="3"/>
  <c r="AD662" i="3" s="1"/>
  <c r="AC503" i="4"/>
  <c r="AE503" i="4" s="1"/>
  <c r="AC503" i="3"/>
  <c r="AD503" i="3" s="1"/>
  <c r="AC567" i="4"/>
  <c r="AE567" i="4" s="1"/>
  <c r="AC567" i="3"/>
  <c r="AD567" i="3" s="1"/>
  <c r="AC631" i="4"/>
  <c r="AE631" i="4" s="1"/>
  <c r="AC631" i="3"/>
  <c r="AD631" i="3" s="1"/>
  <c r="AC695" i="4"/>
  <c r="AE695" i="4" s="1"/>
  <c r="AC695" i="3"/>
  <c r="AD695" i="3" s="1"/>
  <c r="AC536" i="4"/>
  <c r="AE536" i="4" s="1"/>
  <c r="AC536" i="3"/>
  <c r="AD536" i="3" s="1"/>
  <c r="AC600" i="4"/>
  <c r="AE600" i="4" s="1"/>
  <c r="AC600" i="3"/>
  <c r="AD600" i="3" s="1"/>
  <c r="AC664" i="4"/>
  <c r="AE664" i="4" s="1"/>
  <c r="AC664" i="3"/>
  <c r="AD664" i="3" s="1"/>
  <c r="AC505" i="4"/>
  <c r="AE505" i="4" s="1"/>
  <c r="AC505" i="3"/>
  <c r="AD505" i="3" s="1"/>
  <c r="AC569" i="4"/>
  <c r="AE569" i="4" s="1"/>
  <c r="AC569" i="3"/>
  <c r="AD569" i="3" s="1"/>
  <c r="AC633" i="4"/>
  <c r="AE633" i="4" s="1"/>
  <c r="AC633" i="3"/>
  <c r="AD633" i="3" s="1"/>
  <c r="AC697" i="4"/>
  <c r="AE697" i="4" s="1"/>
  <c r="AC697" i="3"/>
  <c r="AD697" i="3" s="1"/>
  <c r="AC538" i="4"/>
  <c r="AE538" i="4" s="1"/>
  <c r="AC538" i="3"/>
  <c r="AD538" i="3" s="1"/>
  <c r="AC602" i="4"/>
  <c r="AE602" i="4" s="1"/>
  <c r="AC602" i="3"/>
  <c r="AD602" i="3" s="1"/>
  <c r="AC666" i="4"/>
  <c r="AE666" i="4" s="1"/>
  <c r="AC666" i="3"/>
  <c r="AD666" i="3" s="1"/>
  <c r="AC507" i="4"/>
  <c r="AE507" i="4" s="1"/>
  <c r="AC507" i="3"/>
  <c r="AD507" i="3" s="1"/>
  <c r="AC571" i="4"/>
  <c r="AE571" i="4" s="1"/>
  <c r="AC571" i="3"/>
  <c r="AD571" i="3" s="1"/>
  <c r="AC635" i="4"/>
  <c r="AE635" i="4" s="1"/>
  <c r="AC635" i="3"/>
  <c r="AD635" i="3" s="1"/>
  <c r="AC699" i="4"/>
  <c r="AE699" i="4" s="1"/>
  <c r="AC699" i="3"/>
  <c r="AD699" i="3" s="1"/>
  <c r="AC113" i="4"/>
  <c r="AE113" i="4" s="1"/>
  <c r="AC113" i="3"/>
  <c r="AD113" i="3" s="1"/>
  <c r="AC49" i="4"/>
  <c r="AE49" i="4" s="1"/>
  <c r="AC49" i="3"/>
  <c r="AD49" i="3" s="1"/>
  <c r="AC242" i="4"/>
  <c r="AE242" i="4" s="1"/>
  <c r="AC242" i="3"/>
  <c r="AD242" i="3" s="1"/>
  <c r="AC80" i="4"/>
  <c r="AE80" i="4" s="1"/>
  <c r="AC80" i="3"/>
  <c r="AD80" i="3" s="1"/>
  <c r="AC154" i="4"/>
  <c r="AE154" i="4" s="1"/>
  <c r="AC154" i="3"/>
  <c r="AD154" i="3" s="1"/>
  <c r="AC71" i="4"/>
  <c r="AE71" i="4" s="1"/>
  <c r="AC71" i="3"/>
  <c r="AD71" i="3" s="1"/>
  <c r="AC7" i="4"/>
  <c r="AE7" i="4" s="1"/>
  <c r="AC7" i="3"/>
  <c r="AD7" i="3" s="1"/>
  <c r="AC94" i="4"/>
  <c r="AE94" i="4" s="1"/>
  <c r="AC94" i="3"/>
  <c r="AD94" i="3" s="1"/>
  <c r="AC30" i="4"/>
  <c r="AE30" i="4" s="1"/>
  <c r="AC30" i="3"/>
  <c r="AD30" i="3" s="1"/>
  <c r="AC125" i="4"/>
  <c r="AE125" i="4" s="1"/>
  <c r="AC125" i="3"/>
  <c r="AD125" i="3" s="1"/>
  <c r="AC210" i="4"/>
  <c r="AE210" i="4" s="1"/>
  <c r="AC210" i="3"/>
  <c r="AD210" i="3" s="1"/>
  <c r="AC60" i="4"/>
  <c r="AE60" i="4" s="1"/>
  <c r="AC60" i="3"/>
  <c r="AD60" i="3" s="1"/>
  <c r="AC12" i="4"/>
  <c r="AE12" i="4" s="1"/>
  <c r="AC12" i="3"/>
  <c r="AD12" i="3" s="1"/>
  <c r="AC20" i="4"/>
  <c r="AE20" i="4" s="1"/>
  <c r="AC20" i="3"/>
  <c r="AD20" i="3" s="1"/>
  <c r="AC68" i="4"/>
  <c r="AE68" i="4" s="1"/>
  <c r="AC68" i="3"/>
  <c r="AD68" i="3" s="1"/>
  <c r="AC251" i="4"/>
  <c r="AE251" i="4" s="1"/>
  <c r="AC251" i="3"/>
  <c r="AD251" i="3" s="1"/>
  <c r="AC166" i="4"/>
  <c r="AE166" i="4" s="1"/>
  <c r="AC166" i="3"/>
  <c r="AD166" i="3" s="1"/>
  <c r="AC233" i="4"/>
  <c r="AE233" i="4" s="1"/>
  <c r="AC233" i="3"/>
  <c r="AD233" i="3" s="1"/>
  <c r="AC83" i="4"/>
  <c r="AE83" i="4" s="1"/>
  <c r="AC83" i="3"/>
  <c r="AD83" i="3" s="1"/>
  <c r="AC186" i="4"/>
  <c r="AE186" i="4" s="1"/>
  <c r="AC186" i="3"/>
  <c r="AD186" i="3" s="1"/>
  <c r="AC75" i="4"/>
  <c r="AE75" i="4" s="1"/>
  <c r="AC75" i="3"/>
  <c r="AD75" i="3" s="1"/>
  <c r="AC130" i="4"/>
  <c r="AC130" i="3"/>
  <c r="AD130" i="3" s="1"/>
  <c r="AC66" i="4"/>
  <c r="AE66" i="4" s="1"/>
  <c r="AC66" i="3"/>
  <c r="AD66" i="3" s="1"/>
  <c r="AC139" i="4"/>
  <c r="AE139" i="4" s="1"/>
  <c r="AC139" i="3"/>
  <c r="AD139" i="3" s="1"/>
  <c r="AC203" i="4"/>
  <c r="AE203" i="4" s="1"/>
  <c r="AC203" i="3"/>
  <c r="AD203" i="3" s="1"/>
  <c r="AC267" i="4"/>
  <c r="AE267" i="4" s="1"/>
  <c r="AC267" i="3"/>
  <c r="AD267" i="3" s="1"/>
  <c r="AC433" i="4"/>
  <c r="AE433" i="4" s="1"/>
  <c r="AC433" i="3"/>
  <c r="AD433" i="3" s="1"/>
  <c r="AC180" i="4"/>
  <c r="AE180" i="4" s="1"/>
  <c r="AC180" i="3"/>
  <c r="AD180" i="3" s="1"/>
  <c r="AC244" i="4"/>
  <c r="AE244" i="4" s="1"/>
  <c r="AC244" i="3"/>
  <c r="AD244" i="3" s="1"/>
  <c r="AC308" i="4"/>
  <c r="AE308" i="4" s="1"/>
  <c r="AC308" i="3"/>
  <c r="AD308" i="3" s="1"/>
  <c r="AC149" i="4"/>
  <c r="AE149" i="4" s="1"/>
  <c r="AC149" i="3"/>
  <c r="AD149" i="3" s="1"/>
  <c r="AC213" i="4"/>
  <c r="AE213" i="4" s="1"/>
  <c r="AC213" i="3"/>
  <c r="AD213" i="3" s="1"/>
  <c r="AC277" i="4"/>
  <c r="AE277" i="4" s="1"/>
  <c r="AC277" i="3"/>
  <c r="AD277" i="3" s="1"/>
  <c r="AC481" i="4"/>
  <c r="AE481" i="4" s="1"/>
  <c r="AC481" i="3"/>
  <c r="AD481" i="3" s="1"/>
  <c r="AC182" i="4"/>
  <c r="AE182" i="4" s="1"/>
  <c r="AC182" i="3"/>
  <c r="AD182" i="3" s="1"/>
  <c r="AC246" i="4"/>
  <c r="AE246" i="4" s="1"/>
  <c r="AC246" i="3"/>
  <c r="AD246" i="3" s="1"/>
  <c r="AC310" i="4"/>
  <c r="AE310" i="4" s="1"/>
  <c r="AC310" i="3"/>
  <c r="AD310" i="3" s="1"/>
  <c r="AC151" i="4"/>
  <c r="AE151" i="4" s="1"/>
  <c r="AC151" i="3"/>
  <c r="AD151" i="3" s="1"/>
  <c r="AC215" i="4"/>
  <c r="AE215" i="4" s="1"/>
  <c r="AC215" i="3"/>
  <c r="AD215" i="3" s="1"/>
  <c r="AC279" i="4"/>
  <c r="AE279" i="4" s="1"/>
  <c r="AC279" i="3"/>
  <c r="AD279" i="3" s="1"/>
  <c r="AC465" i="4"/>
  <c r="AE465" i="4" s="1"/>
  <c r="AC465" i="3"/>
  <c r="AD465" i="3" s="1"/>
  <c r="AC176" i="4"/>
  <c r="AE176" i="4" s="1"/>
  <c r="AC176" i="3"/>
  <c r="AD176" i="3" s="1"/>
  <c r="AC240" i="4"/>
  <c r="AE240" i="4" s="1"/>
  <c r="AC240" i="3"/>
  <c r="AD240" i="3" s="1"/>
  <c r="AC304" i="4"/>
  <c r="AE304" i="4" s="1"/>
  <c r="AC304" i="3"/>
  <c r="AD304" i="3" s="1"/>
  <c r="AC524" i="4"/>
  <c r="AE524" i="4" s="1"/>
  <c r="AC524" i="3"/>
  <c r="AD524" i="3" s="1"/>
  <c r="AC185" i="4"/>
  <c r="AE185" i="4" s="1"/>
  <c r="AC185" i="3"/>
  <c r="AD185" i="3" s="1"/>
  <c r="AC249" i="4"/>
  <c r="AE249" i="4" s="1"/>
  <c r="AC249" i="3"/>
  <c r="AD249" i="3" s="1"/>
  <c r="AC313" i="4"/>
  <c r="AE313" i="4" s="1"/>
  <c r="AC313" i="3"/>
  <c r="AD313" i="3" s="1"/>
  <c r="AC362" i="4"/>
  <c r="AE362" i="4" s="1"/>
  <c r="AC362" i="3"/>
  <c r="AD362" i="3" s="1"/>
  <c r="AC426" i="4"/>
  <c r="AE426" i="4" s="1"/>
  <c r="AC426" i="3"/>
  <c r="AD426" i="3" s="1"/>
  <c r="AC490" i="4"/>
  <c r="AE490" i="4" s="1"/>
  <c r="AC490" i="3"/>
  <c r="AD490" i="3" s="1"/>
  <c r="AC371" i="4"/>
  <c r="AE371" i="4" s="1"/>
  <c r="AC371" i="3"/>
  <c r="AD371" i="3" s="1"/>
  <c r="AC435" i="4"/>
  <c r="AE435" i="4" s="1"/>
  <c r="AC435" i="3"/>
  <c r="AD435" i="3" s="1"/>
  <c r="AC517" i="4"/>
  <c r="AE517" i="4" s="1"/>
  <c r="AC517" i="3"/>
  <c r="AD517" i="3" s="1"/>
  <c r="AC645" i="4"/>
  <c r="AE645" i="4" s="1"/>
  <c r="AC645" i="3"/>
  <c r="AD645" i="3" s="1"/>
  <c r="AC348" i="4"/>
  <c r="AE348" i="4" s="1"/>
  <c r="AC348" i="3"/>
  <c r="AD348" i="3" s="1"/>
  <c r="AC412" i="4"/>
  <c r="AE412" i="4" s="1"/>
  <c r="AC412" i="3"/>
  <c r="AD412" i="3" s="1"/>
  <c r="AC476" i="4"/>
  <c r="AE476" i="4" s="1"/>
  <c r="AC476" i="3"/>
  <c r="AD476" i="3" s="1"/>
  <c r="AC373" i="4"/>
  <c r="AE373" i="4" s="1"/>
  <c r="AC373" i="3"/>
  <c r="AD373" i="3" s="1"/>
  <c r="AC437" i="4"/>
  <c r="AE437" i="4" s="1"/>
  <c r="AC437" i="3"/>
  <c r="AD437" i="3" s="1"/>
  <c r="AC509" i="4"/>
  <c r="AE509" i="4" s="1"/>
  <c r="AC509" i="3"/>
  <c r="AD509" i="3" s="1"/>
  <c r="AC637" i="4"/>
  <c r="AE637" i="4" s="1"/>
  <c r="AC637" i="3"/>
  <c r="AD637" i="3" s="1"/>
  <c r="AC350" i="4"/>
  <c r="AE350" i="4" s="1"/>
  <c r="AC350" i="3"/>
  <c r="AD350" i="3" s="1"/>
  <c r="AC414" i="4"/>
  <c r="AE414" i="4" s="1"/>
  <c r="AC414" i="3"/>
  <c r="AD414" i="3" s="1"/>
  <c r="AC478" i="4"/>
  <c r="AE478" i="4" s="1"/>
  <c r="AC478" i="3"/>
  <c r="AD478" i="3" s="1"/>
  <c r="AC375" i="4"/>
  <c r="AE375" i="4" s="1"/>
  <c r="AC375" i="3"/>
  <c r="AD375" i="3" s="1"/>
  <c r="AC439" i="4"/>
  <c r="AE439" i="4" s="1"/>
  <c r="AC439" i="3"/>
  <c r="AD439" i="3" s="1"/>
  <c r="AC501" i="4"/>
  <c r="AE501" i="4" s="1"/>
  <c r="AC501" i="3"/>
  <c r="AD501" i="3" s="1"/>
  <c r="AC629" i="4"/>
  <c r="AE629" i="4" s="1"/>
  <c r="AC629" i="3"/>
  <c r="AD629" i="3" s="1"/>
  <c r="AC352" i="4"/>
  <c r="AE352" i="4" s="1"/>
  <c r="AC352" i="3"/>
  <c r="AD352" i="3" s="1"/>
  <c r="AC416" i="4"/>
  <c r="AE416" i="4" s="1"/>
  <c r="AC416" i="3"/>
  <c r="AD416" i="3" s="1"/>
  <c r="AC480" i="4"/>
  <c r="AE480" i="4" s="1"/>
  <c r="AC480" i="3"/>
  <c r="AD480" i="3" s="1"/>
  <c r="AC542" i="4"/>
  <c r="AE542" i="4" s="1"/>
  <c r="AC542" i="3"/>
  <c r="AD542" i="3" s="1"/>
  <c r="AC606" i="4"/>
  <c r="AE606" i="4" s="1"/>
  <c r="AC606" i="3"/>
  <c r="AD606" i="3" s="1"/>
  <c r="AC670" i="4"/>
  <c r="AE670" i="4" s="1"/>
  <c r="AC670" i="3"/>
  <c r="AD670" i="3" s="1"/>
  <c r="AC511" i="4"/>
  <c r="AE511" i="4" s="1"/>
  <c r="AC511" i="3"/>
  <c r="AD511" i="3" s="1"/>
  <c r="AC575" i="4"/>
  <c r="AE575" i="4" s="1"/>
  <c r="AC575" i="3"/>
  <c r="AD575" i="3" s="1"/>
  <c r="AC639" i="4"/>
  <c r="AE639" i="4" s="1"/>
  <c r="AC639" i="3"/>
  <c r="AD639" i="3" s="1"/>
  <c r="AC703" i="4"/>
  <c r="AE703" i="4" s="1"/>
  <c r="AC703" i="3"/>
  <c r="AD703" i="3" s="1"/>
  <c r="AC544" i="4"/>
  <c r="AE544" i="4" s="1"/>
  <c r="AC544" i="3"/>
  <c r="AD544" i="3" s="1"/>
  <c r="AC608" i="4"/>
  <c r="AE608" i="4" s="1"/>
  <c r="AC608" i="3"/>
  <c r="AD608" i="3" s="1"/>
  <c r="AC672" i="4"/>
  <c r="AE672" i="4" s="1"/>
  <c r="AC672" i="3"/>
  <c r="AD672" i="3" s="1"/>
  <c r="AC513" i="4"/>
  <c r="AE513" i="4" s="1"/>
  <c r="AC513" i="3"/>
  <c r="AD513" i="3" s="1"/>
  <c r="AC577" i="4"/>
  <c r="AE577" i="4" s="1"/>
  <c r="AC577" i="3"/>
  <c r="AD577" i="3" s="1"/>
  <c r="AC641" i="4"/>
  <c r="AE641" i="4" s="1"/>
  <c r="AC641" i="3"/>
  <c r="AD641" i="3" s="1"/>
  <c r="AC705" i="4"/>
  <c r="AE705" i="4" s="1"/>
  <c r="AC705" i="3"/>
  <c r="AD705" i="3" s="1"/>
  <c r="AC546" i="4"/>
  <c r="AE546" i="4" s="1"/>
  <c r="AC546" i="3"/>
  <c r="AD546" i="3" s="1"/>
  <c r="AC610" i="4"/>
  <c r="AE610" i="4" s="1"/>
  <c r="AC610" i="3"/>
  <c r="AD610" i="3" s="1"/>
  <c r="AC674" i="4"/>
  <c r="AE674" i="4" s="1"/>
  <c r="AC674" i="3"/>
  <c r="AD674" i="3" s="1"/>
  <c r="AC515" i="4"/>
  <c r="AE515" i="4" s="1"/>
  <c r="AC515" i="3"/>
  <c r="AD515" i="3" s="1"/>
  <c r="AC579" i="4"/>
  <c r="AE579" i="4" s="1"/>
  <c r="AC579" i="3"/>
  <c r="AD579" i="3" s="1"/>
  <c r="AC643" i="4"/>
  <c r="AE643" i="4" s="1"/>
  <c r="AC643" i="3"/>
  <c r="AD643" i="3" s="1"/>
  <c r="AC707" i="4"/>
  <c r="AE707" i="4" s="1"/>
  <c r="AC707" i="3"/>
  <c r="AD707" i="3" s="1"/>
  <c r="AC105" i="4"/>
  <c r="AE105" i="4" s="1"/>
  <c r="AC105" i="3"/>
  <c r="AD105" i="3" s="1"/>
  <c r="AC41" i="4"/>
  <c r="AE41" i="4" s="1"/>
  <c r="AC41" i="3"/>
  <c r="AD41" i="3" s="1"/>
  <c r="AC178" i="4"/>
  <c r="AE178" i="4" s="1"/>
  <c r="AC178" i="3"/>
  <c r="AD178" i="3" s="1"/>
  <c r="AC72" i="4"/>
  <c r="AE72" i="4" s="1"/>
  <c r="AC72" i="3"/>
  <c r="AD72" i="3" s="1"/>
  <c r="AC127" i="4"/>
  <c r="AE127" i="4" s="1"/>
  <c r="AC127" i="3"/>
  <c r="AD127" i="3" s="1"/>
  <c r="AC63" i="4"/>
  <c r="AE63" i="4" s="1"/>
  <c r="AC63" i="3"/>
  <c r="AD63" i="3" s="1"/>
  <c r="AC258" i="4"/>
  <c r="AE258" i="4" s="1"/>
  <c r="AC258" i="3"/>
  <c r="AD258" i="3" s="1"/>
  <c r="AC86" i="4"/>
  <c r="AE86" i="4" s="1"/>
  <c r="AC86" i="3"/>
  <c r="AD86" i="3" s="1"/>
  <c r="AC22" i="4"/>
  <c r="AE22" i="4" s="1"/>
  <c r="AC22" i="3"/>
  <c r="AD22" i="3" s="1"/>
  <c r="AC117" i="4"/>
  <c r="AE117" i="4" s="1"/>
  <c r="AC117" i="3"/>
  <c r="AD117" i="3" s="1"/>
  <c r="AC116" i="4"/>
  <c r="AE116" i="4" s="1"/>
  <c r="AC116" i="3"/>
  <c r="AD116" i="3" s="1"/>
  <c r="AC29" i="4"/>
  <c r="AE29" i="4" s="1"/>
  <c r="AC29" i="3"/>
  <c r="AD29" i="3" s="1"/>
  <c r="AC36" i="4"/>
  <c r="AE36" i="4" s="1"/>
  <c r="AC36" i="3"/>
  <c r="AD36" i="3" s="1"/>
  <c r="AC21" i="4"/>
  <c r="AE21" i="4" s="1"/>
  <c r="AC21" i="3"/>
  <c r="AD21" i="3" s="1"/>
  <c r="AC4" i="4"/>
  <c r="AE4" i="4" s="1"/>
  <c r="AC4" i="3"/>
  <c r="AD4" i="3" s="1"/>
  <c r="AC315" i="4"/>
  <c r="AE315" i="4" s="1"/>
  <c r="AC315" i="3"/>
  <c r="AD315" i="3" s="1"/>
  <c r="AC353" i="4"/>
  <c r="AE353" i="4" s="1"/>
  <c r="AC353" i="3"/>
  <c r="AD353" i="3" s="1"/>
  <c r="AC297" i="4"/>
  <c r="AE297" i="4" s="1"/>
  <c r="AC297" i="3"/>
  <c r="AD297" i="3" s="1"/>
  <c r="AC250" i="4"/>
  <c r="AE250" i="4" s="1"/>
  <c r="AC250" i="3"/>
  <c r="AD250" i="3" s="1"/>
  <c r="AC131" i="4"/>
  <c r="AE131" i="4" s="1"/>
  <c r="AC131" i="3"/>
  <c r="AD131" i="3" s="1"/>
  <c r="AC67" i="4"/>
  <c r="AE67" i="4" s="1"/>
  <c r="AC67" i="3"/>
  <c r="AD67" i="3" s="1"/>
  <c r="AC122" i="4"/>
  <c r="AE122" i="4" s="1"/>
  <c r="AC122" i="3"/>
  <c r="AD122" i="3" s="1"/>
  <c r="AC58" i="4"/>
  <c r="AE58" i="4" s="1"/>
  <c r="AC58" i="3"/>
  <c r="AD58" i="3" s="1"/>
  <c r="AC147" i="4"/>
  <c r="AE147" i="4" s="1"/>
  <c r="AC147" i="3"/>
  <c r="AD147" i="3" s="1"/>
  <c r="AC211" i="4"/>
  <c r="AE211" i="4" s="1"/>
  <c r="AC211" i="3"/>
  <c r="AD211" i="3" s="1"/>
  <c r="AC275" i="4"/>
  <c r="AE275" i="4" s="1"/>
  <c r="AC275" i="3"/>
  <c r="AD275" i="3" s="1"/>
  <c r="AC556" i="4"/>
  <c r="AE556" i="4" s="1"/>
  <c r="AC556" i="3"/>
  <c r="AD556" i="3" s="1"/>
  <c r="AC188" i="4"/>
  <c r="AE188" i="4" s="1"/>
  <c r="AC188" i="3"/>
  <c r="AD188" i="3" s="1"/>
  <c r="AC252" i="4"/>
  <c r="AE252" i="4" s="1"/>
  <c r="AC252" i="3"/>
  <c r="AD252" i="3" s="1"/>
  <c r="AC316" i="4"/>
  <c r="AE316" i="4" s="1"/>
  <c r="AC316" i="3"/>
  <c r="AD316" i="3" s="1"/>
  <c r="AC157" i="4"/>
  <c r="AE157" i="4" s="1"/>
  <c r="AC157" i="3"/>
  <c r="AD157" i="3" s="1"/>
  <c r="AC221" i="4"/>
  <c r="AE221" i="4" s="1"/>
  <c r="AC221" i="3"/>
  <c r="AD221" i="3" s="1"/>
  <c r="AC285" i="4"/>
  <c r="AE285" i="4" s="1"/>
  <c r="AC285" i="3"/>
  <c r="AD285" i="3" s="1"/>
  <c r="AC492" i="4"/>
  <c r="AE492" i="4" s="1"/>
  <c r="AC492" i="3"/>
  <c r="AD492" i="3" s="1"/>
  <c r="AC190" i="4"/>
  <c r="AE190" i="4" s="1"/>
  <c r="AC190" i="3"/>
  <c r="AD190" i="3" s="1"/>
  <c r="AC254" i="4"/>
  <c r="AE254" i="4" s="1"/>
  <c r="AC254" i="3"/>
  <c r="AD254" i="3" s="1"/>
  <c r="AC318" i="4"/>
  <c r="AE318" i="4" s="1"/>
  <c r="AC318" i="3"/>
  <c r="AD318" i="3" s="1"/>
  <c r="AC159" i="4"/>
  <c r="AE159" i="4" s="1"/>
  <c r="AC159" i="3"/>
  <c r="AD159" i="3" s="1"/>
  <c r="AC223" i="4"/>
  <c r="AE223" i="4" s="1"/>
  <c r="AC223" i="3"/>
  <c r="AD223" i="3" s="1"/>
  <c r="AC287" i="4"/>
  <c r="AE287" i="4" s="1"/>
  <c r="AC287" i="3"/>
  <c r="AD287" i="3" s="1"/>
  <c r="AC525" i="4"/>
  <c r="AE525" i="4" s="1"/>
  <c r="AC525" i="3"/>
  <c r="AD525" i="3" s="1"/>
  <c r="AC184" i="4"/>
  <c r="AE184" i="4" s="1"/>
  <c r="AC184" i="3"/>
  <c r="AD184" i="3" s="1"/>
  <c r="AC248" i="4"/>
  <c r="AE248" i="4" s="1"/>
  <c r="AC248" i="3"/>
  <c r="AD248" i="3" s="1"/>
  <c r="AC312" i="4"/>
  <c r="AE312" i="4" s="1"/>
  <c r="AC312" i="3"/>
  <c r="AD312" i="3" s="1"/>
  <c r="AC621" i="4"/>
  <c r="AE621" i="4" s="1"/>
  <c r="AC621" i="3"/>
  <c r="AD621" i="3" s="1"/>
  <c r="AC193" i="4"/>
  <c r="AE193" i="4" s="1"/>
  <c r="AC193" i="3"/>
  <c r="AD193" i="3" s="1"/>
  <c r="AC257" i="4"/>
  <c r="AE257" i="4" s="1"/>
  <c r="AC257" i="3"/>
  <c r="AD257" i="3" s="1"/>
  <c r="AC385" i="4"/>
  <c r="AE385" i="4" s="1"/>
  <c r="AC385" i="3"/>
  <c r="AD385" i="3" s="1"/>
  <c r="AC370" i="4"/>
  <c r="AE370" i="4" s="1"/>
  <c r="AC370" i="3"/>
  <c r="AD370" i="3" s="1"/>
  <c r="AC434" i="4"/>
  <c r="AE434" i="4" s="1"/>
  <c r="AC434" i="3"/>
  <c r="AD434" i="3" s="1"/>
  <c r="AC491" i="4"/>
  <c r="AE491" i="4" s="1"/>
  <c r="AC491" i="3"/>
  <c r="AD491" i="3" s="1"/>
  <c r="AC379" i="4"/>
  <c r="AE379" i="4" s="1"/>
  <c r="AC379" i="3"/>
  <c r="AD379" i="3" s="1"/>
  <c r="AC443" i="4"/>
  <c r="AE443" i="4" s="1"/>
  <c r="AC443" i="3"/>
  <c r="AD443" i="3" s="1"/>
  <c r="AC548" i="4"/>
  <c r="AE548" i="4" s="1"/>
  <c r="AC548" i="3"/>
  <c r="AD548" i="3" s="1"/>
  <c r="AC676" i="4"/>
  <c r="AE676" i="4" s="1"/>
  <c r="AC676" i="3"/>
  <c r="AD676" i="3" s="1"/>
  <c r="AC356" i="4"/>
  <c r="AE356" i="4" s="1"/>
  <c r="AC356" i="3"/>
  <c r="AD356" i="3" s="1"/>
  <c r="AC420" i="4"/>
  <c r="AE420" i="4" s="1"/>
  <c r="AC420" i="3"/>
  <c r="AD420" i="3" s="1"/>
  <c r="AC484" i="4"/>
  <c r="AE484" i="4" s="1"/>
  <c r="AC484" i="3"/>
  <c r="AD484" i="3" s="1"/>
  <c r="AC381" i="4"/>
  <c r="AE381" i="4" s="1"/>
  <c r="AC381" i="3"/>
  <c r="AD381" i="3" s="1"/>
  <c r="AC445" i="4"/>
  <c r="AE445" i="4" s="1"/>
  <c r="AC445" i="3"/>
  <c r="AD445" i="3" s="1"/>
  <c r="AC540" i="4"/>
  <c r="AE540" i="4" s="1"/>
  <c r="AC540" i="3"/>
  <c r="AD540" i="3" s="1"/>
  <c r="AC668" i="4"/>
  <c r="AE668" i="4" s="1"/>
  <c r="AC668" i="3"/>
  <c r="AD668" i="3" s="1"/>
  <c r="AC358" i="4"/>
  <c r="AE358" i="4" s="1"/>
  <c r="AC358" i="3"/>
  <c r="AD358" i="3" s="1"/>
  <c r="AC422" i="4"/>
  <c r="AE422" i="4" s="1"/>
  <c r="AC422" i="3"/>
  <c r="AD422" i="3" s="1"/>
  <c r="AC486" i="4"/>
  <c r="AE486" i="4" s="1"/>
  <c r="AC486" i="3"/>
  <c r="AD486" i="3" s="1"/>
  <c r="AC383" i="4"/>
  <c r="AE383" i="4" s="1"/>
  <c r="AC383" i="3"/>
  <c r="AD383" i="3" s="1"/>
  <c r="AC447" i="4"/>
  <c r="AE447" i="4" s="1"/>
  <c r="AC447" i="3"/>
  <c r="AD447" i="3" s="1"/>
  <c r="AC532" i="4"/>
  <c r="AE532" i="4" s="1"/>
  <c r="AC532" i="3"/>
  <c r="AD532" i="3" s="1"/>
  <c r="AC660" i="4"/>
  <c r="AE660" i="4" s="1"/>
  <c r="AC660" i="3"/>
  <c r="AD660" i="3" s="1"/>
  <c r="AC360" i="4"/>
  <c r="AE360" i="4" s="1"/>
  <c r="AC360" i="3"/>
  <c r="AD360" i="3" s="1"/>
  <c r="AC424" i="4"/>
  <c r="AE424" i="4" s="1"/>
  <c r="AC424" i="3"/>
  <c r="AD424" i="3" s="1"/>
  <c r="AC488" i="4"/>
  <c r="AE488" i="4" s="1"/>
  <c r="AC488" i="3"/>
  <c r="AD488" i="3" s="1"/>
  <c r="AC550" i="4"/>
  <c r="AE550" i="4" s="1"/>
  <c r="AC550" i="3"/>
  <c r="AD550" i="3" s="1"/>
  <c r="AC614" i="4"/>
  <c r="AE614" i="4" s="1"/>
  <c r="AC614" i="3"/>
  <c r="AD614" i="3" s="1"/>
  <c r="AC678" i="4"/>
  <c r="AE678" i="4" s="1"/>
  <c r="AC678" i="3"/>
  <c r="AD678" i="3" s="1"/>
  <c r="AC519" i="4"/>
  <c r="AE519" i="4" s="1"/>
  <c r="AC519" i="3"/>
  <c r="AD519" i="3" s="1"/>
  <c r="AC583" i="4"/>
  <c r="AE583" i="4" s="1"/>
  <c r="AC583" i="3"/>
  <c r="AD583" i="3" s="1"/>
  <c r="AC647" i="4"/>
  <c r="AE647" i="4" s="1"/>
  <c r="AC647" i="3"/>
  <c r="AD647" i="3" s="1"/>
  <c r="AC711" i="4"/>
  <c r="AE711" i="4" s="1"/>
  <c r="AC711" i="3"/>
  <c r="AD711" i="3" s="1"/>
  <c r="AC552" i="4"/>
  <c r="AE552" i="4" s="1"/>
  <c r="AC552" i="3"/>
  <c r="AD552" i="3" s="1"/>
  <c r="AC616" i="4"/>
  <c r="AE616" i="4" s="1"/>
  <c r="AC616" i="3"/>
  <c r="AD616" i="3" s="1"/>
  <c r="AC680" i="4"/>
  <c r="AE680" i="4" s="1"/>
  <c r="AC680" i="3"/>
  <c r="AD680" i="3" s="1"/>
  <c r="AC521" i="4"/>
  <c r="AE521" i="4" s="1"/>
  <c r="AC521" i="3"/>
  <c r="AD521" i="3" s="1"/>
  <c r="AC585" i="4"/>
  <c r="AE585" i="4" s="1"/>
  <c r="AC585" i="3"/>
  <c r="AD585" i="3" s="1"/>
  <c r="AC649" i="4"/>
  <c r="AE649" i="4" s="1"/>
  <c r="AC649" i="3"/>
  <c r="AD649" i="3" s="1"/>
  <c r="AC713" i="4"/>
  <c r="AE713" i="4" s="1"/>
  <c r="AC713" i="3"/>
  <c r="AD713" i="3" s="1"/>
  <c r="AC554" i="4"/>
  <c r="AE554" i="4" s="1"/>
  <c r="AC554" i="3"/>
  <c r="AD554" i="3" s="1"/>
  <c r="AC618" i="4"/>
  <c r="AE618" i="4" s="1"/>
  <c r="AC618" i="3"/>
  <c r="AD618" i="3" s="1"/>
  <c r="AC682" i="4"/>
  <c r="AE682" i="4" s="1"/>
  <c r="AC682" i="3"/>
  <c r="AD682" i="3" s="1"/>
  <c r="AC523" i="4"/>
  <c r="AE523" i="4" s="1"/>
  <c r="AC523" i="3"/>
  <c r="AD523" i="3" s="1"/>
  <c r="AC587" i="4"/>
  <c r="AE587" i="4" s="1"/>
  <c r="AC587" i="3"/>
  <c r="AD587" i="3" s="1"/>
  <c r="AC651" i="4"/>
  <c r="AE651" i="4" s="1"/>
  <c r="AC651" i="3"/>
  <c r="AD651" i="3" s="1"/>
  <c r="AC715" i="4"/>
  <c r="AE715" i="4" s="1"/>
  <c r="AC715" i="3"/>
  <c r="AD715" i="3" s="1"/>
  <c r="AC97" i="4"/>
  <c r="AE97" i="4" s="1"/>
  <c r="AC97" i="3"/>
  <c r="AD97" i="3" s="1"/>
  <c r="AC33" i="4"/>
  <c r="AE33" i="4" s="1"/>
  <c r="AC33" i="3"/>
  <c r="AD33" i="3" s="1"/>
  <c r="AC128" i="4"/>
  <c r="AE128" i="4" s="1"/>
  <c r="AC128" i="3"/>
  <c r="AD128" i="3" s="1"/>
  <c r="AC64" i="4"/>
  <c r="AE64" i="4" s="1"/>
  <c r="AC64" i="3"/>
  <c r="AD64" i="3" s="1"/>
  <c r="AC119" i="4"/>
  <c r="AE119" i="4" s="1"/>
  <c r="AC119" i="3"/>
  <c r="AD119" i="3" s="1"/>
  <c r="AC55" i="4"/>
  <c r="AE55" i="4" s="1"/>
  <c r="AC55" i="3"/>
  <c r="AD55" i="3" s="1"/>
  <c r="AC194" i="4"/>
  <c r="AE194" i="4" s="1"/>
  <c r="AC194" i="3"/>
  <c r="AD194" i="3" s="1"/>
  <c r="AC78" i="4"/>
  <c r="AE78" i="4" s="1"/>
  <c r="AC78" i="3"/>
  <c r="AD78" i="3" s="1"/>
  <c r="AC14" i="4"/>
  <c r="AE14" i="4" s="1"/>
  <c r="AC14" i="3"/>
  <c r="AD14" i="3" s="1"/>
  <c r="AC109" i="4"/>
  <c r="AE109" i="4" s="1"/>
  <c r="AC109" i="3"/>
  <c r="AD109" i="3" s="1"/>
  <c r="AC45" i="4"/>
  <c r="AE45" i="4" s="1"/>
  <c r="AC45" i="3"/>
  <c r="AD45" i="3" s="1"/>
  <c r="AC11" i="4"/>
  <c r="AE11" i="4" s="1"/>
  <c r="AC11" i="3"/>
  <c r="AD11" i="3" s="1"/>
  <c r="AC13" i="4"/>
  <c r="AE13" i="4" s="1"/>
  <c r="AC13" i="3"/>
  <c r="AD13" i="3" s="1"/>
  <c r="AC132" i="4"/>
  <c r="AE132" i="4" s="1"/>
  <c r="AC132" i="3"/>
  <c r="AD132" i="3" s="1"/>
  <c r="AC16" i="4"/>
  <c r="AE16" i="4" s="1"/>
  <c r="AC16" i="3"/>
  <c r="AD16" i="3" s="1"/>
  <c r="AC27" i="4"/>
  <c r="AE27" i="4" s="1"/>
  <c r="AC27" i="3"/>
  <c r="AD27" i="3" s="1"/>
  <c r="AC18" i="4"/>
  <c r="AE18" i="4" s="1"/>
  <c r="AC18" i="3"/>
  <c r="AD18" i="3" s="1"/>
  <c r="AC197" i="4"/>
  <c r="AE197" i="4" s="1"/>
  <c r="AC197" i="3"/>
  <c r="AD197" i="3" s="1"/>
  <c r="AC294" i="4"/>
  <c r="AE294" i="4" s="1"/>
  <c r="AC294" i="3"/>
  <c r="AD294" i="3" s="1"/>
  <c r="AC425" i="4"/>
  <c r="AE425" i="4" s="1"/>
  <c r="AC425" i="3"/>
  <c r="AD425" i="3" s="1"/>
  <c r="AC123" i="4"/>
  <c r="AE123" i="4" s="1"/>
  <c r="AC123" i="3"/>
  <c r="AD123" i="3" s="1"/>
  <c r="AC59" i="4"/>
  <c r="AE59" i="4" s="1"/>
  <c r="AC59" i="3"/>
  <c r="AD59" i="3" s="1"/>
  <c r="AC114" i="4"/>
  <c r="AE114" i="4" s="1"/>
  <c r="AC114" i="3"/>
  <c r="AD114" i="3" s="1"/>
  <c r="AC50" i="4"/>
  <c r="AE50" i="4" s="1"/>
  <c r="AC50" i="3"/>
  <c r="AD50" i="3" s="1"/>
  <c r="AC155" i="4"/>
  <c r="AE155" i="4" s="1"/>
  <c r="AC155" i="3"/>
  <c r="AD155" i="3" s="1"/>
  <c r="AC219" i="4"/>
  <c r="AE219" i="4" s="1"/>
  <c r="AC219" i="3"/>
  <c r="AD219" i="3" s="1"/>
  <c r="AC283" i="4"/>
  <c r="AE283" i="4" s="1"/>
  <c r="AC283" i="3"/>
  <c r="AD283" i="3" s="1"/>
  <c r="AC653" i="4"/>
  <c r="AE653" i="4" s="1"/>
  <c r="AC653" i="3"/>
  <c r="AD653" i="3" s="1"/>
  <c r="AC196" i="4"/>
  <c r="AE196" i="4" s="1"/>
  <c r="AC196" i="3"/>
  <c r="AD196" i="3" s="1"/>
  <c r="AC260" i="4"/>
  <c r="AE260" i="4" s="1"/>
  <c r="AC260" i="3"/>
  <c r="AD260" i="3" s="1"/>
  <c r="AC329" i="4"/>
  <c r="AE329" i="4" s="1"/>
  <c r="AC329" i="3"/>
  <c r="AD329" i="3" s="1"/>
  <c r="AC165" i="4"/>
  <c r="AE165" i="4" s="1"/>
  <c r="AC165" i="3"/>
  <c r="AD165" i="3" s="1"/>
  <c r="AC229" i="4"/>
  <c r="AE229" i="4" s="1"/>
  <c r="AC229" i="3"/>
  <c r="AD229" i="3" s="1"/>
  <c r="AC293" i="4"/>
  <c r="AE293" i="4" s="1"/>
  <c r="AC293" i="3"/>
  <c r="AD293" i="3" s="1"/>
  <c r="AC589" i="4"/>
  <c r="AE589" i="4" s="1"/>
  <c r="AC589" i="3"/>
  <c r="AD589" i="3" s="1"/>
  <c r="AC198" i="4"/>
  <c r="AE198" i="4" s="1"/>
  <c r="AC198" i="3"/>
  <c r="AD198" i="3" s="1"/>
  <c r="AC262" i="4"/>
  <c r="AE262" i="4" s="1"/>
  <c r="AC262" i="3"/>
  <c r="AD262" i="3" s="1"/>
  <c r="AC377" i="4"/>
  <c r="AE377" i="4" s="1"/>
  <c r="AC377" i="3"/>
  <c r="AD377" i="3" s="1"/>
  <c r="AC167" i="4"/>
  <c r="AE167" i="4" s="1"/>
  <c r="AC167" i="3"/>
  <c r="AD167" i="3" s="1"/>
  <c r="AC231" i="4"/>
  <c r="AE231" i="4" s="1"/>
  <c r="AC231" i="3"/>
  <c r="AD231" i="3" s="1"/>
  <c r="AC295" i="4"/>
  <c r="AE295" i="4" s="1"/>
  <c r="AC295" i="3"/>
  <c r="AD295" i="3" s="1"/>
  <c r="AC684" i="4"/>
  <c r="AE684" i="4" s="1"/>
  <c r="AC684" i="3"/>
  <c r="AD684" i="3" s="1"/>
  <c r="AC192" i="4"/>
  <c r="AE192" i="4" s="1"/>
  <c r="AC192" i="3"/>
  <c r="AD192" i="3" s="1"/>
  <c r="AC256" i="4"/>
  <c r="AE256" i="4" s="1"/>
  <c r="AC256" i="3"/>
  <c r="AD256" i="3" s="1"/>
  <c r="AC320" i="4"/>
  <c r="AE320" i="4" s="1"/>
  <c r="AC320" i="3"/>
  <c r="AD320" i="3" s="1"/>
  <c r="AC137" i="4"/>
  <c r="AE137" i="4" s="1"/>
  <c r="AC137" i="3"/>
  <c r="AD137" i="3" s="1"/>
  <c r="AC201" i="4"/>
  <c r="AE201" i="4" s="1"/>
  <c r="AC201" i="3"/>
  <c r="AD201" i="3" s="1"/>
  <c r="AC265" i="4"/>
  <c r="AE265" i="4" s="1"/>
  <c r="AC265" i="3"/>
  <c r="AD265" i="3" s="1"/>
  <c r="AC449" i="4"/>
  <c r="AE449" i="4" s="1"/>
  <c r="AC449" i="3"/>
  <c r="AD449" i="3" s="1"/>
  <c r="AC378" i="4"/>
  <c r="AE378" i="4" s="1"/>
  <c r="AC378" i="3"/>
  <c r="AD378" i="3" s="1"/>
  <c r="AC442" i="4"/>
  <c r="AE442" i="4" s="1"/>
  <c r="AC442" i="3"/>
  <c r="AD442" i="3" s="1"/>
  <c r="AC323" i="4"/>
  <c r="AE323" i="4" s="1"/>
  <c r="AC323" i="3"/>
  <c r="AD323" i="3" s="1"/>
  <c r="AC387" i="4"/>
  <c r="AE387" i="4" s="1"/>
  <c r="AC387" i="3"/>
  <c r="AD387" i="3" s="1"/>
  <c r="AC451" i="4"/>
  <c r="AE451" i="4" s="1"/>
  <c r="AC451" i="3"/>
  <c r="AD451" i="3" s="1"/>
  <c r="AC549" i="4"/>
  <c r="AE549" i="4" s="1"/>
  <c r="AC549" i="3"/>
  <c r="AD549" i="3" s="1"/>
  <c r="AC677" i="4"/>
  <c r="AE677" i="4" s="1"/>
  <c r="AC677" i="3"/>
  <c r="AD677" i="3" s="1"/>
  <c r="AC364" i="4"/>
  <c r="AE364" i="4" s="1"/>
  <c r="AC364" i="3"/>
  <c r="AD364" i="3" s="1"/>
  <c r="AC428" i="4"/>
  <c r="AE428" i="4" s="1"/>
  <c r="AC428" i="3"/>
  <c r="AD428" i="3" s="1"/>
  <c r="AC325" i="4"/>
  <c r="AE325" i="4" s="1"/>
  <c r="AC325" i="3"/>
  <c r="AD325" i="3" s="1"/>
  <c r="AC389" i="4"/>
  <c r="AE389" i="4" s="1"/>
  <c r="AC389" i="3"/>
  <c r="AD389" i="3" s="1"/>
  <c r="AC453" i="4"/>
  <c r="AE453" i="4" s="1"/>
  <c r="AC453" i="3"/>
  <c r="AD453" i="3" s="1"/>
  <c r="AC541" i="4"/>
  <c r="AE541" i="4" s="1"/>
  <c r="AC541" i="3"/>
  <c r="AD541" i="3" s="1"/>
  <c r="AC669" i="4"/>
  <c r="AE669" i="4" s="1"/>
  <c r="AC669" i="3"/>
  <c r="AD669" i="3" s="1"/>
  <c r="AC366" i="4"/>
  <c r="AE366" i="4" s="1"/>
  <c r="AC366" i="3"/>
  <c r="AD366" i="3" s="1"/>
  <c r="AC430" i="4"/>
  <c r="AE430" i="4" s="1"/>
  <c r="AC430" i="3"/>
  <c r="AD430" i="3" s="1"/>
  <c r="AC327" i="4"/>
  <c r="AE327" i="4" s="1"/>
  <c r="AC327" i="3"/>
  <c r="AD327" i="3" s="1"/>
  <c r="AC391" i="4"/>
  <c r="AE391" i="4" s="1"/>
  <c r="AC391" i="3"/>
  <c r="AD391" i="3" s="1"/>
  <c r="AC455" i="4"/>
  <c r="AE455" i="4" s="1"/>
  <c r="AC455" i="3"/>
  <c r="AD455" i="3" s="1"/>
  <c r="AC533" i="4"/>
  <c r="AE533" i="4" s="1"/>
  <c r="AC533" i="3"/>
  <c r="AD533" i="3" s="1"/>
  <c r="AC661" i="4"/>
  <c r="AE661" i="4" s="1"/>
  <c r="AC661" i="3"/>
  <c r="AD661" i="3" s="1"/>
  <c r="AC368" i="4"/>
  <c r="AE368" i="4" s="1"/>
  <c r="AC368" i="3"/>
  <c r="AD368" i="3" s="1"/>
  <c r="AC432" i="4"/>
  <c r="AE432" i="4" s="1"/>
  <c r="AC432" i="3"/>
  <c r="AD432" i="3" s="1"/>
  <c r="AC494" i="4"/>
  <c r="AE494" i="4" s="1"/>
  <c r="AC494" i="3"/>
  <c r="AD494" i="3" s="1"/>
  <c r="AC558" i="4"/>
  <c r="AE558" i="4" s="1"/>
  <c r="AC558" i="3"/>
  <c r="AD558" i="3" s="1"/>
  <c r="AC622" i="4"/>
  <c r="AE622" i="4" s="1"/>
  <c r="AC622" i="3"/>
  <c r="AD622" i="3" s="1"/>
  <c r="AC686" i="4"/>
  <c r="AE686" i="4" s="1"/>
  <c r="AC686" i="3"/>
  <c r="AD686" i="3" s="1"/>
  <c r="AC527" i="4"/>
  <c r="AE527" i="4" s="1"/>
  <c r="AC527" i="3"/>
  <c r="AD527" i="3" s="1"/>
  <c r="AC591" i="4"/>
  <c r="AE591" i="4" s="1"/>
  <c r="AC591" i="3"/>
  <c r="AD591" i="3" s="1"/>
  <c r="AC655" i="4"/>
  <c r="AE655" i="4" s="1"/>
  <c r="AC655" i="3"/>
  <c r="AD655" i="3" s="1"/>
  <c r="AC496" i="4"/>
  <c r="AE496" i="4" s="1"/>
  <c r="AC496" i="3"/>
  <c r="AD496" i="3" s="1"/>
  <c r="AC560" i="4"/>
  <c r="AE560" i="4" s="1"/>
  <c r="AC560" i="3"/>
  <c r="AD560" i="3" s="1"/>
  <c r="AC624" i="4"/>
  <c r="AE624" i="4" s="1"/>
  <c r="AC624" i="3"/>
  <c r="AD624" i="3" s="1"/>
  <c r="AC688" i="4"/>
  <c r="AE688" i="4" s="1"/>
  <c r="AC688" i="3"/>
  <c r="AD688" i="3" s="1"/>
  <c r="AC529" i="4"/>
  <c r="AE529" i="4" s="1"/>
  <c r="AC529" i="3"/>
  <c r="AD529" i="3" s="1"/>
  <c r="AC593" i="4"/>
  <c r="AE593" i="4" s="1"/>
  <c r="AC593" i="3"/>
  <c r="AD593" i="3" s="1"/>
  <c r="AC657" i="4"/>
  <c r="AE657" i="4" s="1"/>
  <c r="AC657" i="3"/>
  <c r="AD657" i="3" s="1"/>
  <c r="AC498" i="4"/>
  <c r="AE498" i="4" s="1"/>
  <c r="AC498" i="3"/>
  <c r="AD498" i="3" s="1"/>
  <c r="AC562" i="4"/>
  <c r="AE562" i="4" s="1"/>
  <c r="AC562" i="3"/>
  <c r="AD562" i="3" s="1"/>
  <c r="AC626" i="4"/>
  <c r="AE626" i="4" s="1"/>
  <c r="AC626" i="3"/>
  <c r="AD626" i="3" s="1"/>
  <c r="AC690" i="4"/>
  <c r="AE690" i="4" s="1"/>
  <c r="AC690" i="3"/>
  <c r="AD690" i="3" s="1"/>
  <c r="AC531" i="4"/>
  <c r="AE531" i="4" s="1"/>
  <c r="AC531" i="3"/>
  <c r="AD531" i="3" s="1"/>
  <c r="AC595" i="4"/>
  <c r="AE595" i="4" s="1"/>
  <c r="AC595" i="3"/>
  <c r="AD595" i="3" s="1"/>
  <c r="AC659" i="4"/>
  <c r="AE659" i="4" s="1"/>
  <c r="AC659" i="3"/>
  <c r="AD659" i="3" s="1"/>
  <c r="AC266" i="4"/>
  <c r="AE266" i="4" s="1"/>
  <c r="AC266" i="3"/>
  <c r="AD266" i="3" s="1"/>
  <c r="AC89" i="4"/>
  <c r="AE89" i="4" s="1"/>
  <c r="AC89" i="3"/>
  <c r="AD89" i="3" s="1"/>
  <c r="AC25" i="4"/>
  <c r="AE25" i="4" s="1"/>
  <c r="AC25" i="3"/>
  <c r="AD25" i="3" s="1"/>
  <c r="AC120" i="4"/>
  <c r="AE120" i="4" s="1"/>
  <c r="AC120" i="3"/>
  <c r="AD120" i="3" s="1"/>
  <c r="AC56" i="4"/>
  <c r="AE56" i="4" s="1"/>
  <c r="AC56" i="3"/>
  <c r="AD56" i="3" s="1"/>
  <c r="AC111" i="4"/>
  <c r="AE111" i="4" s="1"/>
  <c r="AC111" i="3"/>
  <c r="AD111" i="3" s="1"/>
  <c r="AC47" i="4"/>
  <c r="AE47" i="4" s="1"/>
  <c r="AC47" i="3"/>
  <c r="AD47" i="3" s="1"/>
  <c r="AC134" i="4"/>
  <c r="AE134" i="4" s="1"/>
  <c r="AC134" i="3"/>
  <c r="AD134" i="3" s="1"/>
  <c r="AC70" i="4"/>
  <c r="AE70" i="4" s="1"/>
  <c r="AC70" i="3"/>
  <c r="AD70" i="3" s="1"/>
  <c r="AC6" i="4"/>
  <c r="AE6" i="4" s="1"/>
  <c r="AC6" i="3"/>
  <c r="AD6" i="3" s="1"/>
  <c r="AC101" i="4"/>
  <c r="AE101" i="4" s="1"/>
  <c r="AC101" i="3"/>
  <c r="AD101" i="3" s="1"/>
  <c r="AC40" i="4"/>
  <c r="AE40" i="4" s="1"/>
  <c r="AC40" i="3"/>
  <c r="AD40" i="3" s="1"/>
  <c r="AC409" i="4"/>
  <c r="AE409" i="4" s="1"/>
  <c r="AC409" i="3"/>
  <c r="AD409" i="3" s="1"/>
  <c r="AC37" i="4"/>
  <c r="AE37" i="4" s="1"/>
  <c r="AC37" i="3"/>
  <c r="AD37" i="3" s="1"/>
  <c r="AC52" i="4"/>
  <c r="AE52" i="4" s="1"/>
  <c r="AC52" i="3"/>
  <c r="AD52" i="3" s="1"/>
  <c r="AC44" i="4"/>
  <c r="AE44" i="4" s="1"/>
  <c r="AC44" i="3"/>
  <c r="AD44" i="3" s="1"/>
  <c r="AC187" i="4"/>
  <c r="AE187" i="4" s="1"/>
  <c r="AC187" i="3"/>
  <c r="AD187" i="3" s="1"/>
  <c r="AC261" i="4"/>
  <c r="AE261" i="4" s="1"/>
  <c r="AC261" i="3"/>
  <c r="AD261" i="3" s="1"/>
  <c r="AC135" i="4"/>
  <c r="AE135" i="4" s="1"/>
  <c r="AC135" i="3"/>
  <c r="AD135" i="3" s="1"/>
  <c r="AC288" i="4"/>
  <c r="AE288" i="4" s="1"/>
  <c r="AC288" i="3"/>
  <c r="AD288" i="3" s="1"/>
  <c r="AC115" i="4"/>
  <c r="AE115" i="4" s="1"/>
  <c r="AC115" i="3"/>
  <c r="AD115" i="3" s="1"/>
  <c r="AC51" i="4"/>
  <c r="AE51" i="4" s="1"/>
  <c r="AC51" i="3"/>
  <c r="AD51" i="3" s="1"/>
  <c r="AC106" i="4"/>
  <c r="AE106" i="4" s="1"/>
  <c r="AC106" i="3"/>
  <c r="AD106" i="3" s="1"/>
  <c r="AC42" i="4"/>
  <c r="AE42" i="4" s="1"/>
  <c r="AC42" i="3"/>
  <c r="AD42" i="3" s="1"/>
  <c r="AC163" i="4"/>
  <c r="AE163" i="4" s="1"/>
  <c r="AC163" i="3"/>
  <c r="AD163" i="3" s="1"/>
  <c r="AC227" i="4"/>
  <c r="AE227" i="4" s="1"/>
  <c r="AC227" i="3"/>
  <c r="AD227" i="3" s="1"/>
  <c r="AC291" i="4"/>
  <c r="AE291" i="4" s="1"/>
  <c r="AC291" i="3"/>
  <c r="AD291" i="3" s="1"/>
  <c r="AC140" i="4"/>
  <c r="AE140" i="4" s="1"/>
  <c r="AC140" i="3"/>
  <c r="AD140" i="3" s="1"/>
  <c r="AC204" i="4"/>
  <c r="AE204" i="4" s="1"/>
  <c r="AC204" i="3"/>
  <c r="AD204" i="3" s="1"/>
  <c r="AC268" i="4"/>
  <c r="AE268" i="4" s="1"/>
  <c r="AC268" i="3"/>
  <c r="AD268" i="3" s="1"/>
  <c r="AC393" i="4"/>
  <c r="AE393" i="4" s="1"/>
  <c r="AC393" i="3"/>
  <c r="AD393" i="3" s="1"/>
  <c r="AC173" i="4"/>
  <c r="AE173" i="4" s="1"/>
  <c r="AC173" i="3"/>
  <c r="AD173" i="3" s="1"/>
  <c r="AC237" i="4"/>
  <c r="AE237" i="4" s="1"/>
  <c r="AC237" i="3"/>
  <c r="AD237" i="3" s="1"/>
  <c r="AC301" i="4"/>
  <c r="AE301" i="4" s="1"/>
  <c r="AC301" i="3"/>
  <c r="AD301" i="3" s="1"/>
  <c r="AC142" i="4"/>
  <c r="AE142" i="4" s="1"/>
  <c r="AC142" i="3"/>
  <c r="AD142" i="3" s="1"/>
  <c r="AC206" i="4"/>
  <c r="AE206" i="4" s="1"/>
  <c r="AC206" i="3"/>
  <c r="AD206" i="3" s="1"/>
  <c r="AC270" i="4"/>
  <c r="AE270" i="4" s="1"/>
  <c r="AC270" i="3"/>
  <c r="AD270" i="3" s="1"/>
  <c r="AC441" i="4"/>
  <c r="AE441" i="4" s="1"/>
  <c r="AC441" i="3"/>
  <c r="AD441" i="3" s="1"/>
  <c r="AC175" i="4"/>
  <c r="AE175" i="4" s="1"/>
  <c r="AC175" i="3"/>
  <c r="AD175" i="3" s="1"/>
  <c r="AC239" i="4"/>
  <c r="AE239" i="4" s="1"/>
  <c r="AC239" i="3"/>
  <c r="AD239" i="3" s="1"/>
  <c r="AC303" i="4"/>
  <c r="AE303" i="4" s="1"/>
  <c r="AC303" i="3"/>
  <c r="AD303" i="3" s="1"/>
  <c r="AC136" i="4"/>
  <c r="AE136" i="4" s="1"/>
  <c r="AC136" i="3"/>
  <c r="AD136" i="3" s="1"/>
  <c r="AC200" i="4"/>
  <c r="AE200" i="4" s="1"/>
  <c r="AC200" i="3"/>
  <c r="AD200" i="3" s="1"/>
  <c r="AC264" i="4"/>
  <c r="AE264" i="4" s="1"/>
  <c r="AC264" i="3"/>
  <c r="AD264" i="3" s="1"/>
  <c r="AC321" i="4"/>
  <c r="AE321" i="4" s="1"/>
  <c r="AC321" i="3"/>
  <c r="AD321" i="3" s="1"/>
  <c r="AC145" i="4"/>
  <c r="AE145" i="4" s="1"/>
  <c r="AC145" i="3"/>
  <c r="AD145" i="3" s="1"/>
  <c r="AC209" i="4"/>
  <c r="AE209" i="4" s="1"/>
  <c r="AC209" i="3"/>
  <c r="AD209" i="3" s="1"/>
  <c r="AC273" i="4"/>
  <c r="AE273" i="4" s="1"/>
  <c r="AG273" i="4" s="1"/>
  <c r="AH273" i="4" s="1"/>
  <c r="AC273" i="3"/>
  <c r="AD273" i="3" s="1"/>
  <c r="AC620" i="4"/>
  <c r="AE620" i="4" s="1"/>
  <c r="AC620" i="3"/>
  <c r="AD620" i="3" s="1"/>
  <c r="AC386" i="4"/>
  <c r="AE386" i="4" s="1"/>
  <c r="AC386" i="3"/>
  <c r="AD386" i="3" s="1"/>
  <c r="AC450" i="4"/>
  <c r="AE450" i="4" s="1"/>
  <c r="AC450" i="3"/>
  <c r="AD450" i="3" s="1"/>
  <c r="AC331" i="4"/>
  <c r="AE331" i="4" s="1"/>
  <c r="AC331" i="3"/>
  <c r="AD331" i="3" s="1"/>
  <c r="AC395" i="4"/>
  <c r="AE395" i="4" s="1"/>
  <c r="AC395" i="3"/>
  <c r="AD395" i="3" s="1"/>
  <c r="AC459" i="4"/>
  <c r="AE459" i="4" s="1"/>
  <c r="AC459" i="3"/>
  <c r="AD459" i="3" s="1"/>
  <c r="AC580" i="4"/>
  <c r="AE580" i="4" s="1"/>
  <c r="AC580" i="3"/>
  <c r="AD580" i="3" s="1"/>
  <c r="AC708" i="4"/>
  <c r="AE708" i="4" s="1"/>
  <c r="AG708" i="4" s="1"/>
  <c r="AH708" i="4" s="1"/>
  <c r="AC708" i="3"/>
  <c r="AD708" i="3" s="1"/>
  <c r="AC372" i="4"/>
  <c r="AE372" i="4" s="1"/>
  <c r="AC372" i="3"/>
  <c r="AD372" i="3" s="1"/>
  <c r="AC436" i="4"/>
  <c r="AE436" i="4" s="1"/>
  <c r="AC436" i="3"/>
  <c r="AD436" i="3" s="1"/>
  <c r="AC333" i="4"/>
  <c r="AE333" i="4" s="1"/>
  <c r="AC333" i="3"/>
  <c r="AD333" i="3" s="1"/>
  <c r="AC397" i="4"/>
  <c r="AE397" i="4" s="1"/>
  <c r="AC397" i="3"/>
  <c r="AD397" i="3" s="1"/>
  <c r="AC461" i="4"/>
  <c r="AE461" i="4" s="1"/>
  <c r="AC461" i="3"/>
  <c r="AD461" i="3" s="1"/>
  <c r="AC572" i="4"/>
  <c r="AE572" i="4" s="1"/>
  <c r="AC572" i="3"/>
  <c r="AD572" i="3" s="1"/>
  <c r="AC700" i="4"/>
  <c r="AE700" i="4" s="1"/>
  <c r="AC700" i="3"/>
  <c r="AD700" i="3" s="1"/>
  <c r="AC374" i="4"/>
  <c r="AE374" i="4" s="1"/>
  <c r="AC374" i="3"/>
  <c r="AD374" i="3" s="1"/>
  <c r="AC438" i="4"/>
  <c r="AE438" i="4" s="1"/>
  <c r="AC438" i="3"/>
  <c r="AD438" i="3" s="1"/>
  <c r="AC335" i="4"/>
  <c r="AE335" i="4" s="1"/>
  <c r="AC335" i="3"/>
  <c r="AD335" i="3" s="1"/>
  <c r="AC399" i="4"/>
  <c r="AE399" i="4" s="1"/>
  <c r="AC399" i="3"/>
  <c r="AD399" i="3" s="1"/>
  <c r="AC463" i="4"/>
  <c r="AE463" i="4" s="1"/>
  <c r="AC463" i="3"/>
  <c r="AD463" i="3" s="1"/>
  <c r="AC564" i="4"/>
  <c r="AE564" i="4" s="1"/>
  <c r="AC564" i="3"/>
  <c r="AD564" i="3" s="1"/>
  <c r="AC692" i="4"/>
  <c r="AE692" i="4" s="1"/>
  <c r="AC692" i="3"/>
  <c r="AD692" i="3" s="1"/>
  <c r="AC376" i="4"/>
  <c r="AE376" i="4" s="1"/>
  <c r="AC376" i="3"/>
  <c r="AD376" i="3" s="1"/>
  <c r="AC440" i="4"/>
  <c r="AE440" i="4" s="1"/>
  <c r="AC440" i="3"/>
  <c r="AD440" i="3" s="1"/>
  <c r="AC502" i="4"/>
  <c r="AE502" i="4" s="1"/>
  <c r="AC502" i="3"/>
  <c r="AD502" i="3" s="1"/>
  <c r="AC566" i="4"/>
  <c r="AE566" i="4" s="1"/>
  <c r="AC566" i="3"/>
  <c r="AD566" i="3" s="1"/>
  <c r="AC630" i="4"/>
  <c r="AE630" i="4" s="1"/>
  <c r="AC630" i="3"/>
  <c r="AD630" i="3" s="1"/>
  <c r="AC694" i="4"/>
  <c r="AE694" i="4" s="1"/>
  <c r="AC694" i="3"/>
  <c r="AD694" i="3" s="1"/>
  <c r="AC535" i="4"/>
  <c r="AE535" i="4" s="1"/>
  <c r="AC535" i="3"/>
  <c r="AD535" i="3" s="1"/>
  <c r="AC599" i="4"/>
  <c r="AE599" i="4" s="1"/>
  <c r="AC599" i="3"/>
  <c r="AD599" i="3" s="1"/>
  <c r="AC663" i="4"/>
  <c r="AE663" i="4" s="1"/>
  <c r="AC663" i="3"/>
  <c r="AD663" i="3" s="1"/>
  <c r="AC504" i="4"/>
  <c r="AE504" i="4" s="1"/>
  <c r="AC504" i="3"/>
  <c r="AD504" i="3" s="1"/>
  <c r="AC568" i="4"/>
  <c r="AE568" i="4" s="1"/>
  <c r="AC568" i="3"/>
  <c r="AD568" i="3" s="1"/>
  <c r="AC632" i="4"/>
  <c r="AE632" i="4" s="1"/>
  <c r="AC632" i="3"/>
  <c r="AD632" i="3" s="1"/>
  <c r="AC696" i="4"/>
  <c r="AE696" i="4" s="1"/>
  <c r="AC696" i="3"/>
  <c r="AD696" i="3" s="1"/>
  <c r="AC537" i="4"/>
  <c r="AE537" i="4" s="1"/>
  <c r="AC537" i="3"/>
  <c r="AD537" i="3" s="1"/>
  <c r="AC601" i="4"/>
  <c r="AE601" i="4" s="1"/>
  <c r="AC601" i="3"/>
  <c r="AD601" i="3" s="1"/>
  <c r="AC665" i="4"/>
  <c r="AE665" i="4" s="1"/>
  <c r="AC665" i="3"/>
  <c r="AD665" i="3" s="1"/>
  <c r="AC506" i="4"/>
  <c r="AE506" i="4" s="1"/>
  <c r="AC506" i="3"/>
  <c r="AD506" i="3" s="1"/>
  <c r="AC570" i="4"/>
  <c r="AE570" i="4" s="1"/>
  <c r="AC570" i="3"/>
  <c r="AD570" i="3" s="1"/>
  <c r="AC634" i="4"/>
  <c r="AE634" i="4" s="1"/>
  <c r="AC634" i="3"/>
  <c r="AD634" i="3" s="1"/>
  <c r="AC698" i="4"/>
  <c r="AE698" i="4" s="1"/>
  <c r="AC698" i="3"/>
  <c r="AD698" i="3" s="1"/>
  <c r="AC539" i="4"/>
  <c r="AE539" i="4" s="1"/>
  <c r="AC539" i="3"/>
  <c r="AD539" i="3" s="1"/>
  <c r="AC603" i="4"/>
  <c r="AE603" i="4" s="1"/>
  <c r="AC603" i="3"/>
  <c r="AD603" i="3" s="1"/>
  <c r="AC667" i="4"/>
  <c r="AE667" i="4" s="1"/>
  <c r="AC667" i="3"/>
  <c r="AD667" i="3" s="1"/>
  <c r="AC202" i="4"/>
  <c r="AE202" i="4" s="1"/>
  <c r="AC202" i="3"/>
  <c r="AD202" i="3" s="1"/>
  <c r="AC81" i="4"/>
  <c r="AE81" i="4" s="1"/>
  <c r="AC81" i="3"/>
  <c r="AD81" i="3" s="1"/>
  <c r="AC17" i="4"/>
  <c r="AE17" i="4" s="1"/>
  <c r="AG17" i="4" s="1"/>
  <c r="AH17" i="4" s="1"/>
  <c r="AC17" i="3"/>
  <c r="AD17" i="3" s="1"/>
  <c r="AC112" i="4"/>
  <c r="AE112" i="4" s="1"/>
  <c r="AC112" i="3"/>
  <c r="AD112" i="3" s="1"/>
  <c r="AC48" i="4"/>
  <c r="AE48" i="4" s="1"/>
  <c r="AC48" i="3"/>
  <c r="AD48" i="3" s="1"/>
  <c r="AC103" i="4"/>
  <c r="AE103" i="4" s="1"/>
  <c r="AC103" i="3"/>
  <c r="AD103" i="3" s="1"/>
  <c r="AC39" i="4"/>
  <c r="AE39" i="4" s="1"/>
  <c r="AC39" i="3"/>
  <c r="AD39" i="3" s="1"/>
  <c r="AC126" i="4"/>
  <c r="AE126" i="4" s="1"/>
  <c r="AC126" i="3"/>
  <c r="AD126" i="3" s="1"/>
  <c r="AC62" i="4"/>
  <c r="AE62" i="4" s="1"/>
  <c r="AC62" i="3"/>
  <c r="AD62" i="3" s="1"/>
  <c r="AC298" i="4"/>
  <c r="AE298" i="4" s="1"/>
  <c r="AC298" i="3"/>
  <c r="AD298" i="3" s="1"/>
  <c r="AC93" i="4"/>
  <c r="AE93" i="4" s="1"/>
  <c r="AC93" i="3"/>
  <c r="AD93" i="3" s="1"/>
  <c r="AC28" i="4"/>
  <c r="AE28" i="4" s="1"/>
  <c r="AC28" i="3"/>
  <c r="AD28" i="3" s="1"/>
  <c r="AC100" i="4"/>
  <c r="AE100" i="4" s="1"/>
  <c r="AC100" i="3"/>
  <c r="AD100" i="3" s="1"/>
  <c r="AC92" i="4"/>
  <c r="AE92" i="4" s="1"/>
  <c r="AG92" i="4" s="1"/>
  <c r="AH92" i="4" s="1"/>
  <c r="AC92" i="3"/>
  <c r="AD92" i="3" s="1"/>
  <c r="AC19" i="4"/>
  <c r="AE19" i="4" s="1"/>
  <c r="AC19" i="3"/>
  <c r="AD19" i="3" s="1"/>
  <c r="AC8" i="4"/>
  <c r="AE8" i="4" s="1"/>
  <c r="AC8" i="3"/>
  <c r="AD8" i="3" s="1"/>
  <c r="AC314" i="4"/>
  <c r="AE314" i="4" s="1"/>
  <c r="AC314" i="3"/>
  <c r="AD314" i="3" s="1"/>
  <c r="AC164" i="4"/>
  <c r="AE164" i="4" s="1"/>
  <c r="AC164" i="3"/>
  <c r="AD164" i="3" s="1"/>
  <c r="AC337" i="4"/>
  <c r="AE337" i="4" s="1"/>
  <c r="AC337" i="3"/>
  <c r="AD337" i="3" s="1"/>
  <c r="AC107" i="4"/>
  <c r="AE107" i="4" s="1"/>
  <c r="AC107" i="3"/>
  <c r="AD107" i="3" s="1"/>
  <c r="AC43" i="4"/>
  <c r="AE43" i="4" s="1"/>
  <c r="AC43" i="3"/>
  <c r="AD43" i="3" s="1"/>
  <c r="AC98" i="4"/>
  <c r="AE98" i="4" s="1"/>
  <c r="AC98" i="3"/>
  <c r="AD98" i="3" s="1"/>
  <c r="AC34" i="4"/>
  <c r="AE34" i="4" s="1"/>
  <c r="AC34" i="3"/>
  <c r="AD34" i="3" s="1"/>
  <c r="AC171" i="4"/>
  <c r="AE171" i="4" s="1"/>
  <c r="AC171" i="3"/>
  <c r="AD171" i="3" s="1"/>
  <c r="AC235" i="4"/>
  <c r="AE235" i="4" s="1"/>
  <c r="AC235" i="3"/>
  <c r="AD235" i="3" s="1"/>
  <c r="AC299" i="4"/>
  <c r="AE299" i="4" s="1"/>
  <c r="AC299" i="3"/>
  <c r="AD299" i="3" s="1"/>
  <c r="AC148" i="4"/>
  <c r="AE148" i="4" s="1"/>
  <c r="AC148" i="3"/>
  <c r="AD148" i="3" s="1"/>
  <c r="AC212" i="4"/>
  <c r="AE212" i="4" s="1"/>
  <c r="AC212" i="3"/>
  <c r="AD212" i="3" s="1"/>
  <c r="AC276" i="4"/>
  <c r="AE276" i="4" s="1"/>
  <c r="AC276" i="3"/>
  <c r="AD276" i="3" s="1"/>
  <c r="AC457" i="4"/>
  <c r="AE457" i="4" s="1"/>
  <c r="AC457" i="3"/>
  <c r="AD457" i="3" s="1"/>
  <c r="AC181" i="4"/>
  <c r="AE181" i="4" s="1"/>
  <c r="AC181" i="3"/>
  <c r="AD181" i="3" s="1"/>
  <c r="AC245" i="4"/>
  <c r="AE245" i="4" s="1"/>
  <c r="AC245" i="3"/>
  <c r="AD245" i="3" s="1"/>
  <c r="AC309" i="4"/>
  <c r="AE309" i="4" s="1"/>
  <c r="AC309" i="3"/>
  <c r="AD309" i="3" s="1"/>
  <c r="AC150" i="4"/>
  <c r="AE150" i="4" s="1"/>
  <c r="AC150" i="3"/>
  <c r="AD150" i="3" s="1"/>
  <c r="AC214" i="4"/>
  <c r="AE214" i="4" s="1"/>
  <c r="AC214" i="3"/>
  <c r="AD214" i="3" s="1"/>
  <c r="AC278" i="4"/>
  <c r="AE278" i="4" s="1"/>
  <c r="AC278" i="3"/>
  <c r="AD278" i="3" s="1"/>
  <c r="AC588" i="4"/>
  <c r="AE588" i="4" s="1"/>
  <c r="AC588" i="3"/>
  <c r="AD588" i="3" s="1"/>
  <c r="AC183" i="4"/>
  <c r="AE183" i="4" s="1"/>
  <c r="AC183" i="3"/>
  <c r="AD183" i="3" s="1"/>
  <c r="AC247" i="4"/>
  <c r="AE247" i="4" s="1"/>
  <c r="AC247" i="3"/>
  <c r="AD247" i="3" s="1"/>
  <c r="AC311" i="4"/>
  <c r="AE311" i="4" s="1"/>
  <c r="AC311" i="3"/>
  <c r="AD311" i="3" s="1"/>
  <c r="AC144" i="4"/>
  <c r="AE144" i="4" s="1"/>
  <c r="AC144" i="3"/>
  <c r="AD144" i="3" s="1"/>
  <c r="AC208" i="4"/>
  <c r="AE208" i="4" s="1"/>
  <c r="AC208" i="3"/>
  <c r="AD208" i="3" s="1"/>
  <c r="AC272" i="4"/>
  <c r="AE272" i="4" s="1"/>
  <c r="AC272" i="3"/>
  <c r="AD272" i="3" s="1"/>
  <c r="AC322" i="4"/>
  <c r="AE322" i="4" s="1"/>
  <c r="AC322" i="3"/>
  <c r="AD322" i="3" s="1"/>
  <c r="AC153" i="4"/>
  <c r="AE153" i="4" s="1"/>
  <c r="AC153" i="3"/>
  <c r="AD153" i="3" s="1"/>
  <c r="AC217" i="4"/>
  <c r="AE217" i="4" s="1"/>
  <c r="AC217" i="3"/>
  <c r="AD217" i="3" s="1"/>
  <c r="AC281" i="4"/>
  <c r="AE281" i="4" s="1"/>
  <c r="AC281" i="3"/>
  <c r="AD281" i="3" s="1"/>
  <c r="AC330" i="4"/>
  <c r="AE330" i="4" s="1"/>
  <c r="AC330" i="3"/>
  <c r="AD330" i="3" s="1"/>
  <c r="AC394" i="4"/>
  <c r="AE394" i="4" s="1"/>
  <c r="AC394" i="3"/>
  <c r="AD394" i="3" s="1"/>
  <c r="AC458" i="4"/>
  <c r="AE458" i="4" s="1"/>
  <c r="AC458" i="3"/>
  <c r="AD458" i="3" s="1"/>
  <c r="AC339" i="4"/>
  <c r="AE339" i="4" s="1"/>
  <c r="AC339" i="3"/>
  <c r="AD339" i="3" s="1"/>
  <c r="AC403" i="4"/>
  <c r="AE403" i="4" s="1"/>
  <c r="AC403" i="3"/>
  <c r="AD403" i="3" s="1"/>
  <c r="AC467" i="4"/>
  <c r="AE467" i="4" s="1"/>
  <c r="AC467" i="3"/>
  <c r="AD467" i="3" s="1"/>
  <c r="AC581" i="4"/>
  <c r="AE581" i="4" s="1"/>
  <c r="AC581" i="3"/>
  <c r="AD581" i="3" s="1"/>
  <c r="AC709" i="4"/>
  <c r="AE709" i="4" s="1"/>
  <c r="AC709" i="3"/>
  <c r="AD709" i="3" s="1"/>
  <c r="AC380" i="4"/>
  <c r="AE380" i="4" s="1"/>
  <c r="AC380" i="3"/>
  <c r="AD380" i="3" s="1"/>
  <c r="AC444" i="4"/>
  <c r="AE444" i="4" s="1"/>
  <c r="AC444" i="3"/>
  <c r="AD444" i="3" s="1"/>
  <c r="AC341" i="4"/>
  <c r="AE341" i="4" s="1"/>
  <c r="AC341" i="3"/>
  <c r="AD341" i="3" s="1"/>
  <c r="AC405" i="4"/>
  <c r="AE405" i="4" s="1"/>
  <c r="AC405" i="3"/>
  <c r="AD405" i="3" s="1"/>
  <c r="AC469" i="4"/>
  <c r="AE469" i="4" s="1"/>
  <c r="AC469" i="3"/>
  <c r="AD469" i="3" s="1"/>
  <c r="AC573" i="4"/>
  <c r="AE573" i="4" s="1"/>
  <c r="AC573" i="3"/>
  <c r="AD573" i="3" s="1"/>
  <c r="AC701" i="4"/>
  <c r="AE701" i="4" s="1"/>
  <c r="AC701" i="3"/>
  <c r="AD701" i="3" s="1"/>
  <c r="AC382" i="4"/>
  <c r="AE382" i="4" s="1"/>
  <c r="AC382" i="3"/>
  <c r="AD382" i="3" s="1"/>
  <c r="AC446" i="4"/>
  <c r="AE446" i="4" s="1"/>
  <c r="AC446" i="3"/>
  <c r="AD446" i="3" s="1"/>
  <c r="AC343" i="4"/>
  <c r="AE343" i="4" s="1"/>
  <c r="AC343" i="3"/>
  <c r="AD343" i="3" s="1"/>
  <c r="AC407" i="4"/>
  <c r="AE407" i="4" s="1"/>
  <c r="AC407" i="3"/>
  <c r="AD407" i="3" s="1"/>
  <c r="AC471" i="4"/>
  <c r="AE471" i="4" s="1"/>
  <c r="AC471" i="3"/>
  <c r="AD471" i="3" s="1"/>
  <c r="AC565" i="4"/>
  <c r="AE565" i="4" s="1"/>
  <c r="AG565" i="4" s="1"/>
  <c r="AH565" i="4" s="1"/>
  <c r="AC565" i="3"/>
  <c r="AD565" i="3" s="1"/>
  <c r="AC693" i="4"/>
  <c r="AE693" i="4" s="1"/>
  <c r="AC693" i="3"/>
  <c r="AD693" i="3" s="1"/>
  <c r="AC384" i="4"/>
  <c r="AE384" i="4" s="1"/>
  <c r="AC384" i="3"/>
  <c r="AD384" i="3" s="1"/>
  <c r="AC448" i="4"/>
  <c r="AE448" i="4" s="1"/>
  <c r="AC448" i="3"/>
  <c r="AD448" i="3" s="1"/>
  <c r="AC510" i="4"/>
  <c r="AE510" i="4" s="1"/>
  <c r="AC510" i="3"/>
  <c r="AD510" i="3" s="1"/>
  <c r="AC574" i="4"/>
  <c r="AE574" i="4" s="1"/>
  <c r="AC574" i="3"/>
  <c r="AD574" i="3" s="1"/>
  <c r="AC638" i="4"/>
  <c r="AE638" i="4" s="1"/>
  <c r="AC638" i="3"/>
  <c r="AD638" i="3" s="1"/>
  <c r="AC702" i="4"/>
  <c r="AE702" i="4" s="1"/>
  <c r="AC702" i="3"/>
  <c r="AD702" i="3" s="1"/>
  <c r="AC543" i="4"/>
  <c r="AE543" i="4" s="1"/>
  <c r="AC543" i="3"/>
  <c r="AD543" i="3" s="1"/>
  <c r="AC607" i="4"/>
  <c r="AE607" i="4" s="1"/>
  <c r="AC607" i="3"/>
  <c r="AD607" i="3" s="1"/>
  <c r="AC671" i="4"/>
  <c r="AE671" i="4" s="1"/>
  <c r="AC671" i="3"/>
  <c r="AD671" i="3" s="1"/>
  <c r="AC512" i="4"/>
  <c r="AE512" i="4" s="1"/>
  <c r="AC512" i="3"/>
  <c r="AD512" i="3" s="1"/>
  <c r="AC576" i="4"/>
  <c r="AE576" i="4" s="1"/>
  <c r="AC576" i="3"/>
  <c r="AD576" i="3" s="1"/>
  <c r="AC640" i="4"/>
  <c r="AE640" i="4" s="1"/>
  <c r="AC640" i="3"/>
  <c r="AD640" i="3" s="1"/>
  <c r="AC704" i="4"/>
  <c r="AE704" i="4" s="1"/>
  <c r="AC704" i="3"/>
  <c r="AD704" i="3" s="1"/>
  <c r="AC545" i="4"/>
  <c r="AE545" i="4" s="1"/>
  <c r="AC545" i="3"/>
  <c r="AD545" i="3" s="1"/>
  <c r="AC609" i="4"/>
  <c r="AE609" i="4" s="1"/>
  <c r="AC609" i="3"/>
  <c r="AD609" i="3" s="1"/>
  <c r="AC673" i="4"/>
  <c r="AE673" i="4" s="1"/>
  <c r="AC673" i="3"/>
  <c r="AD673" i="3" s="1"/>
  <c r="AC514" i="4"/>
  <c r="AE514" i="4" s="1"/>
  <c r="AC514" i="3"/>
  <c r="AD514" i="3" s="1"/>
  <c r="AC578" i="4"/>
  <c r="AE578" i="4" s="1"/>
  <c r="AC578" i="3"/>
  <c r="AD578" i="3" s="1"/>
  <c r="AC642" i="4"/>
  <c r="AE642" i="4" s="1"/>
  <c r="AC642" i="3"/>
  <c r="AD642" i="3" s="1"/>
  <c r="AC706" i="4"/>
  <c r="AE706" i="4" s="1"/>
  <c r="AC706" i="3"/>
  <c r="AD706" i="3" s="1"/>
  <c r="AC547" i="4"/>
  <c r="AE547" i="4" s="1"/>
  <c r="AC547" i="3"/>
  <c r="AD547" i="3" s="1"/>
  <c r="AC611" i="4"/>
  <c r="AE611" i="4" s="1"/>
  <c r="AG611" i="4" s="1"/>
  <c r="AH611" i="4" s="1"/>
  <c r="AC611" i="3"/>
  <c r="AD611" i="3" s="1"/>
  <c r="AC675" i="4"/>
  <c r="AE675" i="4" s="1"/>
  <c r="AC675" i="3"/>
  <c r="AD675" i="3" s="1"/>
  <c r="AC138" i="4"/>
  <c r="AE138" i="4" s="1"/>
  <c r="AC138" i="3"/>
  <c r="AD138" i="3" s="1"/>
  <c r="AC73" i="4"/>
  <c r="AE73" i="4" s="1"/>
  <c r="AC73" i="3"/>
  <c r="AD73" i="3" s="1"/>
  <c r="AC9" i="4"/>
  <c r="AE9" i="4" s="1"/>
  <c r="AC9" i="3"/>
  <c r="AD9" i="3" s="1"/>
  <c r="AC104" i="4"/>
  <c r="AE104" i="4" s="1"/>
  <c r="AC104" i="3"/>
  <c r="AD104" i="3" s="1"/>
  <c r="AC473" i="4"/>
  <c r="AE473" i="4" s="1"/>
  <c r="AC473" i="3"/>
  <c r="AD473" i="3" s="1"/>
  <c r="AC95" i="4"/>
  <c r="AE95" i="4" s="1"/>
  <c r="AC95" i="3"/>
  <c r="AD95" i="3" s="1"/>
  <c r="AC31" i="4"/>
  <c r="AE31" i="4" s="1"/>
  <c r="AC31" i="3"/>
  <c r="AD31" i="3" s="1"/>
  <c r="AC118" i="4"/>
  <c r="AE118" i="4" s="1"/>
  <c r="AC118" i="3"/>
  <c r="AD118" i="3" s="1"/>
  <c r="AC54" i="4"/>
  <c r="AE54" i="4" s="1"/>
  <c r="AC54" i="3"/>
  <c r="AD54" i="3" s="1"/>
  <c r="AC234" i="4"/>
  <c r="AE234" i="4" s="1"/>
  <c r="AC234" i="3"/>
  <c r="AD234" i="3" s="1"/>
  <c r="AC85" i="4"/>
  <c r="AE85" i="4" s="1"/>
  <c r="AC85" i="3"/>
  <c r="AD85" i="3" s="1"/>
  <c r="AC5" i="4"/>
  <c r="AE5" i="4" s="1"/>
  <c r="AC5" i="3"/>
  <c r="AD5" i="3" s="1"/>
  <c r="AC61" i="4"/>
  <c r="AE61" i="4" s="1"/>
  <c r="AC61" i="3"/>
  <c r="AD61" i="3" s="1"/>
  <c r="AC76" i="4"/>
  <c r="AE76" i="4" s="1"/>
  <c r="AC76" i="3"/>
  <c r="AD76" i="3" s="1"/>
  <c r="AC124" i="4"/>
  <c r="AE124" i="4" s="1"/>
  <c r="AC124" i="3"/>
  <c r="AD124" i="3" s="1"/>
  <c r="Z529" i="5"/>
  <c r="AA529" i="5" s="1"/>
  <c r="Z363" i="5"/>
  <c r="AA363" i="5" s="1"/>
  <c r="Z467" i="5"/>
  <c r="AA467" i="5" s="1"/>
  <c r="Z433" i="5"/>
  <c r="AA433" i="5" s="1"/>
  <c r="Z191" i="5"/>
  <c r="AA191" i="5" s="1"/>
  <c r="Z153" i="5"/>
  <c r="AA153" i="5" s="1"/>
  <c r="Z198" i="5"/>
  <c r="AA198" i="5" s="1"/>
  <c r="Z160" i="5"/>
  <c r="AA160" i="5" s="1"/>
  <c r="Z35" i="5"/>
  <c r="AA35" i="5" s="1"/>
  <c r="Z543" i="5"/>
  <c r="AA543" i="5" s="1"/>
  <c r="Z154" i="5"/>
  <c r="AA154" i="5" s="1"/>
  <c r="Z631" i="5"/>
  <c r="AA631" i="5" s="1"/>
  <c r="Z205" i="5"/>
  <c r="AA205" i="5" s="1"/>
  <c r="Z228" i="5"/>
  <c r="AA228" i="5" s="1"/>
  <c r="Z595" i="5"/>
  <c r="AA595" i="5" s="1"/>
  <c r="Z436" i="5"/>
  <c r="AA436" i="5" s="1"/>
  <c r="Z627" i="5"/>
  <c r="AA627" i="5" s="1"/>
  <c r="Z244" i="5"/>
  <c r="AA244" i="5" s="1"/>
  <c r="Z659" i="5"/>
  <c r="AA659" i="5" s="1"/>
  <c r="Z563" i="5"/>
  <c r="AA563" i="5" s="1"/>
  <c r="Z691" i="5"/>
  <c r="AA691" i="5" s="1"/>
  <c r="Z185" i="5"/>
  <c r="AA185" i="5" s="1"/>
  <c r="Z146" i="5"/>
  <c r="AA146" i="5" s="1"/>
  <c r="Z408" i="5"/>
  <c r="AA408" i="5" s="1"/>
  <c r="Z639" i="5"/>
  <c r="AA639" i="5" s="1"/>
  <c r="Z272" i="5"/>
  <c r="AA272" i="5" s="1"/>
  <c r="Z304" i="5"/>
  <c r="AA304" i="5" s="1"/>
  <c r="Z336" i="5"/>
  <c r="AA336" i="5" s="1"/>
  <c r="Z368" i="5"/>
  <c r="AA368" i="5" s="1"/>
  <c r="Z715" i="5"/>
  <c r="AA715" i="5" s="1"/>
  <c r="Z296" i="5"/>
  <c r="AA296" i="5" s="1"/>
  <c r="Z328" i="5"/>
  <c r="AA328" i="5" s="1"/>
  <c r="Z360" i="5"/>
  <c r="AA360" i="5" s="1"/>
  <c r="Z575" i="5"/>
  <c r="AA575" i="5" s="1"/>
  <c r="Z703" i="5"/>
  <c r="AA703" i="5" s="1"/>
  <c r="Z246" i="5"/>
  <c r="AA246" i="5" s="1"/>
  <c r="Z275" i="5"/>
  <c r="AA275" i="5" s="1"/>
  <c r="Z307" i="5"/>
  <c r="AA307" i="5" s="1"/>
  <c r="Z339" i="5"/>
  <c r="AA339" i="5" s="1"/>
  <c r="Z371" i="5"/>
  <c r="AA371" i="5" s="1"/>
  <c r="Z210" i="5"/>
  <c r="AA210" i="5" s="1"/>
  <c r="Z269" i="5"/>
  <c r="AA269" i="5" s="1"/>
  <c r="Z301" i="5"/>
  <c r="AA301" i="5" s="1"/>
  <c r="Z333" i="5"/>
  <c r="AA333" i="5" s="1"/>
  <c r="Z365" i="5"/>
  <c r="AA365" i="5" s="1"/>
  <c r="Z267" i="5"/>
  <c r="AA267" i="5" s="1"/>
  <c r="Z18" i="5"/>
  <c r="AA18" i="5" s="1"/>
  <c r="Z50" i="5"/>
  <c r="AA50" i="5" s="1"/>
  <c r="Z82" i="5"/>
  <c r="AA82" i="5" s="1"/>
  <c r="Z114" i="5"/>
  <c r="AA114" i="5" s="1"/>
  <c r="Z149" i="5"/>
  <c r="AA149" i="5" s="1"/>
  <c r="Z181" i="5"/>
  <c r="AA181" i="5" s="1"/>
  <c r="Z178" i="5"/>
  <c r="AA178" i="5" s="1"/>
  <c r="Z459" i="5"/>
  <c r="AA459" i="5" s="1"/>
  <c r="Z571" i="5"/>
  <c r="AA571" i="5" s="1"/>
  <c r="Z699" i="5"/>
  <c r="AA699" i="5" s="1"/>
  <c r="Z457" i="5"/>
  <c r="AA457" i="5" s="1"/>
  <c r="Z521" i="5"/>
  <c r="AA521" i="5" s="1"/>
  <c r="Z611" i="5"/>
  <c r="AA611" i="5" s="1"/>
  <c r="Z405" i="5"/>
  <c r="AA405" i="5" s="1"/>
  <c r="Z462" i="5"/>
  <c r="AA462" i="5" s="1"/>
  <c r="Z675" i="5"/>
  <c r="AA675" i="5" s="1"/>
  <c r="Z526" i="5"/>
  <c r="AA526" i="5" s="1"/>
  <c r="Z579" i="5"/>
  <c r="AA579" i="5" s="1"/>
  <c r="Z707" i="5"/>
  <c r="AA707" i="5" s="1"/>
  <c r="Z671" i="5"/>
  <c r="AA671" i="5" s="1"/>
  <c r="Z199" i="5"/>
  <c r="AA199" i="5" s="1"/>
  <c r="Z217" i="5"/>
  <c r="AA217" i="5" s="1"/>
  <c r="Z560" i="5"/>
  <c r="AA560" i="5" s="1"/>
  <c r="Z592" i="5"/>
  <c r="AA592" i="5" s="1"/>
  <c r="Z624" i="5"/>
  <c r="AA624" i="5" s="1"/>
  <c r="Z656" i="5"/>
  <c r="AA656" i="5" s="1"/>
  <c r="Z688" i="5"/>
  <c r="AA688" i="5" s="1"/>
  <c r="Z125" i="5"/>
  <c r="AA125" i="5" s="1"/>
  <c r="Z24" i="5"/>
  <c r="AA24" i="5" s="1"/>
  <c r="Z56" i="5"/>
  <c r="AA56" i="5" s="1"/>
  <c r="Z88" i="5"/>
  <c r="AA88" i="5" s="1"/>
  <c r="Z120" i="5"/>
  <c r="AA120" i="5" s="1"/>
  <c r="Z240" i="5"/>
  <c r="AA240" i="5" s="1"/>
  <c r="Z399" i="5"/>
  <c r="AA399" i="5" s="1"/>
  <c r="Z190" i="5"/>
  <c r="AA190" i="5" s="1"/>
  <c r="Z195" i="5"/>
  <c r="AA195" i="5" s="1"/>
  <c r="Z151" i="5"/>
  <c r="AA151" i="5" s="1"/>
  <c r="Z173" i="5"/>
  <c r="AA173" i="5" s="1"/>
  <c r="Z238" i="5"/>
  <c r="AA238" i="5" s="1"/>
  <c r="Z607" i="5"/>
  <c r="AA607" i="5" s="1"/>
  <c r="Z219" i="5"/>
  <c r="AA219" i="5" s="1"/>
  <c r="Z386" i="5"/>
  <c r="AA386" i="5" s="1"/>
  <c r="Z291" i="5"/>
  <c r="AA291" i="5" s="1"/>
  <c r="Z323" i="5"/>
  <c r="AA323" i="5" s="1"/>
  <c r="Z355" i="5"/>
  <c r="AA355" i="5" s="1"/>
  <c r="Z390" i="5"/>
  <c r="AA390" i="5" s="1"/>
  <c r="Z463" i="5"/>
  <c r="AA463" i="5" s="1"/>
  <c r="Z527" i="5"/>
  <c r="AA527" i="5" s="1"/>
  <c r="Z585" i="5"/>
  <c r="AA585" i="5" s="1"/>
  <c r="Z617" i="5"/>
  <c r="AA617" i="5" s="1"/>
  <c r="Z649" i="5"/>
  <c r="AA649" i="5" s="1"/>
  <c r="Z681" i="5"/>
  <c r="AA681" i="5" s="1"/>
  <c r="Z713" i="5"/>
  <c r="AA713" i="5" s="1"/>
  <c r="Z537" i="5"/>
  <c r="AA537" i="5" s="1"/>
  <c r="Z473" i="5"/>
  <c r="AA473" i="5" s="1"/>
  <c r="Z603" i="5"/>
  <c r="AA603" i="5" s="1"/>
  <c r="Z556" i="5"/>
  <c r="AA556" i="5" s="1"/>
  <c r="Z588" i="5"/>
  <c r="AA588" i="5" s="1"/>
  <c r="Z620" i="5"/>
  <c r="AA620" i="5" s="1"/>
  <c r="Z652" i="5"/>
  <c r="AA652" i="5" s="1"/>
  <c r="Z684" i="5"/>
  <c r="AA684" i="5" s="1"/>
  <c r="Z99" i="5"/>
  <c r="AA99" i="5" s="1"/>
  <c r="Z516" i="5"/>
  <c r="AA516" i="5" s="1"/>
  <c r="Z121" i="5"/>
  <c r="AA121" i="5" s="1"/>
  <c r="Z452" i="5"/>
  <c r="AA452" i="5" s="1"/>
  <c r="Z523" i="5"/>
  <c r="AA523" i="5" s="1"/>
  <c r="Z395" i="5"/>
  <c r="AA395" i="5" s="1"/>
  <c r="Z635" i="5"/>
  <c r="AA635" i="5" s="1"/>
  <c r="Z552" i="5"/>
  <c r="AA552" i="5" s="1"/>
  <c r="Z437" i="5"/>
  <c r="AA437" i="5" s="1"/>
  <c r="Z501" i="5"/>
  <c r="AA501" i="5" s="1"/>
  <c r="Z116" i="5"/>
  <c r="AA116" i="5" s="1"/>
  <c r="Z134" i="5"/>
  <c r="AA134" i="5" s="1"/>
  <c r="Z235" i="5"/>
  <c r="AA235" i="5" s="1"/>
  <c r="Z152" i="5"/>
  <c r="AA152" i="5" s="1"/>
  <c r="Z184" i="5"/>
  <c r="AA184" i="5" s="1"/>
  <c r="Z168" i="5"/>
  <c r="AA168" i="5" s="1"/>
  <c r="Z429" i="5"/>
  <c r="AA429" i="5" s="1"/>
  <c r="Z212" i="5"/>
  <c r="AA212" i="5" s="1"/>
  <c r="Z479" i="5"/>
  <c r="AA479" i="5" s="1"/>
  <c r="Z192" i="5"/>
  <c r="AA192" i="5" s="1"/>
  <c r="Z283" i="5"/>
  <c r="AA283" i="5" s="1"/>
  <c r="Z315" i="5"/>
  <c r="AA315" i="5" s="1"/>
  <c r="Z347" i="5"/>
  <c r="AA347" i="5" s="1"/>
  <c r="Z379" i="5"/>
  <c r="AA379" i="5" s="1"/>
  <c r="Z237" i="5"/>
  <c r="AA237" i="5" s="1"/>
  <c r="Z396" i="5"/>
  <c r="AA396" i="5" s="1"/>
  <c r="Z284" i="5"/>
  <c r="AA284" i="5" s="1"/>
  <c r="Z316" i="5"/>
  <c r="AA316" i="5" s="1"/>
  <c r="Z348" i="5"/>
  <c r="AA348" i="5" s="1"/>
  <c r="Z380" i="5"/>
  <c r="AA380" i="5" s="1"/>
  <c r="Z451" i="5"/>
  <c r="AA451" i="5" s="1"/>
  <c r="Z515" i="5"/>
  <c r="AA515" i="5" s="1"/>
  <c r="Z577" i="5"/>
  <c r="AA577" i="5" s="1"/>
  <c r="Z609" i="5"/>
  <c r="AA609" i="5" s="1"/>
  <c r="Z641" i="5"/>
  <c r="AA641" i="5" s="1"/>
  <c r="Z673" i="5"/>
  <c r="AA673" i="5" s="1"/>
  <c r="Z705" i="5"/>
  <c r="AA705" i="5" s="1"/>
  <c r="Z67" i="5"/>
  <c r="AA67" i="5" s="1"/>
  <c r="Z299" i="5"/>
  <c r="AA299" i="5" s="1"/>
  <c r="Z255" i="5"/>
  <c r="AA255" i="5" s="1"/>
  <c r="Z667" i="5"/>
  <c r="AA667" i="5" s="1"/>
  <c r="Z581" i="5"/>
  <c r="AA581" i="5" s="1"/>
  <c r="Z613" i="5"/>
  <c r="AA613" i="5" s="1"/>
  <c r="Z645" i="5"/>
  <c r="AA645" i="5" s="1"/>
  <c r="Z677" i="5"/>
  <c r="AA677" i="5" s="1"/>
  <c r="Z709" i="5"/>
  <c r="AA709" i="5" s="1"/>
  <c r="Z331" i="5"/>
  <c r="AA331" i="5" s="1"/>
  <c r="Z254" i="5"/>
  <c r="AA254" i="5" s="1"/>
  <c r="Z127" i="5"/>
  <c r="AA127" i="5" s="1"/>
  <c r="Z27" i="5"/>
  <c r="AA27" i="5" s="1"/>
  <c r="Z59" i="5"/>
  <c r="AA59" i="5" s="1"/>
  <c r="Z91" i="5"/>
  <c r="AA91" i="5" s="1"/>
  <c r="Z5" i="5"/>
  <c r="AA5" i="5" s="1"/>
  <c r="Z37" i="5"/>
  <c r="AA37" i="5" s="1"/>
  <c r="Z69" i="5"/>
  <c r="AA69" i="5" s="1"/>
  <c r="Z101" i="5"/>
  <c r="AA101" i="5" s="1"/>
  <c r="Z128" i="5"/>
  <c r="AA128" i="5" s="1"/>
  <c r="Z167" i="5"/>
  <c r="AA167" i="5" s="1"/>
  <c r="Z249" i="5"/>
  <c r="AA249" i="5" s="1"/>
  <c r="Z551" i="5"/>
  <c r="AA551" i="5" s="1"/>
  <c r="Z431" i="5"/>
  <c r="AA431" i="5" s="1"/>
  <c r="Z468" i="5"/>
  <c r="AA468" i="5" s="1"/>
  <c r="Z495" i="5"/>
  <c r="AA495" i="5" s="1"/>
  <c r="Z532" i="5"/>
  <c r="AA532" i="5" s="1"/>
  <c r="Z122" i="5"/>
  <c r="AA122" i="5" s="1"/>
  <c r="Z17" i="5"/>
  <c r="AA17" i="5" s="1"/>
  <c r="Z49" i="5"/>
  <c r="AA49" i="5" s="1"/>
  <c r="Z81" i="5"/>
  <c r="AA81" i="5" s="1"/>
  <c r="Z113" i="5"/>
  <c r="AA113" i="5" s="1"/>
  <c r="Z179" i="5"/>
  <c r="AA179" i="5" s="1"/>
  <c r="Z12" i="5"/>
  <c r="AA12" i="5" s="1"/>
  <c r="Z44" i="5"/>
  <c r="AA44" i="5" s="1"/>
  <c r="Z76" i="5"/>
  <c r="AA76" i="5" s="1"/>
  <c r="Z108" i="5"/>
  <c r="AA108" i="5" s="1"/>
  <c r="Z209" i="5"/>
  <c r="AA209" i="5" s="1"/>
  <c r="Z236" i="5"/>
  <c r="AA236" i="5" s="1"/>
  <c r="Z213" i="5"/>
  <c r="AA213" i="5" s="1"/>
  <c r="Z576" i="5"/>
  <c r="AA576" i="5" s="1"/>
  <c r="Z608" i="5"/>
  <c r="AA608" i="5" s="1"/>
  <c r="Z640" i="5"/>
  <c r="AA640" i="5" s="1"/>
  <c r="Z672" i="5"/>
  <c r="AA672" i="5" s="1"/>
  <c r="Z704" i="5"/>
  <c r="AA704" i="5" s="1"/>
  <c r="Z549" i="5"/>
  <c r="AA549" i="5" s="1"/>
  <c r="Z475" i="5"/>
  <c r="AA475" i="5" s="1"/>
  <c r="Z539" i="5"/>
  <c r="AA539" i="5" s="1"/>
  <c r="Z8" i="5"/>
  <c r="AA8" i="5" s="1"/>
  <c r="Z40" i="5"/>
  <c r="AA40" i="5" s="1"/>
  <c r="Z72" i="5"/>
  <c r="AA72" i="5" s="1"/>
  <c r="Z104" i="5"/>
  <c r="AA104" i="5" s="1"/>
  <c r="Z391" i="5"/>
  <c r="AA391" i="5" s="1"/>
  <c r="Z623" i="5"/>
  <c r="AA623" i="5" s="1"/>
  <c r="Z222" i="5"/>
  <c r="AA222" i="5" s="1"/>
  <c r="Z389" i="5"/>
  <c r="AA389" i="5" s="1"/>
  <c r="Z580" i="5"/>
  <c r="AA580" i="5" s="1"/>
  <c r="Z612" i="5"/>
  <c r="AA612" i="5" s="1"/>
  <c r="Z644" i="5"/>
  <c r="AA644" i="5" s="1"/>
  <c r="Z676" i="5"/>
  <c r="AA676" i="5" s="1"/>
  <c r="Z708" i="5"/>
  <c r="AA708" i="5" s="1"/>
  <c r="Z553" i="5"/>
  <c r="AA553" i="5" s="1"/>
  <c r="Z434" i="5"/>
  <c r="AA434" i="5" s="1"/>
  <c r="Z461" i="5"/>
  <c r="AA461" i="5" s="1"/>
  <c r="Z525" i="5"/>
  <c r="AA525" i="5" s="1"/>
  <c r="Z557" i="5"/>
  <c r="AA557" i="5" s="1"/>
  <c r="Z589" i="5"/>
  <c r="AA589" i="5" s="1"/>
  <c r="Z621" i="5"/>
  <c r="AA621" i="5" s="1"/>
  <c r="Z653" i="5"/>
  <c r="AA653" i="5" s="1"/>
  <c r="Z685" i="5"/>
  <c r="AA685" i="5" s="1"/>
  <c r="Z161" i="5"/>
  <c r="AA161" i="5" s="1"/>
  <c r="Z170" i="5"/>
  <c r="AA170" i="5" s="1"/>
  <c r="Z289" i="5"/>
  <c r="AA289" i="5" s="1"/>
  <c r="Z321" i="5"/>
  <c r="AA321" i="5" s="1"/>
  <c r="Z353" i="5"/>
  <c r="AA353" i="5" s="1"/>
  <c r="Z385" i="5"/>
  <c r="AA385" i="5" s="1"/>
  <c r="Z287" i="5"/>
  <c r="AA287" i="5" s="1"/>
  <c r="Z319" i="5"/>
  <c r="AA319" i="5" s="1"/>
  <c r="Z351" i="5"/>
  <c r="AA351" i="5" s="1"/>
  <c r="Z383" i="5"/>
  <c r="AA383" i="5" s="1"/>
  <c r="Z30" i="5"/>
  <c r="AA30" i="5" s="1"/>
  <c r="Z62" i="5"/>
  <c r="AA62" i="5" s="1"/>
  <c r="Z94" i="5"/>
  <c r="AA94" i="5" s="1"/>
  <c r="Z252" i="5"/>
  <c r="AA252" i="5" s="1"/>
  <c r="Z188" i="5"/>
  <c r="AA188" i="5" s="1"/>
  <c r="Z655" i="5"/>
  <c r="AA655" i="5" s="1"/>
  <c r="Z202" i="5"/>
  <c r="AA202" i="5" s="1"/>
  <c r="Z227" i="5"/>
  <c r="AA227" i="5" s="1"/>
  <c r="Z232" i="5"/>
  <c r="AA232" i="5" s="1"/>
  <c r="Z250" i="5"/>
  <c r="AA250" i="5" s="1"/>
  <c r="Z276" i="5"/>
  <c r="AA276" i="5" s="1"/>
  <c r="Z308" i="5"/>
  <c r="AA308" i="5" s="1"/>
  <c r="Z340" i="5"/>
  <c r="AA340" i="5" s="1"/>
  <c r="Z372" i="5"/>
  <c r="AA372" i="5" s="1"/>
  <c r="Z273" i="5"/>
  <c r="AA273" i="5" s="1"/>
  <c r="Z305" i="5"/>
  <c r="AA305" i="5" s="1"/>
  <c r="Z337" i="5"/>
  <c r="AA337" i="5" s="1"/>
  <c r="Z369" i="5"/>
  <c r="AA369" i="5" s="1"/>
  <c r="Z471" i="5"/>
  <c r="AA471" i="5" s="1"/>
  <c r="Z535" i="5"/>
  <c r="AA535" i="5" s="1"/>
  <c r="Z569" i="5"/>
  <c r="AA569" i="5" s="1"/>
  <c r="Z601" i="5"/>
  <c r="AA601" i="5" s="1"/>
  <c r="Z633" i="5"/>
  <c r="AA633" i="5" s="1"/>
  <c r="Z665" i="5"/>
  <c r="AA665" i="5" s="1"/>
  <c r="Z697" i="5"/>
  <c r="AA697" i="5" s="1"/>
  <c r="Z449" i="5"/>
  <c r="AA449" i="5" s="1"/>
  <c r="Z559" i="5"/>
  <c r="AA559" i="5" s="1"/>
  <c r="Z687" i="5"/>
  <c r="AA687" i="5" s="1"/>
  <c r="Z166" i="5"/>
  <c r="AA166" i="5" s="1"/>
  <c r="Z20" i="5"/>
  <c r="AA20" i="5" s="1"/>
  <c r="Z9" i="5"/>
  <c r="AA9" i="5" s="1"/>
  <c r="Z73" i="5"/>
  <c r="AA73" i="5" s="1"/>
  <c r="Z105" i="5"/>
  <c r="AA105" i="5" s="1"/>
  <c r="Z164" i="5"/>
  <c r="AA164" i="5" s="1"/>
  <c r="Z422" i="5"/>
  <c r="AA422" i="5" s="1"/>
  <c r="Z432" i="5"/>
  <c r="AA432" i="5" s="1"/>
  <c r="Z520" i="5"/>
  <c r="AA520" i="5" s="1"/>
  <c r="Z412" i="5"/>
  <c r="AA412" i="5" s="1"/>
  <c r="Z438" i="5"/>
  <c r="AA438" i="5" s="1"/>
  <c r="Z502" i="5"/>
  <c r="AA502" i="5" s="1"/>
  <c r="Z570" i="5"/>
  <c r="AA570" i="5" s="1"/>
  <c r="Z602" i="5"/>
  <c r="AA602" i="5" s="1"/>
  <c r="Z666" i="5"/>
  <c r="AA666" i="5" s="1"/>
  <c r="Z698" i="5"/>
  <c r="AA698" i="5" s="1"/>
  <c r="Z93" i="5"/>
  <c r="AA93" i="5" s="1"/>
  <c r="Z388" i="5"/>
  <c r="AA388" i="5" s="1"/>
  <c r="Z496" i="5"/>
  <c r="AA496" i="5" s="1"/>
  <c r="Z480" i="5"/>
  <c r="AA480" i="5" s="1"/>
  <c r="Z544" i="5"/>
  <c r="AA544" i="5" s="1"/>
  <c r="Z294" i="5"/>
  <c r="AA294" i="5" s="1"/>
  <c r="Z326" i="5"/>
  <c r="AA326" i="5" s="1"/>
  <c r="Z358" i="5"/>
  <c r="AA358" i="5" s="1"/>
  <c r="Z498" i="5"/>
  <c r="AA498" i="5" s="1"/>
  <c r="Z483" i="5"/>
  <c r="AA483" i="5" s="1"/>
  <c r="Z599" i="5"/>
  <c r="AA599" i="5" s="1"/>
  <c r="Z497" i="5"/>
  <c r="AA497" i="5" s="1"/>
  <c r="Z407" i="5"/>
  <c r="AA407" i="5" s="1"/>
  <c r="Z366" i="5"/>
  <c r="AA366" i="5" s="1"/>
  <c r="Z64" i="5"/>
  <c r="AA64" i="5" s="1"/>
  <c r="Z52" i="5"/>
  <c r="AA52" i="5" s="1"/>
  <c r="Z183" i="5"/>
  <c r="AA183" i="5" s="1"/>
  <c r="Z143" i="5"/>
  <c r="AA143" i="5" s="1"/>
  <c r="Z29" i="5"/>
  <c r="AA29" i="5" s="1"/>
  <c r="Z61" i="5"/>
  <c r="AA61" i="5" s="1"/>
  <c r="Z165" i="5"/>
  <c r="AA165" i="5" s="1"/>
  <c r="Z476" i="5"/>
  <c r="AA476" i="5" s="1"/>
  <c r="Z293" i="5"/>
  <c r="AA293" i="5" s="1"/>
  <c r="Z325" i="5"/>
  <c r="AA325" i="5" s="1"/>
  <c r="Z357" i="5"/>
  <c r="AA357" i="5" s="1"/>
  <c r="Z137" i="5"/>
  <c r="AA137" i="5" s="1"/>
  <c r="Z172" i="5"/>
  <c r="AA172" i="5" s="1"/>
  <c r="Z503" i="5"/>
  <c r="AA503" i="5" s="1"/>
  <c r="Z427" i="5"/>
  <c r="AA427" i="5" s="1"/>
  <c r="Z491" i="5"/>
  <c r="AA491" i="5" s="1"/>
  <c r="Z546" i="5"/>
  <c r="AA546" i="5" s="1"/>
  <c r="Z84" i="5"/>
  <c r="AA84" i="5" s="1"/>
  <c r="Z155" i="5"/>
  <c r="AA155" i="5" s="1"/>
  <c r="Z156" i="5"/>
  <c r="AA156" i="5" s="1"/>
  <c r="Z42" i="5"/>
  <c r="AA42" i="5" s="1"/>
  <c r="Z196" i="5"/>
  <c r="AA196" i="5" s="1"/>
  <c r="Z663" i="5"/>
  <c r="AA663" i="5" s="1"/>
  <c r="Z441" i="5"/>
  <c r="AA441" i="5" s="1"/>
  <c r="Z505" i="5"/>
  <c r="AA505" i="5" s="1"/>
  <c r="Z421" i="5"/>
  <c r="AA421" i="5" s="1"/>
  <c r="Z485" i="5"/>
  <c r="AA485" i="5" s="1"/>
  <c r="Z550" i="5"/>
  <c r="AA550" i="5" s="1"/>
  <c r="Z129" i="5"/>
  <c r="AA129" i="5" s="1"/>
  <c r="Z32" i="5"/>
  <c r="AA32" i="5" s="1"/>
  <c r="Z103" i="5"/>
  <c r="AA103" i="5" s="1"/>
  <c r="Z158" i="5"/>
  <c r="AA158" i="5" s="1"/>
  <c r="Z148" i="5"/>
  <c r="AA148" i="5" s="1"/>
  <c r="Z34" i="5"/>
  <c r="AA34" i="5" s="1"/>
  <c r="Z66" i="5"/>
  <c r="AA66" i="5" s="1"/>
  <c r="Z98" i="5"/>
  <c r="AA98" i="5" s="1"/>
  <c r="Z169" i="5"/>
  <c r="AA169" i="5" s="1"/>
  <c r="Z31" i="5"/>
  <c r="AA31" i="5" s="1"/>
  <c r="Z63" i="5"/>
  <c r="AA63" i="5" s="1"/>
  <c r="Z95" i="5"/>
  <c r="AA95" i="5" s="1"/>
  <c r="Z6" i="5"/>
  <c r="AA6" i="5" s="1"/>
  <c r="Z38" i="5"/>
  <c r="AA38" i="5" s="1"/>
  <c r="Z70" i="5"/>
  <c r="AA70" i="5" s="1"/>
  <c r="Z102" i="5"/>
  <c r="AA102" i="5" s="1"/>
  <c r="Z182" i="5"/>
  <c r="AA182" i="5" s="1"/>
  <c r="Z189" i="5"/>
  <c r="AA189" i="5" s="1"/>
  <c r="Z226" i="5"/>
  <c r="AA226" i="5" s="1"/>
  <c r="Z282" i="5"/>
  <c r="AA282" i="5" s="1"/>
  <c r="Z314" i="5"/>
  <c r="AA314" i="5" s="1"/>
  <c r="Z346" i="5"/>
  <c r="AA346" i="5" s="1"/>
  <c r="Z378" i="5"/>
  <c r="AA378" i="5" s="1"/>
  <c r="Z203" i="5"/>
  <c r="AA203" i="5" s="1"/>
  <c r="Z536" i="5"/>
  <c r="AA536" i="5" s="1"/>
  <c r="Z393" i="5"/>
  <c r="AA393" i="5" s="1"/>
  <c r="Z567" i="5"/>
  <c r="AA567" i="5" s="1"/>
  <c r="Z695" i="5"/>
  <c r="AA695" i="5" s="1"/>
  <c r="Z513" i="5"/>
  <c r="AA513" i="5" s="1"/>
  <c r="Z224" i="5"/>
  <c r="AA224" i="5" s="1"/>
  <c r="Z266" i="5"/>
  <c r="AA266" i="5" s="1"/>
  <c r="Z298" i="5"/>
  <c r="AA298" i="5" s="1"/>
  <c r="Z330" i="5"/>
  <c r="AA330" i="5" s="1"/>
  <c r="Z362" i="5"/>
  <c r="AA362" i="5" s="1"/>
  <c r="Z400" i="5"/>
  <c r="AA400" i="5" s="1"/>
  <c r="Z453" i="5"/>
  <c r="AA453" i="5" s="1"/>
  <c r="Z490" i="5"/>
  <c r="AA490" i="5" s="1"/>
  <c r="Z517" i="5"/>
  <c r="AA517" i="5" s="1"/>
  <c r="Z470" i="5"/>
  <c r="AA470" i="5" s="1"/>
  <c r="Z534" i="5"/>
  <c r="AA534" i="5" s="1"/>
  <c r="Z564" i="5"/>
  <c r="AA564" i="5" s="1"/>
  <c r="Z596" i="5"/>
  <c r="AA596" i="5" s="1"/>
  <c r="Z628" i="5"/>
  <c r="AA628" i="5" s="1"/>
  <c r="Z660" i="5"/>
  <c r="AA660" i="5" s="1"/>
  <c r="Z692" i="5"/>
  <c r="AA692" i="5" s="1"/>
  <c r="Z411" i="5"/>
  <c r="AA411" i="5" s="1"/>
  <c r="Z474" i="5"/>
  <c r="AA474" i="5" s="1"/>
  <c r="Z538" i="5"/>
  <c r="AA538" i="5" s="1"/>
  <c r="Z573" i="5"/>
  <c r="AA573" i="5" s="1"/>
  <c r="Z605" i="5"/>
  <c r="AA605" i="5" s="1"/>
  <c r="Z637" i="5"/>
  <c r="AA637" i="5" s="1"/>
  <c r="Z669" i="5"/>
  <c r="AA669" i="5" s="1"/>
  <c r="Z701" i="5"/>
  <c r="AA701" i="5" s="1"/>
  <c r="Z409" i="5"/>
  <c r="AA409" i="5" s="1"/>
  <c r="Z435" i="5"/>
  <c r="AA435" i="5" s="1"/>
  <c r="Z499" i="5"/>
  <c r="AA499" i="5" s="1"/>
  <c r="Z566" i="5"/>
  <c r="AA566" i="5" s="1"/>
  <c r="Z598" i="5"/>
  <c r="AA598" i="5" s="1"/>
  <c r="Z630" i="5"/>
  <c r="AA630" i="5" s="1"/>
  <c r="Z694" i="5"/>
  <c r="AA694" i="5" s="1"/>
  <c r="Z39" i="5"/>
  <c r="AA39" i="5" s="1"/>
  <c r="Z131" i="5"/>
  <c r="AA131" i="5" s="1"/>
  <c r="Z163" i="5"/>
  <c r="AA163" i="5" s="1"/>
  <c r="Z126" i="5"/>
  <c r="AA126" i="5" s="1"/>
  <c r="Z406" i="5"/>
  <c r="AA406" i="5" s="1"/>
  <c r="Z48" i="5"/>
  <c r="AA48" i="5" s="1"/>
  <c r="Z377" i="5"/>
  <c r="AA377" i="5" s="1"/>
  <c r="Z11" i="5"/>
  <c r="AA11" i="5" s="1"/>
  <c r="Z43" i="5"/>
  <c r="AA43" i="5" s="1"/>
  <c r="Z75" i="5"/>
  <c r="AA75" i="5" s="1"/>
  <c r="Z138" i="5"/>
  <c r="AA138" i="5" s="1"/>
  <c r="Z123" i="5"/>
  <c r="AA123" i="5" s="1"/>
  <c r="Z141" i="5"/>
  <c r="AA141" i="5" s="1"/>
  <c r="Z324" i="5"/>
  <c r="AA324" i="5" s="1"/>
  <c r="Z419" i="5"/>
  <c r="AA419" i="5" s="1"/>
  <c r="Z10" i="5"/>
  <c r="AA10" i="5" s="1"/>
  <c r="Z74" i="5"/>
  <c r="AA74" i="5" s="1"/>
  <c r="Z106" i="5"/>
  <c r="AA106" i="5" s="1"/>
  <c r="Z271" i="5"/>
  <c r="AA271" i="5" s="1"/>
  <c r="Z303" i="5"/>
  <c r="AA303" i="5" s="1"/>
  <c r="Z335" i="5"/>
  <c r="AA335" i="5" s="1"/>
  <c r="Z112" i="5"/>
  <c r="AA112" i="5" s="1"/>
  <c r="Z87" i="5"/>
  <c r="AA87" i="5" s="1"/>
  <c r="Z345" i="5"/>
  <c r="AA345" i="5" s="1"/>
  <c r="Z33" i="5"/>
  <c r="AA33" i="5" s="1"/>
  <c r="Z65" i="5"/>
  <c r="AA65" i="5" s="1"/>
  <c r="Z97" i="5"/>
  <c r="AA97" i="5" s="1"/>
  <c r="Z100" i="5"/>
  <c r="AA100" i="5" s="1"/>
  <c r="Z145" i="5"/>
  <c r="AA145" i="5" s="1"/>
  <c r="Z177" i="5"/>
  <c r="AA177" i="5" s="1"/>
  <c r="Z176" i="5"/>
  <c r="AA176" i="5" s="1"/>
  <c r="Z124" i="5"/>
  <c r="AA124" i="5" s="1"/>
  <c r="Z144" i="5"/>
  <c r="AA144" i="5" s="1"/>
  <c r="Z28" i="5"/>
  <c r="AA28" i="5" s="1"/>
  <c r="Z60" i="5"/>
  <c r="AA60" i="5" s="1"/>
  <c r="Z92" i="5"/>
  <c r="AA92" i="5" s="1"/>
  <c r="Z218" i="5"/>
  <c r="AA218" i="5" s="1"/>
  <c r="Z157" i="5"/>
  <c r="AA157" i="5" s="1"/>
  <c r="Z13" i="5"/>
  <c r="AA13" i="5" s="1"/>
  <c r="Z45" i="5"/>
  <c r="AA45" i="5" s="1"/>
  <c r="Z77" i="5"/>
  <c r="AA77" i="5" s="1"/>
  <c r="Z109" i="5"/>
  <c r="AA109" i="5" s="1"/>
  <c r="Z140" i="5"/>
  <c r="AA140" i="5" s="1"/>
  <c r="Z242" i="5"/>
  <c r="AA242" i="5" s="1"/>
  <c r="Z274" i="5"/>
  <c r="AA274" i="5" s="1"/>
  <c r="Z306" i="5"/>
  <c r="AA306" i="5" s="1"/>
  <c r="Z338" i="5"/>
  <c r="AA338" i="5" s="1"/>
  <c r="Z370" i="5"/>
  <c r="AA370" i="5" s="1"/>
  <c r="Z268" i="5"/>
  <c r="AA268" i="5" s="1"/>
  <c r="Z300" i="5"/>
  <c r="AA300" i="5" s="1"/>
  <c r="Z332" i="5"/>
  <c r="AA332" i="5" s="1"/>
  <c r="Z364" i="5"/>
  <c r="AA364" i="5" s="1"/>
  <c r="Z279" i="5"/>
  <c r="AA279" i="5" s="1"/>
  <c r="Z311" i="5"/>
  <c r="AA311" i="5" s="1"/>
  <c r="Z343" i="5"/>
  <c r="AA343" i="5" s="1"/>
  <c r="Z375" i="5"/>
  <c r="AA375" i="5" s="1"/>
  <c r="Z402" i="5"/>
  <c r="AA402" i="5" s="1"/>
  <c r="Z230" i="5"/>
  <c r="AA230" i="5" s="1"/>
  <c r="Z262" i="5"/>
  <c r="AA262" i="5" s="1"/>
  <c r="Z679" i="5"/>
  <c r="AA679" i="5" s="1"/>
  <c r="Z194" i="5"/>
  <c r="AA194" i="5" s="1"/>
  <c r="Z221" i="5"/>
  <c r="AA221" i="5" s="1"/>
  <c r="Z263" i="5"/>
  <c r="AA263" i="5" s="1"/>
  <c r="Z295" i="5"/>
  <c r="AA295" i="5" s="1"/>
  <c r="Z327" i="5"/>
  <c r="AA327" i="5" s="1"/>
  <c r="Z359" i="5"/>
  <c r="AA359" i="5" s="1"/>
  <c r="Z394" i="5"/>
  <c r="AA394" i="5" s="1"/>
  <c r="Z486" i="5"/>
  <c r="AA486" i="5" s="1"/>
  <c r="Z619" i="5"/>
  <c r="AA619" i="5" s="1"/>
  <c r="Z548" i="5"/>
  <c r="AA548" i="5" s="1"/>
  <c r="Z444" i="5"/>
  <c r="AA444" i="5" s="1"/>
  <c r="Z508" i="5"/>
  <c r="AA508" i="5" s="1"/>
  <c r="Z424" i="5"/>
  <c r="AA424" i="5" s="1"/>
  <c r="Z488" i="5"/>
  <c r="AA488" i="5" s="1"/>
  <c r="Z562" i="5"/>
  <c r="AA562" i="5" s="1"/>
  <c r="Z594" i="5"/>
  <c r="AA594" i="5" s="1"/>
  <c r="Z626" i="5"/>
  <c r="AA626" i="5" s="1"/>
  <c r="Z658" i="5"/>
  <c r="AA658" i="5" s="1"/>
  <c r="Z690" i="5"/>
  <c r="AA690" i="5" s="1"/>
  <c r="Z41" i="5"/>
  <c r="AA41" i="5" s="1"/>
  <c r="Z206" i="5"/>
  <c r="AA206" i="5" s="1"/>
  <c r="Z583" i="5"/>
  <c r="AA583" i="5" s="1"/>
  <c r="Z711" i="5"/>
  <c r="AA711" i="5" s="1"/>
  <c r="Z410" i="5"/>
  <c r="AA410" i="5" s="1"/>
  <c r="Z456" i="5"/>
  <c r="AA456" i="5" s="1"/>
  <c r="Z568" i="5"/>
  <c r="AA568" i="5" s="1"/>
  <c r="Z600" i="5"/>
  <c r="AA600" i="5" s="1"/>
  <c r="Z632" i="5"/>
  <c r="AA632" i="5" s="1"/>
  <c r="Z664" i="5"/>
  <c r="AA664" i="5" s="1"/>
  <c r="Z696" i="5"/>
  <c r="AA696" i="5" s="1"/>
  <c r="Z440" i="5"/>
  <c r="AA440" i="5" s="1"/>
  <c r="Z504" i="5"/>
  <c r="AA504" i="5" s="1"/>
  <c r="Z634" i="5"/>
  <c r="AA634" i="5" s="1"/>
  <c r="Z96" i="5"/>
  <c r="AA96" i="5" s="1"/>
  <c r="Z80" i="5"/>
  <c r="AA80" i="5" s="1"/>
  <c r="Z136" i="5"/>
  <c r="AA136" i="5" s="1"/>
  <c r="Z130" i="5"/>
  <c r="AA130" i="5" s="1"/>
  <c r="Z14" i="5"/>
  <c r="AA14" i="5" s="1"/>
  <c r="Z46" i="5"/>
  <c r="AA46" i="5" s="1"/>
  <c r="Z78" i="5"/>
  <c r="AA78" i="5" s="1"/>
  <c r="Z110" i="5"/>
  <c r="AA110" i="5" s="1"/>
  <c r="Z162" i="5"/>
  <c r="AA162" i="5" s="1"/>
  <c r="Z159" i="5"/>
  <c r="AA159" i="5" s="1"/>
  <c r="Z142" i="5"/>
  <c r="AA142" i="5" s="1"/>
  <c r="Z23" i="5"/>
  <c r="AA23" i="5" s="1"/>
  <c r="Z135" i="5"/>
  <c r="AA135" i="5" s="1"/>
  <c r="Z171" i="5"/>
  <c r="AA171" i="5" s="1"/>
  <c r="Z302" i="5"/>
  <c r="AA302" i="5" s="1"/>
  <c r="Z36" i="5"/>
  <c r="AA36" i="5" s="1"/>
  <c r="Z139" i="5"/>
  <c r="AA139" i="5" s="1"/>
  <c r="Z175" i="5"/>
  <c r="AA175" i="5" s="1"/>
  <c r="Z26" i="5"/>
  <c r="AA26" i="5" s="1"/>
  <c r="Z58" i="5"/>
  <c r="AA58" i="5" s="1"/>
  <c r="Z90" i="5"/>
  <c r="AA90" i="5" s="1"/>
  <c r="Z201" i="5"/>
  <c r="AA201" i="5" s="1"/>
  <c r="Z225" i="5"/>
  <c r="AA225" i="5" s="1"/>
  <c r="Z285" i="5"/>
  <c r="AA285" i="5" s="1"/>
  <c r="Z317" i="5"/>
  <c r="AA317" i="5" s="1"/>
  <c r="Z349" i="5"/>
  <c r="AA349" i="5" s="1"/>
  <c r="Z381" i="5"/>
  <c r="AA381" i="5" s="1"/>
  <c r="Z215" i="5"/>
  <c r="AA215" i="5" s="1"/>
  <c r="Z278" i="5"/>
  <c r="AA278" i="5" s="1"/>
  <c r="Z310" i="5"/>
  <c r="AA310" i="5" s="1"/>
  <c r="Z342" i="5"/>
  <c r="AA342" i="5" s="1"/>
  <c r="Z374" i="5"/>
  <c r="AA374" i="5" s="1"/>
  <c r="Z401" i="5"/>
  <c r="AA401" i="5" s="1"/>
  <c r="Z261" i="5"/>
  <c r="AA261" i="5" s="1"/>
  <c r="Z286" i="5"/>
  <c r="AA286" i="5" s="1"/>
  <c r="Z318" i="5"/>
  <c r="AA318" i="5" s="1"/>
  <c r="Z350" i="5"/>
  <c r="AA350" i="5" s="1"/>
  <c r="Z382" i="5"/>
  <c r="AA382" i="5" s="1"/>
  <c r="Z204" i="5"/>
  <c r="AA204" i="5" s="1"/>
  <c r="Z241" i="5"/>
  <c r="AA241" i="5" s="1"/>
  <c r="Z426" i="5"/>
  <c r="AA426" i="5" s="1"/>
  <c r="Z540" i="5"/>
  <c r="AA540" i="5" s="1"/>
  <c r="Z450" i="5"/>
  <c r="AA450" i="5" s="1"/>
  <c r="Z477" i="5"/>
  <c r="AA477" i="5" s="1"/>
  <c r="Z514" i="5"/>
  <c r="AA514" i="5" s="1"/>
  <c r="Z541" i="5"/>
  <c r="AA541" i="5" s="1"/>
  <c r="Z572" i="5"/>
  <c r="AA572" i="5" s="1"/>
  <c r="Z604" i="5"/>
  <c r="AA604" i="5" s="1"/>
  <c r="Z636" i="5"/>
  <c r="AA636" i="5" s="1"/>
  <c r="Z668" i="5"/>
  <c r="AA668" i="5" s="1"/>
  <c r="Z700" i="5"/>
  <c r="AA700" i="5" s="1"/>
  <c r="Z417" i="5"/>
  <c r="AA417" i="5" s="1"/>
  <c r="Z481" i="5"/>
  <c r="AA481" i="5" s="1"/>
  <c r="Z545" i="5"/>
  <c r="AA545" i="5" s="1"/>
  <c r="Z454" i="5"/>
  <c r="AA454" i="5" s="1"/>
  <c r="Z518" i="5"/>
  <c r="AA518" i="5" s="1"/>
  <c r="Z415" i="5"/>
  <c r="AA415" i="5" s="1"/>
  <c r="Z574" i="5"/>
  <c r="AA574" i="5" s="1"/>
  <c r="Z606" i="5"/>
  <c r="AA606" i="5" s="1"/>
  <c r="Z638" i="5"/>
  <c r="AA638" i="5" s="1"/>
  <c r="Z670" i="5"/>
  <c r="AA670" i="5" s="1"/>
  <c r="Z702" i="5"/>
  <c r="AA702" i="5" s="1"/>
  <c r="Z207" i="5"/>
  <c r="AA207" i="5" s="1"/>
  <c r="Z277" i="5"/>
  <c r="AA277" i="5" s="1"/>
  <c r="Z309" i="5"/>
  <c r="AA309" i="5" s="1"/>
  <c r="Z341" i="5"/>
  <c r="AA341" i="5" s="1"/>
  <c r="Z373" i="5"/>
  <c r="AA373" i="5" s="1"/>
  <c r="Z555" i="5"/>
  <c r="AA555" i="5" s="1"/>
  <c r="Z683" i="5"/>
  <c r="AA683" i="5" s="1"/>
  <c r="Z500" i="5"/>
  <c r="AA500" i="5" s="1"/>
  <c r="Z413" i="5"/>
  <c r="AA413" i="5" s="1"/>
  <c r="Z420" i="5"/>
  <c r="AA420" i="5" s="1"/>
  <c r="Z447" i="5"/>
  <c r="AA447" i="5" s="1"/>
  <c r="Z484" i="5"/>
  <c r="AA484" i="5" s="1"/>
  <c r="Z511" i="5"/>
  <c r="AA511" i="5" s="1"/>
  <c r="Z418" i="5"/>
  <c r="AA418" i="5" s="1"/>
  <c r="Z445" i="5"/>
  <c r="AA445" i="5" s="1"/>
  <c r="Z482" i="5"/>
  <c r="AA482" i="5" s="1"/>
  <c r="Z509" i="5"/>
  <c r="AA509" i="5" s="1"/>
  <c r="Z578" i="5"/>
  <c r="AA578" i="5" s="1"/>
  <c r="Z610" i="5"/>
  <c r="AA610" i="5" s="1"/>
  <c r="Z642" i="5"/>
  <c r="AA642" i="5" s="1"/>
  <c r="Z674" i="5"/>
  <c r="AA674" i="5" s="1"/>
  <c r="Z706" i="5"/>
  <c r="AA706" i="5" s="1"/>
  <c r="Z662" i="5"/>
  <c r="AA662" i="5" s="1"/>
  <c r="Z7" i="5"/>
  <c r="AA7" i="5" s="1"/>
  <c r="Z247" i="5"/>
  <c r="AA247" i="5" s="1"/>
  <c r="Z280" i="5"/>
  <c r="AA280" i="5" s="1"/>
  <c r="Z312" i="5"/>
  <c r="AA312" i="5" s="1"/>
  <c r="Z344" i="5"/>
  <c r="AA344" i="5" s="1"/>
  <c r="Z376" i="5"/>
  <c r="AA376" i="5" s="1"/>
  <c r="Z615" i="5"/>
  <c r="AA615" i="5" s="1"/>
  <c r="Z132" i="5"/>
  <c r="AA132" i="5" s="1"/>
  <c r="Z147" i="5"/>
  <c r="AA147" i="5" s="1"/>
  <c r="Z55" i="5"/>
  <c r="AA55" i="5" s="1"/>
  <c r="Z119" i="5"/>
  <c r="AA119" i="5" s="1"/>
  <c r="Z356" i="5"/>
  <c r="AA356" i="5" s="1"/>
  <c r="Z71" i="5"/>
  <c r="AA71" i="5" s="1"/>
  <c r="Z15" i="5"/>
  <c r="AA15" i="5" s="1"/>
  <c r="Z47" i="5"/>
  <c r="AA47" i="5" s="1"/>
  <c r="Z79" i="5"/>
  <c r="AA79" i="5" s="1"/>
  <c r="Z111" i="5"/>
  <c r="AA111" i="5" s="1"/>
  <c r="Z187" i="5"/>
  <c r="AA187" i="5" s="1"/>
  <c r="Z22" i="5"/>
  <c r="AA22" i="5" s="1"/>
  <c r="Z54" i="5"/>
  <c r="AA54" i="5" s="1"/>
  <c r="Z86" i="5"/>
  <c r="AA86" i="5" s="1"/>
  <c r="Z118" i="5"/>
  <c r="AA118" i="5" s="1"/>
  <c r="Z174" i="5"/>
  <c r="AA174" i="5" s="1"/>
  <c r="Z334" i="5"/>
  <c r="AA334" i="5" s="1"/>
  <c r="Z281" i="5"/>
  <c r="AA281" i="5" s="1"/>
  <c r="Z256" i="5"/>
  <c r="AA256" i="5" s="1"/>
  <c r="Z257" i="5"/>
  <c r="AA257" i="5" s="1"/>
  <c r="Z533" i="5"/>
  <c r="AA533" i="5" s="1"/>
  <c r="Z239" i="5"/>
  <c r="AA239" i="5" s="1"/>
  <c r="Z466" i="5"/>
  <c r="AA466" i="5" s="1"/>
  <c r="Z216" i="5"/>
  <c r="AA216" i="5" s="1"/>
  <c r="Z469" i="5"/>
  <c r="AA469" i="5" s="1"/>
  <c r="Z193" i="5"/>
  <c r="AA193" i="5" s="1"/>
  <c r="Z220" i="5"/>
  <c r="AA220" i="5" s="1"/>
  <c r="Z251" i="5"/>
  <c r="AA251" i="5" s="1"/>
  <c r="Z197" i="5"/>
  <c r="AA197" i="5" s="1"/>
  <c r="Z234" i="5"/>
  <c r="AA234" i="5" s="1"/>
  <c r="Z211" i="5"/>
  <c r="AA211" i="5" s="1"/>
  <c r="Z248" i="5"/>
  <c r="AA248" i="5" s="1"/>
  <c r="Z414" i="5"/>
  <c r="AA414" i="5" s="1"/>
  <c r="Z478" i="5"/>
  <c r="AA478" i="5" s="1"/>
  <c r="Z542" i="5"/>
  <c r="AA542" i="5" s="1"/>
  <c r="Z448" i="5"/>
  <c r="AA448" i="5" s="1"/>
  <c r="Z512" i="5"/>
  <c r="AA512" i="5" s="1"/>
  <c r="Z582" i="5"/>
  <c r="AA582" i="5" s="1"/>
  <c r="Z614" i="5"/>
  <c r="AA614" i="5" s="1"/>
  <c r="Z646" i="5"/>
  <c r="AA646" i="5" s="1"/>
  <c r="Z678" i="5"/>
  <c r="AA678" i="5" s="1"/>
  <c r="Z710" i="5"/>
  <c r="AA710" i="5" s="1"/>
  <c r="Z21" i="5"/>
  <c r="AA21" i="5" s="1"/>
  <c r="Z53" i="5"/>
  <c r="AA53" i="5" s="1"/>
  <c r="Z85" i="5"/>
  <c r="AA85" i="5" s="1"/>
  <c r="Z117" i="5"/>
  <c r="AA117" i="5" s="1"/>
  <c r="Z387" i="5"/>
  <c r="AA387" i="5" s="1"/>
  <c r="Z231" i="5"/>
  <c r="AA231" i="5" s="1"/>
  <c r="Z25" i="5"/>
  <c r="AA25" i="5" s="1"/>
  <c r="Z57" i="5"/>
  <c r="AA57" i="5" s="1"/>
  <c r="Z89" i="5"/>
  <c r="AA89" i="5" s="1"/>
  <c r="Z150" i="5"/>
  <c r="AA150" i="5" s="1"/>
  <c r="Z133" i="5"/>
  <c r="AA133" i="5" s="1"/>
  <c r="Z313" i="5"/>
  <c r="AA313" i="5" s="1"/>
  <c r="Z397" i="5"/>
  <c r="AA397" i="5" s="1"/>
  <c r="Z260" i="5"/>
  <c r="AA260" i="5" s="1"/>
  <c r="Z547" i="5"/>
  <c r="AA547" i="5" s="1"/>
  <c r="Z243" i="5"/>
  <c r="AA243" i="5" s="1"/>
  <c r="Z265" i="5"/>
  <c r="AA265" i="5" s="1"/>
  <c r="Z297" i="5"/>
  <c r="AA297" i="5" s="1"/>
  <c r="Z329" i="5"/>
  <c r="AA329" i="5" s="1"/>
  <c r="Z361" i="5"/>
  <c r="AA361" i="5" s="1"/>
  <c r="Z392" i="5"/>
  <c r="AA392" i="5" s="1"/>
  <c r="Z223" i="5"/>
  <c r="AA223" i="5" s="1"/>
  <c r="Z416" i="5"/>
  <c r="AA416" i="5" s="1"/>
  <c r="Z647" i="5"/>
  <c r="AA647" i="5" s="1"/>
  <c r="Z200" i="5"/>
  <c r="AA200" i="5" s="1"/>
  <c r="Z472" i="5"/>
  <c r="AA472" i="5" s="1"/>
  <c r="Z214" i="5"/>
  <c r="AA214" i="5" s="1"/>
  <c r="Z288" i="5"/>
  <c r="AA288" i="5" s="1"/>
  <c r="Z320" i="5"/>
  <c r="AA320" i="5" s="1"/>
  <c r="Z352" i="5"/>
  <c r="AA352" i="5" s="1"/>
  <c r="Z384" i="5"/>
  <c r="AA384" i="5" s="1"/>
  <c r="Z587" i="5"/>
  <c r="AA587" i="5" s="1"/>
  <c r="Z443" i="5"/>
  <c r="AA443" i="5" s="1"/>
  <c r="Z507" i="5"/>
  <c r="AA507" i="5" s="1"/>
  <c r="Z423" i="5"/>
  <c r="AA423" i="5" s="1"/>
  <c r="Z460" i="5"/>
  <c r="AA460" i="5" s="1"/>
  <c r="Z487" i="5"/>
  <c r="AA487" i="5" s="1"/>
  <c r="Z524" i="5"/>
  <c r="AA524" i="5" s="1"/>
  <c r="Z584" i="5"/>
  <c r="AA584" i="5" s="1"/>
  <c r="Z616" i="5"/>
  <c r="AA616" i="5" s="1"/>
  <c r="Z648" i="5"/>
  <c r="AA648" i="5" s="1"/>
  <c r="Z680" i="5"/>
  <c r="AA680" i="5" s="1"/>
  <c r="Z712" i="5"/>
  <c r="AA712" i="5" s="1"/>
  <c r="Z404" i="5"/>
  <c r="AA404" i="5" s="1"/>
  <c r="Z464" i="5"/>
  <c r="AA464" i="5" s="1"/>
  <c r="Z528" i="5"/>
  <c r="AA528" i="5" s="1"/>
  <c r="Z561" i="5"/>
  <c r="AA561" i="5" s="1"/>
  <c r="Z593" i="5"/>
  <c r="AA593" i="5" s="1"/>
  <c r="Z625" i="5"/>
  <c r="AA625" i="5" s="1"/>
  <c r="Z657" i="5"/>
  <c r="AA657" i="5" s="1"/>
  <c r="Z689" i="5"/>
  <c r="AA689" i="5" s="1"/>
  <c r="Z425" i="5"/>
  <c r="AA425" i="5" s="1"/>
  <c r="Z489" i="5"/>
  <c r="AA489" i="5" s="1"/>
  <c r="Z554" i="5"/>
  <c r="AA554" i="5" s="1"/>
  <c r="Z586" i="5"/>
  <c r="AA586" i="5" s="1"/>
  <c r="Z618" i="5"/>
  <c r="AA618" i="5" s="1"/>
  <c r="Z650" i="5"/>
  <c r="AA650" i="5" s="1"/>
  <c r="Z682" i="5"/>
  <c r="AA682" i="5" s="1"/>
  <c r="Z714" i="5"/>
  <c r="AA714" i="5" s="1"/>
  <c r="Z186" i="5"/>
  <c r="AA186" i="5" s="1"/>
  <c r="Z253" i="5"/>
  <c r="AA253" i="5" s="1"/>
  <c r="Z51" i="5"/>
  <c r="AA51" i="5" s="1"/>
  <c r="Z115" i="5"/>
  <c r="AA115" i="5" s="1"/>
  <c r="Z180" i="5"/>
  <c r="AA180" i="5" s="1"/>
  <c r="Z68" i="5"/>
  <c r="AA68" i="5" s="1"/>
  <c r="Z107" i="5"/>
  <c r="AA107" i="5" s="1"/>
  <c r="Z403" i="5"/>
  <c r="AA403" i="5" s="1"/>
  <c r="Z367" i="5"/>
  <c r="AA367" i="5" s="1"/>
  <c r="Z530" i="5"/>
  <c r="AA530" i="5" s="1"/>
  <c r="Z229" i="5"/>
  <c r="AA229" i="5" s="1"/>
  <c r="Z264" i="5"/>
  <c r="AA264" i="5" s="1"/>
  <c r="Z439" i="5"/>
  <c r="AA439" i="5" s="1"/>
  <c r="Z493" i="5"/>
  <c r="AA493" i="5" s="1"/>
  <c r="Z233" i="5"/>
  <c r="AA233" i="5" s="1"/>
  <c r="Z398" i="5"/>
  <c r="AA398" i="5" s="1"/>
  <c r="Z258" i="5"/>
  <c r="AA258" i="5" s="1"/>
  <c r="Z290" i="5"/>
  <c r="AA290" i="5" s="1"/>
  <c r="Z322" i="5"/>
  <c r="AA322" i="5" s="1"/>
  <c r="Z354" i="5"/>
  <c r="AA354" i="5" s="1"/>
  <c r="Z259" i="5"/>
  <c r="AA259" i="5" s="1"/>
  <c r="Z446" i="5"/>
  <c r="AA446" i="5" s="1"/>
  <c r="Z510" i="5"/>
  <c r="AA510" i="5" s="1"/>
  <c r="Z430" i="5"/>
  <c r="AA430" i="5" s="1"/>
  <c r="Z494" i="5"/>
  <c r="AA494" i="5" s="1"/>
  <c r="Z565" i="5"/>
  <c r="AA565" i="5" s="1"/>
  <c r="Z597" i="5"/>
  <c r="AA597" i="5" s="1"/>
  <c r="Z629" i="5"/>
  <c r="AA629" i="5" s="1"/>
  <c r="Z661" i="5"/>
  <c r="AA661" i="5" s="1"/>
  <c r="Z693" i="5"/>
  <c r="AA693" i="5" s="1"/>
  <c r="Z458" i="5"/>
  <c r="AA458" i="5" s="1"/>
  <c r="Z522" i="5"/>
  <c r="AA522" i="5" s="1"/>
  <c r="Z428" i="5"/>
  <c r="AA428" i="5" s="1"/>
  <c r="Z455" i="5"/>
  <c r="AA455" i="5" s="1"/>
  <c r="Z492" i="5"/>
  <c r="AA492" i="5" s="1"/>
  <c r="Z519" i="5"/>
  <c r="AA519" i="5" s="1"/>
  <c r="Z558" i="5"/>
  <c r="AA558" i="5" s="1"/>
  <c r="Z590" i="5"/>
  <c r="AA590" i="5" s="1"/>
  <c r="Z622" i="5"/>
  <c r="AA622" i="5" s="1"/>
  <c r="Z654" i="5"/>
  <c r="AA654" i="5" s="1"/>
  <c r="Z686" i="5"/>
  <c r="AA686" i="5" s="1"/>
  <c r="Z4" i="5"/>
  <c r="AA4" i="5" s="1"/>
  <c r="AG465" i="4"/>
  <c r="AH465" i="4" s="1"/>
  <c r="AF592" i="4"/>
  <c r="AE592" i="4"/>
  <c r="AF130" i="4"/>
  <c r="AE130" i="4"/>
  <c r="AF371" i="4"/>
  <c r="AF589" i="4"/>
  <c r="AF25" i="4"/>
  <c r="AF296" i="4"/>
  <c r="AF441" i="4"/>
  <c r="AF586" i="4"/>
  <c r="AF215" i="4"/>
  <c r="AF446" i="4"/>
  <c r="AF149" i="4"/>
  <c r="AF131" i="4"/>
  <c r="AF583" i="4"/>
  <c r="AF12" i="4"/>
  <c r="AF360" i="4"/>
  <c r="AF285" i="4"/>
  <c r="AF202" i="4"/>
  <c r="AF566" i="4"/>
  <c r="AF141" i="4"/>
  <c r="AF548" i="4"/>
  <c r="AF701" i="4"/>
  <c r="AF383" i="4"/>
  <c r="AF428" i="4"/>
  <c r="AF107" i="4"/>
  <c r="AF429" i="4"/>
  <c r="AF715" i="4"/>
  <c r="AF647" i="4"/>
  <c r="AF573" i="4"/>
  <c r="AF500" i="4"/>
  <c r="AF427" i="4"/>
  <c r="AF354" i="4"/>
  <c r="AF281" i="4"/>
  <c r="AF197" i="4"/>
  <c r="AF105" i="4"/>
  <c r="AF714" i="4"/>
  <c r="AF645" i="4"/>
  <c r="AF572" i="4"/>
  <c r="AF499" i="4"/>
  <c r="AF426" i="4"/>
  <c r="AF353" i="4"/>
  <c r="AF280" i="4"/>
  <c r="AF196" i="4"/>
  <c r="AF104" i="4"/>
  <c r="AF713" i="4"/>
  <c r="AF644" i="4"/>
  <c r="AF571" i="4"/>
  <c r="AF498" i="4"/>
  <c r="AF425" i="4"/>
  <c r="AF352" i="4"/>
  <c r="AF279" i="4"/>
  <c r="AF195" i="4"/>
  <c r="AF100" i="4"/>
  <c r="AF712" i="4"/>
  <c r="AF643" i="4"/>
  <c r="AF570" i="4"/>
  <c r="AF497" i="4"/>
  <c r="AF424" i="4"/>
  <c r="AF351" i="4"/>
  <c r="AF277" i="4"/>
  <c r="AF194" i="4"/>
  <c r="AF99" i="4"/>
  <c r="AF711" i="4"/>
  <c r="AF642" i="4"/>
  <c r="AF569" i="4"/>
  <c r="AF496" i="4"/>
  <c r="AF423" i="4"/>
  <c r="AF349" i="4"/>
  <c r="AF276" i="4"/>
  <c r="AF193" i="4"/>
  <c r="AF98" i="4"/>
  <c r="AF710" i="4"/>
  <c r="AF641" i="4"/>
  <c r="AF568" i="4"/>
  <c r="AF495" i="4"/>
  <c r="AF421" i="4"/>
  <c r="AF348" i="4"/>
  <c r="AF275" i="4"/>
  <c r="AF192" i="4"/>
  <c r="AF97" i="4"/>
  <c r="AF263" i="4"/>
  <c r="AF199" i="4"/>
  <c r="AF135" i="4"/>
  <c r="AF71" i="4"/>
  <c r="AF7" i="4"/>
  <c r="AF622" i="4"/>
  <c r="AF558" i="4"/>
  <c r="AF494" i="4"/>
  <c r="AF430" i="4"/>
  <c r="AF366" i="4"/>
  <c r="AF302" i="4"/>
  <c r="AF238" i="4"/>
  <c r="AF174" i="4"/>
  <c r="AF110" i="4"/>
  <c r="AF46" i="4"/>
  <c r="AF133" i="4"/>
  <c r="AF69" i="4"/>
  <c r="AF5" i="4"/>
  <c r="AF364" i="4"/>
  <c r="AF657" i="4"/>
  <c r="AF292" i="4"/>
  <c r="AF585" i="4"/>
  <c r="AF220" i="4"/>
  <c r="AF520" i="4"/>
  <c r="AF132" i="4"/>
  <c r="AF448" i="4"/>
  <c r="AF43" i="4"/>
  <c r="AF384" i="4"/>
  <c r="AF676" i="4"/>
  <c r="AF200" i="4"/>
  <c r="AF529" i="4"/>
  <c r="AF575" i="4"/>
  <c r="AF519" i="4"/>
  <c r="AF444" i="4"/>
  <c r="AF443" i="4"/>
  <c r="AF442" i="4"/>
  <c r="AF368" i="4"/>
  <c r="AF212" i="4"/>
  <c r="AF190" i="4"/>
  <c r="AF232" i="4"/>
  <c r="AF57" i="4"/>
  <c r="AF209" i="4"/>
  <c r="AF362" i="4"/>
  <c r="AF434" i="4"/>
  <c r="AF506" i="4"/>
  <c r="AF505" i="4"/>
  <c r="AF504" i="4"/>
  <c r="AF79" i="4"/>
  <c r="AF246" i="4"/>
  <c r="AF328" i="4"/>
  <c r="AF411" i="4"/>
  <c r="AF344" i="4"/>
  <c r="AF703" i="4"/>
  <c r="AF255" i="4"/>
  <c r="AF61" i="4"/>
  <c r="AF355" i="4"/>
  <c r="AF675" i="4"/>
  <c r="AF145" i="4"/>
  <c r="AF665" i="4"/>
  <c r="AF299" i="4"/>
  <c r="AF591" i="4"/>
  <c r="AF129" i="4"/>
  <c r="AF370" i="4"/>
  <c r="AF515" i="4"/>
  <c r="AF24" i="4"/>
  <c r="AF295" i="4"/>
  <c r="AF513" i="4"/>
  <c r="AF19" i="4"/>
  <c r="AF638" i="4"/>
  <c r="AF254" i="4"/>
  <c r="AF291" i="4"/>
  <c r="AF32" i="4"/>
  <c r="AF684" i="4"/>
  <c r="AF393" i="4"/>
  <c r="AF363" i="4"/>
  <c r="AF581" i="4"/>
  <c r="AF208" i="4"/>
  <c r="AF507" i="4"/>
  <c r="AF114" i="4"/>
  <c r="AF433" i="4"/>
  <c r="AF10" i="4"/>
  <c r="AF359" i="4"/>
  <c r="AF650" i="4"/>
  <c r="AF284" i="4"/>
  <c r="AE284" i="4"/>
  <c r="AF207" i="4"/>
  <c r="AF630" i="4"/>
  <c r="AF310" i="4"/>
  <c r="AF54" i="4"/>
  <c r="AF620" i="4"/>
  <c r="AF483" i="4"/>
  <c r="AF640" i="4"/>
  <c r="AF157" i="4"/>
  <c r="AF564" i="4"/>
  <c r="AF272" i="4"/>
  <c r="AF636" i="4"/>
  <c r="AF271" i="4"/>
  <c r="AF635" i="4"/>
  <c r="AF343" i="4"/>
  <c r="AF704" i="4"/>
  <c r="AF488" i="4"/>
  <c r="AF184" i="4"/>
  <c r="AF413" i="4"/>
  <c r="AF84" i="4"/>
  <c r="AF485" i="4"/>
  <c r="AF266" i="4"/>
  <c r="AF127" i="4"/>
  <c r="AF550" i="4"/>
  <c r="AF230" i="4"/>
  <c r="AF125" i="4"/>
  <c r="AF329" i="4"/>
  <c r="AF264" i="4"/>
  <c r="AF484" i="4"/>
  <c r="AF420" i="4"/>
  <c r="AF709" i="4"/>
  <c r="AF699" i="4"/>
  <c r="AF482" i="4"/>
  <c r="AF336" i="4"/>
  <c r="AF698" i="4"/>
  <c r="AF408" i="4"/>
  <c r="AF176" i="4"/>
  <c r="AF626" i="4"/>
  <c r="AF407" i="4"/>
  <c r="AF259" i="4"/>
  <c r="AF75" i="4"/>
  <c r="AF696" i="4"/>
  <c r="AF552" i="4"/>
  <c r="AF479" i="4"/>
  <c r="AF405" i="4"/>
  <c r="AF332" i="4"/>
  <c r="AF258" i="4"/>
  <c r="AF74" i="4"/>
  <c r="AF695" i="4"/>
  <c r="AF624" i="4"/>
  <c r="AF551" i="4"/>
  <c r="AF477" i="4"/>
  <c r="AF404" i="4"/>
  <c r="AF331" i="4"/>
  <c r="AF257" i="4"/>
  <c r="AF171" i="4"/>
  <c r="AF73" i="4"/>
  <c r="AF694" i="4"/>
  <c r="AF623" i="4"/>
  <c r="AF549" i="4"/>
  <c r="AF476" i="4"/>
  <c r="AF403" i="4"/>
  <c r="AF330" i="4"/>
  <c r="AF256" i="4"/>
  <c r="AF170" i="4"/>
  <c r="AF72" i="4"/>
  <c r="AF247" i="4"/>
  <c r="AF183" i="4"/>
  <c r="AF119" i="4"/>
  <c r="AF55" i="4"/>
  <c r="AF670" i="4"/>
  <c r="AF606" i="4"/>
  <c r="AF542" i="4"/>
  <c r="AF478" i="4"/>
  <c r="AF414" i="4"/>
  <c r="AF350" i="4"/>
  <c r="AF286" i="4"/>
  <c r="AF222" i="4"/>
  <c r="AF158" i="4"/>
  <c r="AF94" i="4"/>
  <c r="AF30" i="4"/>
  <c r="AF117" i="4"/>
  <c r="AF53" i="4"/>
  <c r="AF120" i="4"/>
  <c r="AF437" i="4"/>
  <c r="AF18" i="4"/>
  <c r="AF365" i="4"/>
  <c r="AF658" i="4"/>
  <c r="AF300" i="4"/>
  <c r="AF593" i="4"/>
  <c r="AF221" i="4"/>
  <c r="AF521" i="4"/>
  <c r="AF146" i="4"/>
  <c r="AF457" i="4"/>
  <c r="AF188" i="4"/>
  <c r="AF501" i="4"/>
  <c r="AF56" i="4"/>
  <c r="AF309" i="4"/>
  <c r="AF4" i="4"/>
  <c r="AF445" i="4"/>
  <c r="AF27" i="4"/>
  <c r="AF298" i="4"/>
  <c r="AF663" i="4"/>
  <c r="AF297" i="4"/>
  <c r="AF661" i="4"/>
  <c r="AF216" i="4"/>
  <c r="AF514" i="4"/>
  <c r="AF20" i="4"/>
  <c r="AF440" i="4"/>
  <c r="AF122" i="4"/>
  <c r="AF23" i="4"/>
  <c r="AF382" i="4"/>
  <c r="AF62" i="4"/>
  <c r="AF21" i="4"/>
  <c r="AF512" i="4"/>
  <c r="AF375" i="4"/>
  <c r="AF603" i="4"/>
  <c r="AF282" i="4"/>
  <c r="AF656" i="4"/>
  <c r="AF290" i="4"/>
  <c r="AF16" i="4"/>
  <c r="AF508" i="4"/>
  <c r="AF115" i="4"/>
  <c r="AF361" i="4"/>
  <c r="AF11" i="4"/>
  <c r="AF287" i="4"/>
  <c r="AF651" i="4"/>
  <c r="AF203" i="4"/>
  <c r="AF431" i="4"/>
  <c r="AF143" i="4"/>
  <c r="AF502" i="4"/>
  <c r="AF118" i="4"/>
  <c r="AF253" i="4"/>
  <c r="AF82" i="4"/>
  <c r="AF466" i="4"/>
  <c r="AF418" i="4"/>
  <c r="AF187" i="4"/>
  <c r="AF563" i="4"/>
  <c r="AF186" i="4"/>
  <c r="AF489" i="4"/>
  <c r="AF185" i="4"/>
  <c r="AF561" i="4"/>
  <c r="AF268" i="4"/>
  <c r="AF560" i="4"/>
  <c r="AF267" i="4"/>
  <c r="AF632" i="4"/>
  <c r="AF339" i="4"/>
  <c r="AF191" i="4"/>
  <c r="AF614" i="4"/>
  <c r="AF358" i="4"/>
  <c r="AF166" i="4"/>
  <c r="AF401" i="4"/>
  <c r="AF556" i="4"/>
  <c r="AF201" i="4"/>
  <c r="AF503" i="4"/>
  <c r="AF628" i="4"/>
  <c r="AF555" i="4"/>
  <c r="AF409" i="4"/>
  <c r="AF261" i="4"/>
  <c r="AF177" i="4"/>
  <c r="AF80" i="4"/>
  <c r="AF627" i="4"/>
  <c r="AF554" i="4"/>
  <c r="AF481" i="4"/>
  <c r="AF335" i="4"/>
  <c r="AF260" i="4"/>
  <c r="AF76" i="4"/>
  <c r="AF697" i="4"/>
  <c r="AF553" i="4"/>
  <c r="AF480" i="4"/>
  <c r="AF333" i="4"/>
  <c r="AF173" i="4"/>
  <c r="AF625" i="4"/>
  <c r="AF172" i="4"/>
  <c r="AF243" i="4"/>
  <c r="AF539" i="4"/>
  <c r="AF691" i="4"/>
  <c r="AF619" i="4"/>
  <c r="AF546" i="4"/>
  <c r="AF473" i="4"/>
  <c r="AF400" i="4"/>
  <c r="AF327" i="4"/>
  <c r="AF251" i="4"/>
  <c r="AF165" i="4"/>
  <c r="AF66" i="4"/>
  <c r="AF690" i="4"/>
  <c r="AF618" i="4"/>
  <c r="AF545" i="4"/>
  <c r="AF472" i="4"/>
  <c r="AF399" i="4"/>
  <c r="AF325" i="4"/>
  <c r="AF250" i="4"/>
  <c r="AF164" i="4"/>
  <c r="AF65" i="4"/>
  <c r="AF689" i="4"/>
  <c r="AF617" i="4"/>
  <c r="AF544" i="4"/>
  <c r="AF471" i="4"/>
  <c r="AF397" i="4"/>
  <c r="AF324" i="4"/>
  <c r="AF249" i="4"/>
  <c r="AF163" i="4"/>
  <c r="AF64" i="4"/>
  <c r="AF688" i="4"/>
  <c r="AF616" i="4"/>
  <c r="AF543" i="4"/>
  <c r="AF469" i="4"/>
  <c r="AF396" i="4"/>
  <c r="AF323" i="4"/>
  <c r="AF248" i="4"/>
  <c r="AF162" i="4"/>
  <c r="AF60" i="4"/>
  <c r="AF687" i="4"/>
  <c r="AF615" i="4"/>
  <c r="AF541" i="4"/>
  <c r="AF468" i="4"/>
  <c r="AF395" i="4"/>
  <c r="AF322" i="4"/>
  <c r="AF245" i="4"/>
  <c r="AF161" i="4"/>
  <c r="AF59" i="4"/>
  <c r="AF686" i="4"/>
  <c r="AF613" i="4"/>
  <c r="AF540" i="4"/>
  <c r="AF467" i="4"/>
  <c r="AF394" i="4"/>
  <c r="AF321" i="4"/>
  <c r="AF244" i="4"/>
  <c r="AF160" i="4"/>
  <c r="AF58" i="4"/>
  <c r="AF239" i="4"/>
  <c r="AF175" i="4"/>
  <c r="AF111" i="4"/>
  <c r="AF47" i="4"/>
  <c r="AF662" i="4"/>
  <c r="AF598" i="4"/>
  <c r="AF534" i="4"/>
  <c r="AF470" i="4"/>
  <c r="AF406" i="4"/>
  <c r="AF342" i="4"/>
  <c r="AF278" i="4"/>
  <c r="AF214" i="4"/>
  <c r="AF150" i="4"/>
  <c r="AF86" i="4"/>
  <c r="AF22" i="4"/>
  <c r="AF109" i="4"/>
  <c r="AF45" i="4"/>
  <c r="AF168" i="4"/>
  <c r="AF474" i="4"/>
  <c r="AF68" i="4"/>
  <c r="AF402" i="4"/>
  <c r="AF693" i="4"/>
  <c r="AF337" i="4"/>
  <c r="AF629" i="4"/>
  <c r="AF265" i="4"/>
  <c r="AF557" i="4"/>
  <c r="AF189" i="4"/>
  <c r="AF493" i="4"/>
  <c r="AF346" i="4"/>
  <c r="AF648" i="4"/>
  <c r="AF242" i="4"/>
  <c r="AF456" i="4"/>
  <c r="AF356" i="4"/>
  <c r="AF372" i="4"/>
  <c r="AF664" i="4"/>
  <c r="AF218" i="4"/>
  <c r="AF516" i="4"/>
  <c r="AF128" i="4"/>
  <c r="AF588" i="4"/>
  <c r="AF124" i="4"/>
  <c r="AF587" i="4"/>
  <c r="AF213" i="4"/>
  <c r="AF659" i="4"/>
  <c r="AF293" i="4"/>
  <c r="AF87" i="4"/>
  <c r="AF574" i="4"/>
  <c r="AF318" i="4"/>
  <c r="AF85" i="4"/>
  <c r="AF211" i="4"/>
  <c r="AF447" i="4"/>
  <c r="AF311" i="4"/>
  <c r="AF685" i="4"/>
  <c r="AF436" i="4"/>
  <c r="AF116" i="4"/>
  <c r="AF435" i="4"/>
  <c r="AF653" i="4"/>
  <c r="AF288" i="4"/>
  <c r="AF652" i="4"/>
  <c r="AF204" i="4"/>
  <c r="AF578" i="4"/>
  <c r="AF112" i="4"/>
  <c r="AF577" i="4"/>
  <c r="AF108" i="4"/>
  <c r="AF438" i="4"/>
  <c r="AF77" i="4"/>
  <c r="AF707" i="4"/>
  <c r="AF491" i="4"/>
  <c r="AE91" i="4"/>
  <c r="AF91" i="4"/>
  <c r="AF490" i="4"/>
  <c r="AF90" i="4"/>
  <c r="AF562" i="4"/>
  <c r="AF269" i="4"/>
  <c r="AF634" i="4"/>
  <c r="AF341" i="4"/>
  <c r="AF633" i="4"/>
  <c r="AF340" i="4"/>
  <c r="AF702" i="4"/>
  <c r="AF412" i="4"/>
  <c r="AF83" i="4"/>
  <c r="AF678" i="4"/>
  <c r="AF422" i="4"/>
  <c r="AF102" i="4"/>
  <c r="AF692" i="4"/>
  <c r="AF179" i="4"/>
  <c r="AF576" i="4"/>
  <c r="AF537" i="4"/>
  <c r="AF391" i="4"/>
  <c r="AF241" i="4"/>
  <c r="AF52" i="4"/>
  <c r="AF609" i="4"/>
  <c r="AF463" i="4"/>
  <c r="AF316" i="4"/>
  <c r="AF240" i="4"/>
  <c r="AF51" i="4"/>
  <c r="AF608" i="4"/>
  <c r="AF461" i="4"/>
  <c r="AF315" i="4"/>
  <c r="AF237" i="4"/>
  <c r="AF153" i="4"/>
  <c r="AF50" i="4"/>
  <c r="AF607" i="4"/>
  <c r="AF533" i="4"/>
  <c r="AF460" i="4"/>
  <c r="AF387" i="4"/>
  <c r="AF314" i="4"/>
  <c r="AF236" i="4"/>
  <c r="AF152" i="4"/>
  <c r="AF49" i="4"/>
  <c r="AF679" i="4"/>
  <c r="AF605" i="4"/>
  <c r="AF532" i="4"/>
  <c r="AF459" i="4"/>
  <c r="AF386" i="4"/>
  <c r="AF313" i="4"/>
  <c r="AF235" i="4"/>
  <c r="AF148" i="4"/>
  <c r="AF48" i="4"/>
  <c r="AF677" i="4"/>
  <c r="AF604" i="4"/>
  <c r="AF531" i="4"/>
  <c r="AF458" i="4"/>
  <c r="AF385" i="4"/>
  <c r="AF312" i="4"/>
  <c r="AF234" i="4"/>
  <c r="AF147" i="4"/>
  <c r="AF44" i="4"/>
  <c r="AF231" i="4"/>
  <c r="AF167" i="4"/>
  <c r="AF103" i="4"/>
  <c r="AF39" i="4"/>
  <c r="AF654" i="4"/>
  <c r="AF590" i="4"/>
  <c r="AF526" i="4"/>
  <c r="AF462" i="4"/>
  <c r="AF398" i="4"/>
  <c r="AF334" i="4"/>
  <c r="AF270" i="4"/>
  <c r="AF206" i="4"/>
  <c r="AF142" i="4"/>
  <c r="AF78" i="4"/>
  <c r="AF14" i="4"/>
  <c r="AF101" i="4"/>
  <c r="AF37" i="4"/>
  <c r="AF210" i="4"/>
  <c r="AF511" i="4"/>
  <c r="AF121" i="4"/>
  <c r="AF439" i="4"/>
  <c r="AF28" i="4"/>
  <c r="AF373" i="4"/>
  <c r="AF666" i="4"/>
  <c r="AF301" i="4"/>
  <c r="AF594" i="4"/>
  <c r="AF233" i="4"/>
  <c r="AF530" i="4"/>
  <c r="AF492" i="4"/>
  <c r="AF392" i="4"/>
  <c r="AF602" i="4"/>
  <c r="AF649" i="4"/>
  <c r="AF219" i="4"/>
  <c r="AF517" i="4"/>
  <c r="AF26" i="4"/>
  <c r="AF217" i="4"/>
  <c r="AF369" i="4"/>
  <c r="AF660" i="4"/>
  <c r="AF123" i="4"/>
  <c r="AF367" i="4"/>
  <c r="AF151" i="4"/>
  <c r="AF510" i="4"/>
  <c r="AF126" i="4"/>
  <c r="AF584" i="4"/>
  <c r="AF667" i="4"/>
  <c r="AF509" i="4"/>
  <c r="AF655" i="4"/>
  <c r="AF289" i="4"/>
  <c r="AF580" i="4"/>
  <c r="AF205" i="4"/>
  <c r="AF579" i="4"/>
  <c r="AF113" i="4"/>
  <c r="AF432" i="4"/>
  <c r="AF9" i="4"/>
  <c r="AF357" i="4"/>
  <c r="AF8" i="4"/>
  <c r="AF15" i="4"/>
  <c r="AF374" i="4"/>
  <c r="AF182" i="4"/>
  <c r="AF13" i="4"/>
  <c r="AF178" i="4"/>
  <c r="AF347" i="4"/>
  <c r="AF637" i="4"/>
  <c r="AF345" i="4"/>
  <c r="AE345" i="4"/>
  <c r="AF706" i="4"/>
  <c r="AF417" i="4"/>
  <c r="AF705" i="4"/>
  <c r="AF416" i="4"/>
  <c r="AF89" i="4"/>
  <c r="AF415" i="4"/>
  <c r="AF88" i="4"/>
  <c r="AF487" i="4"/>
  <c r="AF181" i="4"/>
  <c r="AF559" i="4"/>
  <c r="AF180" i="4"/>
  <c r="AF63" i="4"/>
  <c r="AF486" i="4"/>
  <c r="AF294" i="4"/>
  <c r="AF38" i="4"/>
  <c r="AF67" i="4"/>
  <c r="AF621" i="4"/>
  <c r="AF96" i="4"/>
  <c r="AF283" i="4"/>
  <c r="AF683" i="4"/>
  <c r="AF610" i="4"/>
  <c r="AF464" i="4"/>
  <c r="AF317" i="4"/>
  <c r="AF155" i="4"/>
  <c r="AF682" i="4"/>
  <c r="AF536" i="4"/>
  <c r="AF389" i="4"/>
  <c r="AF154" i="4"/>
  <c r="AF681" i="4"/>
  <c r="AF535" i="4"/>
  <c r="AF388" i="4"/>
  <c r="AF680" i="4"/>
  <c r="AF320" i="4"/>
  <c r="AF612" i="4"/>
  <c r="AF674" i="4"/>
  <c r="AF601" i="4"/>
  <c r="AF528" i="4"/>
  <c r="AF455" i="4"/>
  <c r="AF381" i="4"/>
  <c r="AF308" i="4"/>
  <c r="AF229" i="4"/>
  <c r="AF144" i="4"/>
  <c r="AF41" i="4"/>
  <c r="AF673" i="4"/>
  <c r="AF600" i="4"/>
  <c r="AF527" i="4"/>
  <c r="AF453" i="4"/>
  <c r="AF380" i="4"/>
  <c r="AF307" i="4"/>
  <c r="AE307" i="4"/>
  <c r="AF228" i="4"/>
  <c r="AF140" i="4"/>
  <c r="AF40" i="4"/>
  <c r="AF672" i="4"/>
  <c r="AF599" i="4"/>
  <c r="AF525" i="4"/>
  <c r="AF452" i="4"/>
  <c r="AE452" i="4"/>
  <c r="AF379" i="4"/>
  <c r="AF306" i="4"/>
  <c r="AF227" i="4"/>
  <c r="AF139" i="4"/>
  <c r="AF36" i="4"/>
  <c r="AF671" i="4"/>
  <c r="AF597" i="4"/>
  <c r="AF524" i="4"/>
  <c r="AF451" i="4"/>
  <c r="AF378" i="4"/>
  <c r="AF305" i="4"/>
  <c r="AF226" i="4"/>
  <c r="AF138" i="4"/>
  <c r="AF35" i="4"/>
  <c r="AF669" i="4"/>
  <c r="AF596" i="4"/>
  <c r="AF523" i="4"/>
  <c r="AF450" i="4"/>
  <c r="AF377" i="4"/>
  <c r="AF304" i="4"/>
  <c r="AF225" i="4"/>
  <c r="AF137" i="4"/>
  <c r="AF34" i="4"/>
  <c r="AF668" i="4"/>
  <c r="AF595" i="4"/>
  <c r="AF522" i="4"/>
  <c r="AF449" i="4"/>
  <c r="AF376" i="4"/>
  <c r="AF303" i="4"/>
  <c r="AF224" i="4"/>
  <c r="AF136" i="4"/>
  <c r="AF33" i="4"/>
  <c r="AF223" i="4"/>
  <c r="AF159" i="4"/>
  <c r="AF95" i="4"/>
  <c r="AF31" i="4"/>
  <c r="AF646" i="4"/>
  <c r="AF582" i="4"/>
  <c r="AF518" i="4"/>
  <c r="AF454" i="4"/>
  <c r="AF390" i="4"/>
  <c r="AF326" i="4"/>
  <c r="AF262" i="4"/>
  <c r="AF198" i="4"/>
  <c r="AF134" i="4"/>
  <c r="AF70" i="4"/>
  <c r="AF6" i="4"/>
  <c r="AF93" i="4"/>
  <c r="AF29" i="4"/>
  <c r="AF252" i="4"/>
  <c r="AF547" i="4"/>
  <c r="AF169" i="4"/>
  <c r="AF475" i="4"/>
  <c r="AF81" i="4"/>
  <c r="AF410" i="4"/>
  <c r="AF700" i="4"/>
  <c r="AF338" i="4"/>
  <c r="AF631" i="4"/>
  <c r="AF274" i="4"/>
  <c r="AF567" i="4"/>
  <c r="AF639" i="4"/>
  <c r="AF42" i="4"/>
  <c r="AF538" i="4"/>
  <c r="AF106" i="4"/>
  <c r="AA7" i="3" l="1"/>
  <c r="AA1" i="5"/>
  <c r="AG501" i="4"/>
  <c r="AH501" i="4" s="1"/>
  <c r="AG521" i="4"/>
  <c r="AH521" i="4" s="1"/>
  <c r="AG350" i="4"/>
  <c r="AH350" i="4" s="1"/>
  <c r="AG256" i="4"/>
  <c r="AH256" i="4" s="1"/>
  <c r="AG549" i="4"/>
  <c r="AH549" i="4" s="1"/>
  <c r="AG171" i="4"/>
  <c r="AH171" i="4" s="1"/>
  <c r="AG477" i="4"/>
  <c r="AH477" i="4" s="1"/>
  <c r="AG74" i="4"/>
  <c r="AH74" i="4" s="1"/>
  <c r="AG479" i="4"/>
  <c r="AH479" i="4" s="1"/>
  <c r="AG259" i="4"/>
  <c r="AH259" i="4" s="1"/>
  <c r="AG362" i="4"/>
  <c r="AH362" i="4" s="1"/>
  <c r="AG384" i="4"/>
  <c r="AH384" i="4" s="1"/>
  <c r="AG238" i="4"/>
  <c r="AH238" i="4" s="1"/>
  <c r="AG97" i="4"/>
  <c r="AH97" i="4" s="1"/>
  <c r="AG195" i="4"/>
  <c r="AH195" i="4" s="1"/>
  <c r="AG498" i="4"/>
  <c r="AH498" i="4" s="1"/>
  <c r="AG104" i="4"/>
  <c r="AH104" i="4" s="1"/>
  <c r="AG426" i="4"/>
  <c r="AH426" i="4" s="1"/>
  <c r="AG354" i="4"/>
  <c r="AH354" i="4" s="1"/>
  <c r="AG647" i="4"/>
  <c r="AH647" i="4" s="1"/>
  <c r="AG428" i="4"/>
  <c r="AH428" i="4" s="1"/>
  <c r="AG360" i="4"/>
  <c r="AH360" i="4" s="1"/>
  <c r="AG178" i="4"/>
  <c r="AH178" i="4" s="1"/>
  <c r="AG172" i="4"/>
  <c r="AH172" i="4" s="1"/>
  <c r="AG4" i="4"/>
  <c r="AH4" i="4" s="1"/>
  <c r="AG567" i="4"/>
  <c r="AH567" i="4" s="1"/>
  <c r="AG169" i="4"/>
  <c r="AH169" i="4" s="1"/>
  <c r="AG93" i="4"/>
  <c r="AH93" i="4" s="1"/>
  <c r="AG454" i="4"/>
  <c r="AH454" i="4" s="1"/>
  <c r="AG33" i="4"/>
  <c r="AH33" i="4" s="1"/>
  <c r="AG376" i="4"/>
  <c r="AH376" i="4" s="1"/>
  <c r="AG304" i="4"/>
  <c r="AH304" i="4" s="1"/>
  <c r="AG226" i="4"/>
  <c r="AH226" i="4" s="1"/>
  <c r="AG524" i="4"/>
  <c r="AH524" i="4" s="1"/>
  <c r="AG452" i="4"/>
  <c r="AH452" i="4" s="1"/>
  <c r="AG40" i="4"/>
  <c r="AH40" i="4" s="1"/>
  <c r="AG673" i="4"/>
  <c r="AH673" i="4" s="1"/>
  <c r="AG308" i="4"/>
  <c r="AH308" i="4" s="1"/>
  <c r="AG680" i="4"/>
  <c r="AH680" i="4" s="1"/>
  <c r="AG155" i="4"/>
  <c r="AH155" i="4" s="1"/>
  <c r="AG683" i="4"/>
  <c r="AH683" i="4" s="1"/>
  <c r="AG487" i="4"/>
  <c r="AH487" i="4" s="1"/>
  <c r="AG345" i="4"/>
  <c r="AH345" i="4" s="1"/>
  <c r="AG113" i="4"/>
  <c r="AH113" i="4" s="1"/>
  <c r="AG289" i="4"/>
  <c r="AH289" i="4" s="1"/>
  <c r="AG584" i="4"/>
  <c r="AH584" i="4" s="1"/>
  <c r="AG492" i="4"/>
  <c r="AH492" i="4" s="1"/>
  <c r="AG301" i="4"/>
  <c r="AH301" i="4" s="1"/>
  <c r="AG439" i="4"/>
  <c r="AH439" i="4" s="1"/>
  <c r="AG142" i="4"/>
  <c r="AH142" i="4" s="1"/>
  <c r="AG231" i="4"/>
  <c r="AH231" i="4" s="1"/>
  <c r="AG312" i="4"/>
  <c r="AH312" i="4" s="1"/>
  <c r="AG604" i="4"/>
  <c r="AH604" i="4" s="1"/>
  <c r="AG235" i="4"/>
  <c r="AH235" i="4" s="1"/>
  <c r="AG532" i="4"/>
  <c r="AH532" i="4" s="1"/>
  <c r="AG460" i="4"/>
  <c r="AH460" i="4" s="1"/>
  <c r="AG153" i="4"/>
  <c r="AH153" i="4" s="1"/>
  <c r="AG608" i="4"/>
  <c r="AH608" i="4" s="1"/>
  <c r="AG463" i="4"/>
  <c r="AH463" i="4" s="1"/>
  <c r="AG391" i="4"/>
  <c r="AH391" i="4" s="1"/>
  <c r="AG633" i="4"/>
  <c r="AH633" i="4" s="1"/>
  <c r="AG204" i="4"/>
  <c r="AH204" i="4" s="1"/>
  <c r="AG435" i="4"/>
  <c r="AH435" i="4" s="1"/>
  <c r="AG311" i="4"/>
  <c r="AH311" i="4" s="1"/>
  <c r="AG588" i="4"/>
  <c r="AH588" i="4" s="1"/>
  <c r="AG664" i="4"/>
  <c r="AH664" i="4" s="1"/>
  <c r="AG242" i="4"/>
  <c r="AH242" i="4" s="1"/>
  <c r="AG189" i="4"/>
  <c r="AH189" i="4" s="1"/>
  <c r="AG337" i="4"/>
  <c r="AH337" i="4" s="1"/>
  <c r="AG474" i="4"/>
  <c r="AH474" i="4" s="1"/>
  <c r="AG278" i="4"/>
  <c r="AH278" i="4" s="1"/>
  <c r="AG467" i="4"/>
  <c r="AH467" i="4" s="1"/>
  <c r="AG395" i="4"/>
  <c r="AH395" i="4" s="1"/>
  <c r="AG687" i="4"/>
  <c r="AH687" i="4" s="1"/>
  <c r="AG323" i="4"/>
  <c r="AH323" i="4" s="1"/>
  <c r="AG408" i="4"/>
  <c r="AH408" i="4" s="1"/>
  <c r="AG699" i="4"/>
  <c r="AH699" i="4" s="1"/>
  <c r="AG264" i="4"/>
  <c r="AH264" i="4" s="1"/>
  <c r="AG550" i="4"/>
  <c r="AH550" i="4" s="1"/>
  <c r="AG636" i="4"/>
  <c r="AH636" i="4" s="1"/>
  <c r="AG310" i="4"/>
  <c r="AH310" i="4" s="1"/>
  <c r="AG114" i="4"/>
  <c r="AH114" i="4" s="1"/>
  <c r="AG513" i="4"/>
  <c r="AH513" i="4" s="1"/>
  <c r="AG441" i="4"/>
  <c r="AH441" i="4" s="1"/>
  <c r="AG42" i="4"/>
  <c r="AH42" i="4" s="1"/>
  <c r="AG631" i="4"/>
  <c r="AH631" i="4" s="1"/>
  <c r="AG81" i="4"/>
  <c r="AH81" i="4" s="1"/>
  <c r="AG252" i="4"/>
  <c r="AH252" i="4" s="1"/>
  <c r="AG326" i="4"/>
  <c r="AH326" i="4" s="1"/>
  <c r="AG159" i="4"/>
  <c r="AH159" i="4" s="1"/>
  <c r="AG224" i="4"/>
  <c r="AH224" i="4" s="1"/>
  <c r="AG378" i="4"/>
  <c r="AH378" i="4" s="1"/>
  <c r="AG671" i="4"/>
  <c r="AH671" i="4" s="1"/>
  <c r="AG306" i="4"/>
  <c r="AH306" i="4" s="1"/>
  <c r="AG599" i="4"/>
  <c r="AH599" i="4" s="1"/>
  <c r="AG527" i="4"/>
  <c r="AH527" i="4" s="1"/>
  <c r="AG144" i="4"/>
  <c r="AH144" i="4" s="1"/>
  <c r="AG455" i="4"/>
  <c r="AH455" i="4" s="1"/>
  <c r="AG536" i="4"/>
  <c r="AH536" i="4" s="1"/>
  <c r="AG464" i="4"/>
  <c r="AH464" i="4" s="1"/>
  <c r="AG294" i="4"/>
  <c r="AH294" i="4" s="1"/>
  <c r="AG559" i="4"/>
  <c r="AH559" i="4" s="1"/>
  <c r="AG415" i="4"/>
  <c r="AH415" i="4" s="1"/>
  <c r="AG417" i="4"/>
  <c r="AH417" i="4" s="1"/>
  <c r="AG347" i="4"/>
  <c r="AH347" i="4" s="1"/>
  <c r="AG374" i="4"/>
  <c r="AH374" i="4" s="1"/>
  <c r="AG9" i="4"/>
  <c r="AH9" i="4" s="1"/>
  <c r="AG205" i="4"/>
  <c r="AH205" i="4" s="1"/>
  <c r="AG660" i="4"/>
  <c r="AH660" i="4" s="1"/>
  <c r="AG517" i="4"/>
  <c r="AH517" i="4" s="1"/>
  <c r="AG373" i="4"/>
  <c r="AH373" i="4" s="1"/>
  <c r="AG14" i="4"/>
  <c r="AH14" i="4" s="1"/>
  <c r="AG526" i="4"/>
  <c r="AH526" i="4" s="1"/>
  <c r="AG458" i="4"/>
  <c r="AH458" i="4" s="1"/>
  <c r="AG48" i="4"/>
  <c r="AH48" i="4" s="1"/>
  <c r="AG386" i="4"/>
  <c r="AH386" i="4" s="1"/>
  <c r="AG679" i="4"/>
  <c r="AH679" i="4" s="1"/>
  <c r="AG314" i="4"/>
  <c r="AH314" i="4" s="1"/>
  <c r="AG607" i="4"/>
  <c r="AH607" i="4" s="1"/>
  <c r="AG240" i="4"/>
  <c r="AH240" i="4" s="1"/>
  <c r="AG52" i="4"/>
  <c r="AH52" i="4" s="1"/>
  <c r="AG634" i="4"/>
  <c r="AH634" i="4" s="1"/>
  <c r="AG490" i="4"/>
  <c r="AH490" i="4" s="1"/>
  <c r="AG77" i="4"/>
  <c r="AH77" i="4" s="1"/>
  <c r="AG112" i="4"/>
  <c r="AH112" i="4" s="1"/>
  <c r="AG436" i="4"/>
  <c r="AH436" i="4" s="1"/>
  <c r="AG587" i="4"/>
  <c r="AH587" i="4" s="1"/>
  <c r="AG516" i="4"/>
  <c r="AH516" i="4" s="1"/>
  <c r="AG356" i="4"/>
  <c r="AH356" i="4" s="1"/>
  <c r="AG45" i="4"/>
  <c r="AH45" i="4" s="1"/>
  <c r="AG150" i="4"/>
  <c r="AH150" i="4" s="1"/>
  <c r="AG406" i="4"/>
  <c r="AH406" i="4" s="1"/>
  <c r="AG613" i="4"/>
  <c r="AH613" i="4" s="1"/>
  <c r="AG469" i="4"/>
  <c r="AH469" i="4" s="1"/>
  <c r="AG64" i="4"/>
  <c r="AH64" i="4" s="1"/>
  <c r="AG397" i="4"/>
  <c r="AH397" i="4" s="1"/>
  <c r="AG689" i="4"/>
  <c r="AH689" i="4" s="1"/>
  <c r="AG325" i="4"/>
  <c r="AH325" i="4" s="1"/>
  <c r="AG618" i="4"/>
  <c r="AH618" i="4" s="1"/>
  <c r="AG251" i="4"/>
  <c r="AH251" i="4" s="1"/>
  <c r="AG546" i="4"/>
  <c r="AH546" i="4" s="1"/>
  <c r="AG243" i="4"/>
  <c r="AH243" i="4" s="1"/>
  <c r="AG76" i="4"/>
  <c r="AH76" i="4" s="1"/>
  <c r="AG339" i="4"/>
  <c r="AH339" i="4" s="1"/>
  <c r="AG186" i="4"/>
  <c r="AH186" i="4" s="1"/>
  <c r="AG466" i="4"/>
  <c r="AH466" i="4" s="1"/>
  <c r="AG651" i="4"/>
  <c r="AH651" i="4" s="1"/>
  <c r="AG514" i="4"/>
  <c r="AH514" i="4" s="1"/>
  <c r="AG663" i="4"/>
  <c r="AH663" i="4" s="1"/>
  <c r="AG158" i="4"/>
  <c r="AH158" i="4" s="1"/>
  <c r="AG127" i="4"/>
  <c r="AH127" i="4" s="1"/>
  <c r="AG18" i="4"/>
  <c r="AH18" i="4" s="1"/>
  <c r="AG117" i="4"/>
  <c r="AH117" i="4" s="1"/>
  <c r="AG222" i="4"/>
  <c r="AH222" i="4" s="1"/>
  <c r="AG478" i="4"/>
  <c r="AH478" i="4" s="1"/>
  <c r="AG72" i="4"/>
  <c r="AH72" i="4" s="1"/>
  <c r="AG694" i="4"/>
  <c r="AH694" i="4" s="1"/>
  <c r="AG332" i="4"/>
  <c r="AH332" i="4" s="1"/>
  <c r="AG626" i="4"/>
  <c r="AH626" i="4" s="1"/>
  <c r="AG336" i="4"/>
  <c r="AH336" i="4" s="1"/>
  <c r="AG420" i="4"/>
  <c r="AH420" i="4" s="1"/>
  <c r="AG125" i="4"/>
  <c r="AH125" i="4" s="1"/>
  <c r="AG635" i="4"/>
  <c r="AH635" i="4" s="1"/>
  <c r="AG207" i="4"/>
  <c r="AH207" i="4" s="1"/>
  <c r="AG10" i="4"/>
  <c r="AH10" i="4" s="1"/>
  <c r="AG208" i="4"/>
  <c r="AH208" i="4" s="1"/>
  <c r="AG684" i="4"/>
  <c r="AH684" i="4" s="1"/>
  <c r="AG638" i="4"/>
  <c r="AH638" i="4" s="1"/>
  <c r="AG24" i="4"/>
  <c r="AH24" i="4" s="1"/>
  <c r="AG246" i="4"/>
  <c r="AH246" i="4" s="1"/>
  <c r="AG57" i="4"/>
  <c r="AH57" i="4" s="1"/>
  <c r="AG368" i="4"/>
  <c r="AH368" i="4" s="1"/>
  <c r="AG448" i="4"/>
  <c r="AH448" i="4" s="1"/>
  <c r="AG585" i="4"/>
  <c r="AH585" i="4" s="1"/>
  <c r="AG5" i="4"/>
  <c r="AH5" i="4" s="1"/>
  <c r="AG366" i="4"/>
  <c r="AH366" i="4" s="1"/>
  <c r="AG199" i="4"/>
  <c r="AH199" i="4" s="1"/>
  <c r="AG275" i="4"/>
  <c r="AH275" i="4" s="1"/>
  <c r="AG568" i="4"/>
  <c r="AH568" i="4" s="1"/>
  <c r="AG193" i="4"/>
  <c r="AH193" i="4" s="1"/>
  <c r="AG424" i="4"/>
  <c r="AH424" i="4" s="1"/>
  <c r="AG644" i="4"/>
  <c r="AH644" i="4" s="1"/>
  <c r="AG280" i="4"/>
  <c r="AH280" i="4" s="1"/>
  <c r="AG572" i="4"/>
  <c r="AH572" i="4" s="1"/>
  <c r="AG197" i="4"/>
  <c r="AH197" i="4" s="1"/>
  <c r="AG500" i="4"/>
  <c r="AH500" i="4" s="1"/>
  <c r="AG371" i="4"/>
  <c r="AH371" i="4" s="1"/>
  <c r="AG583" i="4"/>
  <c r="AH583" i="4" s="1"/>
  <c r="AG25" i="4"/>
  <c r="AH25" i="4" s="1"/>
  <c r="AG592" i="4"/>
  <c r="AH592" i="4" s="1"/>
  <c r="AG616" i="4"/>
  <c r="AH616" i="4" s="1"/>
  <c r="AG249" i="4"/>
  <c r="AH249" i="4" s="1"/>
  <c r="AG544" i="4"/>
  <c r="AH544" i="4" s="1"/>
  <c r="AG66" i="4"/>
  <c r="AH66" i="4" s="1"/>
  <c r="AG56" i="4"/>
  <c r="AH56" i="4" s="1"/>
  <c r="AG146" i="4"/>
  <c r="AH146" i="4" s="1"/>
  <c r="AG300" i="4"/>
  <c r="AH300" i="4" s="1"/>
  <c r="AG437" i="4"/>
  <c r="AH437" i="4" s="1"/>
  <c r="AG286" i="4"/>
  <c r="AH286" i="4" s="1"/>
  <c r="AG476" i="4"/>
  <c r="AH476" i="4" s="1"/>
  <c r="AG404" i="4"/>
  <c r="AH404" i="4" s="1"/>
  <c r="AG695" i="4"/>
  <c r="AH695" i="4" s="1"/>
  <c r="AG405" i="4"/>
  <c r="AH405" i="4" s="1"/>
  <c r="AG482" i="4"/>
  <c r="AH482" i="4" s="1"/>
  <c r="AG230" i="4"/>
  <c r="AH230" i="4" s="1"/>
  <c r="AG488" i="4"/>
  <c r="AH488" i="4" s="1"/>
  <c r="AG284" i="4"/>
  <c r="AH284" i="4" s="1"/>
  <c r="AG433" i="4"/>
  <c r="AH433" i="4" s="1"/>
  <c r="AG581" i="4"/>
  <c r="AH581" i="4" s="1"/>
  <c r="AG32" i="4"/>
  <c r="AH32" i="4" s="1"/>
  <c r="AG515" i="4"/>
  <c r="AH515" i="4" s="1"/>
  <c r="AG299" i="4"/>
  <c r="AH299" i="4" s="1"/>
  <c r="AG355" i="4"/>
  <c r="AH355" i="4" s="1"/>
  <c r="AG434" i="4"/>
  <c r="AH434" i="4" s="1"/>
  <c r="AG442" i="4"/>
  <c r="AH442" i="4" s="1"/>
  <c r="AG132" i="4"/>
  <c r="AH132" i="4" s="1"/>
  <c r="AG641" i="4"/>
  <c r="AH641" i="4" s="1"/>
  <c r="AG569" i="4"/>
  <c r="AH569" i="4" s="1"/>
  <c r="AG497" i="4"/>
  <c r="AH497" i="4" s="1"/>
  <c r="AG100" i="4"/>
  <c r="AH100" i="4" s="1"/>
  <c r="AG353" i="4"/>
  <c r="AH353" i="4" s="1"/>
  <c r="AG645" i="4"/>
  <c r="AH645" i="4" s="1"/>
  <c r="AG281" i="4"/>
  <c r="AH281" i="4" s="1"/>
  <c r="AG548" i="4"/>
  <c r="AH548" i="4" s="1"/>
  <c r="AG586" i="4"/>
  <c r="AH586" i="4" s="1"/>
  <c r="AG180" i="4"/>
  <c r="AH180" i="4" s="1"/>
  <c r="AG182" i="4"/>
  <c r="AH182" i="4" s="1"/>
  <c r="AG123" i="4"/>
  <c r="AH123" i="4" s="1"/>
  <c r="AG602" i="4"/>
  <c r="AH602" i="4" s="1"/>
  <c r="AG39" i="4"/>
  <c r="AH39" i="4" s="1"/>
  <c r="AG370" i="4"/>
  <c r="AH370" i="4" s="1"/>
  <c r="AG665" i="4"/>
  <c r="AH665" i="4" s="1"/>
  <c r="AG504" i="4"/>
  <c r="AH504" i="4" s="1"/>
  <c r="AG529" i="4"/>
  <c r="AH529" i="4" s="1"/>
  <c r="AG400" i="4"/>
  <c r="AH400" i="4" s="1"/>
  <c r="AG691" i="4"/>
  <c r="AH691" i="4" s="1"/>
  <c r="AG625" i="4"/>
  <c r="AH625" i="4" s="1"/>
  <c r="AG335" i="4"/>
  <c r="AH335" i="4" s="1"/>
  <c r="AG80" i="4"/>
  <c r="AH80" i="4" s="1"/>
  <c r="AG555" i="4"/>
  <c r="AH555" i="4" s="1"/>
  <c r="AG556" i="4"/>
  <c r="AH556" i="4" s="1"/>
  <c r="AG267" i="4"/>
  <c r="AH267" i="4" s="1"/>
  <c r="AG187" i="4"/>
  <c r="AH187" i="4" s="1"/>
  <c r="AG253" i="4"/>
  <c r="AH253" i="4" s="1"/>
  <c r="AG16" i="4"/>
  <c r="AH16" i="4" s="1"/>
  <c r="AG603" i="4"/>
  <c r="AH603" i="4" s="1"/>
  <c r="AG62" i="4"/>
  <c r="AH62" i="4" s="1"/>
  <c r="AG440" i="4"/>
  <c r="AH440" i="4" s="1"/>
  <c r="AG139" i="4"/>
  <c r="AH139" i="4" s="1"/>
  <c r="AG154" i="4"/>
  <c r="AH154" i="4" s="1"/>
  <c r="AG67" i="4"/>
  <c r="AH67" i="4" s="1"/>
  <c r="AG111" i="4"/>
  <c r="AH111" i="4" s="1"/>
  <c r="AG59" i="4"/>
  <c r="AH59" i="4" s="1"/>
  <c r="AG27" i="4"/>
  <c r="AH27" i="4" s="1"/>
  <c r="AG538" i="4"/>
  <c r="AH538" i="4" s="1"/>
  <c r="AG410" i="4"/>
  <c r="AH410" i="4" s="1"/>
  <c r="AG547" i="4"/>
  <c r="AH547" i="4" s="1"/>
  <c r="AG6" i="4"/>
  <c r="AH6" i="4" s="1"/>
  <c r="AG262" i="4"/>
  <c r="AH262" i="4" s="1"/>
  <c r="AG518" i="4"/>
  <c r="AH518" i="4" s="1"/>
  <c r="AG136" i="4"/>
  <c r="AH136" i="4" s="1"/>
  <c r="AG449" i="4"/>
  <c r="AH449" i="4" s="1"/>
  <c r="AG34" i="4"/>
  <c r="AH34" i="4" s="1"/>
  <c r="AG377" i="4"/>
  <c r="AH377" i="4" s="1"/>
  <c r="AG305" i="4"/>
  <c r="AH305" i="4" s="1"/>
  <c r="AG597" i="4"/>
  <c r="AH597" i="4" s="1"/>
  <c r="AG227" i="4"/>
  <c r="AH227" i="4" s="1"/>
  <c r="AG525" i="4"/>
  <c r="AH525" i="4" s="1"/>
  <c r="AG140" i="4"/>
  <c r="AH140" i="4" s="1"/>
  <c r="AG453" i="4"/>
  <c r="AH453" i="4" s="1"/>
  <c r="AG41" i="4"/>
  <c r="AH41" i="4" s="1"/>
  <c r="AG381" i="4"/>
  <c r="AH381" i="4" s="1"/>
  <c r="AG674" i="4"/>
  <c r="AH674" i="4" s="1"/>
  <c r="AG388" i="4"/>
  <c r="AH388" i="4" s="1"/>
  <c r="AG389" i="4"/>
  <c r="AH389" i="4" s="1"/>
  <c r="AG317" i="4"/>
  <c r="AH317" i="4" s="1"/>
  <c r="AG283" i="4"/>
  <c r="AH283" i="4" s="1"/>
  <c r="AG38" i="4"/>
  <c r="AH38" i="4" s="1"/>
  <c r="AG88" i="4"/>
  <c r="AH88" i="4" s="1"/>
  <c r="AG705" i="4"/>
  <c r="AH705" i="4" s="1"/>
  <c r="AG637" i="4"/>
  <c r="AH637" i="4" s="1"/>
  <c r="AG357" i="4"/>
  <c r="AH357" i="4" s="1"/>
  <c r="AG579" i="4"/>
  <c r="AH579" i="4" s="1"/>
  <c r="AG655" i="4"/>
  <c r="AH655" i="4" s="1"/>
  <c r="AG126" i="4"/>
  <c r="AH126" i="4" s="1"/>
  <c r="AG666" i="4"/>
  <c r="AH666" i="4" s="1"/>
  <c r="AG121" i="4"/>
  <c r="AH121" i="4" s="1"/>
  <c r="AG101" i="4"/>
  <c r="AH101" i="4" s="1"/>
  <c r="AG206" i="4"/>
  <c r="AH206" i="4" s="1"/>
  <c r="AG462" i="4"/>
  <c r="AH462" i="4" s="1"/>
  <c r="AG44" i="4"/>
  <c r="AH44" i="4" s="1"/>
  <c r="AG385" i="4"/>
  <c r="AH385" i="4" s="1"/>
  <c r="AG677" i="4"/>
  <c r="AH677" i="4" s="1"/>
  <c r="AG313" i="4"/>
  <c r="AH313" i="4" s="1"/>
  <c r="AG533" i="4"/>
  <c r="AH533" i="4" s="1"/>
  <c r="AG537" i="4"/>
  <c r="AH537" i="4" s="1"/>
  <c r="AG102" i="4"/>
  <c r="AH102" i="4" s="1"/>
  <c r="AG412" i="4"/>
  <c r="AH412" i="4" s="1"/>
  <c r="AG341" i="4"/>
  <c r="AH341" i="4" s="1"/>
  <c r="AG707" i="4"/>
  <c r="AH707" i="4" s="1"/>
  <c r="AG577" i="4"/>
  <c r="AH577" i="4" s="1"/>
  <c r="AG116" i="4"/>
  <c r="AH116" i="4" s="1"/>
  <c r="AG447" i="4"/>
  <c r="AH447" i="4" s="1"/>
  <c r="AG574" i="4"/>
  <c r="AH574" i="4" s="1"/>
  <c r="AG128" i="4"/>
  <c r="AH128" i="4" s="1"/>
  <c r="AG693" i="4"/>
  <c r="AH693" i="4" s="1"/>
  <c r="AG342" i="4"/>
  <c r="AH342" i="4" s="1"/>
  <c r="AG161" i="4"/>
  <c r="AH161" i="4" s="1"/>
  <c r="AG60" i="4"/>
  <c r="AH60" i="4" s="1"/>
  <c r="AG324" i="4"/>
  <c r="AH324" i="4" s="1"/>
  <c r="AG617" i="4"/>
  <c r="AH617" i="4" s="1"/>
  <c r="AG250" i="4"/>
  <c r="AH250" i="4" s="1"/>
  <c r="AG165" i="4"/>
  <c r="AH165" i="4" s="1"/>
  <c r="AG173" i="4"/>
  <c r="AH173" i="4" s="1"/>
  <c r="AG697" i="4"/>
  <c r="AH697" i="4" s="1"/>
  <c r="AG481" i="4"/>
  <c r="AH481" i="4" s="1"/>
  <c r="AG177" i="4"/>
  <c r="AH177" i="4" s="1"/>
  <c r="AG401" i="4"/>
  <c r="AH401" i="4" s="1"/>
  <c r="AG560" i="4"/>
  <c r="AH560" i="4" s="1"/>
  <c r="AG489" i="4"/>
  <c r="AH489" i="4" s="1"/>
  <c r="AG418" i="4"/>
  <c r="AH418" i="4" s="1"/>
  <c r="AG118" i="4"/>
  <c r="AH118" i="4" s="1"/>
  <c r="AG203" i="4"/>
  <c r="AH203" i="4" s="1"/>
  <c r="AG382" i="4"/>
  <c r="AH382" i="4" s="1"/>
  <c r="AG20" i="4"/>
  <c r="AH20" i="4" s="1"/>
  <c r="AG170" i="4"/>
  <c r="AH170" i="4" s="1"/>
  <c r="AG75" i="4"/>
  <c r="AH75" i="4" s="1"/>
  <c r="AG176" i="4"/>
  <c r="AH176" i="4" s="1"/>
  <c r="AG19" i="4"/>
  <c r="AH19" i="4" s="1"/>
  <c r="AG7" i="4"/>
  <c r="AH7" i="4" s="1"/>
  <c r="AG576" i="4"/>
  <c r="AH576" i="4" s="1"/>
  <c r="AG422" i="4"/>
  <c r="AH422" i="4" s="1"/>
  <c r="AG35" i="4"/>
  <c r="AH35" i="4" s="1"/>
  <c r="AG147" i="4"/>
  <c r="AH147" i="4" s="1"/>
  <c r="AG115" i="4"/>
  <c r="AH115" i="4" s="1"/>
  <c r="AG188" i="4"/>
  <c r="AH188" i="4" s="1"/>
  <c r="AG53" i="4"/>
  <c r="AH53" i="4" s="1"/>
  <c r="AG414" i="4"/>
  <c r="AH414" i="4" s="1"/>
  <c r="AG670" i="4"/>
  <c r="AH670" i="4" s="1"/>
  <c r="AG330" i="4"/>
  <c r="AH330" i="4" s="1"/>
  <c r="AG623" i="4"/>
  <c r="AH623" i="4" s="1"/>
  <c r="AG257" i="4"/>
  <c r="AH257" i="4" s="1"/>
  <c r="AG258" i="4"/>
  <c r="AH258" i="4" s="1"/>
  <c r="AG552" i="4"/>
  <c r="AH552" i="4" s="1"/>
  <c r="AG329" i="4"/>
  <c r="AH329" i="4" s="1"/>
  <c r="AG413" i="4"/>
  <c r="AH413" i="4" s="1"/>
  <c r="AG343" i="4"/>
  <c r="AH343" i="4" s="1"/>
  <c r="AG272" i="4"/>
  <c r="AH272" i="4" s="1"/>
  <c r="AG483" i="4"/>
  <c r="AH483" i="4" s="1"/>
  <c r="AG630" i="4"/>
  <c r="AH630" i="4" s="1"/>
  <c r="AG359" i="4"/>
  <c r="AH359" i="4" s="1"/>
  <c r="AG254" i="4"/>
  <c r="AH254" i="4" s="1"/>
  <c r="AG129" i="4"/>
  <c r="AH129" i="4" s="1"/>
  <c r="AG255" i="4"/>
  <c r="AH255" i="4" s="1"/>
  <c r="AG505" i="4"/>
  <c r="AH505" i="4" s="1"/>
  <c r="AG209" i="4"/>
  <c r="AH209" i="4" s="1"/>
  <c r="AG212" i="4"/>
  <c r="AH212" i="4" s="1"/>
  <c r="AG444" i="4"/>
  <c r="AH444" i="4" s="1"/>
  <c r="AG220" i="4"/>
  <c r="AH220" i="4" s="1"/>
  <c r="AG364" i="4"/>
  <c r="AH364" i="4" s="1"/>
  <c r="AG302" i="4"/>
  <c r="AH302" i="4" s="1"/>
  <c r="AG495" i="4"/>
  <c r="AH495" i="4" s="1"/>
  <c r="AG711" i="4"/>
  <c r="AH711" i="4" s="1"/>
  <c r="AG643" i="4"/>
  <c r="AH643" i="4" s="1"/>
  <c r="AG279" i="4"/>
  <c r="AH279" i="4" s="1"/>
  <c r="AG383" i="4"/>
  <c r="AH383" i="4" s="1"/>
  <c r="AG446" i="4"/>
  <c r="AH446" i="4" s="1"/>
  <c r="AG296" i="4"/>
  <c r="AH296" i="4" s="1"/>
  <c r="AG130" i="4"/>
  <c r="AH130" i="4" s="1"/>
  <c r="AG639" i="4"/>
  <c r="AH639" i="4" s="1"/>
  <c r="AG338" i="4"/>
  <c r="AH338" i="4" s="1"/>
  <c r="AG475" i="4"/>
  <c r="AH475" i="4" s="1"/>
  <c r="AG29" i="4"/>
  <c r="AH29" i="4" s="1"/>
  <c r="AG390" i="4"/>
  <c r="AH390" i="4" s="1"/>
  <c r="AG646" i="4"/>
  <c r="AH646" i="4" s="1"/>
  <c r="AG303" i="4"/>
  <c r="AH303" i="4" s="1"/>
  <c r="AG595" i="4"/>
  <c r="AH595" i="4" s="1"/>
  <c r="AG225" i="4"/>
  <c r="AH225" i="4" s="1"/>
  <c r="AG523" i="4"/>
  <c r="AH523" i="4" s="1"/>
  <c r="AG138" i="4"/>
  <c r="AH138" i="4" s="1"/>
  <c r="AG672" i="4"/>
  <c r="AH672" i="4" s="1"/>
  <c r="AG307" i="4"/>
  <c r="AH307" i="4" s="1"/>
  <c r="AG600" i="4"/>
  <c r="AH600" i="4" s="1"/>
  <c r="AG681" i="4"/>
  <c r="AH681" i="4" s="1"/>
  <c r="AG682" i="4"/>
  <c r="AH682" i="4" s="1"/>
  <c r="AG621" i="4"/>
  <c r="AH621" i="4" s="1"/>
  <c r="AG181" i="4"/>
  <c r="AH181" i="4" s="1"/>
  <c r="AG89" i="4"/>
  <c r="AH89" i="4" s="1"/>
  <c r="AG667" i="4"/>
  <c r="AH667" i="4" s="1"/>
  <c r="AG219" i="4"/>
  <c r="AH219" i="4" s="1"/>
  <c r="AG594" i="4"/>
  <c r="AH594" i="4" s="1"/>
  <c r="AG78" i="4"/>
  <c r="AH78" i="4" s="1"/>
  <c r="AG590" i="4"/>
  <c r="AH590" i="4" s="1"/>
  <c r="AG167" i="4"/>
  <c r="AH167" i="4" s="1"/>
  <c r="AG234" i="4"/>
  <c r="AH234" i="4" s="1"/>
  <c r="AG148" i="4"/>
  <c r="AH148" i="4" s="1"/>
  <c r="AG459" i="4"/>
  <c r="AH459" i="4" s="1"/>
  <c r="AG387" i="4"/>
  <c r="AH387" i="4" s="1"/>
  <c r="AG50" i="4"/>
  <c r="AH50" i="4" s="1"/>
  <c r="AG316" i="4"/>
  <c r="AH316" i="4" s="1"/>
  <c r="AG179" i="4"/>
  <c r="AH179" i="4" s="1"/>
  <c r="AG340" i="4"/>
  <c r="AH340" i="4" s="1"/>
  <c r="AG269" i="4"/>
  <c r="AH269" i="4" s="1"/>
  <c r="AG438" i="4"/>
  <c r="AH438" i="4" s="1"/>
  <c r="AG578" i="4"/>
  <c r="AH578" i="4" s="1"/>
  <c r="AG685" i="4"/>
  <c r="AH685" i="4" s="1"/>
  <c r="AG293" i="4"/>
  <c r="AH293" i="4" s="1"/>
  <c r="AG124" i="4"/>
  <c r="AH124" i="4" s="1"/>
  <c r="AG218" i="4"/>
  <c r="AH218" i="4" s="1"/>
  <c r="AG456" i="4"/>
  <c r="AH456" i="4" s="1"/>
  <c r="AG493" i="4"/>
  <c r="AH493" i="4" s="1"/>
  <c r="AG68" i="4"/>
  <c r="AH68" i="4" s="1"/>
  <c r="AG214" i="4"/>
  <c r="AH214" i="4" s="1"/>
  <c r="AG58" i="4"/>
  <c r="AH58" i="4" s="1"/>
  <c r="AG686" i="4"/>
  <c r="AH686" i="4" s="1"/>
  <c r="AG615" i="4"/>
  <c r="AH615" i="4" s="1"/>
  <c r="AG543" i="4"/>
  <c r="AH543" i="4" s="1"/>
  <c r="AG163" i="4"/>
  <c r="AH163" i="4" s="1"/>
  <c r="AG471" i="4"/>
  <c r="AH471" i="4" s="1"/>
  <c r="AG327" i="4"/>
  <c r="AH327" i="4" s="1"/>
  <c r="AG260" i="4"/>
  <c r="AH260" i="4" s="1"/>
  <c r="AG627" i="4"/>
  <c r="AH627" i="4" s="1"/>
  <c r="AG201" i="4"/>
  <c r="AH201" i="4" s="1"/>
  <c r="AG632" i="4"/>
  <c r="AH632" i="4" s="1"/>
  <c r="AG82" i="4"/>
  <c r="AH82" i="4" s="1"/>
  <c r="AG508" i="4"/>
  <c r="AH508" i="4" s="1"/>
  <c r="AG282" i="4"/>
  <c r="AH282" i="4" s="1"/>
  <c r="AG122" i="4"/>
  <c r="AH122" i="4" s="1"/>
  <c r="AG216" i="4"/>
  <c r="AH216" i="4" s="1"/>
  <c r="AG298" i="4"/>
  <c r="AH298" i="4" s="1"/>
  <c r="AG134" i="4"/>
  <c r="AH134" i="4" s="1"/>
  <c r="AG95" i="4"/>
  <c r="AH95" i="4" s="1"/>
  <c r="AG137" i="4"/>
  <c r="AH137" i="4" s="1"/>
  <c r="AG669" i="4"/>
  <c r="AH669" i="4" s="1"/>
  <c r="AG36" i="4"/>
  <c r="AH36" i="4" s="1"/>
  <c r="AG229" i="4"/>
  <c r="AH229" i="4" s="1"/>
  <c r="AG601" i="4"/>
  <c r="AH601" i="4" s="1"/>
  <c r="AG612" i="4"/>
  <c r="AH612" i="4" s="1"/>
  <c r="AG416" i="4"/>
  <c r="AH416" i="4" s="1"/>
  <c r="AG13" i="4"/>
  <c r="AH13" i="4" s="1"/>
  <c r="AG151" i="4"/>
  <c r="AH151" i="4" s="1"/>
  <c r="AG217" i="4"/>
  <c r="AH217" i="4" s="1"/>
  <c r="AG530" i="4"/>
  <c r="AH530" i="4" s="1"/>
  <c r="AG210" i="4"/>
  <c r="AH210" i="4" s="1"/>
  <c r="AG334" i="4"/>
  <c r="AH334" i="4" s="1"/>
  <c r="AG654" i="4"/>
  <c r="AH654" i="4" s="1"/>
  <c r="AG152" i="4"/>
  <c r="AH152" i="4" s="1"/>
  <c r="AG315" i="4"/>
  <c r="AH315" i="4" s="1"/>
  <c r="AG702" i="4"/>
  <c r="AH702" i="4" s="1"/>
  <c r="AG90" i="4"/>
  <c r="AH90" i="4" s="1"/>
  <c r="AG91" i="4"/>
  <c r="AH91" i="4" s="1"/>
  <c r="AG288" i="4"/>
  <c r="AH288" i="4" s="1"/>
  <c r="AG85" i="4"/>
  <c r="AH85" i="4" s="1"/>
  <c r="AG659" i="4"/>
  <c r="AH659" i="4" s="1"/>
  <c r="AG372" i="4"/>
  <c r="AH372" i="4" s="1"/>
  <c r="AG346" i="4"/>
  <c r="AH346" i="4" s="1"/>
  <c r="AG265" i="4"/>
  <c r="AH265" i="4" s="1"/>
  <c r="AG168" i="4"/>
  <c r="AH168" i="4" s="1"/>
  <c r="AG22" i="4"/>
  <c r="AH22" i="4" s="1"/>
  <c r="AG534" i="4"/>
  <c r="AH534" i="4" s="1"/>
  <c r="AG662" i="4"/>
  <c r="AH662" i="4" s="1"/>
  <c r="AG175" i="4"/>
  <c r="AH175" i="4" s="1"/>
  <c r="AG321" i="4"/>
  <c r="AH321" i="4" s="1"/>
  <c r="AG322" i="4"/>
  <c r="AH322" i="4" s="1"/>
  <c r="AG468" i="4"/>
  <c r="AH468" i="4" s="1"/>
  <c r="AG688" i="4"/>
  <c r="AH688" i="4" s="1"/>
  <c r="AG65" i="4"/>
  <c r="AH65" i="4" s="1"/>
  <c r="AG472" i="4"/>
  <c r="AH472" i="4" s="1"/>
  <c r="AG480" i="4"/>
  <c r="AH480" i="4" s="1"/>
  <c r="AG554" i="4"/>
  <c r="AH554" i="4" s="1"/>
  <c r="AG409" i="4"/>
  <c r="AH409" i="4" s="1"/>
  <c r="AG628" i="4"/>
  <c r="AH628" i="4" s="1"/>
  <c r="AG614" i="4"/>
  <c r="AH614" i="4" s="1"/>
  <c r="AG561" i="4"/>
  <c r="AH561" i="4" s="1"/>
  <c r="AG290" i="4"/>
  <c r="AH290" i="4" s="1"/>
  <c r="AG512" i="4"/>
  <c r="AH512" i="4" s="1"/>
  <c r="AG661" i="4"/>
  <c r="AH661" i="4" s="1"/>
  <c r="AG445" i="4"/>
  <c r="AH445" i="4" s="1"/>
  <c r="AG309" i="4"/>
  <c r="AH309" i="4" s="1"/>
  <c r="AG593" i="4"/>
  <c r="AH593" i="4" s="1"/>
  <c r="AG658" i="4"/>
  <c r="AH658" i="4" s="1"/>
  <c r="AG94" i="4"/>
  <c r="AH94" i="4" s="1"/>
  <c r="AG606" i="4"/>
  <c r="AH606" i="4" s="1"/>
  <c r="AG55" i="4"/>
  <c r="AH55" i="4" s="1"/>
  <c r="AG247" i="4"/>
  <c r="AH247" i="4" s="1"/>
  <c r="AG403" i="4"/>
  <c r="AH403" i="4" s="1"/>
  <c r="AG73" i="4"/>
  <c r="AH73" i="4" s="1"/>
  <c r="AG624" i="4"/>
  <c r="AH624" i="4" s="1"/>
  <c r="AG266" i="4"/>
  <c r="AH266" i="4" s="1"/>
  <c r="AG564" i="4"/>
  <c r="AH564" i="4" s="1"/>
  <c r="AG640" i="4"/>
  <c r="AH640" i="4" s="1"/>
  <c r="AG620" i="4"/>
  <c r="AH620" i="4" s="1"/>
  <c r="AG393" i="4"/>
  <c r="AH393" i="4" s="1"/>
  <c r="AG675" i="4"/>
  <c r="AH675" i="4" s="1"/>
  <c r="AG411" i="4"/>
  <c r="AH411" i="4" s="1"/>
  <c r="AG657" i="4"/>
  <c r="AH657" i="4" s="1"/>
  <c r="AG46" i="4"/>
  <c r="AH46" i="4" s="1"/>
  <c r="AG558" i="4"/>
  <c r="AH558" i="4" s="1"/>
  <c r="AG192" i="4"/>
  <c r="AH192" i="4" s="1"/>
  <c r="AG348" i="4"/>
  <c r="AH348" i="4" s="1"/>
  <c r="AG710" i="4"/>
  <c r="AH710" i="4" s="1"/>
  <c r="AG423" i="4"/>
  <c r="AH423" i="4" s="1"/>
  <c r="AG277" i="4"/>
  <c r="AH277" i="4" s="1"/>
  <c r="AG499" i="4"/>
  <c r="AH499" i="4" s="1"/>
  <c r="AG202" i="4"/>
  <c r="AH202" i="4" s="1"/>
  <c r="AG12" i="4"/>
  <c r="AH12" i="4" s="1"/>
  <c r="AG63" i="4"/>
  <c r="AH63" i="4" s="1"/>
  <c r="AG83" i="4"/>
  <c r="AH83" i="4" s="1"/>
  <c r="AG162" i="4"/>
  <c r="AH162" i="4" s="1"/>
  <c r="AG143" i="4"/>
  <c r="AH143" i="4" s="1"/>
  <c r="AG11" i="4"/>
  <c r="AH11" i="4" s="1"/>
  <c r="AG107" i="4"/>
  <c r="AH107" i="4" s="1"/>
  <c r="AG131" i="4"/>
  <c r="AH131" i="4" s="1"/>
  <c r="AG15" i="4"/>
  <c r="AH15" i="4" s="1"/>
  <c r="AG51" i="4"/>
  <c r="AH51" i="4" s="1"/>
  <c r="AG87" i="4"/>
  <c r="AH87" i="4" s="1"/>
  <c r="AG160" i="4"/>
  <c r="AH160" i="4" s="1"/>
  <c r="AG295" i="4"/>
  <c r="AH295" i="4" s="1"/>
  <c r="AG591" i="4"/>
  <c r="AH591" i="4" s="1"/>
  <c r="AG703" i="4"/>
  <c r="AH703" i="4" s="1"/>
  <c r="AG79" i="4"/>
  <c r="AH79" i="4" s="1"/>
  <c r="AG232" i="4"/>
  <c r="AH232" i="4" s="1"/>
  <c r="AG519" i="4"/>
  <c r="AH519" i="4" s="1"/>
  <c r="AG43" i="4"/>
  <c r="AH43" i="4" s="1"/>
  <c r="AG520" i="4"/>
  <c r="AH520" i="4" s="1"/>
  <c r="AG69" i="4"/>
  <c r="AH69" i="4" s="1"/>
  <c r="AG430" i="4"/>
  <c r="AH430" i="4" s="1"/>
  <c r="AG71" i="4"/>
  <c r="AH71" i="4" s="1"/>
  <c r="AG263" i="4"/>
  <c r="AH263" i="4" s="1"/>
  <c r="AG276" i="4"/>
  <c r="AH276" i="4" s="1"/>
  <c r="AG642" i="4"/>
  <c r="AH642" i="4" s="1"/>
  <c r="AG352" i="4"/>
  <c r="AH352" i="4" s="1"/>
  <c r="AG573" i="4"/>
  <c r="AH573" i="4" s="1"/>
  <c r="AG715" i="4"/>
  <c r="AH715" i="4" s="1"/>
  <c r="AG141" i="4"/>
  <c r="AH141" i="4" s="1"/>
  <c r="AG215" i="4"/>
  <c r="AH215" i="4" s="1"/>
  <c r="AG589" i="4"/>
  <c r="AH589" i="4" s="1"/>
  <c r="AG274" i="4"/>
  <c r="AH274" i="4" s="1"/>
  <c r="AG198" i="4"/>
  <c r="AH198" i="4" s="1"/>
  <c r="AG522" i="4"/>
  <c r="AH522" i="4" s="1"/>
  <c r="AG668" i="4"/>
  <c r="AH668" i="4" s="1"/>
  <c r="AG451" i="4"/>
  <c r="AH451" i="4" s="1"/>
  <c r="AG228" i="4"/>
  <c r="AH228" i="4" s="1"/>
  <c r="AG380" i="4"/>
  <c r="AH380" i="4" s="1"/>
  <c r="AG320" i="4"/>
  <c r="AH320" i="4" s="1"/>
  <c r="AG610" i="4"/>
  <c r="AH610" i="4" s="1"/>
  <c r="AG706" i="4"/>
  <c r="AH706" i="4" s="1"/>
  <c r="AG8" i="4"/>
  <c r="AH8" i="4" s="1"/>
  <c r="AG580" i="4"/>
  <c r="AH580" i="4" s="1"/>
  <c r="AG367" i="4"/>
  <c r="AH367" i="4" s="1"/>
  <c r="AG26" i="4"/>
  <c r="AH26" i="4" s="1"/>
  <c r="AG233" i="4"/>
  <c r="AH233" i="4" s="1"/>
  <c r="AG28" i="4"/>
  <c r="AH28" i="4" s="1"/>
  <c r="AG37" i="4"/>
  <c r="AH37" i="4" s="1"/>
  <c r="AG398" i="4"/>
  <c r="AH398" i="4" s="1"/>
  <c r="AG531" i="4"/>
  <c r="AH531" i="4" s="1"/>
  <c r="AG49" i="4"/>
  <c r="AH49" i="4" s="1"/>
  <c r="AG236" i="4"/>
  <c r="AH236" i="4" s="1"/>
  <c r="AG461" i="4"/>
  <c r="AH461" i="4" s="1"/>
  <c r="AG241" i="4"/>
  <c r="AH241" i="4" s="1"/>
  <c r="AG692" i="4"/>
  <c r="AH692" i="4" s="1"/>
  <c r="AG491" i="4"/>
  <c r="AH491" i="4" s="1"/>
  <c r="AG108" i="4"/>
  <c r="AH108" i="4" s="1"/>
  <c r="AG653" i="4"/>
  <c r="AH653" i="4" s="1"/>
  <c r="AG318" i="4"/>
  <c r="AH318" i="4" s="1"/>
  <c r="AG213" i="4"/>
  <c r="AH213" i="4" s="1"/>
  <c r="AG629" i="4"/>
  <c r="AH629" i="4" s="1"/>
  <c r="AG86" i="4"/>
  <c r="AH86" i="4" s="1"/>
  <c r="AG598" i="4"/>
  <c r="AH598" i="4" s="1"/>
  <c r="AG47" i="4"/>
  <c r="AH47" i="4" s="1"/>
  <c r="AG239" i="4"/>
  <c r="AH239" i="4" s="1"/>
  <c r="AG394" i="4"/>
  <c r="AH394" i="4" s="1"/>
  <c r="AG540" i="4"/>
  <c r="AH540" i="4" s="1"/>
  <c r="AG541" i="4"/>
  <c r="AH541" i="4" s="1"/>
  <c r="AG248" i="4"/>
  <c r="AH248" i="4" s="1"/>
  <c r="AG396" i="4"/>
  <c r="AH396" i="4" s="1"/>
  <c r="AG545" i="4"/>
  <c r="AH545" i="4" s="1"/>
  <c r="AG690" i="4"/>
  <c r="AH690" i="4" s="1"/>
  <c r="AG553" i="4"/>
  <c r="AH553" i="4" s="1"/>
  <c r="AG503" i="4"/>
  <c r="AH503" i="4" s="1"/>
  <c r="AG166" i="4"/>
  <c r="AH166" i="4" s="1"/>
  <c r="AG191" i="4"/>
  <c r="AH191" i="4" s="1"/>
  <c r="AG185" i="4"/>
  <c r="AH185" i="4" s="1"/>
  <c r="AG431" i="4"/>
  <c r="AH431" i="4" s="1"/>
  <c r="AG361" i="4"/>
  <c r="AH361" i="4" s="1"/>
  <c r="AG656" i="4"/>
  <c r="AH656" i="4" s="1"/>
  <c r="AG21" i="4"/>
  <c r="AH21" i="4" s="1"/>
  <c r="AG297" i="4"/>
  <c r="AH297" i="4" s="1"/>
  <c r="AG457" i="4"/>
  <c r="AH457" i="4" s="1"/>
  <c r="AG365" i="4"/>
  <c r="AH365" i="4" s="1"/>
  <c r="AG120" i="4"/>
  <c r="AH120" i="4" s="1"/>
  <c r="AG119" i="4"/>
  <c r="AH119" i="4" s="1"/>
  <c r="AG331" i="4"/>
  <c r="AH331" i="4" s="1"/>
  <c r="AG696" i="4"/>
  <c r="AH696" i="4" s="1"/>
  <c r="AG698" i="4"/>
  <c r="AH698" i="4" s="1"/>
  <c r="AG709" i="4"/>
  <c r="AH709" i="4" s="1"/>
  <c r="AG484" i="4"/>
  <c r="AH484" i="4" s="1"/>
  <c r="AG485" i="4"/>
  <c r="AH485" i="4" s="1"/>
  <c r="AG704" i="4"/>
  <c r="AH704" i="4" s="1"/>
  <c r="AG157" i="4"/>
  <c r="AH157" i="4" s="1"/>
  <c r="AG54" i="4"/>
  <c r="AH54" i="4" s="1"/>
  <c r="AG650" i="4"/>
  <c r="AH650" i="4" s="1"/>
  <c r="AG507" i="4"/>
  <c r="AH507" i="4" s="1"/>
  <c r="AG291" i="4"/>
  <c r="AH291" i="4" s="1"/>
  <c r="AG145" i="4"/>
  <c r="AH145" i="4" s="1"/>
  <c r="AG61" i="4"/>
  <c r="AH61" i="4" s="1"/>
  <c r="AG328" i="4"/>
  <c r="AH328" i="4" s="1"/>
  <c r="AG506" i="4"/>
  <c r="AH506" i="4" s="1"/>
  <c r="AG443" i="4"/>
  <c r="AH443" i="4" s="1"/>
  <c r="AG676" i="4"/>
  <c r="AH676" i="4" s="1"/>
  <c r="AG110" i="4"/>
  <c r="AH110" i="4" s="1"/>
  <c r="AG622" i="4"/>
  <c r="AH622" i="4" s="1"/>
  <c r="AG421" i="4"/>
  <c r="AH421" i="4" s="1"/>
  <c r="AG98" i="4"/>
  <c r="AH98" i="4" s="1"/>
  <c r="AG496" i="4"/>
  <c r="AH496" i="4" s="1"/>
  <c r="AG99" i="4"/>
  <c r="AH99" i="4" s="1"/>
  <c r="AG351" i="4"/>
  <c r="AH351" i="4" s="1"/>
  <c r="AG196" i="4"/>
  <c r="AH196" i="4" s="1"/>
  <c r="AG714" i="4"/>
  <c r="AH714" i="4" s="1"/>
  <c r="AG427" i="4"/>
  <c r="AH427" i="4" s="1"/>
  <c r="AG701" i="4"/>
  <c r="AH701" i="4" s="1"/>
  <c r="AG285" i="4"/>
  <c r="AH285" i="4" s="1"/>
  <c r="AG149" i="4"/>
  <c r="AH149" i="4" s="1"/>
  <c r="AG174" i="4"/>
  <c r="AH174" i="4" s="1"/>
  <c r="AG103" i="4"/>
  <c r="AH103" i="4" s="1"/>
  <c r="AG106" i="4"/>
  <c r="AH106" i="4" s="1"/>
  <c r="AG700" i="4"/>
  <c r="AH700" i="4" s="1"/>
  <c r="AG70" i="4"/>
  <c r="AH70" i="4" s="1"/>
  <c r="AG582" i="4"/>
  <c r="AH582" i="4" s="1"/>
  <c r="AG31" i="4"/>
  <c r="AH31" i="4" s="1"/>
  <c r="AG223" i="4"/>
  <c r="AH223" i="4" s="1"/>
  <c r="AG450" i="4"/>
  <c r="AH450" i="4" s="1"/>
  <c r="AG596" i="4"/>
  <c r="AH596" i="4" s="1"/>
  <c r="AG379" i="4"/>
  <c r="AH379" i="4" s="1"/>
  <c r="AG528" i="4"/>
  <c r="AH528" i="4" s="1"/>
  <c r="AG535" i="4"/>
  <c r="AH535" i="4" s="1"/>
  <c r="AG96" i="4"/>
  <c r="AH96" i="4" s="1"/>
  <c r="AG486" i="4"/>
  <c r="AH486" i="4" s="1"/>
  <c r="AG432" i="4"/>
  <c r="AH432" i="4" s="1"/>
  <c r="AG509" i="4"/>
  <c r="AH509" i="4" s="1"/>
  <c r="AG510" i="4"/>
  <c r="AH510" i="4" s="1"/>
  <c r="AG369" i="4"/>
  <c r="AH369" i="4" s="1"/>
  <c r="AG649" i="4"/>
  <c r="AH649" i="4" s="1"/>
  <c r="AG392" i="4"/>
  <c r="AH392" i="4" s="1"/>
  <c r="AG511" i="4"/>
  <c r="AH511" i="4" s="1"/>
  <c r="AG270" i="4"/>
  <c r="AH270" i="4" s="1"/>
  <c r="AG605" i="4"/>
  <c r="AH605" i="4" s="1"/>
  <c r="AG237" i="4"/>
  <c r="AH237" i="4" s="1"/>
  <c r="AG609" i="4"/>
  <c r="AH609" i="4" s="1"/>
  <c r="AG678" i="4"/>
  <c r="AH678" i="4" s="1"/>
  <c r="AG562" i="4"/>
  <c r="AH562" i="4" s="1"/>
  <c r="AG652" i="4"/>
  <c r="AH652" i="4" s="1"/>
  <c r="AG211" i="4"/>
  <c r="AH211" i="4" s="1"/>
  <c r="AG648" i="4"/>
  <c r="AH648" i="4" s="1"/>
  <c r="AG557" i="4"/>
  <c r="AH557" i="4" s="1"/>
  <c r="AG402" i="4"/>
  <c r="AH402" i="4" s="1"/>
  <c r="AG109" i="4"/>
  <c r="AH109" i="4" s="1"/>
  <c r="AG470" i="4"/>
  <c r="AH470" i="4" s="1"/>
  <c r="AG244" i="4"/>
  <c r="AH244" i="4" s="1"/>
  <c r="AG245" i="4"/>
  <c r="AH245" i="4" s="1"/>
  <c r="AG164" i="4"/>
  <c r="AH164" i="4" s="1"/>
  <c r="AG399" i="4"/>
  <c r="AH399" i="4" s="1"/>
  <c r="AG473" i="4"/>
  <c r="AH473" i="4" s="1"/>
  <c r="AG619" i="4"/>
  <c r="AH619" i="4" s="1"/>
  <c r="AG539" i="4"/>
  <c r="AH539" i="4" s="1"/>
  <c r="AG333" i="4"/>
  <c r="AH333" i="4" s="1"/>
  <c r="AG261" i="4"/>
  <c r="AH261" i="4" s="1"/>
  <c r="AG358" i="4"/>
  <c r="AH358" i="4" s="1"/>
  <c r="AG268" i="4"/>
  <c r="AH268" i="4" s="1"/>
  <c r="AG563" i="4"/>
  <c r="AH563" i="4" s="1"/>
  <c r="AG502" i="4"/>
  <c r="AH502" i="4" s="1"/>
  <c r="AG287" i="4"/>
  <c r="AH287" i="4" s="1"/>
  <c r="AG375" i="4"/>
  <c r="AH375" i="4" s="1"/>
  <c r="AG23" i="4"/>
  <c r="AH23" i="4" s="1"/>
  <c r="AG221" i="4"/>
  <c r="AH221" i="4" s="1"/>
  <c r="AG30" i="4"/>
  <c r="AH30" i="4" s="1"/>
  <c r="AG542" i="4"/>
  <c r="AH542" i="4" s="1"/>
  <c r="AG183" i="4"/>
  <c r="AH183" i="4" s="1"/>
  <c r="AG551" i="4"/>
  <c r="AH551" i="4" s="1"/>
  <c r="AG407" i="4"/>
  <c r="AH407" i="4" s="1"/>
  <c r="AG84" i="4"/>
  <c r="AH84" i="4" s="1"/>
  <c r="AG184" i="4"/>
  <c r="AH184" i="4" s="1"/>
  <c r="AG271" i="4"/>
  <c r="AH271" i="4" s="1"/>
  <c r="AG363" i="4"/>
  <c r="AH363" i="4" s="1"/>
  <c r="AG344" i="4"/>
  <c r="AH344" i="4" s="1"/>
  <c r="AG190" i="4"/>
  <c r="AH190" i="4" s="1"/>
  <c r="AG575" i="4"/>
  <c r="AH575" i="4" s="1"/>
  <c r="AG200" i="4"/>
  <c r="AH200" i="4" s="1"/>
  <c r="AG292" i="4"/>
  <c r="AH292" i="4" s="1"/>
  <c r="AG133" i="4"/>
  <c r="AH133" i="4" s="1"/>
  <c r="AG494" i="4"/>
  <c r="AH494" i="4" s="1"/>
  <c r="AG135" i="4"/>
  <c r="AH135" i="4" s="1"/>
  <c r="AG349" i="4"/>
  <c r="AH349" i="4" s="1"/>
  <c r="AG194" i="4"/>
  <c r="AH194" i="4" s="1"/>
  <c r="AG570" i="4"/>
  <c r="AH570" i="4" s="1"/>
  <c r="AG712" i="4"/>
  <c r="AH712" i="4" s="1"/>
  <c r="AG425" i="4"/>
  <c r="AH425" i="4" s="1"/>
  <c r="AG571" i="4"/>
  <c r="AH571" i="4" s="1"/>
  <c r="AG713" i="4"/>
  <c r="AH713" i="4" s="1"/>
  <c r="AG105" i="4"/>
  <c r="AH105" i="4" s="1"/>
  <c r="AG429" i="4"/>
  <c r="AH429" i="4" s="1"/>
  <c r="AG566" i="4"/>
  <c r="AH566" i="4" s="1"/>
  <c r="AH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<sst xmlns="http://schemas.openxmlformats.org/spreadsheetml/2006/main" count="6170" uniqueCount="37">
  <si>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</si>
  <si>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</si>
  <si>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</si>
  <si>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</si>
  <si>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</si>
  <si>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</si>
  <si>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</si>
  <si>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</si>
  <si>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</si>
  <si>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</si>
  <si>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</si>
  <si>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</si>
  <si>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</si>
  <si>
    <t>Pclass_1</t>
  </si>
  <si>
    <t>Pclass_2</t>
  </si>
  <si>
    <t>Embark_S</t>
  </si>
  <si>
    <t>Embark_C</t>
  </si>
  <si>
    <t>Male</t>
  </si>
  <si>
    <t>Data</t>
  </si>
  <si>
    <t>Params</t>
  </si>
  <si>
    <t>Max:</t>
  </si>
  <si>
    <t>Age_N</t>
  </si>
  <si>
    <t>log_Fare</t>
  </si>
  <si>
    <t>Linear</t>
  </si>
  <si>
    <t>Model</t>
  </si>
  <si>
    <t>Loss</t>
  </si>
  <si>
    <t>Lin1</t>
  </si>
  <si>
    <t>Lin2</t>
  </si>
  <si>
    <t>ReLU1</t>
  </si>
  <si>
    <t>ReLU2</t>
  </si>
  <si>
    <t>Preds</t>
  </si>
  <si>
    <t>Column</t>
  </si>
  <si>
    <t>Param1</t>
  </si>
  <si>
    <t>Param2</t>
  </si>
  <si>
    <t>Ones</t>
  </si>
  <si>
    <t>Const</t>
  </si>
  <si>
    <t>Total loss: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</si>
</sst>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#,##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5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19" fillId="0" borderId="0" xfId="0" applyNumberFormat="1" applyFont="1"/>
    <xf numFmtId="0" fontId="18" fillId="0" borderId="0" xfId="0" applyFont="1" applyAlignment="1">
      <alignment horizontal="right"/>
    </xf>
    <xf numFmtId="165" fontId="19" fillId="0" borderId="0" xfId="0" applyNumberFormat="1" applyFont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0" xfId="0" applyFont="1" applyFill="1"/>
    <xf numFmtId="4" fontId="19" fillId="0" borderId="0" xfId="0" applyNumberFormat="1" applyFont="1"/>
    <xf numFmtId="2" fontId="19" fillId="0" borderId="0" xfId="0" applyNumberFormat="1" applyFont="1"/>
    <xf numFmtId="0" fontId="21" fillId="0" borderId="0" xfId="0" applyFont="1"/>
    <xf numFmtId="0" fontId="22" fillId="0" borderId="0" xfId="0" applyFont="1"/>
    <xf numFmtId="164" fontId="22" fillId="0" borderId="0" xfId="0" applyNumberFormat="1" applyFont="1"/>
    <xf numFmtId="0" fontId="21" fillId="0" borderId="0" xfId="0" applyFont="1" applyAlignment="1">
      <alignment horizontal="right"/>
    </xf>
    <xf numFmtId="165" fontId="22" fillId="0" borderId="0" xfId="0" applyNumberFormat="1" applyFont="1"/>
    <xf numFmtId="0" fontId="23" fillId="33" borderId="10" xfId="0" applyFont="1" applyFill="1" applyBorder="1"/>
    <xf numFmtId="0" fontId="23" fillId="33" borderId="0" xfId="0" applyFont="1" applyFill="1"/>
    <xf numFmtId="4" fontId="22" fillId="0" borderId="0" xfId="0" applyNumberFormat="1" applyFont="1"/>
    <xf numFmtId="0" fontId="24" fillId="33" borderId="10" xfId="0" applyFont="1" applyFill="1" applyBorder="1"/>
    <xf numFmtId="2" fontId="22" fillId="0" borderId="0" xfId="0" applyNumberFormat="1" applyFont="1"/>
    <xf numFmtId="0" fontId="24" fillId="33" borderId="11" xfId="0" applyFont="1" applyFill="1" applyBorder="1"/>
    <xf numFmtId="0" fontId="2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4"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  <numFmt numFmtId="164" formatCode="&quot;$&quot;#,##0.00;[Red]\-&quot;$&quot;#,##0.00"/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  <numFmt numFmtId="164" formatCode="&quot;$&quot;#,##0.00;[Red]\-&quot;$&quot;#,##0.00"/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  <numFmt numFmtId="164" formatCode="&quot;$&quot;#,##0.00;[Red]\-&quot;$&quot;#,##0.00"/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&quot;$&quot;#,##0.00;[Red]\-&quot;$&quot;#,##0.0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&quot;$&quot;#,##0.00;[Red]\-&quot;$&quot;#,##0.0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&quot;$&quot;#,##0.00;[Red]\-&quot;$&quot;#,##0.0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&quot;$&quot;#,##0.00;[Red]\-&quot;$&quot;#,##0.0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&quot;$&quot;#,##0.00;[Red]\-&quot;$&quot;#,##0.0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&quot;$&quot;#,##0.00;[Red]\-&quot;$&quot;#,##0.0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008DF-2F19-4030-A9C6-58D70942CE77}" name="Table1342" displayName="Table1342" ref="A3:P715" totalsRowShown="0" headerRowDxfId="1" dataDxfId="0">
  <autoFilter ref="A3:P715" xr:uid="{00000000-0009-0000-0100-000003000000}"/>
  <tableColumns count="16">
    <tableColumn id="1" xr3:uid="{CD63082C-E4CD-4B33-AD9A-C48F518AE7BF}" name="Survived" dataDxfId="17"/>
    <tableColumn id="8" xr3:uid="{627D8E3C-B4B4-475B-BA2F-AFE37F28DED6}" name="Embarked" dataDxfId="16"/>
    <tableColumn id="2" xr3:uid="{FF76CD26-3717-4B77-B7D5-07A170E32556}" name="Pclass" dataDxfId="15"/>
    <tableColumn id="3" xr3:uid="{67675E73-C5A8-4AEF-BF32-010CDF477C95}" name="Sex" dataDxfId="14"/>
    <tableColumn id="4" xr3:uid="{995D9D2A-7211-4C46-9C75-AFC1FFCE7825}" name="Age" dataDxfId="13"/>
    <tableColumn id="7" xr3:uid="{EABABBAB-FAB5-4F1E-8DCD-D89927B8693A}" name="Fare" dataDxfId="12"/>
    <tableColumn id="5" xr3:uid="{A763FBE9-D366-49C2-94D0-6387C1B0C51A}" name="SibSp" dataDxfId="11"/>
    <tableColumn id="6" xr3:uid="{F7AF9F0B-057D-4B73-8F82-665DBB2BC9D2}" name="Parch" dataDxfId="10"/>
    <tableColumn id="15" xr3:uid="{3E8AE12A-62DF-426C-869B-F5493F77D9DD}" name="Age_N" dataDxfId="9">
      <calculatedColumnFormula>Table1342[[#This Row],[Age]]/$E$1</calculatedColumnFormula>
    </tableColumn>
    <tableColumn id="14" xr3:uid="{AE0A532B-2FDE-4680-81E2-AC950B0D1C49}" name="log_Fare" dataDxfId="8">
      <calculatedColumnFormula>LOG10(Table1342[[#This Row],[Fare]]+1)</calculatedColumnFormula>
    </tableColumn>
    <tableColumn id="9" xr3:uid="{1E411B89-3991-4755-9D07-DABFEA8BE2A2}" name="Pclass_1" dataDxfId="7">
      <calculatedColumnFormula>IF(Table1342[[#This Row],[Pclass]]=1,1,0)</calculatedColumnFormula>
    </tableColumn>
    <tableColumn id="10" xr3:uid="{03883C60-CD00-4B20-9A5D-BBF1B7D4686F}" name="Pclass_2" dataDxfId="6">
      <calculatedColumnFormula>IF(Table1342[[#This Row],[Pclass]]=2,1,0)</calculatedColumnFormula>
    </tableColumn>
    <tableColumn id="11" xr3:uid="{D0A6CED7-8C81-448E-914D-3877BC3A9154}" name="Embark_S" dataDxfId="5">
      <calculatedColumnFormula>IF(Table1342[[#This Row],[Embarked]]="S",1,0)</calculatedColumnFormula>
    </tableColumn>
    <tableColumn id="12" xr3:uid="{81D7B794-9036-4EE1-A713-8B5865148705}" name="Embark_C" dataDxfId="4">
      <calculatedColumnFormula>IF(Table1342[[#This Row],[Embarked]]="C",1,0)</calculatedColumnFormula>
    </tableColumn>
    <tableColumn id="13" xr3:uid="{4383D4B2-9B34-46B3-B382-501B77624F44}" name="Male" dataDxfId="3">
      <calculatedColumnFormula>IF(Table1342[[#This Row],[Sex]]="male",1,0)</calculatedColumnFormula>
    </tableColumn>
    <tableColumn id="16" xr3:uid="{1A2CA9B0-5F64-471B-846A-28F0ECA2EBAF}" name="On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34" displayName="Table134" ref="A3:P715" totalsRowShown="0" headerRowDxfId="53" dataDxfId="52">
  <autoFilter ref="A3:P715" xr:uid="{00000000-0009-0000-0100-000003000000}"/>
  <tableColumns count="16">
    <tableColumn id="1" xr3:uid="{00000000-0010-0000-0100-000001000000}" name="Survived" dataDxfId="51"/>
    <tableColumn id="8" xr3:uid="{00000000-0010-0000-0100-000008000000}" name="Embarked" dataDxfId="50"/>
    <tableColumn id="2" xr3:uid="{00000000-0010-0000-0100-000002000000}" name="Pclass" dataDxfId="49"/>
    <tableColumn id="3" xr3:uid="{00000000-0010-0000-0100-000003000000}" name="Sex" dataDxfId="48"/>
    <tableColumn id="4" xr3:uid="{00000000-0010-0000-0100-000004000000}" name="Age" dataDxfId="47"/>
    <tableColumn id="7" xr3:uid="{00000000-0010-0000-0100-000007000000}" name="Fare" dataDxfId="46"/>
    <tableColumn id="5" xr3:uid="{00000000-0010-0000-0100-000005000000}" name="SibSp" dataDxfId="45"/>
    <tableColumn id="6" xr3:uid="{00000000-0010-0000-0100-000006000000}" name="Parch" dataDxfId="44"/>
    <tableColumn id="15" xr3:uid="{00000000-0010-0000-0100-00000F000000}" name="Age_N" dataDxfId="43">
      <calculatedColumnFormula>Table134[[#This Row],[Age]]/$E$1</calculatedColumnFormula>
    </tableColumn>
    <tableColumn id="14" xr3:uid="{00000000-0010-0000-0100-00000E000000}" name="log_Fare" dataDxfId="42">
      <calculatedColumnFormula>LOG10(Table134[[#This Row],[Fare]]+1)</calculatedColumnFormula>
    </tableColumn>
    <tableColumn id="9" xr3:uid="{00000000-0010-0000-0100-000009000000}" name="Pclass_1" dataDxfId="41">
      <calculatedColumnFormula>IF(Table134[[#This Row],[Pclass]]=1,1,0)</calculatedColumnFormula>
    </tableColumn>
    <tableColumn id="10" xr3:uid="{00000000-0010-0000-0100-00000A000000}" name="Pclass_2" dataDxfId="40">
      <calculatedColumnFormula>IF(Table134[[#This Row],[Pclass]]=2,1,0)</calculatedColumnFormula>
    </tableColumn>
    <tableColumn id="11" xr3:uid="{00000000-0010-0000-0100-00000B000000}" name="Embark_S" dataDxfId="39">
      <calculatedColumnFormula>IF(Table134[[#This Row],[Embarked]]="S",1,0)</calculatedColumnFormula>
    </tableColumn>
    <tableColumn id="12" xr3:uid="{00000000-0010-0000-0100-00000C000000}" name="Embark_C" dataDxfId="38">
      <calculatedColumnFormula>IF(Table134[[#This Row],[Embarked]]="C",1,0)</calculatedColumnFormula>
    </tableColumn>
    <tableColumn id="13" xr3:uid="{00000000-0010-0000-0100-00000D000000}" name="Male" dataDxfId="37">
      <calculatedColumnFormula>IF(Table134[[#This Row],[Sex]]="male",1,0)</calculatedColumnFormula>
    </tableColumn>
    <tableColumn id="16" xr3:uid="{79B40856-E614-48D1-9862-BCE6A8266CC3}" name="Ones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" displayName="Table13" ref="A3:P715" totalsRowShown="0" headerRowDxfId="35" dataDxfId="34">
  <autoFilter ref="A3:P715" xr:uid="{00000000-0009-0000-0100-000002000000}"/>
  <tableColumns count="16">
    <tableColumn id="1" xr3:uid="{00000000-0010-0000-0200-000001000000}" name="Survived" dataDxfId="33"/>
    <tableColumn id="8" xr3:uid="{00000000-0010-0000-0200-000008000000}" name="Embarked" dataDxfId="32"/>
    <tableColumn id="2" xr3:uid="{00000000-0010-0000-0200-000002000000}" name="Pclass" dataDxfId="31"/>
    <tableColumn id="3" xr3:uid="{00000000-0010-0000-0200-000003000000}" name="Sex" dataDxfId="30"/>
    <tableColumn id="4" xr3:uid="{00000000-0010-0000-0200-000004000000}" name="Age" dataDxfId="29"/>
    <tableColumn id="7" xr3:uid="{00000000-0010-0000-0200-000007000000}" name="Fare" dataDxfId="28"/>
    <tableColumn id="5" xr3:uid="{00000000-0010-0000-0200-000005000000}" name="SibSp" dataDxfId="27"/>
    <tableColumn id="6" xr3:uid="{00000000-0010-0000-0200-000006000000}" name="Parch" dataDxfId="26"/>
    <tableColumn id="15" xr3:uid="{00000000-0010-0000-0200-00000F000000}" name="Age_N" dataDxfId="25">
      <calculatedColumnFormula>Table13[[#This Row],[Age]]/$E$1</calculatedColumnFormula>
    </tableColumn>
    <tableColumn id="14" xr3:uid="{00000000-0010-0000-0200-00000E000000}" name="log_Fare" dataDxfId="24">
      <calculatedColumnFormula>LOG10(Table13[[#This Row],[Fare]]+1)</calculatedColumnFormula>
    </tableColumn>
    <tableColumn id="9" xr3:uid="{00000000-0010-0000-0200-000009000000}" name="Pclass_1" dataDxfId="23">
      <calculatedColumnFormula>IF(Table13[[#This Row],[Pclass]]=1,1,0)</calculatedColumnFormula>
    </tableColumn>
    <tableColumn id="10" xr3:uid="{00000000-0010-0000-0200-00000A000000}" name="Pclass_2" dataDxfId="22">
      <calculatedColumnFormula>IF(Table13[[#This Row],[Pclass]]=2,1,0)</calculatedColumnFormula>
    </tableColumn>
    <tableColumn id="11" xr3:uid="{00000000-0010-0000-0200-00000B000000}" name="Embark_S" dataDxfId="21">
      <calculatedColumnFormula>IF(Table13[[#This Row],[Embarked]]="S",1,0)</calculatedColumnFormula>
    </tableColumn>
    <tableColumn id="12" xr3:uid="{00000000-0010-0000-0200-00000C000000}" name="Embark_C" dataDxfId="20">
      <calculatedColumnFormula>IF(Table13[[#This Row],[Embarked]]="C",1,0)</calculatedColumnFormula>
    </tableColumn>
    <tableColumn id="13" xr3:uid="{00000000-0010-0000-0200-00000D000000}" name="Male" dataDxfId="19">
      <calculatedColumnFormula>IF(Table13[[#This Row],[Sex]]="male",1,0)</calculatedColumnFormula>
    </tableColumn>
    <tableColumn id="16" xr3:uid="{F5106454-854C-43EE-85B1-1343C5E3B85B}" name="Ones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D2F2-974E-4A4F-95CC-6300230038B5}">
  <dimension ref="A1:AM717"/>
  <sheetViews>
    <sheetView tabSelected="1" workbookViewId="0">
      <pane xSplit="1" ySplit="3" topLeftCell="F4" activePane="bottomRight" state="frozen"/>
      <selection pane="topRight" activeCell="B1" sqref="B1"/>
      <selection pane="bottomLeft" activeCell="A4" sqref="A4"/>
      <selection pane="bottomRight" activeCell="V4" sqref="V4"/>
    </sheetView>
  </sheetViews>
  <sheetFormatPr baseColWidth="10" defaultColWidth="8.83203125" defaultRowHeight="20" x14ac:dyDescent="0.25"/>
  <cols>
    <col min="1" max="1" width="9.83203125" style="14" customWidth="1"/>
    <col min="2" max="2" width="11.33203125" style="14" customWidth="1"/>
    <col min="3" max="3" width="7.83203125" style="14" customWidth="1"/>
    <col min="4" max="4" width="6.5" style="14" bestFit="1" customWidth="1"/>
    <col min="5" max="5" width="5.83203125" style="14" customWidth="1"/>
    <col min="6" max="6" width="9.83203125" style="14" bestFit="1" customWidth="1"/>
    <col min="7" max="7" width="7.6640625" style="14" bestFit="1" customWidth="1"/>
    <col min="8" max="8" width="8" style="14" bestFit="1" customWidth="1"/>
    <col min="9" max="9" width="8.6640625" style="14" bestFit="1" customWidth="1"/>
    <col min="10" max="12" width="10.33203125" style="14" bestFit="1" customWidth="1"/>
    <col min="13" max="13" width="11.6640625" style="14" bestFit="1" customWidth="1"/>
    <col min="14" max="14" width="11.83203125" style="14" bestFit="1" customWidth="1"/>
    <col min="15" max="16" width="7.5" style="14" bestFit="1" customWidth="1"/>
    <col min="17" max="17" width="11.6640625" style="14" bestFit="1" customWidth="1"/>
    <col min="18" max="18" width="9.33203125" style="14" bestFit="1" customWidth="1"/>
    <col min="19" max="20" width="7.5" style="14" bestFit="1" customWidth="1"/>
    <col min="21" max="21" width="9.33203125" style="14" bestFit="1" customWidth="1"/>
    <col min="22" max="22" width="8" style="14" bestFit="1" customWidth="1"/>
    <col min="23" max="25" width="6.83203125" style="14" bestFit="1" customWidth="1"/>
    <col min="26" max="26" width="9" style="14" bestFit="1" customWidth="1"/>
    <col min="27" max="27" width="6.33203125" style="14" customWidth="1"/>
    <col min="28" max="31" width="8.83203125" style="14"/>
    <col min="32" max="33" width="2.5" style="14" bestFit="1" customWidth="1"/>
    <col min="34" max="34" width="8.83203125" style="14"/>
    <col min="35" max="36" width="2.5" style="14" bestFit="1" customWidth="1"/>
    <col min="37" max="37" width="8.83203125" style="14"/>
    <col min="38" max="39" width="9" style="14" bestFit="1" customWidth="1"/>
    <col min="40" max="16384" width="8.83203125" style="14"/>
  </cols>
  <sheetData>
    <row r="1" spans="1:39" x14ac:dyDescent="0.25">
      <c r="A1" s="13" t="s">
        <v>18</v>
      </c>
      <c r="D1" s="13" t="s">
        <v>20</v>
      </c>
      <c r="E1" s="14">
        <f>MAX(Table1342[Age])</f>
        <v>80</v>
      </c>
      <c r="F1" s="15">
        <f>MAX(Table1342[Fare])</f>
        <v>512.32920000000001</v>
      </c>
      <c r="R1" s="13" t="s">
        <v>19</v>
      </c>
      <c r="V1" s="13" t="s">
        <v>24</v>
      </c>
      <c r="X1" s="13"/>
      <c r="Z1" s="16" t="s">
        <v>36</v>
      </c>
      <c r="AA1" s="17">
        <f>AVERAGE(AA4:AA715)</f>
        <v>0.14315209641014892</v>
      </c>
    </row>
    <row r="3" spans="1:39" x14ac:dyDescent="0.25">
      <c r="A3" s="13" t="s">
        <v>0</v>
      </c>
      <c r="B3" s="13" t="s">
        <v>7</v>
      </c>
      <c r="C3" s="13" t="s">
        <v>1</v>
      </c>
      <c r="D3" s="13" t="s">
        <v>2</v>
      </c>
      <c r="E3" s="13" t="s">
        <v>3</v>
      </c>
      <c r="F3" s="13" t="s">
        <v>6</v>
      </c>
      <c r="G3" s="13" t="s">
        <v>4</v>
      </c>
      <c r="H3" s="13" t="s">
        <v>5</v>
      </c>
      <c r="I3" s="13" t="s">
        <v>21</v>
      </c>
      <c r="J3" s="13" t="s">
        <v>22</v>
      </c>
      <c r="K3" s="13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3" t="s">
        <v>34</v>
      </c>
      <c r="R3" s="18" t="s">
        <v>31</v>
      </c>
      <c r="S3" s="18" t="s">
        <v>32</v>
      </c>
      <c r="T3" s="18" t="s">
        <v>33</v>
      </c>
      <c r="V3" s="19" t="s">
        <v>26</v>
      </c>
      <c r="W3" s="19" t="s">
        <v>27</v>
      </c>
      <c r="X3" s="19" t="s">
        <v>28</v>
      </c>
      <c r="Y3" s="19" t="s">
        <v>29</v>
      </c>
      <c r="Z3" s="19" t="s">
        <v>30</v>
      </c>
      <c r="AA3" s="19" t="s">
        <v>25</v>
      </c>
    </row>
    <row r="4" spans="1:39" x14ac:dyDescent="0.25">
      <c r="A4" s="14">
        <v>0</v>
      </c>
      <c r="B4" s="14" t="s">
        <v>9</v>
      </c>
      <c r="C4" s="14">
        <v>3</v>
      </c>
      <c r="D4" s="14" t="s">
        <v>8</v>
      </c>
      <c r="E4" s="14">
        <v>22</v>
      </c>
      <c r="F4" s="15">
        <v>7.25</v>
      </c>
      <c r="G4" s="14">
        <v>1</v>
      </c>
      <c r="H4" s="14">
        <v>0</v>
      </c>
      <c r="I4" s="20">
        <f>Table1342[[#This Row],[Age]]/$E$1</f>
        <v>0.27500000000000002</v>
      </c>
      <c r="J4" s="20">
        <f>LOG10(Table1342[[#This Row],[Fare]]+1)</f>
        <v>0.91645394854992512</v>
      </c>
      <c r="K4" s="14">
        <f>IF(Table1342[[#This Row],[Pclass]]=1,1,0)</f>
        <v>0</v>
      </c>
      <c r="L4" s="14">
        <f>IF(Table1342[[#This Row],[Pclass]]=2,1,0)</f>
        <v>0</v>
      </c>
      <c r="M4" s="14">
        <f>IF(Table1342[[#This Row],[Embarked]]="S",1,0)</f>
        <v>1</v>
      </c>
      <c r="N4" s="14">
        <f>IF(Table1342[[#This Row],[Embarked]]="C",1,0)</f>
        <v>0</v>
      </c>
      <c r="O4" s="14">
        <f>IF(Table1342[[#This Row],[Sex]]="male",1,0)</f>
        <v>1</v>
      </c>
      <c r="P4" s="14">
        <v>1</v>
      </c>
      <c r="R4" s="21" t="s">
        <v>4</v>
      </c>
      <c r="S4" s="22">
        <v>-1.7756696420932062E-2</v>
      </c>
      <c r="T4" s="20">
        <v>-7.7780455735337359E-2</v>
      </c>
      <c r="V4" s="22" cm="1">
        <f t="array" ref="V4:W715">MMULT(G4:P715,S4:T13)</f>
        <v>-1.5320926051003998</v>
      </c>
      <c r="W4" s="22">
        <v>4.6517515081574867E-2</v>
      </c>
      <c r="X4" s="20">
        <f>IF(V4&lt;0,0,V4)</f>
        <v>0</v>
      </c>
      <c r="Y4" s="20">
        <f>IF(W4&lt;0,0,W4)</f>
        <v>4.6517515081574867E-2</v>
      </c>
      <c r="Z4" s="20">
        <f>X4+Y4</f>
        <v>4.6517515081574867E-2</v>
      </c>
      <c r="AA4" s="20">
        <f>(Table134[[#This Row],[Survived]]-Z4)^2</f>
        <v>2.1638792093645453E-3</v>
      </c>
      <c r="AF4" s="14">
        <v>1</v>
      </c>
      <c r="AG4" s="14">
        <v>4</v>
      </c>
      <c r="AI4" s="14">
        <v>1</v>
      </c>
      <c r="AJ4" s="14">
        <v>3</v>
      </c>
      <c r="AL4" s="14" cm="1">
        <f t="array" ref="AL4:AM6">MMULT(AF4:AG6,AI4:AJ5)</f>
        <v>9</v>
      </c>
      <c r="AM4" s="14">
        <v>19</v>
      </c>
    </row>
    <row r="5" spans="1:39" x14ac:dyDescent="0.25">
      <c r="A5" s="14">
        <v>1</v>
      </c>
      <c r="B5" s="14" t="s">
        <v>11</v>
      </c>
      <c r="C5" s="14">
        <v>1</v>
      </c>
      <c r="D5" s="14" t="s">
        <v>10</v>
      </c>
      <c r="E5" s="14">
        <v>38</v>
      </c>
      <c r="F5" s="15">
        <v>71.283299999999997</v>
      </c>
      <c r="G5" s="14">
        <v>1</v>
      </c>
      <c r="H5" s="14">
        <v>0</v>
      </c>
      <c r="I5" s="20">
        <f>Table1342[[#This Row],[Age]]/$E$1</f>
        <v>0.47499999999999998</v>
      </c>
      <c r="J5" s="20">
        <f>LOG10(Table1342[[#This Row],[Fare]]+1)</f>
        <v>1.8590379714909278</v>
      </c>
      <c r="K5" s="14">
        <f>IF(Table1342[[#This Row],[Pclass]]=1,1,0)</f>
        <v>1</v>
      </c>
      <c r="L5" s="14">
        <f>IF(Table1342[[#This Row],[Pclass]]=2,1,0)</f>
        <v>0</v>
      </c>
      <c r="M5" s="14">
        <f>IF(Table1342[[#This Row],[Embarked]]="S",1,0)</f>
        <v>0</v>
      </c>
      <c r="N5" s="14">
        <f>IF(Table1342[[#This Row],[Embarked]]="C",1,0)</f>
        <v>1</v>
      </c>
      <c r="O5" s="14">
        <f>IF(Table1342[[#This Row],[Sex]]="male",1,0)</f>
        <v>0</v>
      </c>
      <c r="P5" s="14">
        <v>1</v>
      </c>
      <c r="R5" s="21" t="s">
        <v>5</v>
      </c>
      <c r="S5" s="22">
        <v>-3.4675153199628835E-2</v>
      </c>
      <c r="T5" s="20">
        <v>-1.0163384653463661E-2</v>
      </c>
      <c r="V5" s="22">
        <v>0.96150860406476579</v>
      </c>
      <c r="W5" s="22">
        <v>-2.4934354148147508</v>
      </c>
      <c r="X5" s="20">
        <f t="shared" ref="X5:Y68" si="0">IF(V5&lt;0,0,V5)</f>
        <v>0.96150860406476579</v>
      </c>
      <c r="Y5" s="20">
        <f t="shared" si="0"/>
        <v>0</v>
      </c>
      <c r="Z5" s="20">
        <f t="shared" ref="Z5:Z68" si="1">X5+Y5</f>
        <v>0.96150860406476579</v>
      </c>
      <c r="AA5" s="20">
        <f>(Table134[[#This Row],[Survived]]-Z5)^2</f>
        <v>1.4815875610429644E-3</v>
      </c>
      <c r="AF5" s="14">
        <v>2</v>
      </c>
      <c r="AG5" s="14">
        <v>5</v>
      </c>
      <c r="AI5" s="14">
        <v>2</v>
      </c>
      <c r="AJ5" s="14">
        <v>4</v>
      </c>
      <c r="AL5" s="14">
        <v>12</v>
      </c>
      <c r="AM5" s="14">
        <v>26</v>
      </c>
    </row>
    <row r="6" spans="1:39" x14ac:dyDescent="0.25">
      <c r="A6" s="14">
        <v>1</v>
      </c>
      <c r="B6" s="14" t="s">
        <v>9</v>
      </c>
      <c r="C6" s="14">
        <v>3</v>
      </c>
      <c r="D6" s="14" t="s">
        <v>10</v>
      </c>
      <c r="E6" s="14">
        <v>26</v>
      </c>
      <c r="F6" s="15">
        <v>7.9249999999999998</v>
      </c>
      <c r="G6" s="14">
        <v>0</v>
      </c>
      <c r="H6" s="14">
        <v>0</v>
      </c>
      <c r="I6" s="20">
        <f>Table1342[[#This Row],[Age]]/$E$1</f>
        <v>0.32500000000000001</v>
      </c>
      <c r="J6" s="20">
        <f>LOG10(Table1342[[#This Row],[Fare]]+1)</f>
        <v>0.95060822478423079</v>
      </c>
      <c r="K6" s="14">
        <f>IF(Table1342[[#This Row],[Pclass]]=1,1,0)</f>
        <v>0</v>
      </c>
      <c r="L6" s="14">
        <f>IF(Table1342[[#This Row],[Pclass]]=2,1,0)</f>
        <v>0</v>
      </c>
      <c r="M6" s="14">
        <f>IF(Table1342[[#This Row],[Embarked]]="S",1,0)</f>
        <v>1</v>
      </c>
      <c r="N6" s="14">
        <f>IF(Table1342[[#This Row],[Embarked]]="C",1,0)</f>
        <v>0</v>
      </c>
      <c r="O6" s="14">
        <f>IF(Table1342[[#This Row],[Sex]]="male",1,0)</f>
        <v>0</v>
      </c>
      <c r="P6" s="14">
        <v>1</v>
      </c>
      <c r="R6" s="21" t="s">
        <v>21</v>
      </c>
      <c r="S6" s="22">
        <v>-0.7351606910861076</v>
      </c>
      <c r="T6" s="20">
        <v>-0.52490909785961148</v>
      </c>
      <c r="V6" s="22">
        <v>-1.0502147235087929</v>
      </c>
      <c r="W6" s="22">
        <v>0.59524560642232593</v>
      </c>
      <c r="X6" s="20">
        <f t="shared" si="0"/>
        <v>0</v>
      </c>
      <c r="Y6" s="20">
        <f t="shared" si="0"/>
        <v>0.59524560642232593</v>
      </c>
      <c r="Z6" s="20">
        <f t="shared" si="1"/>
        <v>0.59524560642232593</v>
      </c>
      <c r="AA6" s="20">
        <f>(Table134[[#This Row],[Survived]]-Z6)^2</f>
        <v>0.16382611912043069</v>
      </c>
      <c r="AF6" s="14">
        <v>3</v>
      </c>
      <c r="AG6" s="14">
        <v>6</v>
      </c>
      <c r="AL6" s="14">
        <v>15</v>
      </c>
      <c r="AM6" s="14">
        <v>33</v>
      </c>
    </row>
    <row r="7" spans="1:39" x14ac:dyDescent="0.25">
      <c r="A7" s="14">
        <v>1</v>
      </c>
      <c r="B7" s="14" t="s">
        <v>9</v>
      </c>
      <c r="C7" s="14">
        <v>1</v>
      </c>
      <c r="D7" s="14" t="s">
        <v>10</v>
      </c>
      <c r="E7" s="14">
        <v>35</v>
      </c>
      <c r="F7" s="15">
        <v>53.1</v>
      </c>
      <c r="G7" s="14">
        <v>1</v>
      </c>
      <c r="H7" s="14">
        <v>0</v>
      </c>
      <c r="I7" s="20">
        <f>Table1342[[#This Row],[Age]]/$E$1</f>
        <v>0.4375</v>
      </c>
      <c r="J7" s="20">
        <f>LOG10(Table1342[[#This Row],[Fare]]+1)</f>
        <v>1.7331972651065695</v>
      </c>
      <c r="K7" s="14">
        <f>IF(Table1342[[#This Row],[Pclass]]=1,1,0)</f>
        <v>1</v>
      </c>
      <c r="L7" s="14">
        <f>IF(Table1342[[#This Row],[Pclass]]=2,1,0)</f>
        <v>0</v>
      </c>
      <c r="M7" s="14">
        <f>IF(Table1342[[#This Row],[Embarked]]="S",1,0)</f>
        <v>1</v>
      </c>
      <c r="N7" s="14">
        <f>IF(Table1342[[#This Row],[Embarked]]="C",1,0)</f>
        <v>0</v>
      </c>
      <c r="O7" s="14">
        <f>IF(Table1342[[#This Row],[Sex]]="male",1,0)</f>
        <v>0</v>
      </c>
      <c r="P7" s="14">
        <v>1</v>
      </c>
      <c r="R7" s="21" t="s">
        <v>22</v>
      </c>
      <c r="S7" s="22">
        <v>1.1633098123827098E-2</v>
      </c>
      <c r="T7" s="20">
        <v>7.1454600920710237E-2</v>
      </c>
      <c r="V7" s="22">
        <v>-0.7684368564414028</v>
      </c>
      <c r="W7" s="22">
        <v>0.88933806401311255</v>
      </c>
      <c r="X7" s="20">
        <f t="shared" si="0"/>
        <v>0</v>
      </c>
      <c r="Y7" s="20">
        <f t="shared" si="0"/>
        <v>0.88933806401311255</v>
      </c>
      <c r="Z7" s="20">
        <f t="shared" si="1"/>
        <v>0.88933806401311255</v>
      </c>
      <c r="AA7" s="20">
        <f>(Table134[[#This Row],[Survived]]-Z7)^2</f>
        <v>1.2246064076365975E-2</v>
      </c>
    </row>
    <row r="8" spans="1:39" x14ac:dyDescent="0.25">
      <c r="A8" s="14">
        <v>0</v>
      </c>
      <c r="B8" s="14" t="s">
        <v>9</v>
      </c>
      <c r="C8" s="14">
        <v>3</v>
      </c>
      <c r="D8" s="14" t="s">
        <v>8</v>
      </c>
      <c r="E8" s="14">
        <v>35</v>
      </c>
      <c r="F8" s="15">
        <v>8.0500000000000007</v>
      </c>
      <c r="G8" s="14">
        <v>0</v>
      </c>
      <c r="H8" s="14">
        <v>0</v>
      </c>
      <c r="I8" s="20">
        <f>Table1342[[#This Row],[Age]]/$E$1</f>
        <v>0.4375</v>
      </c>
      <c r="J8" s="20">
        <f>LOG10(Table1342[[#This Row],[Fare]]+1)</f>
        <v>0.9566485792052033</v>
      </c>
      <c r="K8" s="14">
        <f>IF(Table1342[[#This Row],[Pclass]]=1,1,0)</f>
        <v>0</v>
      </c>
      <c r="L8" s="14">
        <f>IF(Table1342[[#This Row],[Pclass]]=2,1,0)</f>
        <v>0</v>
      </c>
      <c r="M8" s="14">
        <f>IF(Table1342[[#This Row],[Embarked]]="S",1,0)</f>
        <v>1</v>
      </c>
      <c r="N8" s="14">
        <f>IF(Table1342[[#This Row],[Embarked]]="C",1,0)</f>
        <v>0</v>
      </c>
      <c r="O8" s="14">
        <f>IF(Table1342[[#This Row],[Sex]]="male",1,0)</f>
        <v>1</v>
      </c>
      <c r="P8" s="14">
        <v>1</v>
      </c>
      <c r="R8" s="21" t="s">
        <v>13</v>
      </c>
      <c r="S8" s="22">
        <v>0.3731362061388076</v>
      </c>
      <c r="T8" s="20">
        <v>0.37500559927417615</v>
      </c>
      <c r="V8" s="22">
        <v>-1.6333319328984965</v>
      </c>
      <c r="W8" s="22">
        <v>4.1872333707353437E-2</v>
      </c>
      <c r="X8" s="20">
        <f t="shared" si="0"/>
        <v>0</v>
      </c>
      <c r="Y8" s="20">
        <f t="shared" si="0"/>
        <v>4.1872333707353437E-2</v>
      </c>
      <c r="Z8" s="20">
        <f t="shared" si="1"/>
        <v>4.1872333707353437E-2</v>
      </c>
      <c r="AA8" s="20">
        <f>(Table134[[#This Row],[Survived]]-Z8)^2</f>
        <v>1.7532923300999669E-3</v>
      </c>
    </row>
    <row r="9" spans="1:39" x14ac:dyDescent="0.25">
      <c r="A9" s="14">
        <v>0</v>
      </c>
      <c r="B9" s="14" t="s">
        <v>9</v>
      </c>
      <c r="C9" s="14">
        <v>1</v>
      </c>
      <c r="D9" s="14" t="s">
        <v>8</v>
      </c>
      <c r="E9" s="14">
        <v>54</v>
      </c>
      <c r="F9" s="15">
        <v>51.862499999999997</v>
      </c>
      <c r="G9" s="14">
        <v>0</v>
      </c>
      <c r="H9" s="14">
        <v>0</v>
      </c>
      <c r="I9" s="20">
        <f>Table1342[[#This Row],[Age]]/$E$1</f>
        <v>0.67500000000000004</v>
      </c>
      <c r="J9" s="20">
        <f>LOG10(Table1342[[#This Row],[Fare]]+1)</f>
        <v>1.7231476981549567</v>
      </c>
      <c r="K9" s="14">
        <f>IF(Table1342[[#This Row],[Pclass]]=1,1,0)</f>
        <v>1</v>
      </c>
      <c r="L9" s="14">
        <f>IF(Table1342[[#This Row],[Pclass]]=2,1,0)</f>
        <v>0</v>
      </c>
      <c r="M9" s="14">
        <f>IF(Table1342[[#This Row],[Embarked]]="S",1,0)</f>
        <v>1</v>
      </c>
      <c r="N9" s="14">
        <f>IF(Table1342[[#This Row],[Embarked]]="C",1,0)</f>
        <v>0</v>
      </c>
      <c r="O9" s="14">
        <f>IF(Table1342[[#This Row],[Sex]]="male",1,0)</f>
        <v>1</v>
      </c>
      <c r="P9" s="14">
        <v>1</v>
      </c>
      <c r="R9" s="21" t="s">
        <v>14</v>
      </c>
      <c r="S9" s="22">
        <v>0.1201048342189734</v>
      </c>
      <c r="T9" s="20">
        <v>0.20500065337046011</v>
      </c>
      <c r="V9" s="22">
        <v>-1.4258796314300699</v>
      </c>
      <c r="W9" s="22">
        <v>0.34698191089050257</v>
      </c>
      <c r="X9" s="20">
        <f t="shared" si="0"/>
        <v>0</v>
      </c>
      <c r="Y9" s="20">
        <f t="shared" si="0"/>
        <v>0.34698191089050257</v>
      </c>
      <c r="Z9" s="20">
        <f t="shared" si="1"/>
        <v>0.34698191089050257</v>
      </c>
      <c r="AA9" s="20">
        <f>(Table134[[#This Row],[Survived]]-Z9)^2</f>
        <v>0.12039644648522466</v>
      </c>
    </row>
    <row r="10" spans="1:39" x14ac:dyDescent="0.25">
      <c r="A10" s="14">
        <v>0</v>
      </c>
      <c r="B10" s="14" t="s">
        <v>9</v>
      </c>
      <c r="C10" s="14">
        <v>3</v>
      </c>
      <c r="D10" s="14" t="s">
        <v>8</v>
      </c>
      <c r="E10" s="14">
        <v>2</v>
      </c>
      <c r="F10" s="15">
        <v>21.074999999999999</v>
      </c>
      <c r="G10" s="14">
        <v>3</v>
      </c>
      <c r="H10" s="14">
        <v>1</v>
      </c>
      <c r="I10" s="20">
        <f>Table1342[[#This Row],[Age]]/$E$1</f>
        <v>2.5000000000000001E-2</v>
      </c>
      <c r="J10" s="20">
        <f>LOG10(Table1342[[#This Row],[Fare]]+1)</f>
        <v>1.3439007122496063</v>
      </c>
      <c r="K10" s="14">
        <f>IF(Table1342[[#This Row],[Pclass]]=1,1,0)</f>
        <v>0</v>
      </c>
      <c r="L10" s="14">
        <f>IF(Table1342[[#This Row],[Pclass]]=2,1,0)</f>
        <v>0</v>
      </c>
      <c r="M10" s="14">
        <f>IF(Table1342[[#This Row],[Embarked]]="S",1,0)</f>
        <v>1</v>
      </c>
      <c r="N10" s="14">
        <f>IF(Table1342[[#This Row],[Embarked]]="C",1,0)</f>
        <v>0</v>
      </c>
      <c r="O10" s="14">
        <f>IF(Table1342[[#This Row],[Sex]]="male",1,0)</f>
        <v>1</v>
      </c>
      <c r="P10" s="14">
        <v>1</v>
      </c>
      <c r="R10" s="21" t="s">
        <v>15</v>
      </c>
      <c r="S10" s="22">
        <v>-1.5440684407438658</v>
      </c>
      <c r="T10" s="20">
        <v>2.7047240883263099</v>
      </c>
      <c r="V10" s="22">
        <v>-1.413518448225535</v>
      </c>
      <c r="W10" s="22">
        <v>4.2563531337349136E-2</v>
      </c>
      <c r="X10" s="20">
        <f t="shared" si="0"/>
        <v>0</v>
      </c>
      <c r="Y10" s="20">
        <f t="shared" si="0"/>
        <v>4.2563531337349136E-2</v>
      </c>
      <c r="Z10" s="20">
        <f t="shared" si="1"/>
        <v>4.2563531337349136E-2</v>
      </c>
      <c r="AA10" s="20">
        <f>(Table134[[#This Row],[Survived]]-Z10)^2</f>
        <v>1.8116541999055019E-3</v>
      </c>
    </row>
    <row r="11" spans="1:39" x14ac:dyDescent="0.25">
      <c r="A11" s="14">
        <v>1</v>
      </c>
      <c r="B11" s="14" t="s">
        <v>9</v>
      </c>
      <c r="C11" s="14">
        <v>3</v>
      </c>
      <c r="D11" s="14" t="s">
        <v>10</v>
      </c>
      <c r="E11" s="14">
        <v>27</v>
      </c>
      <c r="F11" s="15">
        <v>11.1333</v>
      </c>
      <c r="G11" s="14">
        <v>0</v>
      </c>
      <c r="H11" s="14">
        <v>2</v>
      </c>
      <c r="I11" s="20">
        <f>Table1342[[#This Row],[Age]]/$E$1</f>
        <v>0.33750000000000002</v>
      </c>
      <c r="J11" s="20">
        <f>LOG10(Table1342[[#This Row],[Fare]]+1)</f>
        <v>1.0839789358110461</v>
      </c>
      <c r="K11" s="14">
        <f>IF(Table1342[[#This Row],[Pclass]]=1,1,0)</f>
        <v>0</v>
      </c>
      <c r="L11" s="14">
        <f>IF(Table1342[[#This Row],[Pclass]]=2,1,0)</f>
        <v>0</v>
      </c>
      <c r="M11" s="14">
        <f>IF(Table1342[[#This Row],[Embarked]]="S",1,0)</f>
        <v>1</v>
      </c>
      <c r="N11" s="14">
        <f>IF(Table1342[[#This Row],[Embarked]]="C",1,0)</f>
        <v>0</v>
      </c>
      <c r="O11" s="14">
        <f>IF(Table1342[[#This Row],[Sex]]="male",1,0)</f>
        <v>0</v>
      </c>
      <c r="P11" s="14">
        <v>1</v>
      </c>
      <c r="R11" s="21" t="s">
        <v>16</v>
      </c>
      <c r="S11" s="22">
        <v>0.21198162839269097</v>
      </c>
      <c r="T11" s="20">
        <v>-0.66735719678609262</v>
      </c>
      <c r="V11" s="22">
        <v>-1.1272030239784072</v>
      </c>
      <c r="W11" s="22">
        <v>0.5778874243230856</v>
      </c>
      <c r="X11" s="20">
        <f t="shared" si="0"/>
        <v>0</v>
      </c>
      <c r="Y11" s="20">
        <f t="shared" si="0"/>
        <v>0.5778874243230856</v>
      </c>
      <c r="Z11" s="20">
        <f t="shared" si="1"/>
        <v>0.5778874243230856</v>
      </c>
      <c r="AA11" s="20">
        <f>(Table134[[#This Row],[Survived]]-Z11)^2</f>
        <v>0.1781790265445988</v>
      </c>
    </row>
    <row r="12" spans="1:39" x14ac:dyDescent="0.25">
      <c r="A12" s="14">
        <v>1</v>
      </c>
      <c r="B12" s="14" t="s">
        <v>11</v>
      </c>
      <c r="C12" s="14">
        <v>2</v>
      </c>
      <c r="D12" s="14" t="s">
        <v>10</v>
      </c>
      <c r="E12" s="14">
        <v>14</v>
      </c>
      <c r="F12" s="15">
        <v>30.070799999999998</v>
      </c>
      <c r="G12" s="14">
        <v>1</v>
      </c>
      <c r="H12" s="14">
        <v>0</v>
      </c>
      <c r="I12" s="20">
        <f>Table1342[[#This Row],[Age]]/$E$1</f>
        <v>0.17499999999999999</v>
      </c>
      <c r="J12" s="20">
        <f>LOG10(Table1342[[#This Row],[Fare]]+1)</f>
        <v>1.492352435460081</v>
      </c>
      <c r="K12" s="14">
        <f>IF(Table1342[[#This Row],[Pclass]]=1,1,0)</f>
        <v>0</v>
      </c>
      <c r="L12" s="14">
        <f>IF(Table1342[[#This Row],[Pclass]]=2,1,0)</f>
        <v>1</v>
      </c>
      <c r="M12" s="14">
        <f>IF(Table1342[[#This Row],[Embarked]]="S",1,0)</f>
        <v>0</v>
      </c>
      <c r="N12" s="14">
        <f>IF(Table1342[[#This Row],[Embarked]]="C",1,0)</f>
        <v>1</v>
      </c>
      <c r="O12" s="14">
        <f>IF(Table1342[[#This Row],[Sex]]="male",1,0)</f>
        <v>0</v>
      </c>
      <c r="P12" s="14">
        <v>1</v>
      </c>
      <c r="R12" s="23" t="s">
        <v>17</v>
      </c>
      <c r="S12" s="22">
        <v>-0.50048189967819834</v>
      </c>
      <c r="T12" s="20">
        <v>-0.49475261032033613</v>
      </c>
      <c r="V12" s="22">
        <v>0.92475975064952898</v>
      </c>
      <c r="W12" s="22">
        <v>-2.5321690000010642</v>
      </c>
      <c r="X12" s="20">
        <f t="shared" si="0"/>
        <v>0.92475975064952898</v>
      </c>
      <c r="Y12" s="20">
        <f t="shared" si="0"/>
        <v>0</v>
      </c>
      <c r="Z12" s="20">
        <f t="shared" si="1"/>
        <v>0.92475975064952898</v>
      </c>
      <c r="AA12" s="20">
        <f>(Table134[[#This Row],[Survived]]-Z12)^2</f>
        <v>5.6610951223210549E-3</v>
      </c>
    </row>
    <row r="13" spans="1:39" x14ac:dyDescent="0.25">
      <c r="A13" s="14">
        <v>1</v>
      </c>
      <c r="B13" s="14" t="s">
        <v>9</v>
      </c>
      <c r="C13" s="14">
        <v>3</v>
      </c>
      <c r="D13" s="14" t="s">
        <v>10</v>
      </c>
      <c r="E13" s="14">
        <v>4</v>
      </c>
      <c r="F13" s="15">
        <v>16.7</v>
      </c>
      <c r="G13" s="14">
        <v>1</v>
      </c>
      <c r="H13" s="14">
        <v>1</v>
      </c>
      <c r="I13" s="20">
        <f>Table1342[[#This Row],[Age]]/$E$1</f>
        <v>0.05</v>
      </c>
      <c r="J13" s="20">
        <f>LOG10(Table1342[[#This Row],[Fare]]+1)</f>
        <v>1.2479732663618066</v>
      </c>
      <c r="K13" s="14">
        <f>IF(Table1342[[#This Row],[Pclass]]=1,1,0)</f>
        <v>0</v>
      </c>
      <c r="L13" s="14">
        <f>IF(Table1342[[#This Row],[Pclass]]=2,1,0)</f>
        <v>0</v>
      </c>
      <c r="M13" s="14">
        <f>IF(Table1342[[#This Row],[Embarked]]="S",1,0)</f>
        <v>1</v>
      </c>
      <c r="N13" s="14">
        <f>IF(Table1342[[#This Row],[Embarked]]="C",1,0)</f>
        <v>0</v>
      </c>
      <c r="O13" s="14">
        <f>IF(Table1342[[#This Row],[Sex]]="male",1,0)</f>
        <v>0</v>
      </c>
      <c r="P13" s="14">
        <v>1</v>
      </c>
      <c r="R13" s="24" t="s">
        <v>34</v>
      </c>
      <c r="S13" s="22">
        <v>0.72172242308182599</v>
      </c>
      <c r="T13" s="20">
        <v>-2.0068083564335124</v>
      </c>
      <c r="V13" s="22">
        <v>-0.89701810637340618</v>
      </c>
      <c r="W13" s="22">
        <v>0.67289986831861404</v>
      </c>
      <c r="X13" s="20">
        <f t="shared" si="0"/>
        <v>0</v>
      </c>
      <c r="Y13" s="20">
        <f t="shared" si="0"/>
        <v>0.67289986831861404</v>
      </c>
      <c r="Z13" s="20">
        <f t="shared" si="1"/>
        <v>0.67289986831861404</v>
      </c>
      <c r="AA13" s="20">
        <f>(Table134[[#This Row],[Survived]]-Z13)^2</f>
        <v>0.10699449614598004</v>
      </c>
    </row>
    <row r="14" spans="1:39" x14ac:dyDescent="0.25">
      <c r="A14" s="14">
        <v>1</v>
      </c>
      <c r="B14" s="14" t="s">
        <v>9</v>
      </c>
      <c r="C14" s="14">
        <v>1</v>
      </c>
      <c r="D14" s="14" t="s">
        <v>10</v>
      </c>
      <c r="E14" s="14">
        <v>58</v>
      </c>
      <c r="F14" s="15">
        <v>26.55</v>
      </c>
      <c r="G14" s="14">
        <v>0</v>
      </c>
      <c r="H14" s="14">
        <v>0</v>
      </c>
      <c r="I14" s="20">
        <f>Table1342[[#This Row],[Age]]/$E$1</f>
        <v>0.72499999999999998</v>
      </c>
      <c r="J14" s="20">
        <f>LOG10(Table1342[[#This Row],[Fare]]+1)</f>
        <v>1.4401216031878039</v>
      </c>
      <c r="K14" s="14">
        <f>IF(Table1342[[#This Row],[Pclass]]=1,1,0)</f>
        <v>1</v>
      </c>
      <c r="L14" s="14">
        <f>IF(Table1342[[#This Row],[Pclass]]=2,1,0)</f>
        <v>0</v>
      </c>
      <c r="M14" s="14">
        <f>IF(Table1342[[#This Row],[Embarked]]="S",1,0)</f>
        <v>1</v>
      </c>
      <c r="N14" s="14">
        <f>IF(Table1342[[#This Row],[Embarked]]="C",1,0)</f>
        <v>0</v>
      </c>
      <c r="O14" s="14">
        <f>IF(Table1342[[#This Row],[Sex]]="male",1,0)</f>
        <v>0</v>
      </c>
      <c r="P14" s="14">
        <v>1</v>
      </c>
      <c r="V14" s="22">
        <v>-0.96544823664053347</v>
      </c>
      <c r="W14" s="22">
        <v>0.79526554965183349</v>
      </c>
      <c r="X14" s="20">
        <f t="shared" si="0"/>
        <v>0</v>
      </c>
      <c r="Y14" s="20">
        <f t="shared" si="0"/>
        <v>0.79526554965183349</v>
      </c>
      <c r="Z14" s="20">
        <f t="shared" si="1"/>
        <v>0.79526554965183349</v>
      </c>
      <c r="AA14" s="20">
        <f>(Table134[[#This Row],[Survived]]-Z14)^2</f>
        <v>4.1916195159365857E-2</v>
      </c>
    </row>
    <row r="15" spans="1:39" x14ac:dyDescent="0.25">
      <c r="A15" s="14">
        <v>0</v>
      </c>
      <c r="B15" s="14" t="s">
        <v>9</v>
      </c>
      <c r="C15" s="14">
        <v>3</v>
      </c>
      <c r="D15" s="14" t="s">
        <v>8</v>
      </c>
      <c r="E15" s="14">
        <v>20</v>
      </c>
      <c r="F15" s="15">
        <v>8.0500000000000007</v>
      </c>
      <c r="G15" s="14">
        <v>0</v>
      </c>
      <c r="H15" s="14">
        <v>0</v>
      </c>
      <c r="I15" s="20">
        <f>Table1342[[#This Row],[Age]]/$E$1</f>
        <v>0.25</v>
      </c>
      <c r="J15" s="20">
        <f>LOG10(Table1342[[#This Row],[Fare]]+1)</f>
        <v>0.9566485792052033</v>
      </c>
      <c r="K15" s="14">
        <f>IF(Table1342[[#This Row],[Pclass]]=1,1,0)</f>
        <v>0</v>
      </c>
      <c r="L15" s="14">
        <f>IF(Table1342[[#This Row],[Pclass]]=2,1,0)</f>
        <v>0</v>
      </c>
      <c r="M15" s="14">
        <f>IF(Table1342[[#This Row],[Embarked]]="S",1,0)</f>
        <v>1</v>
      </c>
      <c r="N15" s="14">
        <f>IF(Table1342[[#This Row],[Embarked]]="C",1,0)</f>
        <v>0</v>
      </c>
      <c r="O15" s="14">
        <f>IF(Table1342[[#This Row],[Sex]]="male",1,0)</f>
        <v>1</v>
      </c>
      <c r="P15" s="14">
        <v>1</v>
      </c>
      <c r="V15" s="22">
        <v>-1.4954893033198513</v>
      </c>
      <c r="W15" s="22">
        <v>0.14029278955603086</v>
      </c>
      <c r="X15" s="20">
        <f t="shared" si="0"/>
        <v>0</v>
      </c>
      <c r="Y15" s="20">
        <f t="shared" si="0"/>
        <v>0.14029278955603086</v>
      </c>
      <c r="Z15" s="20">
        <f t="shared" si="1"/>
        <v>0.14029278955603086</v>
      </c>
      <c r="AA15" s="20">
        <f>(Table134[[#This Row],[Survived]]-Z15)^2</f>
        <v>1.9682066801412761E-2</v>
      </c>
    </row>
    <row r="16" spans="1:39" x14ac:dyDescent="0.25">
      <c r="A16" s="14">
        <v>0</v>
      </c>
      <c r="B16" s="14" t="s">
        <v>9</v>
      </c>
      <c r="C16" s="14">
        <v>3</v>
      </c>
      <c r="D16" s="14" t="s">
        <v>8</v>
      </c>
      <c r="E16" s="14">
        <v>39</v>
      </c>
      <c r="F16" s="15">
        <v>31.274999999999999</v>
      </c>
      <c r="G16" s="14">
        <v>1</v>
      </c>
      <c r="H16" s="14">
        <v>5</v>
      </c>
      <c r="I16" s="20">
        <f>Table1342[[#This Row],[Age]]/$E$1</f>
        <v>0.48749999999999999</v>
      </c>
      <c r="J16" s="20">
        <f>LOG10(Table1342[[#This Row],[Fare]]+1)</f>
        <v>1.5088662509384578</v>
      </c>
      <c r="K16" s="14">
        <f>IF(Table1342[[#This Row],[Pclass]]=1,1,0)</f>
        <v>0</v>
      </c>
      <c r="L16" s="14">
        <f>IF(Table1342[[#This Row],[Pclass]]=2,1,0)</f>
        <v>0</v>
      </c>
      <c r="M16" s="14">
        <f>IF(Table1342[[#This Row],[Embarked]]="S",1,0)</f>
        <v>1</v>
      </c>
      <c r="N16" s="14">
        <f>IF(Table1342[[#This Row],[Embarked]]="C",1,0)</f>
        <v>0</v>
      </c>
      <c r="O16" s="14">
        <f>IF(Table1342[[#This Row],[Sex]]="male",1,0)</f>
        <v>1</v>
      </c>
      <c r="P16" s="14">
        <v>1</v>
      </c>
      <c r="V16" s="22">
        <v>-1.8547984275108937</v>
      </c>
      <c r="W16" s="22">
        <v>-7.3512006833218901E-2</v>
      </c>
      <c r="X16" s="20">
        <f t="shared" si="0"/>
        <v>0</v>
      </c>
      <c r="Y16" s="20">
        <f t="shared" si="0"/>
        <v>0</v>
      </c>
      <c r="Z16" s="20">
        <f t="shared" si="1"/>
        <v>0</v>
      </c>
      <c r="AA16" s="20">
        <f>(Table134[[#This Row],[Survived]]-Z16)^2</f>
        <v>0</v>
      </c>
    </row>
    <row r="17" spans="1:27" x14ac:dyDescent="0.25">
      <c r="A17" s="14">
        <v>0</v>
      </c>
      <c r="B17" s="14" t="s">
        <v>9</v>
      </c>
      <c r="C17" s="14">
        <v>3</v>
      </c>
      <c r="D17" s="14" t="s">
        <v>10</v>
      </c>
      <c r="E17" s="14">
        <v>14</v>
      </c>
      <c r="F17" s="15">
        <v>7.8541999999999996</v>
      </c>
      <c r="G17" s="14">
        <v>0</v>
      </c>
      <c r="H17" s="14">
        <v>0</v>
      </c>
      <c r="I17" s="20">
        <f>Table1342[[#This Row],[Age]]/$E$1</f>
        <v>0.17499999999999999</v>
      </c>
      <c r="J17" s="20">
        <f>LOG10(Table1342[[#This Row],[Fare]]+1)</f>
        <v>0.94714932766263737</v>
      </c>
      <c r="K17" s="14">
        <f>IF(Table1342[[#This Row],[Pclass]]=1,1,0)</f>
        <v>0</v>
      </c>
      <c r="L17" s="14">
        <f>IF(Table1342[[#This Row],[Pclass]]=2,1,0)</f>
        <v>0</v>
      </c>
      <c r="M17" s="14">
        <f>IF(Table1342[[#This Row],[Embarked]]="S",1,0)</f>
        <v>1</v>
      </c>
      <c r="N17" s="14">
        <f>IF(Table1342[[#This Row],[Embarked]]="C",1,0)</f>
        <v>0</v>
      </c>
      <c r="O17" s="14">
        <f>IF(Table1342[[#This Row],[Sex]]="male",1,0)</f>
        <v>0</v>
      </c>
      <c r="P17" s="14">
        <v>1</v>
      </c>
      <c r="V17" s="22">
        <v>-0.93998085753549243</v>
      </c>
      <c r="W17" s="22">
        <v>0.67373481698781834</v>
      </c>
      <c r="X17" s="20">
        <f t="shared" si="0"/>
        <v>0</v>
      </c>
      <c r="Y17" s="20">
        <f t="shared" si="0"/>
        <v>0.67373481698781834</v>
      </c>
      <c r="Z17" s="20">
        <f t="shared" si="1"/>
        <v>0.67373481698781834</v>
      </c>
      <c r="AA17" s="20">
        <f>(Table134[[#This Row],[Survived]]-Z17)^2</f>
        <v>0.45391860362160907</v>
      </c>
    </row>
    <row r="18" spans="1:27" x14ac:dyDescent="0.25">
      <c r="A18" s="14">
        <v>1</v>
      </c>
      <c r="B18" s="14" t="s">
        <v>9</v>
      </c>
      <c r="C18" s="14">
        <v>2</v>
      </c>
      <c r="D18" s="14" t="s">
        <v>10</v>
      </c>
      <c r="E18" s="14">
        <v>55</v>
      </c>
      <c r="F18" s="15">
        <v>16</v>
      </c>
      <c r="G18" s="14">
        <v>0</v>
      </c>
      <c r="H18" s="14">
        <v>0</v>
      </c>
      <c r="I18" s="20">
        <f>Table1342[[#This Row],[Age]]/$E$1</f>
        <v>0.6875</v>
      </c>
      <c r="J18" s="20">
        <f>LOG10(Table1342[[#This Row],[Fare]]+1)</f>
        <v>1.2304489213782739</v>
      </c>
      <c r="K18" s="14">
        <f>IF(Table1342[[#This Row],[Pclass]]=1,1,0)</f>
        <v>0</v>
      </c>
      <c r="L18" s="14">
        <f>IF(Table1342[[#This Row],[Pclass]]=2,1,0)</f>
        <v>1</v>
      </c>
      <c r="M18" s="14">
        <f>IF(Table1342[[#This Row],[Embarked]]="S",1,0)</f>
        <v>1</v>
      </c>
      <c r="N18" s="14">
        <f>IF(Table1342[[#This Row],[Embarked]]="C",1,0)</f>
        <v>0</v>
      </c>
      <c r="O18" s="14">
        <f>IF(Table1342[[#This Row],[Sex]]="male",1,0)</f>
        <v>0</v>
      </c>
      <c r="P18" s="14">
        <v>1</v>
      </c>
      <c r="V18" s="22">
        <v>-1.1933502255260147</v>
      </c>
      <c r="W18" s="22">
        <v>0.62996261711517754</v>
      </c>
      <c r="X18" s="20">
        <f t="shared" si="0"/>
        <v>0</v>
      </c>
      <c r="Y18" s="20">
        <f t="shared" si="0"/>
        <v>0.62996261711517754</v>
      </c>
      <c r="Z18" s="20">
        <f t="shared" si="1"/>
        <v>0.62996261711517754</v>
      </c>
      <c r="AA18" s="20">
        <f>(Table134[[#This Row],[Survived]]-Z18)^2</f>
        <v>0.13692766473224871</v>
      </c>
    </row>
    <row r="19" spans="1:27" x14ac:dyDescent="0.25">
      <c r="A19" s="14">
        <v>0</v>
      </c>
      <c r="B19" s="14" t="s">
        <v>12</v>
      </c>
      <c r="C19" s="14">
        <v>3</v>
      </c>
      <c r="D19" s="14" t="s">
        <v>8</v>
      </c>
      <c r="E19" s="14">
        <v>2</v>
      </c>
      <c r="F19" s="15">
        <v>29.125</v>
      </c>
      <c r="G19" s="14">
        <v>4</v>
      </c>
      <c r="H19" s="14">
        <v>1</v>
      </c>
      <c r="I19" s="20">
        <f>Table1342[[#This Row],[Age]]/$E$1</f>
        <v>2.5000000000000001E-2</v>
      </c>
      <c r="J19" s="20">
        <f>LOG10(Table1342[[#This Row],[Fare]]+1)</f>
        <v>1.4789270555829248</v>
      </c>
      <c r="K19" s="14">
        <f>IF(Table1342[[#This Row],[Pclass]]=1,1,0)</f>
        <v>0</v>
      </c>
      <c r="L19" s="14">
        <f>IF(Table1342[[#This Row],[Pclass]]=2,1,0)</f>
        <v>0</v>
      </c>
      <c r="M19" s="14">
        <f>IF(Table1342[[#This Row],[Embarked]]="S",1,0)</f>
        <v>0</v>
      </c>
      <c r="N19" s="14">
        <f>IF(Table1342[[#This Row],[Embarked]]="C",1,0)</f>
        <v>0</v>
      </c>
      <c r="O19" s="14">
        <f>IF(Table1342[[#This Row],[Sex]]="male",1,0)</f>
        <v>1</v>
      </c>
      <c r="P19" s="14">
        <v>1</v>
      </c>
      <c r="V19" s="22">
        <v>0.1143640707986967</v>
      </c>
      <c r="W19" s="22">
        <v>-2.7302927592476331</v>
      </c>
      <c r="X19" s="20">
        <f t="shared" si="0"/>
        <v>0.1143640707986967</v>
      </c>
      <c r="Y19" s="20">
        <f t="shared" si="0"/>
        <v>0</v>
      </c>
      <c r="Z19" s="20">
        <f t="shared" si="1"/>
        <v>0.1143640707986967</v>
      </c>
      <c r="AA19" s="20">
        <f>(Table134[[#This Row],[Survived]]-Z19)^2</f>
        <v>1.3079140689649313E-2</v>
      </c>
    </row>
    <row r="20" spans="1:27" x14ac:dyDescent="0.25">
      <c r="A20" s="14">
        <v>0</v>
      </c>
      <c r="B20" s="14" t="s">
        <v>9</v>
      </c>
      <c r="C20" s="14">
        <v>3</v>
      </c>
      <c r="D20" s="14" t="s">
        <v>10</v>
      </c>
      <c r="E20" s="14">
        <v>31</v>
      </c>
      <c r="F20" s="15">
        <v>18</v>
      </c>
      <c r="G20" s="14">
        <v>1</v>
      </c>
      <c r="H20" s="14">
        <v>0</v>
      </c>
      <c r="I20" s="20">
        <f>Table1342[[#This Row],[Age]]/$E$1</f>
        <v>0.38750000000000001</v>
      </c>
      <c r="J20" s="20">
        <f>LOG10(Table1342[[#This Row],[Fare]]+1)</f>
        <v>1.2787536009528289</v>
      </c>
      <c r="K20" s="14">
        <f>IF(Table1342[[#This Row],[Pclass]]=1,1,0)</f>
        <v>0</v>
      </c>
      <c r="L20" s="14">
        <f>IF(Table1342[[#This Row],[Pclass]]=2,1,0)</f>
        <v>0</v>
      </c>
      <c r="M20" s="14">
        <f>IF(Table1342[[#This Row],[Embarked]]="S",1,0)</f>
        <v>1</v>
      </c>
      <c r="N20" s="14">
        <f>IF(Table1342[[#This Row],[Embarked]]="C",1,0)</f>
        <v>0</v>
      </c>
      <c r="O20" s="14">
        <f>IF(Table1342[[#This Row],[Sex]]="male",1,0)</f>
        <v>0</v>
      </c>
      <c r="P20" s="14">
        <v>1</v>
      </c>
      <c r="V20" s="22">
        <v>-1.1101016157627572</v>
      </c>
      <c r="W20" s="22">
        <v>0.50810582896886647</v>
      </c>
      <c r="X20" s="20">
        <f t="shared" si="0"/>
        <v>0</v>
      </c>
      <c r="Y20" s="20">
        <f t="shared" si="0"/>
        <v>0.50810582896886647</v>
      </c>
      <c r="Z20" s="20">
        <f t="shared" si="1"/>
        <v>0.50810582896886647</v>
      </c>
      <c r="AA20" s="20">
        <f>(Table134[[#This Row],[Survived]]-Z20)^2</f>
        <v>0.258171533432139</v>
      </c>
    </row>
    <row r="21" spans="1:27" x14ac:dyDescent="0.25">
      <c r="A21" s="14">
        <v>0</v>
      </c>
      <c r="B21" s="14" t="s">
        <v>9</v>
      </c>
      <c r="C21" s="14">
        <v>2</v>
      </c>
      <c r="D21" s="14" t="s">
        <v>8</v>
      </c>
      <c r="E21" s="14">
        <v>35</v>
      </c>
      <c r="F21" s="15">
        <v>26</v>
      </c>
      <c r="G21" s="14">
        <v>0</v>
      </c>
      <c r="H21" s="14">
        <v>0</v>
      </c>
      <c r="I21" s="20">
        <f>Table1342[[#This Row],[Age]]/$E$1</f>
        <v>0.4375</v>
      </c>
      <c r="J21" s="20">
        <f>LOG10(Table1342[[#This Row],[Fare]]+1)</f>
        <v>1.4313637641589874</v>
      </c>
      <c r="K21" s="14">
        <f>IF(Table1342[[#This Row],[Pclass]]=1,1,0)</f>
        <v>0</v>
      </c>
      <c r="L21" s="14">
        <f>IF(Table1342[[#This Row],[Pclass]]=2,1,0)</f>
        <v>1</v>
      </c>
      <c r="M21" s="14">
        <f>IF(Table1342[[#This Row],[Embarked]]="S",1,0)</f>
        <v>1</v>
      </c>
      <c r="N21" s="14">
        <f>IF(Table1342[[#This Row],[Embarked]]="C",1,0)</f>
        <v>0</v>
      </c>
      <c r="O21" s="14">
        <f>IF(Table1342[[#This Row],[Sex]]="male",1,0)</f>
        <v>1</v>
      </c>
      <c r="P21" s="14">
        <v>1</v>
      </c>
      <c r="V21" s="22">
        <v>-1.5077046903520845</v>
      </c>
      <c r="W21" s="22">
        <v>0.28079357116968762</v>
      </c>
      <c r="X21" s="20">
        <f t="shared" si="0"/>
        <v>0</v>
      </c>
      <c r="Y21" s="20">
        <f t="shared" si="0"/>
        <v>0.28079357116968762</v>
      </c>
      <c r="Z21" s="20">
        <f t="shared" si="1"/>
        <v>0.28079357116968762</v>
      </c>
      <c r="AA21" s="20">
        <f>(Table134[[#This Row],[Survived]]-Z21)^2</f>
        <v>7.8845029610226422E-2</v>
      </c>
    </row>
    <row r="22" spans="1:27" x14ac:dyDescent="0.25">
      <c r="A22" s="14">
        <v>1</v>
      </c>
      <c r="B22" s="14" t="s">
        <v>9</v>
      </c>
      <c r="C22" s="14">
        <v>2</v>
      </c>
      <c r="D22" s="14" t="s">
        <v>8</v>
      </c>
      <c r="E22" s="14">
        <v>34</v>
      </c>
      <c r="F22" s="15">
        <v>13</v>
      </c>
      <c r="G22" s="14">
        <v>0</v>
      </c>
      <c r="H22" s="14">
        <v>0</v>
      </c>
      <c r="I22" s="20">
        <f>Table1342[[#This Row],[Age]]/$E$1</f>
        <v>0.42499999999999999</v>
      </c>
      <c r="J22" s="20">
        <f>LOG10(Table1342[[#This Row],[Fare]]+1)</f>
        <v>1.146128035678238</v>
      </c>
      <c r="K22" s="14">
        <f>IF(Table1342[[#This Row],[Pclass]]=1,1,0)</f>
        <v>0</v>
      </c>
      <c r="L22" s="14">
        <f>IF(Table1342[[#This Row],[Pclass]]=2,1,0)</f>
        <v>1</v>
      </c>
      <c r="M22" s="14">
        <f>IF(Table1342[[#This Row],[Embarked]]="S",1,0)</f>
        <v>1</v>
      </c>
      <c r="N22" s="14">
        <f>IF(Table1342[[#This Row],[Embarked]]="C",1,0)</f>
        <v>0</v>
      </c>
      <c r="O22" s="14">
        <f>IF(Table1342[[#This Row],[Sex]]="male",1,0)</f>
        <v>1</v>
      </c>
      <c r="P22" s="14">
        <v>1</v>
      </c>
      <c r="V22" s="22">
        <v>-1.5018333569313465</v>
      </c>
      <c r="W22" s="22">
        <v>0.26697352974601252</v>
      </c>
      <c r="X22" s="20">
        <f t="shared" si="0"/>
        <v>0</v>
      </c>
      <c r="Y22" s="20">
        <f t="shared" si="0"/>
        <v>0.26697352974601252</v>
      </c>
      <c r="Z22" s="20">
        <f t="shared" si="1"/>
        <v>0.26697352974601252</v>
      </c>
      <c r="AA22" s="20">
        <f>(Table134[[#This Row],[Survived]]-Z22)^2</f>
        <v>0.53732780609302</v>
      </c>
    </row>
    <row r="23" spans="1:27" x14ac:dyDescent="0.25">
      <c r="A23" s="14">
        <v>1</v>
      </c>
      <c r="B23" s="14" t="s">
        <v>12</v>
      </c>
      <c r="C23" s="14">
        <v>3</v>
      </c>
      <c r="D23" s="14" t="s">
        <v>10</v>
      </c>
      <c r="E23" s="14">
        <v>15</v>
      </c>
      <c r="F23" s="15">
        <v>8.0291999999999994</v>
      </c>
      <c r="G23" s="14">
        <v>0</v>
      </c>
      <c r="H23" s="14">
        <v>0</v>
      </c>
      <c r="I23" s="20">
        <f>Table1342[[#This Row],[Age]]/$E$1</f>
        <v>0.1875</v>
      </c>
      <c r="J23" s="20">
        <f>LOG10(Table1342[[#This Row],[Fare]]+1)</f>
        <v>0.95564927290744683</v>
      </c>
      <c r="K23" s="14">
        <f>IF(Table1342[[#This Row],[Pclass]]=1,1,0)</f>
        <v>0</v>
      </c>
      <c r="L23" s="14">
        <f>IF(Table1342[[#This Row],[Pclass]]=2,1,0)</f>
        <v>0</v>
      </c>
      <c r="M23" s="14">
        <f>IF(Table1342[[#This Row],[Embarked]]="S",1,0)</f>
        <v>0</v>
      </c>
      <c r="N23" s="14">
        <f>IF(Table1342[[#This Row],[Embarked]]="C",1,0)</f>
        <v>0</v>
      </c>
      <c r="O23" s="14">
        <f>IF(Table1342[[#This Row],[Sex]]="male",1,0)</f>
        <v>0</v>
      </c>
      <c r="P23" s="14">
        <v>1</v>
      </c>
      <c r="V23" s="22">
        <v>0.59499695526687713</v>
      </c>
      <c r="W23" s="22">
        <v>-2.0369432748664211</v>
      </c>
      <c r="X23" s="20">
        <f t="shared" si="0"/>
        <v>0.59499695526687713</v>
      </c>
      <c r="Y23" s="20">
        <f t="shared" si="0"/>
        <v>0</v>
      </c>
      <c r="Z23" s="20">
        <f t="shared" si="1"/>
        <v>0.59499695526687713</v>
      </c>
      <c r="AA23" s="20">
        <f>(Table134[[#This Row],[Survived]]-Z23)^2</f>
        <v>0.16402746624309994</v>
      </c>
    </row>
    <row r="24" spans="1:27" x14ac:dyDescent="0.25">
      <c r="A24" s="14">
        <v>1</v>
      </c>
      <c r="B24" s="14" t="s">
        <v>9</v>
      </c>
      <c r="C24" s="14">
        <v>1</v>
      </c>
      <c r="D24" s="14" t="s">
        <v>8</v>
      </c>
      <c r="E24" s="14">
        <v>28</v>
      </c>
      <c r="F24" s="15">
        <v>35.5</v>
      </c>
      <c r="G24" s="14">
        <v>0</v>
      </c>
      <c r="H24" s="14">
        <v>0</v>
      </c>
      <c r="I24" s="20">
        <f>Table1342[[#This Row],[Age]]/$E$1</f>
        <v>0.35</v>
      </c>
      <c r="J24" s="20">
        <f>LOG10(Table1342[[#This Row],[Fare]]+1)</f>
        <v>1.5622928644564746</v>
      </c>
      <c r="K24" s="14">
        <f>IF(Table1342[[#This Row],[Pclass]]=1,1,0)</f>
        <v>1</v>
      </c>
      <c r="L24" s="14">
        <f>IF(Table1342[[#This Row],[Pclass]]=2,1,0)</f>
        <v>0</v>
      </c>
      <c r="M24" s="14">
        <f>IF(Table1342[[#This Row],[Embarked]]="S",1,0)</f>
        <v>1</v>
      </c>
      <c r="N24" s="14">
        <f>IF(Table1342[[#This Row],[Embarked]]="C",1,0)</f>
        <v>0</v>
      </c>
      <c r="O24" s="14">
        <f>IF(Table1342[[#This Row],[Sex]]="male",1,0)</f>
        <v>1</v>
      </c>
      <c r="P24" s="14">
        <v>1</v>
      </c>
      <c r="V24" s="22">
        <v>-1.1888236468911912</v>
      </c>
      <c r="W24" s="22">
        <v>0.50608354974678438</v>
      </c>
      <c r="X24" s="20">
        <f t="shared" si="0"/>
        <v>0</v>
      </c>
      <c r="Y24" s="20">
        <f t="shared" si="0"/>
        <v>0.50608354974678438</v>
      </c>
      <c r="Z24" s="20">
        <f t="shared" si="1"/>
        <v>0.50608354974678438</v>
      </c>
      <c r="AA24" s="20">
        <f>(Table134[[#This Row],[Survived]]-Z24)^2</f>
        <v>0.24395345983073721</v>
      </c>
    </row>
    <row r="25" spans="1:27" x14ac:dyDescent="0.25">
      <c r="A25" s="14">
        <v>0</v>
      </c>
      <c r="B25" s="14" t="s">
        <v>9</v>
      </c>
      <c r="C25" s="14">
        <v>3</v>
      </c>
      <c r="D25" s="14" t="s">
        <v>10</v>
      </c>
      <c r="E25" s="14">
        <v>8</v>
      </c>
      <c r="F25" s="15">
        <v>21.074999999999999</v>
      </c>
      <c r="G25" s="14">
        <v>3</v>
      </c>
      <c r="H25" s="14">
        <v>1</v>
      </c>
      <c r="I25" s="20">
        <f>Table1342[[#This Row],[Age]]/$E$1</f>
        <v>0.1</v>
      </c>
      <c r="J25" s="20">
        <f>LOG10(Table1342[[#This Row],[Fare]]+1)</f>
        <v>1.3439007122496063</v>
      </c>
      <c r="K25" s="14">
        <f>IF(Table1342[[#This Row],[Pclass]]=1,1,0)</f>
        <v>0</v>
      </c>
      <c r="L25" s="14">
        <f>IF(Table1342[[#This Row],[Pclass]]=2,1,0)</f>
        <v>0</v>
      </c>
      <c r="M25" s="14">
        <f>IF(Table1342[[#This Row],[Embarked]]="S",1,0)</f>
        <v>1</v>
      </c>
      <c r="N25" s="14">
        <f>IF(Table1342[[#This Row],[Embarked]]="C",1,0)</f>
        <v>0</v>
      </c>
      <c r="O25" s="14">
        <f>IF(Table1342[[#This Row],[Sex]]="male",1,0)</f>
        <v>0</v>
      </c>
      <c r="P25" s="14">
        <v>1</v>
      </c>
      <c r="V25" s="22">
        <v>-0.96817360037879485</v>
      </c>
      <c r="W25" s="22">
        <v>0.49794795931821456</v>
      </c>
      <c r="X25" s="20">
        <f t="shared" si="0"/>
        <v>0</v>
      </c>
      <c r="Y25" s="20">
        <f t="shared" si="0"/>
        <v>0.49794795931821456</v>
      </c>
      <c r="Z25" s="20">
        <f t="shared" si="1"/>
        <v>0.49794795931821456</v>
      </c>
      <c r="AA25" s="20">
        <f>(Table134[[#This Row],[Survived]]-Z25)^2</f>
        <v>0.24795217018917426</v>
      </c>
    </row>
    <row r="26" spans="1:27" x14ac:dyDescent="0.25">
      <c r="A26" s="14">
        <v>1</v>
      </c>
      <c r="B26" s="14" t="s">
        <v>9</v>
      </c>
      <c r="C26" s="14">
        <v>3</v>
      </c>
      <c r="D26" s="14" t="s">
        <v>10</v>
      </c>
      <c r="E26" s="14">
        <v>38</v>
      </c>
      <c r="F26" s="15">
        <v>31.387499999999999</v>
      </c>
      <c r="G26" s="14">
        <v>1</v>
      </c>
      <c r="H26" s="14">
        <v>5</v>
      </c>
      <c r="I26" s="20">
        <f>Table1342[[#This Row],[Age]]/$E$1</f>
        <v>0.47499999999999998</v>
      </c>
      <c r="J26" s="20">
        <f>LOG10(Table1342[[#This Row],[Fare]]+1)</f>
        <v>1.5103774259938814</v>
      </c>
      <c r="K26" s="14">
        <f>IF(Table1342[[#This Row],[Pclass]]=1,1,0)</f>
        <v>0</v>
      </c>
      <c r="L26" s="14">
        <f>IF(Table1342[[#This Row],[Pclass]]=2,1,0)</f>
        <v>0</v>
      </c>
      <c r="M26" s="14">
        <f>IF(Table1342[[#This Row],[Embarked]]="S",1,0)</f>
        <v>1</v>
      </c>
      <c r="N26" s="14">
        <f>IF(Table1342[[#This Row],[Embarked]]="C",1,0)</f>
        <v>0</v>
      </c>
      <c r="O26" s="14">
        <f>IF(Table1342[[#This Row],[Sex]]="male",1,0)</f>
        <v>0</v>
      </c>
      <c r="P26" s="14">
        <v>1</v>
      </c>
      <c r="V26" s="22">
        <v>-1.3451094395464172</v>
      </c>
      <c r="W26" s="22">
        <v>0.42790994762086854</v>
      </c>
      <c r="X26" s="20">
        <f t="shared" si="0"/>
        <v>0</v>
      </c>
      <c r="Y26" s="20">
        <f t="shared" si="0"/>
        <v>0.42790994762086854</v>
      </c>
      <c r="Z26" s="20">
        <f t="shared" si="1"/>
        <v>0.42790994762086854</v>
      </c>
      <c r="AA26" s="20">
        <f>(Table134[[#This Row],[Survived]]-Z26)^2</f>
        <v>0.32728702803115739</v>
      </c>
    </row>
    <row r="27" spans="1:27" x14ac:dyDescent="0.25">
      <c r="A27" s="14">
        <v>0</v>
      </c>
      <c r="B27" s="14" t="s">
        <v>9</v>
      </c>
      <c r="C27" s="14">
        <v>1</v>
      </c>
      <c r="D27" s="14" t="s">
        <v>8</v>
      </c>
      <c r="E27" s="14">
        <v>19</v>
      </c>
      <c r="F27" s="15">
        <v>263</v>
      </c>
      <c r="G27" s="14">
        <v>3</v>
      </c>
      <c r="H27" s="14">
        <v>2</v>
      </c>
      <c r="I27" s="20">
        <f>Table1342[[#This Row],[Age]]/$E$1</f>
        <v>0.23749999999999999</v>
      </c>
      <c r="J27" s="20">
        <f>LOG10(Table1342[[#This Row],[Fare]]+1)</f>
        <v>2.4216039268698313</v>
      </c>
      <c r="K27" s="14">
        <f>IF(Table1342[[#This Row],[Pclass]]=1,1,0)</f>
        <v>1</v>
      </c>
      <c r="L27" s="14">
        <f>IF(Table1342[[#This Row],[Pclass]]=2,1,0)</f>
        <v>0</v>
      </c>
      <c r="M27" s="14">
        <f>IF(Table1342[[#This Row],[Embarked]]="S",1,0)</f>
        <v>1</v>
      </c>
      <c r="N27" s="14">
        <f>IF(Table1342[[#This Row],[Embarked]]="C",1,0)</f>
        <v>0</v>
      </c>
      <c r="O27" s="14">
        <f>IF(Table1342[[#This Row],[Sex]]="male",1,0)</f>
        <v>1</v>
      </c>
      <c r="P27" s="14">
        <v>1</v>
      </c>
      <c r="V27" s="22">
        <v>-1.2187420148981132</v>
      </c>
      <c r="W27" s="22">
        <v>0.37286941577454913</v>
      </c>
      <c r="X27" s="20">
        <f t="shared" si="0"/>
        <v>0</v>
      </c>
      <c r="Y27" s="20">
        <f t="shared" si="0"/>
        <v>0.37286941577454913</v>
      </c>
      <c r="Z27" s="20">
        <f t="shared" si="1"/>
        <v>0.37286941577454913</v>
      </c>
      <c r="AA27" s="20">
        <f>(Table134[[#This Row],[Survived]]-Z27)^2</f>
        <v>0.13903160122005359</v>
      </c>
    </row>
    <row r="28" spans="1:27" x14ac:dyDescent="0.25">
      <c r="A28" s="14">
        <v>0</v>
      </c>
      <c r="B28" s="14" t="s">
        <v>11</v>
      </c>
      <c r="C28" s="14">
        <v>1</v>
      </c>
      <c r="D28" s="14" t="s">
        <v>8</v>
      </c>
      <c r="E28" s="14">
        <v>40</v>
      </c>
      <c r="F28" s="15">
        <v>27.720800000000001</v>
      </c>
      <c r="G28" s="14">
        <v>0</v>
      </c>
      <c r="H28" s="14">
        <v>0</v>
      </c>
      <c r="I28" s="20">
        <f>Table1342[[#This Row],[Age]]/$E$1</f>
        <v>0.5</v>
      </c>
      <c r="J28" s="20">
        <f>LOG10(Table1342[[#This Row],[Fare]]+1)</f>
        <v>1.4581965327411079</v>
      </c>
      <c r="K28" s="14">
        <f>IF(Table1342[[#This Row],[Pclass]]=1,1,0)</f>
        <v>1</v>
      </c>
      <c r="L28" s="14">
        <f>IF(Table1342[[#This Row],[Pclass]]=2,1,0)</f>
        <v>0</v>
      </c>
      <c r="M28" s="14">
        <f>IF(Table1342[[#This Row],[Embarked]]="S",1,0)</f>
        <v>0</v>
      </c>
      <c r="N28" s="14">
        <f>IF(Table1342[[#This Row],[Embarked]]="C",1,0)</f>
        <v>1</v>
      </c>
      <c r="O28" s="14">
        <f>IF(Table1342[[#This Row],[Sex]]="male",1,0)</f>
        <v>1</v>
      </c>
      <c r="P28" s="14">
        <v>1</v>
      </c>
      <c r="V28" s="22">
        <v>0.45574135574127417</v>
      </c>
      <c r="W28" s="22">
        <v>-2.9521722618845914</v>
      </c>
      <c r="X28" s="20">
        <f t="shared" si="0"/>
        <v>0.45574135574127417</v>
      </c>
      <c r="Y28" s="20">
        <f t="shared" si="0"/>
        <v>0</v>
      </c>
      <c r="Z28" s="20">
        <f t="shared" si="1"/>
        <v>0.45574135574127417</v>
      </c>
      <c r="AA28" s="20">
        <f>(Table134[[#This Row],[Survived]]-Z28)^2</f>
        <v>0.20770018333289461</v>
      </c>
    </row>
    <row r="29" spans="1:27" x14ac:dyDescent="0.25">
      <c r="A29" s="14">
        <v>0</v>
      </c>
      <c r="B29" s="14" t="s">
        <v>9</v>
      </c>
      <c r="C29" s="14">
        <v>2</v>
      </c>
      <c r="D29" s="14" t="s">
        <v>8</v>
      </c>
      <c r="E29" s="14">
        <v>66</v>
      </c>
      <c r="F29" s="15">
        <v>10.5</v>
      </c>
      <c r="G29" s="14">
        <v>0</v>
      </c>
      <c r="H29" s="14">
        <v>0</v>
      </c>
      <c r="I29" s="20">
        <f>Table1342[[#This Row],[Age]]/$E$1</f>
        <v>0.82499999999999996</v>
      </c>
      <c r="J29" s="20">
        <f>LOG10(Table1342[[#This Row],[Fare]]+1)</f>
        <v>1.0606978403536116</v>
      </c>
      <c r="K29" s="14">
        <f>IF(Table1342[[#This Row],[Pclass]]=1,1,0)</f>
        <v>0</v>
      </c>
      <c r="L29" s="14">
        <f>IF(Table1342[[#This Row],[Pclass]]=2,1,0)</f>
        <v>1</v>
      </c>
      <c r="M29" s="14">
        <f>IF(Table1342[[#This Row],[Embarked]]="S",1,0)</f>
        <v>1</v>
      </c>
      <c r="N29" s="14">
        <f>IF(Table1342[[#This Row],[Embarked]]="C",1,0)</f>
        <v>0</v>
      </c>
      <c r="O29" s="14">
        <f>IF(Table1342[[#This Row],[Sex]]="male",1,0)</f>
        <v>1</v>
      </c>
      <c r="P29" s="14">
        <v>1</v>
      </c>
      <c r="V29" s="22">
        <v>-1.7968914512107383</v>
      </c>
      <c r="W29" s="22">
        <v>5.0905510088668393E-2</v>
      </c>
      <c r="X29" s="20">
        <f t="shared" si="0"/>
        <v>0</v>
      </c>
      <c r="Y29" s="20">
        <f t="shared" si="0"/>
        <v>5.0905510088668393E-2</v>
      </c>
      <c r="Z29" s="20">
        <f t="shared" si="1"/>
        <v>5.0905510088668393E-2</v>
      </c>
      <c r="AA29" s="20">
        <f>(Table134[[#This Row],[Survived]]-Z29)^2</f>
        <v>2.5913709573875195E-3</v>
      </c>
    </row>
    <row r="30" spans="1:27" x14ac:dyDescent="0.25">
      <c r="A30" s="14">
        <v>0</v>
      </c>
      <c r="B30" s="14" t="s">
        <v>11</v>
      </c>
      <c r="C30" s="14">
        <v>1</v>
      </c>
      <c r="D30" s="14" t="s">
        <v>8</v>
      </c>
      <c r="E30" s="14">
        <v>28</v>
      </c>
      <c r="F30" s="15">
        <v>82.1708</v>
      </c>
      <c r="G30" s="14">
        <v>1</v>
      </c>
      <c r="H30" s="14">
        <v>0</v>
      </c>
      <c r="I30" s="20">
        <f>Table1342[[#This Row],[Age]]/$E$1</f>
        <v>0.35</v>
      </c>
      <c r="J30" s="20">
        <f>LOG10(Table1342[[#This Row],[Fare]]+1)</f>
        <v>1.9199708788780554</v>
      </c>
      <c r="K30" s="14">
        <f>IF(Table1342[[#This Row],[Pclass]]=1,1,0)</f>
        <v>1</v>
      </c>
      <c r="L30" s="14">
        <f>IF(Table1342[[#This Row],[Pclass]]=2,1,0)</f>
        <v>0</v>
      </c>
      <c r="M30" s="14">
        <f>IF(Table1342[[#This Row],[Embarked]]="S",1,0)</f>
        <v>0</v>
      </c>
      <c r="N30" s="14">
        <f>IF(Table1342[[#This Row],[Embarked]]="C",1,0)</f>
        <v>1</v>
      </c>
      <c r="O30" s="14">
        <f>IF(Table1342[[#This Row],[Sex]]="male",1,0)</f>
        <v>1</v>
      </c>
      <c r="P30" s="14">
        <v>1</v>
      </c>
      <c r="V30" s="22">
        <v>0.55363062926293549</v>
      </c>
      <c r="W30" s="22">
        <v>-2.9182204513223495</v>
      </c>
      <c r="X30" s="20">
        <f t="shared" si="0"/>
        <v>0.55363062926293549</v>
      </c>
      <c r="Y30" s="20">
        <f t="shared" si="0"/>
        <v>0</v>
      </c>
      <c r="Z30" s="20">
        <f t="shared" si="1"/>
        <v>0.55363062926293549</v>
      </c>
      <c r="AA30" s="20">
        <f>(Table134[[#This Row],[Survived]]-Z30)^2</f>
        <v>0.30650687365807394</v>
      </c>
    </row>
    <row r="31" spans="1:27" x14ac:dyDescent="0.25">
      <c r="A31" s="14">
        <v>0</v>
      </c>
      <c r="B31" s="14" t="s">
        <v>9</v>
      </c>
      <c r="C31" s="14">
        <v>1</v>
      </c>
      <c r="D31" s="14" t="s">
        <v>8</v>
      </c>
      <c r="E31" s="14">
        <v>42</v>
      </c>
      <c r="F31" s="15">
        <v>52</v>
      </c>
      <c r="G31" s="14">
        <v>1</v>
      </c>
      <c r="H31" s="14">
        <v>0</v>
      </c>
      <c r="I31" s="20">
        <f>Table1342[[#This Row],[Age]]/$E$1</f>
        <v>0.52500000000000002</v>
      </c>
      <c r="J31" s="20">
        <f>LOG10(Table1342[[#This Row],[Fare]]+1)</f>
        <v>1.7242758696007889</v>
      </c>
      <c r="K31" s="14">
        <f>IF(Table1342[[#This Row],[Pclass]]=1,1,0)</f>
        <v>1</v>
      </c>
      <c r="L31" s="14">
        <f>IF(Table1342[[#This Row],[Pclass]]=2,1,0)</f>
        <v>0</v>
      </c>
      <c r="M31" s="14">
        <f>IF(Table1342[[#This Row],[Embarked]]="S",1,0)</f>
        <v>1</v>
      </c>
      <c r="N31" s="14">
        <f>IF(Table1342[[#This Row],[Embarked]]="C",1,0)</f>
        <v>0</v>
      </c>
      <c r="O31" s="14">
        <f>IF(Table1342[[#This Row],[Sex]]="male",1,0)</f>
        <v>1</v>
      </c>
      <c r="P31" s="14">
        <v>1</v>
      </c>
      <c r="V31" s="22">
        <v>-1.3333491000589561</v>
      </c>
      <c r="W31" s="22">
        <v>0.34801843287453904</v>
      </c>
      <c r="X31" s="20">
        <f t="shared" si="0"/>
        <v>0</v>
      </c>
      <c r="Y31" s="20">
        <f t="shared" si="0"/>
        <v>0.34801843287453904</v>
      </c>
      <c r="Z31" s="20">
        <f t="shared" si="1"/>
        <v>0.34801843287453904</v>
      </c>
      <c r="AA31" s="20">
        <f>(Table134[[#This Row],[Survived]]-Z31)^2</f>
        <v>0.12111682962045003</v>
      </c>
    </row>
    <row r="32" spans="1:27" x14ac:dyDescent="0.25">
      <c r="A32" s="14">
        <v>0</v>
      </c>
      <c r="B32" s="14" t="s">
        <v>9</v>
      </c>
      <c r="C32" s="14">
        <v>3</v>
      </c>
      <c r="D32" s="14" t="s">
        <v>8</v>
      </c>
      <c r="E32" s="14">
        <v>21</v>
      </c>
      <c r="F32" s="15">
        <v>8.0500000000000007</v>
      </c>
      <c r="G32" s="14">
        <v>0</v>
      </c>
      <c r="H32" s="14">
        <v>0</v>
      </c>
      <c r="I32" s="20">
        <f>Table1342[[#This Row],[Age]]/$E$1</f>
        <v>0.26250000000000001</v>
      </c>
      <c r="J32" s="20">
        <f>LOG10(Table1342[[#This Row],[Fare]]+1)</f>
        <v>0.9566485792052033</v>
      </c>
      <c r="K32" s="14">
        <f>IF(Table1342[[#This Row],[Pclass]]=1,1,0)</f>
        <v>0</v>
      </c>
      <c r="L32" s="14">
        <f>IF(Table1342[[#This Row],[Pclass]]=2,1,0)</f>
        <v>0</v>
      </c>
      <c r="M32" s="14">
        <f>IF(Table1342[[#This Row],[Embarked]]="S",1,0)</f>
        <v>1</v>
      </c>
      <c r="N32" s="14">
        <f>IF(Table1342[[#This Row],[Embarked]]="C",1,0)</f>
        <v>0</v>
      </c>
      <c r="O32" s="14">
        <f>IF(Table1342[[#This Row],[Sex]]="male",1,0)</f>
        <v>1</v>
      </c>
      <c r="P32" s="14">
        <v>1</v>
      </c>
      <c r="V32" s="22">
        <v>-1.5046788119584276</v>
      </c>
      <c r="W32" s="22">
        <v>0.13373142583278552</v>
      </c>
      <c r="X32" s="20">
        <f t="shared" si="0"/>
        <v>0</v>
      </c>
      <c r="Y32" s="20">
        <f t="shared" si="0"/>
        <v>0.13373142583278552</v>
      </c>
      <c r="Z32" s="20">
        <f t="shared" si="1"/>
        <v>0.13373142583278552</v>
      </c>
      <c r="AA32" s="20">
        <f>(Table134[[#This Row],[Survived]]-Z32)^2</f>
        <v>1.7884094255269815E-2</v>
      </c>
    </row>
    <row r="33" spans="1:27" x14ac:dyDescent="0.25">
      <c r="A33" s="14">
        <v>0</v>
      </c>
      <c r="B33" s="14" t="s">
        <v>9</v>
      </c>
      <c r="C33" s="14">
        <v>3</v>
      </c>
      <c r="D33" s="14" t="s">
        <v>10</v>
      </c>
      <c r="E33" s="14">
        <v>18</v>
      </c>
      <c r="F33" s="15">
        <v>18</v>
      </c>
      <c r="G33" s="14">
        <v>2</v>
      </c>
      <c r="H33" s="14">
        <v>0</v>
      </c>
      <c r="I33" s="20">
        <f>Table1342[[#This Row],[Age]]/$E$1</f>
        <v>0.22500000000000001</v>
      </c>
      <c r="J33" s="20">
        <f>LOG10(Table1342[[#This Row],[Fare]]+1)</f>
        <v>1.2787536009528289</v>
      </c>
      <c r="K33" s="14">
        <f>IF(Table1342[[#This Row],[Pclass]]=1,1,0)</f>
        <v>0</v>
      </c>
      <c r="L33" s="14">
        <f>IF(Table1342[[#This Row],[Pclass]]=2,1,0)</f>
        <v>0</v>
      </c>
      <c r="M33" s="14">
        <f>IF(Table1342[[#This Row],[Embarked]]="S",1,0)</f>
        <v>1</v>
      </c>
      <c r="N33" s="14">
        <f>IF(Table1342[[#This Row],[Embarked]]="C",1,0)</f>
        <v>0</v>
      </c>
      <c r="O33" s="14">
        <f>IF(Table1342[[#This Row],[Sex]]="male",1,0)</f>
        <v>0</v>
      </c>
      <c r="P33" s="14">
        <v>1</v>
      </c>
      <c r="V33" s="22">
        <v>-1.0083946998821967</v>
      </c>
      <c r="W33" s="22">
        <v>0.51562310163571556</v>
      </c>
      <c r="X33" s="20">
        <f t="shared" si="0"/>
        <v>0</v>
      </c>
      <c r="Y33" s="20">
        <f t="shared" si="0"/>
        <v>0.51562310163571556</v>
      </c>
      <c r="Z33" s="20">
        <f t="shared" si="1"/>
        <v>0.51562310163571556</v>
      </c>
      <c r="AA33" s="20">
        <f>(Table134[[#This Row],[Survived]]-Z33)^2</f>
        <v>0.26586718294043549</v>
      </c>
    </row>
    <row r="34" spans="1:27" x14ac:dyDescent="0.25">
      <c r="A34" s="14">
        <v>1</v>
      </c>
      <c r="B34" s="14" t="s">
        <v>11</v>
      </c>
      <c r="C34" s="14">
        <v>3</v>
      </c>
      <c r="D34" s="14" t="s">
        <v>10</v>
      </c>
      <c r="E34" s="14">
        <v>14</v>
      </c>
      <c r="F34" s="15">
        <v>11.2417</v>
      </c>
      <c r="G34" s="14">
        <v>1</v>
      </c>
      <c r="H34" s="14">
        <v>0</v>
      </c>
      <c r="I34" s="20">
        <f>Table1342[[#This Row],[Age]]/$E$1</f>
        <v>0.17499999999999999</v>
      </c>
      <c r="J34" s="20">
        <f>LOG10(Table1342[[#This Row],[Fare]]+1)</f>
        <v>1.0878417322991751</v>
      </c>
      <c r="K34" s="14">
        <f>IF(Table1342[[#This Row],[Pclass]]=1,1,0)</f>
        <v>0</v>
      </c>
      <c r="L34" s="14">
        <f>IF(Table1342[[#This Row],[Pclass]]=2,1,0)</f>
        <v>0</v>
      </c>
      <c r="M34" s="14">
        <f>IF(Table1342[[#This Row],[Embarked]]="S",1,0)</f>
        <v>0</v>
      </c>
      <c r="N34" s="14">
        <f>IF(Table1342[[#This Row],[Embarked]]="C",1,0)</f>
        <v>1</v>
      </c>
      <c r="O34" s="14">
        <f>IF(Table1342[[#This Row],[Sex]]="male",1,0)</f>
        <v>0</v>
      </c>
      <c r="P34" s="14">
        <v>1</v>
      </c>
      <c r="V34" s="22">
        <v>0.7999492037285465</v>
      </c>
      <c r="W34" s="22">
        <v>-2.7660738042340425</v>
      </c>
      <c r="X34" s="20">
        <f t="shared" si="0"/>
        <v>0.7999492037285465</v>
      </c>
      <c r="Y34" s="20">
        <f t="shared" si="0"/>
        <v>0</v>
      </c>
      <c r="Z34" s="20">
        <f t="shared" si="1"/>
        <v>0.7999492037285465</v>
      </c>
      <c r="AA34" s="20">
        <f>(Table134[[#This Row],[Survived]]-Z34)^2</f>
        <v>4.0020321088842598E-2</v>
      </c>
    </row>
    <row r="35" spans="1:27" x14ac:dyDescent="0.25">
      <c r="A35" s="14">
        <v>0</v>
      </c>
      <c r="B35" s="14" t="s">
        <v>9</v>
      </c>
      <c r="C35" s="14">
        <v>3</v>
      </c>
      <c r="D35" s="14" t="s">
        <v>10</v>
      </c>
      <c r="E35" s="14">
        <v>40</v>
      </c>
      <c r="F35" s="15">
        <v>9.4749999999999996</v>
      </c>
      <c r="G35" s="14">
        <v>1</v>
      </c>
      <c r="H35" s="14">
        <v>0</v>
      </c>
      <c r="I35" s="20">
        <f>Table1342[[#This Row],[Age]]/$E$1</f>
        <v>0.5</v>
      </c>
      <c r="J35" s="20">
        <f>LOG10(Table1342[[#This Row],[Fare]]+1)</f>
        <v>1.0201540316383328</v>
      </c>
      <c r="K35" s="14">
        <f>IF(Table1342[[#This Row],[Pclass]]=1,1,0)</f>
        <v>0</v>
      </c>
      <c r="L35" s="14">
        <f>IF(Table1342[[#This Row],[Pclass]]=2,1,0)</f>
        <v>0</v>
      </c>
      <c r="M35" s="14">
        <f>IF(Table1342[[#This Row],[Embarked]]="S",1,0)</f>
        <v>1</v>
      </c>
      <c r="N35" s="14">
        <f>IF(Table1342[[#This Row],[Embarked]]="C",1,0)</f>
        <v>0</v>
      </c>
      <c r="O35" s="14">
        <f>IF(Table1342[[#This Row],[Sex]]="male",1,0)</f>
        <v>0</v>
      </c>
      <c r="P35" s="14">
        <v>1</v>
      </c>
      <c r="V35" s="22">
        <v>-1.1958155076745591</v>
      </c>
      <c r="W35" s="22">
        <v>0.43057542643602531</v>
      </c>
      <c r="X35" s="20">
        <f t="shared" si="0"/>
        <v>0</v>
      </c>
      <c r="Y35" s="20">
        <f t="shared" si="0"/>
        <v>0.43057542643602531</v>
      </c>
      <c r="Z35" s="20">
        <f t="shared" si="1"/>
        <v>0.43057542643602531</v>
      </c>
      <c r="AA35" s="20">
        <f>(Table134[[#This Row],[Survived]]-Z35)^2</f>
        <v>0.18539519785056505</v>
      </c>
    </row>
    <row r="36" spans="1:27" x14ac:dyDescent="0.25">
      <c r="A36" s="14">
        <v>0</v>
      </c>
      <c r="B36" s="14" t="s">
        <v>9</v>
      </c>
      <c r="C36" s="14">
        <v>2</v>
      </c>
      <c r="D36" s="14" t="s">
        <v>10</v>
      </c>
      <c r="E36" s="14">
        <v>27</v>
      </c>
      <c r="F36" s="15">
        <v>21</v>
      </c>
      <c r="G36" s="14">
        <v>1</v>
      </c>
      <c r="H36" s="14">
        <v>0</v>
      </c>
      <c r="I36" s="20">
        <f>Table1342[[#This Row],[Age]]/$E$1</f>
        <v>0.33750000000000002</v>
      </c>
      <c r="J36" s="20">
        <f>LOG10(Table1342[[#This Row],[Fare]]+1)</f>
        <v>1.3424226808222062</v>
      </c>
      <c r="K36" s="14">
        <f>IF(Table1342[[#This Row],[Pclass]]=1,1,0)</f>
        <v>0</v>
      </c>
      <c r="L36" s="14">
        <f>IF(Table1342[[#This Row],[Pclass]]=2,1,0)</f>
        <v>1</v>
      </c>
      <c r="M36" s="14">
        <f>IF(Table1342[[#This Row],[Embarked]]="S",1,0)</f>
        <v>1</v>
      </c>
      <c r="N36" s="14">
        <f>IF(Table1342[[#This Row],[Embarked]]="C",1,0)</f>
        <v>0</v>
      </c>
      <c r="O36" s="14">
        <f>IF(Table1342[[#This Row],[Sex]]="male",1,0)</f>
        <v>0</v>
      </c>
      <c r="P36" s="14">
        <v>1</v>
      </c>
      <c r="V36" s="22">
        <v>-0.95249807833590405</v>
      </c>
      <c r="W36" s="22">
        <v>0.74390138592536204</v>
      </c>
      <c r="X36" s="20">
        <f t="shared" si="0"/>
        <v>0</v>
      </c>
      <c r="Y36" s="20">
        <f t="shared" si="0"/>
        <v>0.74390138592536204</v>
      </c>
      <c r="Z36" s="20">
        <f t="shared" si="1"/>
        <v>0.74390138592536204</v>
      </c>
      <c r="AA36" s="20">
        <f>(Table134[[#This Row],[Survived]]-Z36)^2</f>
        <v>0.55338927198167442</v>
      </c>
    </row>
    <row r="37" spans="1:27" x14ac:dyDescent="0.25">
      <c r="A37" s="14">
        <v>1</v>
      </c>
      <c r="B37" s="14" t="s">
        <v>11</v>
      </c>
      <c r="C37" s="14">
        <v>2</v>
      </c>
      <c r="D37" s="14" t="s">
        <v>10</v>
      </c>
      <c r="E37" s="14">
        <v>3</v>
      </c>
      <c r="F37" s="15">
        <v>41.5792</v>
      </c>
      <c r="G37" s="14">
        <v>1</v>
      </c>
      <c r="H37" s="14">
        <v>2</v>
      </c>
      <c r="I37" s="20">
        <f>Table1342[[#This Row],[Age]]/$E$1</f>
        <v>3.7499999999999999E-2</v>
      </c>
      <c r="J37" s="20">
        <f>LOG10(Table1342[[#This Row],[Fare]]+1)</f>
        <v>1.6291974974299364</v>
      </c>
      <c r="K37" s="14">
        <f>IF(Table1342[[#This Row],[Pclass]]=1,1,0)</f>
        <v>0</v>
      </c>
      <c r="L37" s="14">
        <f>IF(Table1342[[#This Row],[Pclass]]=2,1,0)</f>
        <v>1</v>
      </c>
      <c r="M37" s="14">
        <f>IF(Table1342[[#This Row],[Embarked]]="S",1,0)</f>
        <v>0</v>
      </c>
      <c r="N37" s="14">
        <f>IF(Table1342[[#This Row],[Embarked]]="C",1,0)</f>
        <v>1</v>
      </c>
      <c r="O37" s="14">
        <f>IF(Table1342[[#This Row],[Sex]]="male",1,0)</f>
        <v>0</v>
      </c>
      <c r="P37" s="14">
        <v>1</v>
      </c>
      <c r="V37" s="22">
        <v>0.95808597130826756</v>
      </c>
      <c r="W37" s="22">
        <v>-2.4705425590612693</v>
      </c>
      <c r="X37" s="20">
        <f t="shared" si="0"/>
        <v>0.95808597130826756</v>
      </c>
      <c r="Y37" s="20">
        <f t="shared" si="0"/>
        <v>0</v>
      </c>
      <c r="Z37" s="20">
        <f t="shared" si="1"/>
        <v>0.95808597130826756</v>
      </c>
      <c r="AA37" s="20">
        <f>(Table134[[#This Row],[Survived]]-Z37)^2</f>
        <v>1.7567858011713702E-3</v>
      </c>
    </row>
    <row r="38" spans="1:27" x14ac:dyDescent="0.25">
      <c r="A38" s="14">
        <v>1</v>
      </c>
      <c r="B38" s="14" t="s">
        <v>12</v>
      </c>
      <c r="C38" s="14">
        <v>3</v>
      </c>
      <c r="D38" s="14" t="s">
        <v>10</v>
      </c>
      <c r="E38" s="14">
        <v>19</v>
      </c>
      <c r="F38" s="15">
        <v>7.8792</v>
      </c>
      <c r="G38" s="14">
        <v>0</v>
      </c>
      <c r="H38" s="14">
        <v>0</v>
      </c>
      <c r="I38" s="20">
        <f>Table1342[[#This Row],[Age]]/$E$1</f>
        <v>0.23749999999999999</v>
      </c>
      <c r="J38" s="20">
        <f>LOG10(Table1342[[#This Row],[Fare]]+1)</f>
        <v>0.94837383838707923</v>
      </c>
      <c r="K38" s="14">
        <f>IF(Table1342[[#This Row],[Pclass]]=1,1,0)</f>
        <v>0</v>
      </c>
      <c r="L38" s="14">
        <f>IF(Table1342[[#This Row],[Pclass]]=2,1,0)</f>
        <v>0</v>
      </c>
      <c r="M38" s="14">
        <f>IF(Table1342[[#This Row],[Embarked]]="S",1,0)</f>
        <v>0</v>
      </c>
      <c r="N38" s="14">
        <f>IF(Table1342[[#This Row],[Embarked]]="C",1,0)</f>
        <v>0</v>
      </c>
      <c r="O38" s="14">
        <f>IF(Table1342[[#This Row],[Sex]]="male",1,0)</f>
        <v>0</v>
      </c>
      <c r="P38" s="14">
        <v>1</v>
      </c>
      <c r="V38" s="22">
        <v>0.55815428486890284</v>
      </c>
      <c r="W38" s="22">
        <v>-2.0637085930295793</v>
      </c>
      <c r="X38" s="20">
        <f t="shared" si="0"/>
        <v>0.55815428486890284</v>
      </c>
      <c r="Y38" s="20">
        <f t="shared" si="0"/>
        <v>0</v>
      </c>
      <c r="Z38" s="20">
        <f t="shared" si="1"/>
        <v>0.55815428486890284</v>
      </c>
      <c r="AA38" s="20">
        <f>(Table134[[#This Row],[Survived]]-Z38)^2</f>
        <v>0.19522763597971066</v>
      </c>
    </row>
    <row r="39" spans="1:27" x14ac:dyDescent="0.25">
      <c r="A39" s="14">
        <v>0</v>
      </c>
      <c r="B39" s="14" t="s">
        <v>9</v>
      </c>
      <c r="C39" s="14">
        <v>3</v>
      </c>
      <c r="D39" s="14" t="s">
        <v>10</v>
      </c>
      <c r="E39" s="14">
        <v>18</v>
      </c>
      <c r="F39" s="15">
        <v>17.8</v>
      </c>
      <c r="G39" s="14">
        <v>1</v>
      </c>
      <c r="H39" s="14">
        <v>0</v>
      </c>
      <c r="I39" s="20">
        <f>Table1342[[#This Row],[Age]]/$E$1</f>
        <v>0.22500000000000001</v>
      </c>
      <c r="J39" s="20">
        <f>LOG10(Table1342[[#This Row],[Fare]]+1)</f>
        <v>1.2741578492636798</v>
      </c>
      <c r="K39" s="14">
        <f>IF(Table1342[[#This Row],[Pclass]]=1,1,0)</f>
        <v>0</v>
      </c>
      <c r="L39" s="14">
        <f>IF(Table1342[[#This Row],[Pclass]]=2,1,0)</f>
        <v>0</v>
      </c>
      <c r="M39" s="14">
        <f>IF(Table1342[[#This Row],[Embarked]]="S",1,0)</f>
        <v>1</v>
      </c>
      <c r="N39" s="14">
        <f>IF(Table1342[[#This Row],[Embarked]]="C",1,0)</f>
        <v>0</v>
      </c>
      <c r="O39" s="14">
        <f>IF(Table1342[[#This Row],[Sex]]="male",1,0)</f>
        <v>0</v>
      </c>
      <c r="P39" s="14">
        <v>1</v>
      </c>
      <c r="V39" s="22">
        <v>-0.99069146629161731</v>
      </c>
      <c r="W39" s="22">
        <v>0.59307516976817443</v>
      </c>
      <c r="X39" s="20">
        <f t="shared" si="0"/>
        <v>0</v>
      </c>
      <c r="Y39" s="20">
        <f t="shared" si="0"/>
        <v>0.59307516976817443</v>
      </c>
      <c r="Z39" s="20">
        <f t="shared" si="1"/>
        <v>0.59307516976817443</v>
      </c>
      <c r="AA39" s="20">
        <f>(Table134[[#This Row],[Survived]]-Z39)^2</f>
        <v>0.35173815699554889</v>
      </c>
    </row>
    <row r="40" spans="1:27" x14ac:dyDescent="0.25">
      <c r="A40" s="14">
        <v>0</v>
      </c>
      <c r="B40" s="14" t="s">
        <v>9</v>
      </c>
      <c r="C40" s="14">
        <v>3</v>
      </c>
      <c r="D40" s="14" t="s">
        <v>8</v>
      </c>
      <c r="E40" s="14">
        <v>7</v>
      </c>
      <c r="F40" s="15">
        <v>39.6875</v>
      </c>
      <c r="G40" s="14">
        <v>4</v>
      </c>
      <c r="H40" s="14">
        <v>1</v>
      </c>
      <c r="I40" s="20">
        <f>Table1342[[#This Row],[Age]]/$E$1</f>
        <v>8.7499999999999994E-2</v>
      </c>
      <c r="J40" s="20">
        <f>LOG10(Table1342[[#This Row],[Fare]]+1)</f>
        <v>1.6094610059122672</v>
      </c>
      <c r="K40" s="14">
        <f>IF(Table1342[[#This Row],[Pclass]]=1,1,0)</f>
        <v>0</v>
      </c>
      <c r="L40" s="14">
        <f>IF(Table1342[[#This Row],[Pclass]]=2,1,0)</f>
        <v>0</v>
      </c>
      <c r="M40" s="14">
        <f>IF(Table1342[[#This Row],[Embarked]]="S",1,0)</f>
        <v>1</v>
      </c>
      <c r="N40" s="14">
        <f>IF(Table1342[[#This Row],[Embarked]]="C",1,0)</f>
        <v>0</v>
      </c>
      <c r="O40" s="14">
        <f>IF(Table1342[[#This Row],[Sex]]="male",1,0)</f>
        <v>1</v>
      </c>
      <c r="P40" s="14">
        <v>1</v>
      </c>
      <c r="V40" s="22">
        <v>-1.4741333988853789</v>
      </c>
      <c r="W40" s="22">
        <v>-4.9048238210161799E-2</v>
      </c>
      <c r="X40" s="20">
        <f t="shared" si="0"/>
        <v>0</v>
      </c>
      <c r="Y40" s="20">
        <f t="shared" si="0"/>
        <v>0</v>
      </c>
      <c r="Z40" s="20">
        <f t="shared" si="1"/>
        <v>0</v>
      </c>
      <c r="AA40" s="20">
        <f>(Table134[[#This Row],[Survived]]-Z40)^2</f>
        <v>0</v>
      </c>
    </row>
    <row r="41" spans="1:27" x14ac:dyDescent="0.25">
      <c r="A41" s="14">
        <v>0</v>
      </c>
      <c r="B41" s="14" t="s">
        <v>9</v>
      </c>
      <c r="C41" s="14">
        <v>3</v>
      </c>
      <c r="D41" s="14" t="s">
        <v>8</v>
      </c>
      <c r="E41" s="14">
        <v>21</v>
      </c>
      <c r="F41" s="15">
        <v>7.8</v>
      </c>
      <c r="G41" s="14">
        <v>0</v>
      </c>
      <c r="H41" s="14">
        <v>0</v>
      </c>
      <c r="I41" s="20">
        <f>Table1342[[#This Row],[Age]]/$E$1</f>
        <v>0.26250000000000001</v>
      </c>
      <c r="J41" s="20">
        <f>LOG10(Table1342[[#This Row],[Fare]]+1)</f>
        <v>0.94448267215016868</v>
      </c>
      <c r="K41" s="14">
        <f>IF(Table1342[[#This Row],[Pclass]]=1,1,0)</f>
        <v>0</v>
      </c>
      <c r="L41" s="14">
        <f>IF(Table1342[[#This Row],[Pclass]]=2,1,0)</f>
        <v>0</v>
      </c>
      <c r="M41" s="14">
        <f>IF(Table1342[[#This Row],[Embarked]]="S",1,0)</f>
        <v>1</v>
      </c>
      <c r="N41" s="14">
        <f>IF(Table1342[[#This Row],[Embarked]]="C",1,0)</f>
        <v>0</v>
      </c>
      <c r="O41" s="14">
        <f>IF(Table1342[[#This Row],[Sex]]="male",1,0)</f>
        <v>1</v>
      </c>
      <c r="P41" s="14">
        <v>1</v>
      </c>
      <c r="V41" s="22">
        <v>-1.5048203391489638</v>
      </c>
      <c r="W41" s="22">
        <v>0.13286211579932949</v>
      </c>
      <c r="X41" s="20">
        <f t="shared" si="0"/>
        <v>0</v>
      </c>
      <c r="Y41" s="20">
        <f t="shared" si="0"/>
        <v>0.13286211579932949</v>
      </c>
      <c r="Z41" s="20">
        <f t="shared" si="1"/>
        <v>0.13286211579932949</v>
      </c>
      <c r="AA41" s="20">
        <f>(Table134[[#This Row],[Survived]]-Z41)^2</f>
        <v>1.7652341814674441E-2</v>
      </c>
    </row>
    <row r="42" spans="1:27" x14ac:dyDescent="0.25">
      <c r="A42" s="14">
        <v>1</v>
      </c>
      <c r="B42" s="14" t="s">
        <v>11</v>
      </c>
      <c r="C42" s="14">
        <v>1</v>
      </c>
      <c r="D42" s="14" t="s">
        <v>10</v>
      </c>
      <c r="E42" s="14">
        <v>49</v>
      </c>
      <c r="F42" s="15">
        <v>76.729200000000006</v>
      </c>
      <c r="G42" s="14">
        <v>1</v>
      </c>
      <c r="H42" s="14">
        <v>0</v>
      </c>
      <c r="I42" s="20">
        <f>Table1342[[#This Row],[Age]]/$E$1</f>
        <v>0.61250000000000004</v>
      </c>
      <c r="J42" s="20">
        <f>LOG10(Table1342[[#This Row],[Fare]]+1)</f>
        <v>1.8905841979078102</v>
      </c>
      <c r="K42" s="14">
        <f>IF(Table1342[[#This Row],[Pclass]]=1,1,0)</f>
        <v>1</v>
      </c>
      <c r="L42" s="14">
        <f>IF(Table1342[[#This Row],[Pclass]]=2,1,0)</f>
        <v>0</v>
      </c>
      <c r="M42" s="14">
        <f>IF(Table1342[[#This Row],[Embarked]]="S",1,0)</f>
        <v>0</v>
      </c>
      <c r="N42" s="14">
        <f>IF(Table1342[[#This Row],[Embarked]]="C",1,0)</f>
        <v>1</v>
      </c>
      <c r="O42" s="14">
        <f>IF(Table1342[[#This Row],[Sex]]="male",1,0)</f>
        <v>0</v>
      </c>
      <c r="P42" s="14">
        <v>1</v>
      </c>
      <c r="V42" s="22">
        <v>0.8607909893877701</v>
      </c>
      <c r="W42" s="22">
        <v>-2.5633562927512745</v>
      </c>
      <c r="X42" s="20">
        <f t="shared" si="0"/>
        <v>0.8607909893877701</v>
      </c>
      <c r="Y42" s="20">
        <f t="shared" si="0"/>
        <v>0</v>
      </c>
      <c r="Z42" s="20">
        <f t="shared" si="1"/>
        <v>0.8607909893877701</v>
      </c>
      <c r="AA42" s="20">
        <f>(Table134[[#This Row],[Survived]]-Z42)^2</f>
        <v>1.9379148635635939E-2</v>
      </c>
    </row>
    <row r="43" spans="1:27" x14ac:dyDescent="0.25">
      <c r="A43" s="14">
        <v>1</v>
      </c>
      <c r="B43" s="14" t="s">
        <v>9</v>
      </c>
      <c r="C43" s="14">
        <v>2</v>
      </c>
      <c r="D43" s="14" t="s">
        <v>10</v>
      </c>
      <c r="E43" s="14">
        <v>29</v>
      </c>
      <c r="F43" s="15">
        <v>26</v>
      </c>
      <c r="G43" s="14">
        <v>1</v>
      </c>
      <c r="H43" s="14">
        <v>0</v>
      </c>
      <c r="I43" s="20">
        <f>Table1342[[#This Row],[Age]]/$E$1</f>
        <v>0.36249999999999999</v>
      </c>
      <c r="J43" s="20">
        <f>LOG10(Table1342[[#This Row],[Fare]]+1)</f>
        <v>1.4313637641589874</v>
      </c>
      <c r="K43" s="14">
        <f>IF(Table1342[[#This Row],[Pclass]]=1,1,0)</f>
        <v>0</v>
      </c>
      <c r="L43" s="14">
        <f>IF(Table1342[[#This Row],[Pclass]]=2,1,0)</f>
        <v>1</v>
      </c>
      <c r="M43" s="14">
        <f>IF(Table1342[[#This Row],[Embarked]]="S",1,0)</f>
        <v>1</v>
      </c>
      <c r="N43" s="14">
        <f>IF(Table1342[[#This Row],[Embarked]]="C",1,0)</f>
        <v>0</v>
      </c>
      <c r="O43" s="14">
        <f>IF(Table1342[[#This Row],[Sex]]="male",1,0)</f>
        <v>0</v>
      </c>
      <c r="P43" s="14">
        <v>1</v>
      </c>
      <c r="V43" s="22">
        <v>-0.96984243526336056</v>
      </c>
      <c r="W43" s="22">
        <v>0.73713390809415724</v>
      </c>
      <c r="X43" s="20">
        <f t="shared" si="0"/>
        <v>0</v>
      </c>
      <c r="Y43" s="20">
        <f t="shared" si="0"/>
        <v>0.73713390809415724</v>
      </c>
      <c r="Z43" s="20">
        <f t="shared" si="1"/>
        <v>0.73713390809415724</v>
      </c>
      <c r="AA43" s="20">
        <f>(Table134[[#This Row],[Survived]]-Z43)^2</f>
        <v>6.9098582273850975E-2</v>
      </c>
    </row>
    <row r="44" spans="1:27" x14ac:dyDescent="0.25">
      <c r="A44" s="14">
        <v>0</v>
      </c>
      <c r="B44" s="14" t="s">
        <v>11</v>
      </c>
      <c r="C44" s="14">
        <v>1</v>
      </c>
      <c r="D44" s="14" t="s">
        <v>8</v>
      </c>
      <c r="E44" s="14">
        <v>65</v>
      </c>
      <c r="F44" s="15">
        <v>61.979199999999999</v>
      </c>
      <c r="G44" s="14">
        <v>0</v>
      </c>
      <c r="H44" s="14">
        <v>1</v>
      </c>
      <c r="I44" s="20">
        <f>Table1342[[#This Row],[Age]]/$E$1</f>
        <v>0.8125</v>
      </c>
      <c r="J44" s="20">
        <f>LOG10(Table1342[[#This Row],[Fare]]+1)</f>
        <v>1.7991971396636215</v>
      </c>
      <c r="K44" s="14">
        <f>IF(Table1342[[#This Row],[Pclass]]=1,1,0)</f>
        <v>1</v>
      </c>
      <c r="L44" s="14">
        <f>IF(Table1342[[#This Row],[Pclass]]=2,1,0)</f>
        <v>0</v>
      </c>
      <c r="M44" s="14">
        <f>IF(Table1342[[#This Row],[Embarked]]="S",1,0)</f>
        <v>0</v>
      </c>
      <c r="N44" s="14">
        <f>IF(Table1342[[#This Row],[Embarked]]="C",1,0)</f>
        <v>1</v>
      </c>
      <c r="O44" s="14">
        <f>IF(Table1342[[#This Row],[Sex]]="male",1,0)</f>
        <v>1</v>
      </c>
      <c r="P44" s="14">
        <v>1</v>
      </c>
      <c r="V44" s="22">
        <v>0.19529538009785086</v>
      </c>
      <c r="W44" s="22">
        <v>-3.1020036773378159</v>
      </c>
      <c r="X44" s="20">
        <f t="shared" si="0"/>
        <v>0.19529538009785086</v>
      </c>
      <c r="Y44" s="20">
        <f t="shared" si="0"/>
        <v>0</v>
      </c>
      <c r="Z44" s="20">
        <f t="shared" si="1"/>
        <v>0.19529538009785086</v>
      </c>
      <c r="AA44" s="20">
        <f>(Table134[[#This Row],[Survived]]-Z44)^2</f>
        <v>3.8140285487564041E-2</v>
      </c>
    </row>
    <row r="45" spans="1:27" x14ac:dyDescent="0.25">
      <c r="A45" s="14">
        <v>1</v>
      </c>
      <c r="B45" s="14" t="s">
        <v>9</v>
      </c>
      <c r="C45" s="14">
        <v>2</v>
      </c>
      <c r="D45" s="14" t="s">
        <v>10</v>
      </c>
      <c r="E45" s="14">
        <v>21</v>
      </c>
      <c r="F45" s="15">
        <v>10.5</v>
      </c>
      <c r="G45" s="14">
        <v>0</v>
      </c>
      <c r="H45" s="14">
        <v>0</v>
      </c>
      <c r="I45" s="20">
        <f>Table1342[[#This Row],[Age]]/$E$1</f>
        <v>0.26250000000000001</v>
      </c>
      <c r="J45" s="20">
        <f>LOG10(Table1342[[#This Row],[Fare]]+1)</f>
        <v>1.0606978403536116</v>
      </c>
      <c r="K45" s="14">
        <f>IF(Table1342[[#This Row],[Pclass]]=1,1,0)</f>
        <v>0</v>
      </c>
      <c r="L45" s="14">
        <f>IF(Table1342[[#This Row],[Pclass]]=2,1,0)</f>
        <v>1</v>
      </c>
      <c r="M45" s="14">
        <f>IF(Table1342[[#This Row],[Embarked]]="S",1,0)</f>
        <v>1</v>
      </c>
      <c r="N45" s="14">
        <f>IF(Table1342[[#This Row],[Embarked]]="C",1,0)</f>
        <v>0</v>
      </c>
      <c r="O45" s="14">
        <f>IF(Table1342[[#This Row],[Sex]]="male",1,0)</f>
        <v>0</v>
      </c>
      <c r="P45" s="14">
        <v>1</v>
      </c>
      <c r="V45" s="22">
        <v>-0.88288166279660474</v>
      </c>
      <c r="W45" s="22">
        <v>0.84091948795503635</v>
      </c>
      <c r="X45" s="20">
        <f t="shared" si="0"/>
        <v>0</v>
      </c>
      <c r="Y45" s="20">
        <f t="shared" si="0"/>
        <v>0.84091948795503635</v>
      </c>
      <c r="Z45" s="20">
        <f t="shared" si="1"/>
        <v>0.84091948795503635</v>
      </c>
      <c r="AA45" s="20">
        <f>(Table134[[#This Row],[Survived]]-Z45)^2</f>
        <v>2.5306609312487825E-2</v>
      </c>
    </row>
    <row r="46" spans="1:27" x14ac:dyDescent="0.25">
      <c r="A46" s="14">
        <v>0</v>
      </c>
      <c r="B46" s="14" t="s">
        <v>11</v>
      </c>
      <c r="C46" s="14">
        <v>3</v>
      </c>
      <c r="D46" s="14" t="s">
        <v>8</v>
      </c>
      <c r="E46" s="14">
        <v>28.5</v>
      </c>
      <c r="F46" s="15">
        <v>7.2291999999999996</v>
      </c>
      <c r="G46" s="14">
        <v>0</v>
      </c>
      <c r="H46" s="14">
        <v>0</v>
      </c>
      <c r="I46" s="20">
        <f>Table1342[[#This Row],[Age]]/$E$1</f>
        <v>0.35625000000000001</v>
      </c>
      <c r="J46" s="20">
        <f>LOG10(Table1342[[#This Row],[Fare]]+1)</f>
        <v>0.91535761741483168</v>
      </c>
      <c r="K46" s="14">
        <f>IF(Table1342[[#This Row],[Pclass]]=1,1,0)</f>
        <v>0</v>
      </c>
      <c r="L46" s="14">
        <f>IF(Table1342[[#This Row],[Pclass]]=2,1,0)</f>
        <v>0</v>
      </c>
      <c r="M46" s="14">
        <f>IF(Table1342[[#This Row],[Embarked]]="S",1,0)</f>
        <v>0</v>
      </c>
      <c r="N46" s="14">
        <f>IF(Table1342[[#This Row],[Embarked]]="C",1,0)</f>
        <v>1</v>
      </c>
      <c r="O46" s="14">
        <f>IF(Table1342[[#This Row],[Sex]]="male",1,0)</f>
        <v>1</v>
      </c>
      <c r="P46" s="14">
        <v>1</v>
      </c>
      <c r="V46" s="22">
        <v>0.18196960057867206</v>
      </c>
      <c r="W46" s="22">
        <v>-3.2905105164003188</v>
      </c>
      <c r="X46" s="20">
        <f t="shared" si="0"/>
        <v>0.18196960057867206</v>
      </c>
      <c r="Y46" s="20">
        <f t="shared" si="0"/>
        <v>0</v>
      </c>
      <c r="Z46" s="20">
        <f t="shared" si="1"/>
        <v>0.18196960057867206</v>
      </c>
      <c r="AA46" s="20">
        <f>(Table134[[#This Row],[Survived]]-Z46)^2</f>
        <v>3.3112935534761447E-2</v>
      </c>
    </row>
    <row r="47" spans="1:27" x14ac:dyDescent="0.25">
      <c r="A47" s="14">
        <v>1</v>
      </c>
      <c r="B47" s="14" t="s">
        <v>9</v>
      </c>
      <c r="C47" s="14">
        <v>2</v>
      </c>
      <c r="D47" s="14" t="s">
        <v>10</v>
      </c>
      <c r="E47" s="14">
        <v>5</v>
      </c>
      <c r="F47" s="15">
        <v>27.75</v>
      </c>
      <c r="G47" s="14">
        <v>1</v>
      </c>
      <c r="H47" s="14">
        <v>2</v>
      </c>
      <c r="I47" s="20">
        <f>Table1342[[#This Row],[Age]]/$E$1</f>
        <v>6.25E-2</v>
      </c>
      <c r="J47" s="20">
        <f>LOG10(Table1342[[#This Row],[Fare]]+1)</f>
        <v>1.4586378490256493</v>
      </c>
      <c r="K47" s="14">
        <f>IF(Table1342[[#This Row],[Pclass]]=1,1,0)</f>
        <v>0</v>
      </c>
      <c r="L47" s="14">
        <f>IF(Table1342[[#This Row],[Pclass]]=2,1,0)</f>
        <v>1</v>
      </c>
      <c r="M47" s="14">
        <f>IF(Table1342[[#This Row],[Embarked]]="S",1,0)</f>
        <v>1</v>
      </c>
      <c r="N47" s="14">
        <f>IF(Table1342[[#This Row],[Embarked]]="C",1,0)</f>
        <v>0</v>
      </c>
      <c r="O47" s="14">
        <f>IF(Table1342[[#This Row],[Sex]]="male",1,0)</f>
        <v>0</v>
      </c>
      <c r="P47" s="14">
        <v>1</v>
      </c>
      <c r="V47" s="22">
        <v>-0.81832725223129432</v>
      </c>
      <c r="W47" s="22">
        <v>0.87622872699473842</v>
      </c>
      <c r="X47" s="20">
        <f t="shared" si="0"/>
        <v>0</v>
      </c>
      <c r="Y47" s="20">
        <f t="shared" si="0"/>
        <v>0.87622872699473842</v>
      </c>
      <c r="Z47" s="20">
        <f t="shared" si="1"/>
        <v>0.87622872699473842</v>
      </c>
      <c r="AA47" s="20">
        <f>(Table134[[#This Row],[Survived]]-Z47)^2</f>
        <v>1.5319328021342995E-2</v>
      </c>
    </row>
    <row r="48" spans="1:27" x14ac:dyDescent="0.25">
      <c r="A48" s="14">
        <v>0</v>
      </c>
      <c r="B48" s="14" t="s">
        <v>9</v>
      </c>
      <c r="C48" s="14">
        <v>3</v>
      </c>
      <c r="D48" s="14" t="s">
        <v>8</v>
      </c>
      <c r="E48" s="14">
        <v>11</v>
      </c>
      <c r="F48" s="15">
        <v>46.9</v>
      </c>
      <c r="G48" s="14">
        <v>5</v>
      </c>
      <c r="H48" s="14">
        <v>2</v>
      </c>
      <c r="I48" s="20">
        <f>Table1342[[#This Row],[Age]]/$E$1</f>
        <v>0.13750000000000001</v>
      </c>
      <c r="J48" s="20">
        <f>LOG10(Table1342[[#This Row],[Fare]]+1)</f>
        <v>1.6803355134145632</v>
      </c>
      <c r="K48" s="14">
        <f>IF(Table1342[[#This Row],[Pclass]]=1,1,0)</f>
        <v>0</v>
      </c>
      <c r="L48" s="14">
        <f>IF(Table1342[[#This Row],[Pclass]]=2,1,0)</f>
        <v>0</v>
      </c>
      <c r="M48" s="14">
        <f>IF(Table1342[[#This Row],[Embarked]]="S",1,0)</f>
        <v>1</v>
      </c>
      <c r="N48" s="14">
        <f>IF(Table1342[[#This Row],[Embarked]]="C",1,0)</f>
        <v>0</v>
      </c>
      <c r="O48" s="14">
        <f>IF(Table1342[[#This Row],[Sex]]="male",1,0)</f>
        <v>1</v>
      </c>
      <c r="P48" s="14">
        <v>1</v>
      </c>
      <c r="V48" s="22">
        <v>-1.5624987929599927</v>
      </c>
      <c r="W48" s="22">
        <v>-0.15817322384291499</v>
      </c>
      <c r="X48" s="20">
        <f t="shared" si="0"/>
        <v>0</v>
      </c>
      <c r="Y48" s="20">
        <f t="shared" si="0"/>
        <v>0</v>
      </c>
      <c r="Z48" s="20">
        <f t="shared" si="1"/>
        <v>0</v>
      </c>
      <c r="AA48" s="20">
        <f>(Table134[[#This Row],[Survived]]-Z48)^2</f>
        <v>0</v>
      </c>
    </row>
    <row r="49" spans="1:27" x14ac:dyDescent="0.25">
      <c r="A49" s="14">
        <v>0</v>
      </c>
      <c r="B49" s="14" t="s">
        <v>11</v>
      </c>
      <c r="C49" s="14">
        <v>3</v>
      </c>
      <c r="D49" s="14" t="s">
        <v>8</v>
      </c>
      <c r="E49" s="14">
        <v>22</v>
      </c>
      <c r="F49" s="15">
        <v>7.2291999999999996</v>
      </c>
      <c r="G49" s="14">
        <v>0</v>
      </c>
      <c r="H49" s="14">
        <v>0</v>
      </c>
      <c r="I49" s="20">
        <f>Table1342[[#This Row],[Age]]/$E$1</f>
        <v>0.27500000000000002</v>
      </c>
      <c r="J49" s="20">
        <f>LOG10(Table1342[[#This Row],[Fare]]+1)</f>
        <v>0.91535761741483168</v>
      </c>
      <c r="K49" s="14">
        <f>IF(Table1342[[#This Row],[Pclass]]=1,1,0)</f>
        <v>0</v>
      </c>
      <c r="L49" s="14">
        <f>IF(Table1342[[#This Row],[Pclass]]=2,1,0)</f>
        <v>0</v>
      </c>
      <c r="M49" s="14">
        <f>IF(Table1342[[#This Row],[Embarked]]="S",1,0)</f>
        <v>0</v>
      </c>
      <c r="N49" s="14">
        <f>IF(Table1342[[#This Row],[Embarked]]="C",1,0)</f>
        <v>1</v>
      </c>
      <c r="O49" s="14">
        <f>IF(Table1342[[#This Row],[Sex]]="male",1,0)</f>
        <v>1</v>
      </c>
      <c r="P49" s="14">
        <v>1</v>
      </c>
      <c r="V49" s="22">
        <v>0.24170140672941831</v>
      </c>
      <c r="W49" s="22">
        <v>-3.2478616521992256</v>
      </c>
      <c r="X49" s="20">
        <f t="shared" si="0"/>
        <v>0.24170140672941831</v>
      </c>
      <c r="Y49" s="20">
        <f t="shared" si="0"/>
        <v>0</v>
      </c>
      <c r="Z49" s="20">
        <f t="shared" si="1"/>
        <v>0.24170140672941831</v>
      </c>
      <c r="AA49" s="20">
        <f>(Table134[[#This Row],[Survived]]-Z49)^2</f>
        <v>5.8419570014979702E-2</v>
      </c>
    </row>
    <row r="50" spans="1:27" x14ac:dyDescent="0.25">
      <c r="A50" s="14">
        <v>0</v>
      </c>
      <c r="B50" s="14" t="s">
        <v>9</v>
      </c>
      <c r="C50" s="14">
        <v>1</v>
      </c>
      <c r="D50" s="14" t="s">
        <v>8</v>
      </c>
      <c r="E50" s="14">
        <v>45</v>
      </c>
      <c r="F50" s="15">
        <v>83.474999999999994</v>
      </c>
      <c r="G50" s="14">
        <v>1</v>
      </c>
      <c r="H50" s="14">
        <v>0</v>
      </c>
      <c r="I50" s="20">
        <f>Table1342[[#This Row],[Age]]/$E$1</f>
        <v>0.5625</v>
      </c>
      <c r="J50" s="20">
        <f>LOG10(Table1342[[#This Row],[Fare]]+1)</f>
        <v>1.9267282004469339</v>
      </c>
      <c r="K50" s="14">
        <f>IF(Table1342[[#This Row],[Pclass]]=1,1,0)</f>
        <v>1</v>
      </c>
      <c r="L50" s="14">
        <f>IF(Table1342[[#This Row],[Pclass]]=2,1,0)</f>
        <v>0</v>
      </c>
      <c r="M50" s="14">
        <f>IF(Table1342[[#This Row],[Embarked]]="S",1,0)</f>
        <v>1</v>
      </c>
      <c r="N50" s="14">
        <f>IF(Table1342[[#This Row],[Embarked]]="C",1,0)</f>
        <v>0</v>
      </c>
      <c r="O50" s="14">
        <f>IF(Table1342[[#This Row],[Sex]]="male",1,0)</f>
        <v>1</v>
      </c>
      <c r="P50" s="14">
        <v>1</v>
      </c>
      <c r="V50" s="22">
        <v>-1.3585624781445544</v>
      </c>
      <c r="W50" s="22">
        <v>0.34280049221088271</v>
      </c>
      <c r="X50" s="20">
        <f t="shared" si="0"/>
        <v>0</v>
      </c>
      <c r="Y50" s="20">
        <f t="shared" si="0"/>
        <v>0.34280049221088271</v>
      </c>
      <c r="Z50" s="20">
        <f t="shared" si="1"/>
        <v>0.34280049221088271</v>
      </c>
      <c r="AA50" s="20">
        <f>(Table134[[#This Row],[Survived]]-Z50)^2</f>
        <v>0.11751217746002346</v>
      </c>
    </row>
    <row r="51" spans="1:27" x14ac:dyDescent="0.25">
      <c r="A51" s="14">
        <v>0</v>
      </c>
      <c r="B51" s="14" t="s">
        <v>9</v>
      </c>
      <c r="C51" s="14">
        <v>3</v>
      </c>
      <c r="D51" s="14" t="s">
        <v>8</v>
      </c>
      <c r="E51" s="14">
        <v>4</v>
      </c>
      <c r="F51" s="15">
        <v>27.9</v>
      </c>
      <c r="G51" s="14">
        <v>3</v>
      </c>
      <c r="H51" s="14">
        <v>2</v>
      </c>
      <c r="I51" s="20">
        <f>Table1342[[#This Row],[Age]]/$E$1</f>
        <v>0.05</v>
      </c>
      <c r="J51" s="20">
        <f>LOG10(Table1342[[#This Row],[Fare]]+1)</f>
        <v>1.4608978427565478</v>
      </c>
      <c r="K51" s="14">
        <f>IF(Table1342[[#This Row],[Pclass]]=1,1,0)</f>
        <v>0</v>
      </c>
      <c r="L51" s="14">
        <f>IF(Table1342[[#This Row],[Pclass]]=2,1,0)</f>
        <v>0</v>
      </c>
      <c r="M51" s="14">
        <f>IF(Table1342[[#This Row],[Embarked]]="S",1,0)</f>
        <v>1</v>
      </c>
      <c r="N51" s="14">
        <f>IF(Table1342[[#This Row],[Embarked]]="C",1,0)</f>
        <v>0</v>
      </c>
      <c r="O51" s="14">
        <f>IF(Table1342[[#This Row],[Sex]]="male",1,0)</f>
        <v>1</v>
      </c>
      <c r="P51" s="14">
        <v>1</v>
      </c>
      <c r="V51" s="22">
        <v>-1.4652115796029233</v>
      </c>
      <c r="W51" s="22">
        <v>2.7637402506636821E-2</v>
      </c>
      <c r="X51" s="20">
        <f t="shared" si="0"/>
        <v>0</v>
      </c>
      <c r="Y51" s="20">
        <f t="shared" si="0"/>
        <v>2.7637402506636821E-2</v>
      </c>
      <c r="Z51" s="20">
        <f t="shared" si="1"/>
        <v>2.7637402506636821E-2</v>
      </c>
      <c r="AA51" s="20">
        <f>(Table134[[#This Row],[Survived]]-Z51)^2</f>
        <v>7.6382601731385521E-4</v>
      </c>
    </row>
    <row r="52" spans="1:27" x14ac:dyDescent="0.25">
      <c r="A52" s="14">
        <v>1</v>
      </c>
      <c r="B52" s="14" t="s">
        <v>9</v>
      </c>
      <c r="C52" s="14">
        <v>2</v>
      </c>
      <c r="D52" s="14" t="s">
        <v>10</v>
      </c>
      <c r="E52" s="14">
        <v>29</v>
      </c>
      <c r="F52" s="15">
        <v>10.5</v>
      </c>
      <c r="G52" s="14">
        <v>0</v>
      </c>
      <c r="H52" s="14">
        <v>0</v>
      </c>
      <c r="I52" s="20">
        <f>Table1342[[#This Row],[Age]]/$E$1</f>
        <v>0.36249999999999999</v>
      </c>
      <c r="J52" s="20">
        <f>LOG10(Table1342[[#This Row],[Fare]]+1)</f>
        <v>1.0606978403536116</v>
      </c>
      <c r="K52" s="14">
        <f>IF(Table1342[[#This Row],[Pclass]]=1,1,0)</f>
        <v>0</v>
      </c>
      <c r="L52" s="14">
        <f>IF(Table1342[[#This Row],[Pclass]]=2,1,0)</f>
        <v>1</v>
      </c>
      <c r="M52" s="14">
        <f>IF(Table1342[[#This Row],[Embarked]]="S",1,0)</f>
        <v>1</v>
      </c>
      <c r="N52" s="14">
        <f>IF(Table1342[[#This Row],[Embarked]]="C",1,0)</f>
        <v>0</v>
      </c>
      <c r="O52" s="14">
        <f>IF(Table1342[[#This Row],[Sex]]="male",1,0)</f>
        <v>0</v>
      </c>
      <c r="P52" s="14">
        <v>1</v>
      </c>
      <c r="V52" s="22">
        <v>-0.95639773190521526</v>
      </c>
      <c r="W52" s="22">
        <v>0.78842857816907497</v>
      </c>
      <c r="X52" s="20">
        <f t="shared" si="0"/>
        <v>0</v>
      </c>
      <c r="Y52" s="20">
        <f t="shared" si="0"/>
        <v>0.78842857816907497</v>
      </c>
      <c r="Z52" s="20">
        <f t="shared" si="1"/>
        <v>0.78842857816907497</v>
      </c>
      <c r="AA52" s="20">
        <f>(Table134[[#This Row],[Survived]]-Z52)^2</f>
        <v>4.4762466535559223E-2</v>
      </c>
    </row>
    <row r="53" spans="1:27" x14ac:dyDescent="0.25">
      <c r="A53" s="14">
        <v>0</v>
      </c>
      <c r="B53" s="14" t="s">
        <v>9</v>
      </c>
      <c r="C53" s="14">
        <v>3</v>
      </c>
      <c r="D53" s="14" t="s">
        <v>8</v>
      </c>
      <c r="E53" s="14">
        <v>19</v>
      </c>
      <c r="F53" s="15">
        <v>8.1583000000000006</v>
      </c>
      <c r="G53" s="14">
        <v>0</v>
      </c>
      <c r="H53" s="14">
        <v>0</v>
      </c>
      <c r="I53" s="20">
        <f>Table1342[[#This Row],[Age]]/$E$1</f>
        <v>0.23749999999999999</v>
      </c>
      <c r="J53" s="20">
        <f>LOG10(Table1342[[#This Row],[Fare]]+1)</f>
        <v>0.96181486568333707</v>
      </c>
      <c r="K53" s="14">
        <f>IF(Table1342[[#This Row],[Pclass]]=1,1,0)</f>
        <v>0</v>
      </c>
      <c r="L53" s="14">
        <f>IF(Table1342[[#This Row],[Pclass]]=2,1,0)</f>
        <v>0</v>
      </c>
      <c r="M53" s="14">
        <f>IF(Table1342[[#This Row],[Embarked]]="S",1,0)</f>
        <v>1</v>
      </c>
      <c r="N53" s="14">
        <f>IF(Table1342[[#This Row],[Embarked]]="C",1,0)</f>
        <v>0</v>
      </c>
      <c r="O53" s="14">
        <f>IF(Table1342[[#This Row],[Sex]]="male",1,0)</f>
        <v>1</v>
      </c>
      <c r="P53" s="14">
        <v>1</v>
      </c>
      <c r="V53" s="22">
        <v>-1.4862396947637386</v>
      </c>
      <c r="W53" s="22">
        <v>0.14722330821781293</v>
      </c>
      <c r="X53" s="20">
        <f t="shared" si="0"/>
        <v>0</v>
      </c>
      <c r="Y53" s="20">
        <f t="shared" si="0"/>
        <v>0.14722330821781293</v>
      </c>
      <c r="Z53" s="20">
        <f t="shared" si="1"/>
        <v>0.14722330821781293</v>
      </c>
      <c r="AA53" s="20">
        <f>(Table134[[#This Row],[Survived]]-Z53)^2</f>
        <v>2.1674702482597143E-2</v>
      </c>
    </row>
    <row r="54" spans="1:27" x14ac:dyDescent="0.25">
      <c r="A54" s="14">
        <v>1</v>
      </c>
      <c r="B54" s="14" t="s">
        <v>9</v>
      </c>
      <c r="C54" s="14">
        <v>3</v>
      </c>
      <c r="D54" s="14" t="s">
        <v>10</v>
      </c>
      <c r="E54" s="14">
        <v>17</v>
      </c>
      <c r="F54" s="15">
        <v>7.9249999999999998</v>
      </c>
      <c r="G54" s="14">
        <v>4</v>
      </c>
      <c r="H54" s="14">
        <v>2</v>
      </c>
      <c r="I54" s="20">
        <f>Table1342[[#This Row],[Age]]/$E$1</f>
        <v>0.21249999999999999</v>
      </c>
      <c r="J54" s="20">
        <f>LOG10(Table1342[[#This Row],[Fare]]+1)</f>
        <v>0.95060822478423079</v>
      </c>
      <c r="K54" s="14">
        <f>IF(Table1342[[#This Row],[Pclass]]=1,1,0)</f>
        <v>0</v>
      </c>
      <c r="L54" s="14">
        <f>IF(Table1342[[#This Row],[Pclass]]=2,1,0)</f>
        <v>0</v>
      </c>
      <c r="M54" s="14">
        <f>IF(Table1342[[#This Row],[Embarked]]="S",1,0)</f>
        <v>1</v>
      </c>
      <c r="N54" s="14">
        <f>IF(Table1342[[#This Row],[Embarked]]="C",1,0)</f>
        <v>0</v>
      </c>
      <c r="O54" s="14">
        <f>IF(Table1342[[#This Row],[Sex]]="male",1,0)</f>
        <v>0</v>
      </c>
      <c r="P54" s="14">
        <v>1</v>
      </c>
      <c r="V54" s="22">
        <v>-1.1078862378445915</v>
      </c>
      <c r="W54" s="22">
        <v>0.3228492876832556</v>
      </c>
      <c r="X54" s="20">
        <f t="shared" si="0"/>
        <v>0</v>
      </c>
      <c r="Y54" s="20">
        <f t="shared" si="0"/>
        <v>0.3228492876832556</v>
      </c>
      <c r="Z54" s="20">
        <f t="shared" si="1"/>
        <v>0.3228492876832556</v>
      </c>
      <c r="AA54" s="20">
        <f>(Table134[[#This Row],[Survived]]-Z54)^2</f>
        <v>0.45853308719107433</v>
      </c>
    </row>
    <row r="55" spans="1:27" x14ac:dyDescent="0.25">
      <c r="A55" s="14">
        <v>0</v>
      </c>
      <c r="B55" s="14" t="s">
        <v>9</v>
      </c>
      <c r="C55" s="14">
        <v>3</v>
      </c>
      <c r="D55" s="14" t="s">
        <v>8</v>
      </c>
      <c r="E55" s="14">
        <v>26</v>
      </c>
      <c r="F55" s="15">
        <v>8.6624999999999996</v>
      </c>
      <c r="G55" s="14">
        <v>2</v>
      </c>
      <c r="H55" s="14">
        <v>0</v>
      </c>
      <c r="I55" s="20">
        <f>Table1342[[#This Row],[Age]]/$E$1</f>
        <v>0.32500000000000001</v>
      </c>
      <c r="J55" s="20">
        <f>LOG10(Table1342[[#This Row],[Fare]]+1)</f>
        <v>0.98508950692638131</v>
      </c>
      <c r="K55" s="14">
        <f>IF(Table1342[[#This Row],[Pclass]]=1,1,0)</f>
        <v>0</v>
      </c>
      <c r="L55" s="14">
        <f>IF(Table1342[[#This Row],[Pclass]]=2,1,0)</f>
        <v>0</v>
      </c>
      <c r="M55" s="14">
        <f>IF(Table1342[[#This Row],[Embarked]]="S",1,0)</f>
        <v>1</v>
      </c>
      <c r="N55" s="14">
        <f>IF(Table1342[[#This Row],[Embarked]]="C",1,0)</f>
        <v>0</v>
      </c>
      <c r="O55" s="14">
        <f>IF(Table1342[[#This Row],[Sex]]="male",1,0)</f>
        <v>1</v>
      </c>
      <c r="P55" s="14">
        <v>1</v>
      </c>
      <c r="V55" s="22">
        <v>-1.5858088918902602</v>
      </c>
      <c r="W55" s="22">
        <v>-5.2604069113983076E-2</v>
      </c>
      <c r="X55" s="20">
        <f t="shared" si="0"/>
        <v>0</v>
      </c>
      <c r="Y55" s="20">
        <f t="shared" si="0"/>
        <v>0</v>
      </c>
      <c r="Z55" s="20">
        <f t="shared" si="1"/>
        <v>0</v>
      </c>
      <c r="AA55" s="20">
        <f>(Table134[[#This Row],[Survived]]-Z55)^2</f>
        <v>0</v>
      </c>
    </row>
    <row r="56" spans="1:27" x14ac:dyDescent="0.25">
      <c r="A56" s="14">
        <v>0</v>
      </c>
      <c r="B56" s="14" t="s">
        <v>9</v>
      </c>
      <c r="C56" s="14">
        <v>2</v>
      </c>
      <c r="D56" s="14" t="s">
        <v>8</v>
      </c>
      <c r="E56" s="14">
        <v>32</v>
      </c>
      <c r="F56" s="15">
        <v>10.5</v>
      </c>
      <c r="G56" s="14">
        <v>0</v>
      </c>
      <c r="H56" s="14">
        <v>0</v>
      </c>
      <c r="I56" s="20">
        <f>Table1342[[#This Row],[Age]]/$E$1</f>
        <v>0.4</v>
      </c>
      <c r="J56" s="20">
        <f>LOG10(Table1342[[#This Row],[Fare]]+1)</f>
        <v>1.0606978403536116</v>
      </c>
      <c r="K56" s="14">
        <f>IF(Table1342[[#This Row],[Pclass]]=1,1,0)</f>
        <v>0</v>
      </c>
      <c r="L56" s="14">
        <f>IF(Table1342[[#This Row],[Pclass]]=2,1,0)</f>
        <v>1</v>
      </c>
      <c r="M56" s="14">
        <f>IF(Table1342[[#This Row],[Embarked]]="S",1,0)</f>
        <v>1</v>
      </c>
      <c r="N56" s="14">
        <f>IF(Table1342[[#This Row],[Embarked]]="C",1,0)</f>
        <v>0</v>
      </c>
      <c r="O56" s="14">
        <f>IF(Table1342[[#This Row],[Sex]]="male",1,0)</f>
        <v>1</v>
      </c>
      <c r="P56" s="14">
        <v>1</v>
      </c>
      <c r="V56" s="22">
        <v>-1.4844481574991428</v>
      </c>
      <c r="W56" s="22">
        <v>0.27399187667900327</v>
      </c>
      <c r="X56" s="20">
        <f t="shared" si="0"/>
        <v>0</v>
      </c>
      <c r="Y56" s="20">
        <f t="shared" si="0"/>
        <v>0.27399187667900327</v>
      </c>
      <c r="Z56" s="20">
        <f t="shared" si="1"/>
        <v>0.27399187667900327</v>
      </c>
      <c r="AA56" s="20">
        <f>(Table134[[#This Row],[Survived]]-Z56)^2</f>
        <v>7.5071548486082135E-2</v>
      </c>
    </row>
    <row r="57" spans="1:27" x14ac:dyDescent="0.25">
      <c r="A57" s="14">
        <v>0</v>
      </c>
      <c r="B57" s="14" t="s">
        <v>9</v>
      </c>
      <c r="C57" s="14">
        <v>3</v>
      </c>
      <c r="D57" s="14" t="s">
        <v>10</v>
      </c>
      <c r="E57" s="14">
        <v>16</v>
      </c>
      <c r="F57" s="15">
        <v>46.9</v>
      </c>
      <c r="G57" s="14">
        <v>5</v>
      </c>
      <c r="H57" s="14">
        <v>2</v>
      </c>
      <c r="I57" s="20">
        <f>Table1342[[#This Row],[Age]]/$E$1</f>
        <v>0.2</v>
      </c>
      <c r="J57" s="20">
        <f>LOG10(Table1342[[#This Row],[Fare]]+1)</f>
        <v>1.6803355134145632</v>
      </c>
      <c r="K57" s="14">
        <f>IF(Table1342[[#This Row],[Pclass]]=1,1,0)</f>
        <v>0</v>
      </c>
      <c r="L57" s="14">
        <f>IF(Table1342[[#This Row],[Pclass]]=2,1,0)</f>
        <v>0</v>
      </c>
      <c r="M57" s="14">
        <f>IF(Table1342[[#This Row],[Embarked]]="S",1,0)</f>
        <v>1</v>
      </c>
      <c r="N57" s="14">
        <f>IF(Table1342[[#This Row],[Embarked]]="C",1,0)</f>
        <v>0</v>
      </c>
      <c r="O57" s="14">
        <f>IF(Table1342[[#This Row],[Sex]]="male",1,0)</f>
        <v>0</v>
      </c>
      <c r="P57" s="14">
        <v>1</v>
      </c>
      <c r="V57" s="22">
        <v>-1.1079644364746764</v>
      </c>
      <c r="W57" s="22">
        <v>0.30377256786119533</v>
      </c>
      <c r="X57" s="20">
        <f t="shared" si="0"/>
        <v>0</v>
      </c>
      <c r="Y57" s="20">
        <f t="shared" si="0"/>
        <v>0.30377256786119533</v>
      </c>
      <c r="Z57" s="20">
        <f t="shared" si="1"/>
        <v>0.30377256786119533</v>
      </c>
      <c r="AA57" s="20">
        <f>(Table134[[#This Row],[Survived]]-Z57)^2</f>
        <v>9.2277772984984519E-2</v>
      </c>
    </row>
    <row r="58" spans="1:27" x14ac:dyDescent="0.25">
      <c r="A58" s="14">
        <v>0</v>
      </c>
      <c r="B58" s="14" t="s">
        <v>9</v>
      </c>
      <c r="C58" s="14">
        <v>2</v>
      </c>
      <c r="D58" s="14" t="s">
        <v>8</v>
      </c>
      <c r="E58" s="14">
        <v>21</v>
      </c>
      <c r="F58" s="15">
        <v>73.5</v>
      </c>
      <c r="G58" s="14">
        <v>0</v>
      </c>
      <c r="H58" s="14">
        <v>0</v>
      </c>
      <c r="I58" s="20">
        <f>Table1342[[#This Row],[Age]]/$E$1</f>
        <v>0.26250000000000001</v>
      </c>
      <c r="J58" s="20">
        <f>LOG10(Table1342[[#This Row],[Fare]]+1)</f>
        <v>1.8721562727482928</v>
      </c>
      <c r="K58" s="14">
        <f>IF(Table1342[[#This Row],[Pclass]]=1,1,0)</f>
        <v>0</v>
      </c>
      <c r="L58" s="14">
        <f>IF(Table1342[[#This Row],[Pclass]]=2,1,0)</f>
        <v>1</v>
      </c>
      <c r="M58" s="14">
        <f>IF(Table1342[[#This Row],[Embarked]]="S",1,0)</f>
        <v>1</v>
      </c>
      <c r="N58" s="14">
        <f>IF(Table1342[[#This Row],[Embarked]]="C",1,0)</f>
        <v>0</v>
      </c>
      <c r="O58" s="14">
        <f>IF(Table1342[[#This Row],[Sex]]="male",1,0)</f>
        <v>1</v>
      </c>
      <c r="P58" s="14">
        <v>1</v>
      </c>
      <c r="V58" s="22">
        <v>-1.3739237869073488</v>
      </c>
      <c r="W58" s="22">
        <v>0.40414931608520721</v>
      </c>
      <c r="X58" s="20">
        <f t="shared" si="0"/>
        <v>0</v>
      </c>
      <c r="Y58" s="20">
        <f t="shared" si="0"/>
        <v>0.40414931608520721</v>
      </c>
      <c r="Z58" s="20">
        <f t="shared" si="1"/>
        <v>0.40414931608520721</v>
      </c>
      <c r="AA58" s="20">
        <f>(Table134[[#This Row],[Survived]]-Z58)^2</f>
        <v>0.16333666969214072</v>
      </c>
    </row>
    <row r="59" spans="1:27" x14ac:dyDescent="0.25">
      <c r="A59" s="14">
        <v>0</v>
      </c>
      <c r="B59" s="14" t="s">
        <v>11</v>
      </c>
      <c r="C59" s="14">
        <v>3</v>
      </c>
      <c r="D59" s="14" t="s">
        <v>8</v>
      </c>
      <c r="E59" s="14">
        <v>26</v>
      </c>
      <c r="F59" s="15">
        <v>14.4542</v>
      </c>
      <c r="G59" s="14">
        <v>1</v>
      </c>
      <c r="H59" s="14">
        <v>0</v>
      </c>
      <c r="I59" s="20">
        <f>Table1342[[#This Row],[Age]]/$E$1</f>
        <v>0.32500000000000001</v>
      </c>
      <c r="J59" s="20">
        <f>LOG10(Table1342[[#This Row],[Fare]]+1)</f>
        <v>1.1890465283525415</v>
      </c>
      <c r="K59" s="14">
        <f>IF(Table1342[[#This Row],[Pclass]]=1,1,0)</f>
        <v>0</v>
      </c>
      <c r="L59" s="14">
        <f>IF(Table1342[[#This Row],[Pclass]]=2,1,0)</f>
        <v>0</v>
      </c>
      <c r="M59" s="14">
        <f>IF(Table1342[[#This Row],[Embarked]]="S",1,0)</f>
        <v>0</v>
      </c>
      <c r="N59" s="14">
        <f>IF(Table1342[[#This Row],[Embarked]]="C",1,0)</f>
        <v>1</v>
      </c>
      <c r="O59" s="14">
        <f>IF(Table1342[[#This Row],[Sex]]="male",1,0)</f>
        <v>1</v>
      </c>
      <c r="P59" s="14">
        <v>1</v>
      </c>
      <c r="V59" s="22">
        <v>0.1903705257105226</v>
      </c>
      <c r="W59" s="22">
        <v>-3.3323312309200652</v>
      </c>
      <c r="X59" s="20">
        <f t="shared" si="0"/>
        <v>0.1903705257105226</v>
      </c>
      <c r="Y59" s="20">
        <f t="shared" si="0"/>
        <v>0</v>
      </c>
      <c r="Z59" s="20">
        <f t="shared" si="1"/>
        <v>0.1903705257105226</v>
      </c>
      <c r="AA59" s="20">
        <f>(Table134[[#This Row],[Survived]]-Z59)^2</f>
        <v>3.6240937059300746E-2</v>
      </c>
    </row>
    <row r="60" spans="1:27" x14ac:dyDescent="0.25">
      <c r="A60" s="14">
        <v>1</v>
      </c>
      <c r="B60" s="14" t="s">
        <v>9</v>
      </c>
      <c r="C60" s="14">
        <v>3</v>
      </c>
      <c r="D60" s="14" t="s">
        <v>8</v>
      </c>
      <c r="E60" s="14">
        <v>32</v>
      </c>
      <c r="F60" s="15">
        <v>56.495800000000003</v>
      </c>
      <c r="G60" s="14">
        <v>0</v>
      </c>
      <c r="H60" s="14">
        <v>0</v>
      </c>
      <c r="I60" s="20">
        <f>Table1342[[#This Row],[Age]]/$E$1</f>
        <v>0.4</v>
      </c>
      <c r="J60" s="20">
        <f>LOG10(Table1342[[#This Row],[Fare]]+1)</f>
        <v>1.7596361211514699</v>
      </c>
      <c r="K60" s="14">
        <f>IF(Table1342[[#This Row],[Pclass]]=1,1,0)</f>
        <v>0</v>
      </c>
      <c r="L60" s="14">
        <f>IF(Table1342[[#This Row],[Pclass]]=2,1,0)</f>
        <v>0</v>
      </c>
      <c r="M60" s="14">
        <f>IF(Table1342[[#This Row],[Embarked]]="S",1,0)</f>
        <v>1</v>
      </c>
      <c r="N60" s="14">
        <f>IF(Table1342[[#This Row],[Embarked]]="C",1,0)</f>
        <v>0</v>
      </c>
      <c r="O60" s="14">
        <f>IF(Table1342[[#This Row],[Sex]]="male",1,0)</f>
        <v>1</v>
      </c>
      <c r="P60" s="14">
        <v>1</v>
      </c>
      <c r="V60" s="22">
        <v>-1.5964221741150955</v>
      </c>
      <c r="W60" s="22">
        <v>0.11893357923116143</v>
      </c>
      <c r="X60" s="20">
        <f t="shared" si="0"/>
        <v>0</v>
      </c>
      <c r="Y60" s="20">
        <f t="shared" si="0"/>
        <v>0.11893357923116143</v>
      </c>
      <c r="Z60" s="20">
        <f t="shared" si="1"/>
        <v>0.11893357923116143</v>
      </c>
      <c r="AA60" s="20">
        <f>(Table134[[#This Row],[Survived]]-Z60)^2</f>
        <v>0.77627803780641214</v>
      </c>
    </row>
    <row r="61" spans="1:27" x14ac:dyDescent="0.25">
      <c r="A61" s="14">
        <v>0</v>
      </c>
      <c r="B61" s="14" t="s">
        <v>9</v>
      </c>
      <c r="C61" s="14">
        <v>3</v>
      </c>
      <c r="D61" s="14" t="s">
        <v>8</v>
      </c>
      <c r="E61" s="14">
        <v>25</v>
      </c>
      <c r="F61" s="15">
        <v>7.65</v>
      </c>
      <c r="G61" s="14">
        <v>0</v>
      </c>
      <c r="H61" s="14">
        <v>0</v>
      </c>
      <c r="I61" s="20">
        <f>Table1342[[#This Row],[Age]]/$E$1</f>
        <v>0.3125</v>
      </c>
      <c r="J61" s="20">
        <f>LOG10(Table1342[[#This Row],[Fare]]+1)</f>
        <v>0.93701610746481423</v>
      </c>
      <c r="K61" s="14">
        <f>IF(Table1342[[#This Row],[Pclass]]=1,1,0)</f>
        <v>0</v>
      </c>
      <c r="L61" s="14">
        <f>IF(Table1342[[#This Row],[Pclass]]=2,1,0)</f>
        <v>0</v>
      </c>
      <c r="M61" s="14">
        <f>IF(Table1342[[#This Row],[Embarked]]="S",1,0)</f>
        <v>1</v>
      </c>
      <c r="N61" s="14">
        <f>IF(Table1342[[#This Row],[Embarked]]="C",1,0)</f>
        <v>0</v>
      </c>
      <c r="O61" s="14">
        <f>IF(Table1342[[#This Row],[Sex]]="male",1,0)</f>
        <v>1</v>
      </c>
      <c r="P61" s="14">
        <v>1</v>
      </c>
      <c r="V61" s="22">
        <v>-1.5416652329829021</v>
      </c>
      <c r="W61" s="22">
        <v>0.10608314050650858</v>
      </c>
      <c r="X61" s="20">
        <f t="shared" si="0"/>
        <v>0</v>
      </c>
      <c r="Y61" s="20">
        <f t="shared" si="0"/>
        <v>0.10608314050650858</v>
      </c>
      <c r="Z61" s="20">
        <f t="shared" si="1"/>
        <v>0.10608314050650858</v>
      </c>
      <c r="AA61" s="20">
        <f>(Table134[[#This Row],[Survived]]-Z61)^2</f>
        <v>1.1253632699723641E-2</v>
      </c>
    </row>
    <row r="62" spans="1:27" x14ac:dyDescent="0.25">
      <c r="A62" s="14">
        <v>1</v>
      </c>
      <c r="B62" s="14" t="s">
        <v>9</v>
      </c>
      <c r="C62" s="14">
        <v>2</v>
      </c>
      <c r="D62" s="14" t="s">
        <v>8</v>
      </c>
      <c r="E62" s="14">
        <v>0.83</v>
      </c>
      <c r="F62" s="15">
        <v>29</v>
      </c>
      <c r="G62" s="14">
        <v>0</v>
      </c>
      <c r="H62" s="14">
        <v>2</v>
      </c>
      <c r="I62" s="20">
        <f>Table1342[[#This Row],[Age]]/$E$1</f>
        <v>1.0374999999999999E-2</v>
      </c>
      <c r="J62" s="20">
        <f>LOG10(Table1342[[#This Row],[Fare]]+1)</f>
        <v>1.4771212547196624</v>
      </c>
      <c r="K62" s="14">
        <f>IF(Table1342[[#This Row],[Pclass]]=1,1,0)</f>
        <v>0</v>
      </c>
      <c r="L62" s="14">
        <f>IF(Table1342[[#This Row],[Pclass]]=2,1,0)</f>
        <v>1</v>
      </c>
      <c r="M62" s="14">
        <f>IF(Table1342[[#This Row],[Embarked]]="S",1,0)</f>
        <v>1</v>
      </c>
      <c r="N62" s="14">
        <f>IF(Table1342[[#This Row],[Embarked]]="C",1,0)</f>
        <v>0</v>
      </c>
      <c r="O62" s="14">
        <f>IF(Table1342[[#This Row],[Sex]]="male",1,0)</f>
        <v>1</v>
      </c>
      <c r="P62" s="14">
        <v>1</v>
      </c>
      <c r="V62" s="22">
        <v>-1.2625171851935963</v>
      </c>
      <c r="W62" s="22">
        <v>0.48793818351319285</v>
      </c>
      <c r="X62" s="20">
        <f t="shared" si="0"/>
        <v>0</v>
      </c>
      <c r="Y62" s="20">
        <f t="shared" si="0"/>
        <v>0.48793818351319285</v>
      </c>
      <c r="Z62" s="20">
        <f t="shared" si="1"/>
        <v>0.48793818351319285</v>
      </c>
      <c r="AA62" s="20">
        <f>(Table134[[#This Row],[Survived]]-Z62)^2</f>
        <v>0.26220730390376856</v>
      </c>
    </row>
    <row r="63" spans="1:27" x14ac:dyDescent="0.25">
      <c r="A63" s="14">
        <v>1</v>
      </c>
      <c r="B63" s="14" t="s">
        <v>9</v>
      </c>
      <c r="C63" s="14">
        <v>3</v>
      </c>
      <c r="D63" s="14" t="s">
        <v>10</v>
      </c>
      <c r="E63" s="14">
        <v>30</v>
      </c>
      <c r="F63" s="15">
        <v>12.475</v>
      </c>
      <c r="G63" s="14">
        <v>0</v>
      </c>
      <c r="H63" s="14">
        <v>0</v>
      </c>
      <c r="I63" s="20">
        <f>Table1342[[#This Row],[Age]]/$E$1</f>
        <v>0.375</v>
      </c>
      <c r="J63" s="20">
        <f>LOG10(Table1342[[#This Row],[Fare]]+1)</f>
        <v>1.1295287738587763</v>
      </c>
      <c r="K63" s="14">
        <f>IF(Table1342[[#This Row],[Pclass]]=1,1,0)</f>
        <v>0</v>
      </c>
      <c r="L63" s="14">
        <f>IF(Table1342[[#This Row],[Pclass]]=2,1,0)</f>
        <v>0</v>
      </c>
      <c r="M63" s="14">
        <f>IF(Table1342[[#This Row],[Embarked]]="S",1,0)</f>
        <v>1</v>
      </c>
      <c r="N63" s="14">
        <f>IF(Table1342[[#This Row],[Embarked]]="C",1,0)</f>
        <v>0</v>
      </c>
      <c r="O63" s="14">
        <f>IF(Table1342[[#This Row],[Sex]]="male",1,0)</f>
        <v>0</v>
      </c>
      <c r="P63" s="14">
        <v>1</v>
      </c>
      <c r="V63" s="22">
        <v>-1.0848913577593449</v>
      </c>
      <c r="W63" s="22">
        <v>0.5817848479599812</v>
      </c>
      <c r="X63" s="20">
        <f t="shared" si="0"/>
        <v>0</v>
      </c>
      <c r="Y63" s="20">
        <f t="shared" si="0"/>
        <v>0.5817848479599812</v>
      </c>
      <c r="Z63" s="20">
        <f t="shared" si="1"/>
        <v>0.5817848479599812</v>
      </c>
      <c r="AA63" s="20">
        <f>(Table134[[#This Row],[Survived]]-Z63)^2</f>
        <v>0.17490391339585604</v>
      </c>
    </row>
    <row r="64" spans="1:27" x14ac:dyDescent="0.25">
      <c r="A64" s="14">
        <v>0</v>
      </c>
      <c r="B64" s="14" t="s">
        <v>9</v>
      </c>
      <c r="C64" s="14">
        <v>3</v>
      </c>
      <c r="D64" s="14" t="s">
        <v>8</v>
      </c>
      <c r="E64" s="14">
        <v>22</v>
      </c>
      <c r="F64" s="15">
        <v>9</v>
      </c>
      <c r="G64" s="14">
        <v>0</v>
      </c>
      <c r="H64" s="14">
        <v>0</v>
      </c>
      <c r="I64" s="20">
        <f>Table1342[[#This Row],[Age]]/$E$1</f>
        <v>0.27500000000000002</v>
      </c>
      <c r="J64" s="20">
        <f>LOG10(Table1342[[#This Row],[Fare]]+1)</f>
        <v>1</v>
      </c>
      <c r="K64" s="14">
        <f>IF(Table1342[[#This Row],[Pclass]]=1,1,0)</f>
        <v>0</v>
      </c>
      <c r="L64" s="14">
        <f>IF(Table1342[[#This Row],[Pclass]]=2,1,0)</f>
        <v>0</v>
      </c>
      <c r="M64" s="14">
        <f>IF(Table1342[[#This Row],[Embarked]]="S",1,0)</f>
        <v>1</v>
      </c>
      <c r="N64" s="14">
        <f>IF(Table1342[[#This Row],[Embarked]]="C",1,0)</f>
        <v>0</v>
      </c>
      <c r="O64" s="14">
        <f>IF(Table1342[[#This Row],[Sex]]="male",1,0)</f>
        <v>1</v>
      </c>
      <c r="P64" s="14">
        <v>1</v>
      </c>
      <c r="V64" s="22">
        <v>-1.5133640092650904</v>
      </c>
      <c r="W64" s="22">
        <v>0.1302677205817786</v>
      </c>
      <c r="X64" s="20">
        <f t="shared" si="0"/>
        <v>0</v>
      </c>
      <c r="Y64" s="20">
        <f t="shared" si="0"/>
        <v>0.1302677205817786</v>
      </c>
      <c r="Z64" s="20">
        <f t="shared" si="1"/>
        <v>0.1302677205817786</v>
      </c>
      <c r="AA64" s="20">
        <f>(Table134[[#This Row],[Survived]]-Z64)^2</f>
        <v>1.6969679025572344E-2</v>
      </c>
    </row>
    <row r="65" spans="1:27" x14ac:dyDescent="0.25">
      <c r="A65" s="14">
        <v>1</v>
      </c>
      <c r="B65" s="14" t="s">
        <v>9</v>
      </c>
      <c r="C65" s="14">
        <v>3</v>
      </c>
      <c r="D65" s="14" t="s">
        <v>8</v>
      </c>
      <c r="E65" s="14">
        <v>29</v>
      </c>
      <c r="F65" s="15">
        <v>9.5</v>
      </c>
      <c r="G65" s="14">
        <v>0</v>
      </c>
      <c r="H65" s="14">
        <v>0</v>
      </c>
      <c r="I65" s="20">
        <f>Table1342[[#This Row],[Age]]/$E$1</f>
        <v>0.36249999999999999</v>
      </c>
      <c r="J65" s="20">
        <f>LOG10(Table1342[[#This Row],[Fare]]+1)</f>
        <v>1.0211892990699381</v>
      </c>
      <c r="K65" s="14">
        <f>IF(Table1342[[#This Row],[Pclass]]=1,1,0)</f>
        <v>0</v>
      </c>
      <c r="L65" s="14">
        <f>IF(Table1342[[#This Row],[Pclass]]=2,1,0)</f>
        <v>0</v>
      </c>
      <c r="M65" s="14">
        <f>IF(Table1342[[#This Row],[Embarked]]="S",1,0)</f>
        <v>1</v>
      </c>
      <c r="N65" s="14">
        <f>IF(Table1342[[#This Row],[Embarked]]="C",1,0)</f>
        <v>0</v>
      </c>
      <c r="O65" s="14">
        <f>IF(Table1342[[#This Row],[Sex]]="male",1,0)</f>
        <v>1</v>
      </c>
      <c r="P65" s="14">
        <v>1</v>
      </c>
      <c r="V65" s="22">
        <v>-1.5774440725398693</v>
      </c>
      <c r="W65" s="22">
        <v>8.5852247427894657E-2</v>
      </c>
      <c r="X65" s="20">
        <f t="shared" si="0"/>
        <v>0</v>
      </c>
      <c r="Y65" s="20">
        <f t="shared" si="0"/>
        <v>8.5852247427894657E-2</v>
      </c>
      <c r="Z65" s="20">
        <f t="shared" si="1"/>
        <v>8.5852247427894657E-2</v>
      </c>
      <c r="AA65" s="20">
        <f>(Table134[[#This Row],[Survived]]-Z65)^2</f>
        <v>0.83566611353263109</v>
      </c>
    </row>
    <row r="66" spans="1:27" x14ac:dyDescent="0.25">
      <c r="A66" s="14">
        <v>0</v>
      </c>
      <c r="B66" s="14" t="s">
        <v>9</v>
      </c>
      <c r="C66" s="14">
        <v>1</v>
      </c>
      <c r="D66" s="14" t="s">
        <v>8</v>
      </c>
      <c r="E66" s="14">
        <v>28</v>
      </c>
      <c r="F66" s="15">
        <v>47.1</v>
      </c>
      <c r="G66" s="14">
        <v>0</v>
      </c>
      <c r="H66" s="14">
        <v>0</v>
      </c>
      <c r="I66" s="20">
        <f>Table1342[[#This Row],[Age]]/$E$1</f>
        <v>0.35</v>
      </c>
      <c r="J66" s="20">
        <f>LOG10(Table1342[[#This Row],[Fare]]+1)</f>
        <v>1.6821450763738317</v>
      </c>
      <c r="K66" s="14">
        <f>IF(Table1342[[#This Row],[Pclass]]=1,1,0)</f>
        <v>1</v>
      </c>
      <c r="L66" s="14">
        <f>IF(Table1342[[#This Row],[Pclass]]=2,1,0)</f>
        <v>0</v>
      </c>
      <c r="M66" s="14">
        <f>IF(Table1342[[#This Row],[Embarked]]="S",1,0)</f>
        <v>1</v>
      </c>
      <c r="N66" s="14">
        <f>IF(Table1342[[#This Row],[Embarked]]="C",1,0)</f>
        <v>0</v>
      </c>
      <c r="O66" s="14">
        <f>IF(Table1342[[#This Row],[Sex]]="male",1,0)</f>
        <v>1</v>
      </c>
      <c r="P66" s="14">
        <v>1</v>
      </c>
      <c r="V66" s="22">
        <v>-1.1874293943495988</v>
      </c>
      <c r="W66" s="22">
        <v>0.51464754171880323</v>
      </c>
      <c r="X66" s="20">
        <f t="shared" si="0"/>
        <v>0</v>
      </c>
      <c r="Y66" s="20">
        <f t="shared" si="0"/>
        <v>0.51464754171880323</v>
      </c>
      <c r="Z66" s="20">
        <f t="shared" si="1"/>
        <v>0.51464754171880323</v>
      </c>
      <c r="AA66" s="20">
        <f>(Table134[[#This Row],[Survived]]-Z66)^2</f>
        <v>0.2648620921972073</v>
      </c>
    </row>
    <row r="67" spans="1:27" x14ac:dyDescent="0.25">
      <c r="A67" s="14">
        <v>1</v>
      </c>
      <c r="B67" s="14" t="s">
        <v>9</v>
      </c>
      <c r="C67" s="14">
        <v>2</v>
      </c>
      <c r="D67" s="14" t="s">
        <v>10</v>
      </c>
      <c r="E67" s="14">
        <v>17</v>
      </c>
      <c r="F67" s="15">
        <v>10.5</v>
      </c>
      <c r="G67" s="14">
        <v>0</v>
      </c>
      <c r="H67" s="14">
        <v>0</v>
      </c>
      <c r="I67" s="20">
        <f>Table1342[[#This Row],[Age]]/$E$1</f>
        <v>0.21249999999999999</v>
      </c>
      <c r="J67" s="20">
        <f>LOG10(Table1342[[#This Row],[Fare]]+1)</f>
        <v>1.0606978403536116</v>
      </c>
      <c r="K67" s="14">
        <f>IF(Table1342[[#This Row],[Pclass]]=1,1,0)</f>
        <v>0</v>
      </c>
      <c r="L67" s="14">
        <f>IF(Table1342[[#This Row],[Pclass]]=2,1,0)</f>
        <v>1</v>
      </c>
      <c r="M67" s="14">
        <f>IF(Table1342[[#This Row],[Embarked]]="S",1,0)</f>
        <v>1</v>
      </c>
      <c r="N67" s="14">
        <f>IF(Table1342[[#This Row],[Embarked]]="C",1,0)</f>
        <v>0</v>
      </c>
      <c r="O67" s="14">
        <f>IF(Table1342[[#This Row],[Sex]]="male",1,0)</f>
        <v>0</v>
      </c>
      <c r="P67" s="14">
        <v>1</v>
      </c>
      <c r="V67" s="22">
        <v>-0.84612362824229925</v>
      </c>
      <c r="W67" s="22">
        <v>0.86716494284801682</v>
      </c>
      <c r="X67" s="20">
        <f t="shared" si="0"/>
        <v>0</v>
      </c>
      <c r="Y67" s="20">
        <f t="shared" si="0"/>
        <v>0.86716494284801682</v>
      </c>
      <c r="Z67" s="20">
        <f t="shared" si="1"/>
        <v>0.86716494284801682</v>
      </c>
      <c r="AA67" s="20">
        <f>(Table134[[#This Row],[Survived]]-Z67)^2</f>
        <v>1.764515240857064E-2</v>
      </c>
    </row>
    <row r="68" spans="1:27" x14ac:dyDescent="0.25">
      <c r="A68" s="14">
        <v>1</v>
      </c>
      <c r="B68" s="14" t="s">
        <v>9</v>
      </c>
      <c r="C68" s="14">
        <v>3</v>
      </c>
      <c r="D68" s="14" t="s">
        <v>10</v>
      </c>
      <c r="E68" s="14">
        <v>33</v>
      </c>
      <c r="F68" s="15">
        <v>15.85</v>
      </c>
      <c r="G68" s="14">
        <v>3</v>
      </c>
      <c r="H68" s="14">
        <v>0</v>
      </c>
      <c r="I68" s="20">
        <f>Table1342[[#This Row],[Age]]/$E$1</f>
        <v>0.41249999999999998</v>
      </c>
      <c r="J68" s="20">
        <f>LOG10(Table1342[[#This Row],[Fare]]+1)</f>
        <v>1.2265999052073575</v>
      </c>
      <c r="K68" s="14">
        <f>IF(Table1342[[#This Row],[Pclass]]=1,1,0)</f>
        <v>0</v>
      </c>
      <c r="L68" s="14">
        <f>IF(Table1342[[#This Row],[Pclass]]=2,1,0)</f>
        <v>0</v>
      </c>
      <c r="M68" s="14">
        <f>IF(Table1342[[#This Row],[Embarked]]="S",1,0)</f>
        <v>1</v>
      </c>
      <c r="N68" s="14">
        <f>IF(Table1342[[#This Row],[Embarked]]="C",1,0)</f>
        <v>0</v>
      </c>
      <c r="O68" s="14">
        <f>IF(Table1342[[#This Row],[Sex]]="male",1,0)</f>
        <v>0</v>
      </c>
      <c r="P68" s="14">
        <v>1</v>
      </c>
      <c r="V68" s="22">
        <v>-1.1646007349419012</v>
      </c>
      <c r="W68" s="22">
        <v>0.33569556853566862</v>
      </c>
      <c r="X68" s="20">
        <f t="shared" si="0"/>
        <v>0</v>
      </c>
      <c r="Y68" s="20">
        <f t="shared" si="0"/>
        <v>0.33569556853566862</v>
      </c>
      <c r="Z68" s="20">
        <f t="shared" si="1"/>
        <v>0.33569556853566862</v>
      </c>
      <c r="AA68" s="20">
        <f>(Table134[[#This Row],[Survived]]-Z68)^2</f>
        <v>0.44130037766314856</v>
      </c>
    </row>
    <row r="69" spans="1:27" x14ac:dyDescent="0.25">
      <c r="A69" s="14">
        <v>0</v>
      </c>
      <c r="B69" s="14" t="s">
        <v>9</v>
      </c>
      <c r="C69" s="14">
        <v>3</v>
      </c>
      <c r="D69" s="14" t="s">
        <v>8</v>
      </c>
      <c r="E69" s="14">
        <v>16</v>
      </c>
      <c r="F69" s="15">
        <v>34.375</v>
      </c>
      <c r="G69" s="14">
        <v>1</v>
      </c>
      <c r="H69" s="14">
        <v>3</v>
      </c>
      <c r="I69" s="20">
        <f>Table1342[[#This Row],[Age]]/$E$1</f>
        <v>0.2</v>
      </c>
      <c r="J69" s="20">
        <f>LOG10(Table1342[[#This Row],[Fare]]+1)</f>
        <v>1.5486964485323467</v>
      </c>
      <c r="K69" s="14">
        <f>IF(Table1342[[#This Row],[Pclass]]=1,1,0)</f>
        <v>0</v>
      </c>
      <c r="L69" s="14">
        <f>IF(Table1342[[#This Row],[Pclass]]=2,1,0)</f>
        <v>0</v>
      </c>
      <c r="M69" s="14">
        <f>IF(Table1342[[#This Row],[Embarked]]="S",1,0)</f>
        <v>1</v>
      </c>
      <c r="N69" s="14">
        <f>IF(Table1342[[#This Row],[Embarked]]="C",1,0)</f>
        <v>0</v>
      </c>
      <c r="O69" s="14">
        <f>IF(Table1342[[#This Row],[Sex]]="male",1,0)</f>
        <v>1</v>
      </c>
      <c r="P69" s="14">
        <v>1</v>
      </c>
      <c r="V69" s="22">
        <v>-1.573626073827479</v>
      </c>
      <c r="W69" s="22">
        <v>0.10057217898201065</v>
      </c>
      <c r="X69" s="20">
        <f t="shared" ref="X69:Y132" si="2">IF(V69&lt;0,0,V69)</f>
        <v>0</v>
      </c>
      <c r="Y69" s="20">
        <f t="shared" si="2"/>
        <v>0.10057217898201065</v>
      </c>
      <c r="Z69" s="20">
        <f t="shared" ref="Z69:Z132" si="3">X69+Y69</f>
        <v>0.10057217898201065</v>
      </c>
      <c r="AA69" s="20">
        <f>(Table134[[#This Row],[Survived]]-Z69)^2</f>
        <v>1.0114763185189585E-2</v>
      </c>
    </row>
    <row r="70" spans="1:27" x14ac:dyDescent="0.25">
      <c r="A70" s="14">
        <v>1</v>
      </c>
      <c r="B70" s="14" t="s">
        <v>9</v>
      </c>
      <c r="C70" s="14">
        <v>1</v>
      </c>
      <c r="D70" s="14" t="s">
        <v>10</v>
      </c>
      <c r="E70" s="14">
        <v>23</v>
      </c>
      <c r="F70" s="15">
        <v>263</v>
      </c>
      <c r="G70" s="14">
        <v>3</v>
      </c>
      <c r="H70" s="14">
        <v>2</v>
      </c>
      <c r="I70" s="20">
        <f>Table1342[[#This Row],[Age]]/$E$1</f>
        <v>0.28749999999999998</v>
      </c>
      <c r="J70" s="20">
        <f>LOG10(Table1342[[#This Row],[Fare]]+1)</f>
        <v>2.4216039268698313</v>
      </c>
      <c r="K70" s="14">
        <f>IF(Table1342[[#This Row],[Pclass]]=1,1,0)</f>
        <v>1</v>
      </c>
      <c r="L70" s="14">
        <f>IF(Table1342[[#This Row],[Pclass]]=2,1,0)</f>
        <v>0</v>
      </c>
      <c r="M70" s="14">
        <f>IF(Table1342[[#This Row],[Embarked]]="S",1,0)</f>
        <v>1</v>
      </c>
      <c r="N70" s="14">
        <f>IF(Table1342[[#This Row],[Embarked]]="C",1,0)</f>
        <v>0</v>
      </c>
      <c r="O70" s="14">
        <f>IF(Table1342[[#This Row],[Sex]]="male",1,0)</f>
        <v>0</v>
      </c>
      <c r="P70" s="14">
        <v>1</v>
      </c>
      <c r="V70" s="22">
        <v>-0.75501814977422033</v>
      </c>
      <c r="W70" s="22">
        <v>0.84137657120190479</v>
      </c>
      <c r="X70" s="20">
        <f t="shared" si="2"/>
        <v>0</v>
      </c>
      <c r="Y70" s="20">
        <f t="shared" si="2"/>
        <v>0.84137657120190479</v>
      </c>
      <c r="Z70" s="20">
        <f t="shared" si="3"/>
        <v>0.84137657120190479</v>
      </c>
      <c r="AA70" s="20">
        <f>(Table134[[#This Row],[Survived]]-Z70)^2</f>
        <v>2.5161392163664382E-2</v>
      </c>
    </row>
    <row r="71" spans="1:27" x14ac:dyDescent="0.25">
      <c r="A71" s="14">
        <v>0</v>
      </c>
      <c r="B71" s="14" t="s">
        <v>9</v>
      </c>
      <c r="C71" s="14">
        <v>3</v>
      </c>
      <c r="D71" s="14" t="s">
        <v>8</v>
      </c>
      <c r="E71" s="14">
        <v>24</v>
      </c>
      <c r="F71" s="15">
        <v>8.0500000000000007</v>
      </c>
      <c r="G71" s="14">
        <v>0</v>
      </c>
      <c r="H71" s="14">
        <v>0</v>
      </c>
      <c r="I71" s="20">
        <f>Table1342[[#This Row],[Age]]/$E$1</f>
        <v>0.3</v>
      </c>
      <c r="J71" s="20">
        <f>LOG10(Table1342[[#This Row],[Fare]]+1)</f>
        <v>0.9566485792052033</v>
      </c>
      <c r="K71" s="14">
        <f>IF(Table1342[[#This Row],[Pclass]]=1,1,0)</f>
        <v>0</v>
      </c>
      <c r="L71" s="14">
        <f>IF(Table1342[[#This Row],[Pclass]]=2,1,0)</f>
        <v>0</v>
      </c>
      <c r="M71" s="14">
        <f>IF(Table1342[[#This Row],[Embarked]]="S",1,0)</f>
        <v>1</v>
      </c>
      <c r="N71" s="14">
        <f>IF(Table1342[[#This Row],[Embarked]]="C",1,0)</f>
        <v>0</v>
      </c>
      <c r="O71" s="14">
        <f>IF(Table1342[[#This Row],[Sex]]="male",1,0)</f>
        <v>1</v>
      </c>
      <c r="P71" s="14">
        <v>1</v>
      </c>
      <c r="V71" s="22">
        <v>-1.5322473378741563</v>
      </c>
      <c r="W71" s="22">
        <v>0.11404733466305039</v>
      </c>
      <c r="X71" s="20">
        <f t="shared" si="2"/>
        <v>0</v>
      </c>
      <c r="Y71" s="20">
        <f t="shared" si="2"/>
        <v>0.11404733466305039</v>
      </c>
      <c r="Z71" s="20">
        <f t="shared" si="3"/>
        <v>0.11404733466305039</v>
      </c>
      <c r="AA71" s="20">
        <f>(Table134[[#This Row],[Survived]]-Z71)^2</f>
        <v>1.3006794543745816E-2</v>
      </c>
    </row>
    <row r="72" spans="1:27" x14ac:dyDescent="0.25">
      <c r="A72" s="14">
        <v>0</v>
      </c>
      <c r="B72" s="14" t="s">
        <v>9</v>
      </c>
      <c r="C72" s="14">
        <v>3</v>
      </c>
      <c r="D72" s="14" t="s">
        <v>8</v>
      </c>
      <c r="E72" s="14">
        <v>29</v>
      </c>
      <c r="F72" s="15">
        <v>8.0500000000000007</v>
      </c>
      <c r="G72" s="14">
        <v>0</v>
      </c>
      <c r="H72" s="14">
        <v>0</v>
      </c>
      <c r="I72" s="20">
        <f>Table1342[[#This Row],[Age]]/$E$1</f>
        <v>0.36249999999999999</v>
      </c>
      <c r="J72" s="20">
        <f>LOG10(Table1342[[#This Row],[Fare]]+1)</f>
        <v>0.9566485792052033</v>
      </c>
      <c r="K72" s="14">
        <f>IF(Table1342[[#This Row],[Pclass]]=1,1,0)</f>
        <v>0</v>
      </c>
      <c r="L72" s="14">
        <f>IF(Table1342[[#This Row],[Pclass]]=2,1,0)</f>
        <v>0</v>
      </c>
      <c r="M72" s="14">
        <f>IF(Table1342[[#This Row],[Embarked]]="S",1,0)</f>
        <v>1</v>
      </c>
      <c r="N72" s="14">
        <f>IF(Table1342[[#This Row],[Embarked]]="C",1,0)</f>
        <v>0</v>
      </c>
      <c r="O72" s="14">
        <f>IF(Table1342[[#This Row],[Sex]]="male",1,0)</f>
        <v>1</v>
      </c>
      <c r="P72" s="14">
        <v>1</v>
      </c>
      <c r="V72" s="22">
        <v>-1.5781948810670381</v>
      </c>
      <c r="W72" s="22">
        <v>8.1240516046824585E-2</v>
      </c>
      <c r="X72" s="20">
        <f t="shared" si="2"/>
        <v>0</v>
      </c>
      <c r="Y72" s="20">
        <f t="shared" si="2"/>
        <v>8.1240516046824585E-2</v>
      </c>
      <c r="Z72" s="20">
        <f t="shared" si="3"/>
        <v>8.1240516046824585E-2</v>
      </c>
      <c r="AA72" s="20">
        <f>(Table134[[#This Row],[Survived]]-Z72)^2</f>
        <v>6.6000214475543627E-3</v>
      </c>
    </row>
    <row r="73" spans="1:27" x14ac:dyDescent="0.25">
      <c r="A73" s="14">
        <v>0</v>
      </c>
      <c r="B73" s="14" t="s">
        <v>9</v>
      </c>
      <c r="C73" s="14">
        <v>3</v>
      </c>
      <c r="D73" s="14" t="s">
        <v>8</v>
      </c>
      <c r="E73" s="14">
        <v>20</v>
      </c>
      <c r="F73" s="15">
        <v>7.8541999999999996</v>
      </c>
      <c r="G73" s="14">
        <v>0</v>
      </c>
      <c r="H73" s="14">
        <v>0</v>
      </c>
      <c r="I73" s="20">
        <f>Table1342[[#This Row],[Age]]/$E$1</f>
        <v>0.25</v>
      </c>
      <c r="J73" s="20">
        <f>LOG10(Table1342[[#This Row],[Fare]]+1)</f>
        <v>0.94714932766263737</v>
      </c>
      <c r="K73" s="14">
        <f>IF(Table1342[[#This Row],[Pclass]]=1,1,0)</f>
        <v>0</v>
      </c>
      <c r="L73" s="14">
        <f>IF(Table1342[[#This Row],[Pclass]]=2,1,0)</f>
        <v>0</v>
      </c>
      <c r="M73" s="14">
        <f>IF(Table1342[[#This Row],[Embarked]]="S",1,0)</f>
        <v>1</v>
      </c>
      <c r="N73" s="14">
        <f>IF(Table1342[[#This Row],[Embarked]]="C",1,0)</f>
        <v>0</v>
      </c>
      <c r="O73" s="14">
        <f>IF(Table1342[[#This Row],[Sex]]="male",1,0)</f>
        <v>1</v>
      </c>
      <c r="P73" s="14">
        <v>1</v>
      </c>
      <c r="V73" s="22">
        <v>-1.4955998090451488</v>
      </c>
      <c r="W73" s="22">
        <v>0.13961402432801151</v>
      </c>
      <c r="X73" s="20">
        <f t="shared" si="2"/>
        <v>0</v>
      </c>
      <c r="Y73" s="20">
        <f t="shared" si="2"/>
        <v>0.13961402432801151</v>
      </c>
      <c r="Z73" s="20">
        <f t="shared" si="3"/>
        <v>0.13961402432801151</v>
      </c>
      <c r="AA73" s="20">
        <f>(Table134[[#This Row],[Survived]]-Z73)^2</f>
        <v>1.9492075789062591E-2</v>
      </c>
    </row>
    <row r="74" spans="1:27" x14ac:dyDescent="0.25">
      <c r="A74" s="14">
        <v>0</v>
      </c>
      <c r="B74" s="14" t="s">
        <v>9</v>
      </c>
      <c r="C74" s="14">
        <v>1</v>
      </c>
      <c r="D74" s="14" t="s">
        <v>8</v>
      </c>
      <c r="E74" s="14">
        <v>46</v>
      </c>
      <c r="F74" s="15">
        <v>61.174999999999997</v>
      </c>
      <c r="G74" s="14">
        <v>1</v>
      </c>
      <c r="H74" s="14">
        <v>0</v>
      </c>
      <c r="I74" s="20">
        <f>Table1342[[#This Row],[Age]]/$E$1</f>
        <v>0.57499999999999996</v>
      </c>
      <c r="J74" s="20">
        <f>LOG10(Table1342[[#This Row],[Fare]]+1)</f>
        <v>1.7936157939419737</v>
      </c>
      <c r="K74" s="14">
        <f>IF(Table1342[[#This Row],[Pclass]]=1,1,0)</f>
        <v>1</v>
      </c>
      <c r="L74" s="14">
        <f>IF(Table1342[[#This Row],[Pclass]]=2,1,0)</f>
        <v>0</v>
      </c>
      <c r="M74" s="14">
        <f>IF(Table1342[[#This Row],[Embarked]]="S",1,0)</f>
        <v>1</v>
      </c>
      <c r="N74" s="14">
        <f>IF(Table1342[[#This Row],[Embarked]]="C",1,0)</f>
        <v>0</v>
      </c>
      <c r="O74" s="14">
        <f>IF(Table1342[[#This Row],[Sex]]="male",1,0)</f>
        <v>1</v>
      </c>
      <c r="P74" s="14">
        <v>1</v>
      </c>
      <c r="V74" s="22">
        <v>-1.3693004964695012</v>
      </c>
      <c r="W74" s="22">
        <v>0.3267276346032304</v>
      </c>
      <c r="X74" s="20">
        <f t="shared" si="2"/>
        <v>0</v>
      </c>
      <c r="Y74" s="20">
        <f t="shared" si="2"/>
        <v>0.3267276346032304</v>
      </c>
      <c r="Z74" s="20">
        <f t="shared" si="3"/>
        <v>0.3267276346032304</v>
      </c>
      <c r="AA74" s="20">
        <f>(Table134[[#This Row],[Survived]]-Z74)^2</f>
        <v>0.10675094721342204</v>
      </c>
    </row>
    <row r="75" spans="1:27" x14ac:dyDescent="0.25">
      <c r="A75" s="14">
        <v>0</v>
      </c>
      <c r="B75" s="14" t="s">
        <v>9</v>
      </c>
      <c r="C75" s="14">
        <v>3</v>
      </c>
      <c r="D75" s="14" t="s">
        <v>8</v>
      </c>
      <c r="E75" s="14">
        <v>26</v>
      </c>
      <c r="F75" s="15">
        <v>20.574999999999999</v>
      </c>
      <c r="G75" s="14">
        <v>1</v>
      </c>
      <c r="H75" s="14">
        <v>2</v>
      </c>
      <c r="I75" s="20">
        <f>Table1342[[#This Row],[Age]]/$E$1</f>
        <v>0.32500000000000001</v>
      </c>
      <c r="J75" s="20">
        <f>LOG10(Table1342[[#This Row],[Fare]]+1)</f>
        <v>1.3339508043872472</v>
      </c>
      <c r="K75" s="14">
        <f>IF(Table1342[[#This Row],[Pclass]]=1,1,0)</f>
        <v>0</v>
      </c>
      <c r="L75" s="14">
        <f>IF(Table1342[[#This Row],[Pclass]]=2,1,0)</f>
        <v>0</v>
      </c>
      <c r="M75" s="14">
        <f>IF(Table1342[[#This Row],[Embarked]]="S",1,0)</f>
        <v>1</v>
      </c>
      <c r="N75" s="14">
        <f>IF(Table1342[[#This Row],[Embarked]]="C",1,0)</f>
        <v>0</v>
      </c>
      <c r="O75" s="14">
        <f>IF(Table1342[[#This Row],[Sex]]="male",1,0)</f>
        <v>1</v>
      </c>
      <c r="P75" s="14">
        <v>1</v>
      </c>
      <c r="V75" s="22">
        <v>-1.6333441641636182</v>
      </c>
      <c r="W75" s="22">
        <v>2.9777362101174099E-2</v>
      </c>
      <c r="X75" s="20">
        <f t="shared" si="2"/>
        <v>0</v>
      </c>
      <c r="Y75" s="20">
        <f t="shared" si="2"/>
        <v>2.9777362101174099E-2</v>
      </c>
      <c r="Z75" s="20">
        <f t="shared" si="3"/>
        <v>2.9777362101174099E-2</v>
      </c>
      <c r="AA75" s="20">
        <f>(Table134[[#This Row],[Survived]]-Z75)^2</f>
        <v>8.8669129370443957E-4</v>
      </c>
    </row>
    <row r="76" spans="1:27" x14ac:dyDescent="0.25">
      <c r="A76" s="14">
        <v>0</v>
      </c>
      <c r="B76" s="14" t="s">
        <v>9</v>
      </c>
      <c r="C76" s="14">
        <v>3</v>
      </c>
      <c r="D76" s="14" t="s">
        <v>8</v>
      </c>
      <c r="E76" s="14">
        <v>59</v>
      </c>
      <c r="F76" s="15">
        <v>7.25</v>
      </c>
      <c r="G76" s="14">
        <v>0</v>
      </c>
      <c r="H76" s="14">
        <v>0</v>
      </c>
      <c r="I76" s="20">
        <f>Table1342[[#This Row],[Age]]/$E$1</f>
        <v>0.73750000000000004</v>
      </c>
      <c r="J76" s="20">
        <f>LOG10(Table1342[[#This Row],[Fare]]+1)</f>
        <v>0.91645394854992512</v>
      </c>
      <c r="K76" s="14">
        <f>IF(Table1342[[#This Row],[Pclass]]=1,1,0)</f>
        <v>0</v>
      </c>
      <c r="L76" s="14">
        <f>IF(Table1342[[#This Row],[Pclass]]=2,1,0)</f>
        <v>0</v>
      </c>
      <c r="M76" s="14">
        <f>IF(Table1342[[#This Row],[Embarked]]="S",1,0)</f>
        <v>1</v>
      </c>
      <c r="N76" s="14">
        <f>IF(Table1342[[#This Row],[Embarked]]="C",1,0)</f>
        <v>0</v>
      </c>
      <c r="O76" s="14">
        <f>IF(Table1342[[#This Row],[Sex]]="male",1,0)</f>
        <v>1</v>
      </c>
      <c r="P76" s="14">
        <v>1</v>
      </c>
      <c r="V76" s="22">
        <v>-1.8543477283067926</v>
      </c>
      <c r="W76" s="22">
        <v>-0.11847248694315793</v>
      </c>
      <c r="X76" s="20">
        <f t="shared" si="2"/>
        <v>0</v>
      </c>
      <c r="Y76" s="20">
        <f t="shared" si="2"/>
        <v>0</v>
      </c>
      <c r="Z76" s="20">
        <f t="shared" si="3"/>
        <v>0</v>
      </c>
      <c r="AA76" s="20">
        <f>(Table134[[#This Row],[Survived]]-Z76)^2</f>
        <v>0</v>
      </c>
    </row>
    <row r="77" spans="1:27" x14ac:dyDescent="0.25">
      <c r="A77" s="14">
        <v>0</v>
      </c>
      <c r="B77" s="14" t="s">
        <v>11</v>
      </c>
      <c r="C77" s="14">
        <v>1</v>
      </c>
      <c r="D77" s="14" t="s">
        <v>8</v>
      </c>
      <c r="E77" s="14">
        <v>71</v>
      </c>
      <c r="F77" s="15">
        <v>34.654200000000003</v>
      </c>
      <c r="G77" s="14">
        <v>0</v>
      </c>
      <c r="H77" s="14">
        <v>0</v>
      </c>
      <c r="I77" s="20">
        <f>Table1342[[#This Row],[Age]]/$E$1</f>
        <v>0.88749999999999996</v>
      </c>
      <c r="J77" s="20">
        <f>LOG10(Table1342[[#This Row],[Fare]]+1)</f>
        <v>1.5521106963024893</v>
      </c>
      <c r="K77" s="14">
        <f>IF(Table1342[[#This Row],[Pclass]]=1,1,0)</f>
        <v>1</v>
      </c>
      <c r="L77" s="14">
        <f>IF(Table1342[[#This Row],[Pclass]]=2,1,0)</f>
        <v>0</v>
      </c>
      <c r="M77" s="14">
        <f>IF(Table1342[[#This Row],[Embarked]]="S",1,0)</f>
        <v>0</v>
      </c>
      <c r="N77" s="14">
        <f>IF(Table1342[[#This Row],[Embarked]]="C",1,0)</f>
        <v>1</v>
      </c>
      <c r="O77" s="14">
        <f>IF(Table1342[[#This Row],[Sex]]="male",1,0)</f>
        <v>1</v>
      </c>
      <c r="P77" s="14">
        <v>1</v>
      </c>
      <c r="V77" s="22">
        <v>0.17195910062533415</v>
      </c>
      <c r="W77" s="22">
        <v>-3.1488639382271102</v>
      </c>
      <c r="X77" s="20">
        <f t="shared" si="2"/>
        <v>0.17195910062533415</v>
      </c>
      <c r="Y77" s="20">
        <f t="shared" si="2"/>
        <v>0</v>
      </c>
      <c r="Z77" s="20">
        <f t="shared" si="3"/>
        <v>0.17195910062533415</v>
      </c>
      <c r="AA77" s="20">
        <f>(Table134[[#This Row],[Survived]]-Z77)^2</f>
        <v>2.9569932287873794E-2</v>
      </c>
    </row>
    <row r="78" spans="1:27" x14ac:dyDescent="0.25">
      <c r="A78" s="14">
        <v>1</v>
      </c>
      <c r="B78" s="14" t="s">
        <v>11</v>
      </c>
      <c r="C78" s="14">
        <v>1</v>
      </c>
      <c r="D78" s="14" t="s">
        <v>8</v>
      </c>
      <c r="E78" s="14">
        <v>23</v>
      </c>
      <c r="F78" s="15">
        <v>63.3583</v>
      </c>
      <c r="G78" s="14">
        <v>0</v>
      </c>
      <c r="H78" s="14">
        <v>1</v>
      </c>
      <c r="I78" s="20">
        <f>Table1342[[#This Row],[Age]]/$E$1</f>
        <v>0.28749999999999998</v>
      </c>
      <c r="J78" s="20">
        <f>LOG10(Table1342[[#This Row],[Fare]]+1)</f>
        <v>1.808604563855051</v>
      </c>
      <c r="K78" s="14">
        <f>IF(Table1342[[#This Row],[Pclass]]=1,1,0)</f>
        <v>1</v>
      </c>
      <c r="L78" s="14">
        <f>IF(Table1342[[#This Row],[Pclass]]=2,1,0)</f>
        <v>0</v>
      </c>
      <c r="M78" s="14">
        <f>IF(Table1342[[#This Row],[Embarked]]="S",1,0)</f>
        <v>0</v>
      </c>
      <c r="N78" s="14">
        <f>IF(Table1342[[#This Row],[Embarked]]="C",1,0)</f>
        <v>1</v>
      </c>
      <c r="O78" s="14">
        <f>IF(Table1342[[#This Row],[Sex]]="male",1,0)</f>
        <v>1</v>
      </c>
      <c r="P78" s="14">
        <v>1</v>
      </c>
      <c r="V78" s="22">
        <v>0.58136418040676885</v>
      </c>
      <c r="W78" s="22">
        <v>-2.8257541972202294</v>
      </c>
      <c r="X78" s="20">
        <f t="shared" si="2"/>
        <v>0.58136418040676885</v>
      </c>
      <c r="Y78" s="20">
        <f t="shared" si="2"/>
        <v>0</v>
      </c>
      <c r="Z78" s="20">
        <f t="shared" si="3"/>
        <v>0.58136418040676885</v>
      </c>
      <c r="AA78" s="20">
        <f>(Table134[[#This Row],[Survived]]-Z78)^2</f>
        <v>0.17525594944649639</v>
      </c>
    </row>
    <row r="79" spans="1:27" x14ac:dyDescent="0.25">
      <c r="A79" s="14">
        <v>1</v>
      </c>
      <c r="B79" s="14" t="s">
        <v>9</v>
      </c>
      <c r="C79" s="14">
        <v>2</v>
      </c>
      <c r="D79" s="14" t="s">
        <v>10</v>
      </c>
      <c r="E79" s="14">
        <v>34</v>
      </c>
      <c r="F79" s="15">
        <v>23</v>
      </c>
      <c r="G79" s="14">
        <v>0</v>
      </c>
      <c r="H79" s="14">
        <v>1</v>
      </c>
      <c r="I79" s="20">
        <f>Table1342[[#This Row],[Age]]/$E$1</f>
        <v>0.42499999999999999</v>
      </c>
      <c r="J79" s="20">
        <f>LOG10(Table1342[[#This Row],[Fare]]+1)</f>
        <v>1.3802112417116059</v>
      </c>
      <c r="K79" s="14">
        <f>IF(Table1342[[#This Row],[Pclass]]=1,1,0)</f>
        <v>0</v>
      </c>
      <c r="L79" s="14">
        <f>IF(Table1342[[#This Row],[Pclass]]=2,1,0)</f>
        <v>1</v>
      </c>
      <c r="M79" s="14">
        <f>IF(Table1342[[#This Row],[Embarked]]="S",1,0)</f>
        <v>1</v>
      </c>
      <c r="N79" s="14">
        <f>IF(Table1342[[#This Row],[Embarked]]="C",1,0)</f>
        <v>0</v>
      </c>
      <c r="O79" s="14">
        <f>IF(Table1342[[#This Row],[Sex]]="male",1,0)</f>
        <v>0</v>
      </c>
      <c r="P79" s="14">
        <v>1</v>
      </c>
      <c r="V79" s="22">
        <v>-1.0333034975478508</v>
      </c>
      <c r="W79" s="22">
        <v>0.76828907748223996</v>
      </c>
      <c r="X79" s="20">
        <f t="shared" si="2"/>
        <v>0</v>
      </c>
      <c r="Y79" s="20">
        <f t="shared" si="2"/>
        <v>0.76828907748223996</v>
      </c>
      <c r="Z79" s="20">
        <f t="shared" si="3"/>
        <v>0.76828907748223996</v>
      </c>
      <c r="AA79" s="20">
        <f>(Table134[[#This Row],[Survived]]-Z79)^2</f>
        <v>5.3689951614031395E-2</v>
      </c>
    </row>
    <row r="80" spans="1:27" x14ac:dyDescent="0.25">
      <c r="A80" s="14">
        <v>0</v>
      </c>
      <c r="B80" s="14" t="s">
        <v>9</v>
      </c>
      <c r="C80" s="14">
        <v>2</v>
      </c>
      <c r="D80" s="14" t="s">
        <v>8</v>
      </c>
      <c r="E80" s="14">
        <v>34</v>
      </c>
      <c r="F80" s="15">
        <v>26</v>
      </c>
      <c r="G80" s="14">
        <v>1</v>
      </c>
      <c r="H80" s="14">
        <v>0</v>
      </c>
      <c r="I80" s="20">
        <f>Table1342[[#This Row],[Age]]/$E$1</f>
        <v>0.42499999999999999</v>
      </c>
      <c r="J80" s="20">
        <f>LOG10(Table1342[[#This Row],[Fare]]+1)</f>
        <v>1.4313637641589874</v>
      </c>
      <c r="K80" s="14">
        <f>IF(Table1342[[#This Row],[Pclass]]=1,1,0)</f>
        <v>0</v>
      </c>
      <c r="L80" s="14">
        <f>IF(Table1342[[#This Row],[Pclass]]=2,1,0)</f>
        <v>1</v>
      </c>
      <c r="M80" s="14">
        <f>IF(Table1342[[#This Row],[Embarked]]="S",1,0)</f>
        <v>1</v>
      </c>
      <c r="N80" s="14">
        <f>IF(Table1342[[#This Row],[Embarked]]="C",1,0)</f>
        <v>0</v>
      </c>
      <c r="O80" s="14">
        <f>IF(Table1342[[#This Row],[Sex]]="male",1,0)</f>
        <v>1</v>
      </c>
      <c r="P80" s="14">
        <v>1</v>
      </c>
      <c r="V80" s="22">
        <v>-1.5162718781344406</v>
      </c>
      <c r="W80" s="22">
        <v>0.20957447915759531</v>
      </c>
      <c r="X80" s="20">
        <f t="shared" si="2"/>
        <v>0</v>
      </c>
      <c r="Y80" s="20">
        <f t="shared" si="2"/>
        <v>0.20957447915759531</v>
      </c>
      <c r="Z80" s="20">
        <f t="shared" si="3"/>
        <v>0.20957447915759531</v>
      </c>
      <c r="AA80" s="20">
        <f>(Table134[[#This Row],[Survived]]-Z80)^2</f>
        <v>4.3921462314177352E-2</v>
      </c>
    </row>
    <row r="81" spans="1:27" x14ac:dyDescent="0.25">
      <c r="A81" s="14">
        <v>0</v>
      </c>
      <c r="B81" s="14" t="s">
        <v>9</v>
      </c>
      <c r="C81" s="14">
        <v>3</v>
      </c>
      <c r="D81" s="14" t="s">
        <v>10</v>
      </c>
      <c r="E81" s="14">
        <v>28</v>
      </c>
      <c r="F81" s="15">
        <v>7.8958000000000004</v>
      </c>
      <c r="G81" s="14">
        <v>0</v>
      </c>
      <c r="H81" s="14">
        <v>0</v>
      </c>
      <c r="I81" s="20">
        <f>Table1342[[#This Row],[Age]]/$E$1</f>
        <v>0.35</v>
      </c>
      <c r="J81" s="20">
        <f>LOG10(Table1342[[#This Row],[Fare]]+1)</f>
        <v>0.94918501031343461</v>
      </c>
      <c r="K81" s="14">
        <f>IF(Table1342[[#This Row],[Pclass]]=1,1,0)</f>
        <v>0</v>
      </c>
      <c r="L81" s="14">
        <f>IF(Table1342[[#This Row],[Pclass]]=2,1,0)</f>
        <v>0</v>
      </c>
      <c r="M81" s="14">
        <f>IF(Table1342[[#This Row],[Embarked]]="S",1,0)</f>
        <v>1</v>
      </c>
      <c r="N81" s="14">
        <f>IF(Table1342[[#This Row],[Embarked]]="C",1,0)</f>
        <v>0</v>
      </c>
      <c r="O81" s="14">
        <f>IF(Table1342[[#This Row],[Sex]]="male",1,0)</f>
        <v>0</v>
      </c>
      <c r="P81" s="14">
        <v>1</v>
      </c>
      <c r="V81" s="22">
        <v>-1.0686102971795355</v>
      </c>
      <c r="W81" s="22">
        <v>0.5820211837538003</v>
      </c>
      <c r="X81" s="20">
        <f t="shared" si="2"/>
        <v>0</v>
      </c>
      <c r="Y81" s="20">
        <f t="shared" si="2"/>
        <v>0.5820211837538003</v>
      </c>
      <c r="Z81" s="20">
        <f t="shared" si="3"/>
        <v>0.5820211837538003</v>
      </c>
      <c r="AA81" s="20">
        <f>(Table134[[#This Row],[Survived]]-Z81)^2</f>
        <v>0.33874865833817497</v>
      </c>
    </row>
    <row r="82" spans="1:27" x14ac:dyDescent="0.25">
      <c r="A82" s="14">
        <v>0</v>
      </c>
      <c r="B82" s="14" t="s">
        <v>9</v>
      </c>
      <c r="C82" s="14">
        <v>1</v>
      </c>
      <c r="D82" s="14" t="s">
        <v>8</v>
      </c>
      <c r="E82" s="14">
        <v>21</v>
      </c>
      <c r="F82" s="15">
        <v>77.287499999999994</v>
      </c>
      <c r="G82" s="14">
        <v>0</v>
      </c>
      <c r="H82" s="14">
        <v>1</v>
      </c>
      <c r="I82" s="20">
        <f>Table1342[[#This Row],[Age]]/$E$1</f>
        <v>0.26250000000000001</v>
      </c>
      <c r="J82" s="20">
        <f>LOG10(Table1342[[#This Row],[Fare]]+1)</f>
        <v>1.8936924247093643</v>
      </c>
      <c r="K82" s="14">
        <f>IF(Table1342[[#This Row],[Pclass]]=1,1,0)</f>
        <v>1</v>
      </c>
      <c r="L82" s="14">
        <f>IF(Table1342[[#This Row],[Pclass]]=2,1,0)</f>
        <v>0</v>
      </c>
      <c r="M82" s="14">
        <f>IF(Table1342[[#This Row],[Embarked]]="S",1,0)</f>
        <v>1</v>
      </c>
      <c r="N82" s="14">
        <f>IF(Table1342[[#This Row],[Embarked]]="C",1,0)</f>
        <v>0</v>
      </c>
      <c r="O82" s="14">
        <f>IF(Table1342[[#This Row],[Sex]]="male",1,0)</f>
        <v>1</v>
      </c>
      <c r="P82" s="14">
        <v>1</v>
      </c>
      <c r="V82" s="22">
        <v>-1.1553170360181706</v>
      </c>
      <c r="W82" s="22">
        <v>0.56552973447920563</v>
      </c>
      <c r="X82" s="20">
        <f t="shared" si="2"/>
        <v>0</v>
      </c>
      <c r="Y82" s="20">
        <f t="shared" si="2"/>
        <v>0.56552973447920563</v>
      </c>
      <c r="Z82" s="20">
        <f t="shared" si="3"/>
        <v>0.56552973447920563</v>
      </c>
      <c r="AA82" s="20">
        <f>(Table134[[#This Row],[Survived]]-Z82)^2</f>
        <v>0.31982388058012079</v>
      </c>
    </row>
    <row r="83" spans="1:27" x14ac:dyDescent="0.25">
      <c r="A83" s="14">
        <v>0</v>
      </c>
      <c r="B83" s="14" t="s">
        <v>9</v>
      </c>
      <c r="C83" s="14">
        <v>3</v>
      </c>
      <c r="D83" s="14" t="s">
        <v>8</v>
      </c>
      <c r="E83" s="14">
        <v>33</v>
      </c>
      <c r="F83" s="15">
        <v>8.6541999999999994</v>
      </c>
      <c r="G83" s="14">
        <v>0</v>
      </c>
      <c r="H83" s="14">
        <v>0</v>
      </c>
      <c r="I83" s="20">
        <f>Table1342[[#This Row],[Age]]/$E$1</f>
        <v>0.41249999999999998</v>
      </c>
      <c r="J83" s="20">
        <f>LOG10(Table1342[[#This Row],[Fare]]+1)</f>
        <v>0.98471629158197649</v>
      </c>
      <c r="K83" s="14">
        <f>IF(Table1342[[#This Row],[Pclass]]=1,1,0)</f>
        <v>0</v>
      </c>
      <c r="L83" s="14">
        <f>IF(Table1342[[#This Row],[Pclass]]=2,1,0)</f>
        <v>0</v>
      </c>
      <c r="M83" s="14">
        <f>IF(Table1342[[#This Row],[Embarked]]="S",1,0)</f>
        <v>1</v>
      </c>
      <c r="N83" s="14">
        <f>IF(Table1342[[#This Row],[Embarked]]="C",1,0)</f>
        <v>0</v>
      </c>
      <c r="O83" s="14">
        <f>IF(Table1342[[#This Row],[Sex]]="male",1,0)</f>
        <v>1</v>
      </c>
      <c r="P83" s="14">
        <v>1</v>
      </c>
      <c r="V83" s="22">
        <v>-1.6146264011691536</v>
      </c>
      <c r="W83" s="22">
        <v>5.7000628340483583E-2</v>
      </c>
      <c r="X83" s="20">
        <f t="shared" si="2"/>
        <v>0</v>
      </c>
      <c r="Y83" s="20">
        <f t="shared" si="2"/>
        <v>5.7000628340483583E-2</v>
      </c>
      <c r="Z83" s="20">
        <f t="shared" si="3"/>
        <v>5.7000628340483583E-2</v>
      </c>
      <c r="AA83" s="20">
        <f>(Table134[[#This Row],[Survived]]-Z83)^2</f>
        <v>3.2490716312099403E-3</v>
      </c>
    </row>
    <row r="84" spans="1:27" x14ac:dyDescent="0.25">
      <c r="A84" s="14">
        <v>0</v>
      </c>
      <c r="B84" s="14" t="s">
        <v>9</v>
      </c>
      <c r="C84" s="14">
        <v>3</v>
      </c>
      <c r="D84" s="14" t="s">
        <v>8</v>
      </c>
      <c r="E84" s="14">
        <v>37</v>
      </c>
      <c r="F84" s="15">
        <v>7.9249999999999998</v>
      </c>
      <c r="G84" s="14">
        <v>2</v>
      </c>
      <c r="H84" s="14">
        <v>0</v>
      </c>
      <c r="I84" s="20">
        <f>Table1342[[#This Row],[Age]]/$E$1</f>
        <v>0.46250000000000002</v>
      </c>
      <c r="J84" s="20">
        <f>LOG10(Table1342[[#This Row],[Fare]]+1)</f>
        <v>0.95060822478423079</v>
      </c>
      <c r="K84" s="14">
        <f>IF(Table1342[[#This Row],[Pclass]]=1,1,0)</f>
        <v>0</v>
      </c>
      <c r="L84" s="14">
        <f>IF(Table1342[[#This Row],[Pclass]]=2,1,0)</f>
        <v>0</v>
      </c>
      <c r="M84" s="14">
        <f>IF(Table1342[[#This Row],[Embarked]]="S",1,0)</f>
        <v>1</v>
      </c>
      <c r="N84" s="14">
        <f>IF(Table1342[[#This Row],[Embarked]]="C",1,0)</f>
        <v>0</v>
      </c>
      <c r="O84" s="14">
        <f>IF(Table1342[[#This Row],[Sex]]="male",1,0)</f>
        <v>1</v>
      </c>
      <c r="P84" s="14">
        <v>1</v>
      </c>
      <c r="V84" s="22">
        <v>-1.687294611053195</v>
      </c>
      <c r="W84" s="22">
        <v>-0.12724291632438156</v>
      </c>
      <c r="X84" s="20">
        <f t="shared" si="2"/>
        <v>0</v>
      </c>
      <c r="Y84" s="20">
        <f t="shared" si="2"/>
        <v>0</v>
      </c>
      <c r="Z84" s="20">
        <f t="shared" si="3"/>
        <v>0</v>
      </c>
      <c r="AA84" s="20">
        <f>(Table134[[#This Row],[Survived]]-Z84)^2</f>
        <v>0</v>
      </c>
    </row>
    <row r="85" spans="1:27" x14ac:dyDescent="0.25">
      <c r="A85" s="14">
        <v>0</v>
      </c>
      <c r="B85" s="14" t="s">
        <v>9</v>
      </c>
      <c r="C85" s="14">
        <v>3</v>
      </c>
      <c r="D85" s="14" t="s">
        <v>8</v>
      </c>
      <c r="E85" s="14">
        <v>28</v>
      </c>
      <c r="F85" s="15">
        <v>7.8958000000000004</v>
      </c>
      <c r="G85" s="14">
        <v>0</v>
      </c>
      <c r="H85" s="14">
        <v>0</v>
      </c>
      <c r="I85" s="20">
        <f>Table1342[[#This Row],[Age]]/$E$1</f>
        <v>0.35</v>
      </c>
      <c r="J85" s="20">
        <f>LOG10(Table1342[[#This Row],[Fare]]+1)</f>
        <v>0.94918501031343461</v>
      </c>
      <c r="K85" s="14">
        <f>IF(Table1342[[#This Row],[Pclass]]=1,1,0)</f>
        <v>0</v>
      </c>
      <c r="L85" s="14">
        <f>IF(Table1342[[#This Row],[Pclass]]=2,1,0)</f>
        <v>0</v>
      </c>
      <c r="M85" s="14">
        <f>IF(Table1342[[#This Row],[Embarked]]="S",1,0)</f>
        <v>1</v>
      </c>
      <c r="N85" s="14">
        <f>IF(Table1342[[#This Row],[Embarked]]="C",1,0)</f>
        <v>0</v>
      </c>
      <c r="O85" s="14">
        <f>IF(Table1342[[#This Row],[Sex]]="male",1,0)</f>
        <v>1</v>
      </c>
      <c r="P85" s="14">
        <v>1</v>
      </c>
      <c r="V85" s="22">
        <v>-1.5690921968577338</v>
      </c>
      <c r="W85" s="22">
        <v>8.7268573433464169E-2</v>
      </c>
      <c r="X85" s="20">
        <f t="shared" si="2"/>
        <v>0</v>
      </c>
      <c r="Y85" s="20">
        <f t="shared" si="2"/>
        <v>8.7268573433464169E-2</v>
      </c>
      <c r="Z85" s="20">
        <f t="shared" si="3"/>
        <v>8.7268573433464169E-2</v>
      </c>
      <c r="AA85" s="20">
        <f>(Table134[[#This Row],[Survived]]-Z85)^2</f>
        <v>7.6158039091119281E-3</v>
      </c>
    </row>
    <row r="86" spans="1:27" x14ac:dyDescent="0.25">
      <c r="A86" s="14">
        <v>1</v>
      </c>
      <c r="B86" s="14" t="s">
        <v>9</v>
      </c>
      <c r="C86" s="14">
        <v>3</v>
      </c>
      <c r="D86" s="14" t="s">
        <v>10</v>
      </c>
      <c r="E86" s="14">
        <v>21</v>
      </c>
      <c r="F86" s="15">
        <v>7.65</v>
      </c>
      <c r="G86" s="14">
        <v>0</v>
      </c>
      <c r="H86" s="14">
        <v>0</v>
      </c>
      <c r="I86" s="20">
        <f>Table1342[[#This Row],[Age]]/$E$1</f>
        <v>0.26250000000000001</v>
      </c>
      <c r="J86" s="20">
        <f>LOG10(Table1342[[#This Row],[Fare]]+1)</f>
        <v>0.93701610746481423</v>
      </c>
      <c r="K86" s="14">
        <f>IF(Table1342[[#This Row],[Pclass]]=1,1,0)</f>
        <v>0</v>
      </c>
      <c r="L86" s="14">
        <f>IF(Table1342[[#This Row],[Pclass]]=2,1,0)</f>
        <v>0</v>
      </c>
      <c r="M86" s="14">
        <f>IF(Table1342[[#This Row],[Embarked]]="S",1,0)</f>
        <v>1</v>
      </c>
      <c r="N86" s="14">
        <f>IF(Table1342[[#This Row],[Embarked]]="C",1,0)</f>
        <v>0</v>
      </c>
      <c r="O86" s="14">
        <f>IF(Table1342[[#This Row],[Sex]]="male",1,0)</f>
        <v>0</v>
      </c>
      <c r="P86" s="14">
        <v>1</v>
      </c>
      <c r="V86" s="22">
        <v>-1.0044252987503983</v>
      </c>
      <c r="W86" s="22">
        <v>0.62708120571982517</v>
      </c>
      <c r="X86" s="20">
        <f t="shared" si="2"/>
        <v>0</v>
      </c>
      <c r="Y86" s="20">
        <f t="shared" si="2"/>
        <v>0.62708120571982517</v>
      </c>
      <c r="Z86" s="20">
        <f t="shared" si="3"/>
        <v>0.62708120571982517</v>
      </c>
      <c r="AA86" s="20">
        <f>(Table134[[#This Row],[Survived]]-Z86)^2</f>
        <v>0.13906842712737935</v>
      </c>
    </row>
    <row r="87" spans="1:27" x14ac:dyDescent="0.25">
      <c r="A87" s="14">
        <v>0</v>
      </c>
      <c r="B87" s="14" t="s">
        <v>9</v>
      </c>
      <c r="C87" s="14">
        <v>3</v>
      </c>
      <c r="D87" s="14" t="s">
        <v>8</v>
      </c>
      <c r="E87" s="14">
        <v>38</v>
      </c>
      <c r="F87" s="15">
        <v>7.8958000000000004</v>
      </c>
      <c r="G87" s="14">
        <v>0</v>
      </c>
      <c r="H87" s="14">
        <v>0</v>
      </c>
      <c r="I87" s="20">
        <f>Table1342[[#This Row],[Age]]/$E$1</f>
        <v>0.47499999999999998</v>
      </c>
      <c r="J87" s="20">
        <f>LOG10(Table1342[[#This Row],[Fare]]+1)</f>
        <v>0.94918501031343461</v>
      </c>
      <c r="K87" s="14">
        <f>IF(Table1342[[#This Row],[Pclass]]=1,1,0)</f>
        <v>0</v>
      </c>
      <c r="L87" s="14">
        <f>IF(Table1342[[#This Row],[Pclass]]=2,1,0)</f>
        <v>0</v>
      </c>
      <c r="M87" s="14">
        <f>IF(Table1342[[#This Row],[Embarked]]="S",1,0)</f>
        <v>1</v>
      </c>
      <c r="N87" s="14">
        <f>IF(Table1342[[#This Row],[Embarked]]="C",1,0)</f>
        <v>0</v>
      </c>
      <c r="O87" s="14">
        <f>IF(Table1342[[#This Row],[Sex]]="male",1,0)</f>
        <v>1</v>
      </c>
      <c r="P87" s="14">
        <v>1</v>
      </c>
      <c r="V87" s="22">
        <v>-1.6609872832434973</v>
      </c>
      <c r="W87" s="22">
        <v>2.1654936201012553E-2</v>
      </c>
      <c r="X87" s="20">
        <f t="shared" si="2"/>
        <v>0</v>
      </c>
      <c r="Y87" s="20">
        <f t="shared" si="2"/>
        <v>2.1654936201012553E-2</v>
      </c>
      <c r="Z87" s="20">
        <f t="shared" si="3"/>
        <v>2.1654936201012553E-2</v>
      </c>
      <c r="AA87" s="20">
        <f>(Table134[[#This Row],[Survived]]-Z87)^2</f>
        <v>4.68936261869924E-4</v>
      </c>
    </row>
    <row r="88" spans="1:27" x14ac:dyDescent="0.25">
      <c r="A88" s="14">
        <v>0</v>
      </c>
      <c r="B88" s="14" t="s">
        <v>9</v>
      </c>
      <c r="C88" s="14">
        <v>1</v>
      </c>
      <c r="D88" s="14" t="s">
        <v>8</v>
      </c>
      <c r="E88" s="14">
        <v>47</v>
      </c>
      <c r="F88" s="15">
        <v>52</v>
      </c>
      <c r="G88" s="14">
        <v>0</v>
      </c>
      <c r="H88" s="14">
        <v>0</v>
      </c>
      <c r="I88" s="20">
        <f>Table1342[[#This Row],[Age]]/$E$1</f>
        <v>0.58750000000000002</v>
      </c>
      <c r="J88" s="20">
        <f>LOG10(Table1342[[#This Row],[Fare]]+1)</f>
        <v>1.7242758696007889</v>
      </c>
      <c r="K88" s="14">
        <f>IF(Table1342[[#This Row],[Pclass]]=1,1,0)</f>
        <v>1</v>
      </c>
      <c r="L88" s="14">
        <f>IF(Table1342[[#This Row],[Pclass]]=2,1,0)</f>
        <v>0</v>
      </c>
      <c r="M88" s="14">
        <f>IF(Table1342[[#This Row],[Embarked]]="S",1,0)</f>
        <v>1</v>
      </c>
      <c r="N88" s="14">
        <f>IF(Table1342[[#This Row],[Embarked]]="C",1,0)</f>
        <v>0</v>
      </c>
      <c r="O88" s="14">
        <f>IF(Table1342[[#This Row],[Sex]]="male",1,0)</f>
        <v>1</v>
      </c>
      <c r="P88" s="14">
        <v>1</v>
      </c>
      <c r="V88" s="22">
        <v>-1.3615399468309055</v>
      </c>
      <c r="W88" s="22">
        <v>0.39299206999365088</v>
      </c>
      <c r="X88" s="20">
        <f t="shared" si="2"/>
        <v>0</v>
      </c>
      <c r="Y88" s="20">
        <f t="shared" si="2"/>
        <v>0.39299206999365088</v>
      </c>
      <c r="Z88" s="20">
        <f t="shared" si="3"/>
        <v>0.39299206999365088</v>
      </c>
      <c r="AA88" s="20">
        <f>(Table134[[#This Row],[Survived]]-Z88)^2</f>
        <v>0.15444276707789459</v>
      </c>
    </row>
    <row r="89" spans="1:27" x14ac:dyDescent="0.25">
      <c r="A89" s="14">
        <v>0</v>
      </c>
      <c r="B89" s="14" t="s">
        <v>11</v>
      </c>
      <c r="C89" s="14">
        <v>3</v>
      </c>
      <c r="D89" s="14" t="s">
        <v>10</v>
      </c>
      <c r="E89" s="14">
        <v>14.5</v>
      </c>
      <c r="F89" s="15">
        <v>14.4542</v>
      </c>
      <c r="G89" s="14">
        <v>1</v>
      </c>
      <c r="H89" s="14">
        <v>0</v>
      </c>
      <c r="I89" s="20">
        <f>Table1342[[#This Row],[Age]]/$E$1</f>
        <v>0.18124999999999999</v>
      </c>
      <c r="J89" s="20">
        <f>LOG10(Table1342[[#This Row],[Fare]]+1)</f>
        <v>1.1890465283525415</v>
      </c>
      <c r="K89" s="14">
        <f>IF(Table1342[[#This Row],[Pclass]]=1,1,0)</f>
        <v>0</v>
      </c>
      <c r="L89" s="14">
        <f>IF(Table1342[[#This Row],[Pclass]]=2,1,0)</f>
        <v>0</v>
      </c>
      <c r="M89" s="14">
        <f>IF(Table1342[[#This Row],[Embarked]]="S",1,0)</f>
        <v>0</v>
      </c>
      <c r="N89" s="14">
        <f>IF(Table1342[[#This Row],[Embarked]]="C",1,0)</f>
        <v>1</v>
      </c>
      <c r="O89" s="14">
        <f>IF(Table1342[[#This Row],[Sex]]="male",1,0)</f>
        <v>0</v>
      </c>
      <c r="P89" s="14">
        <v>1</v>
      </c>
      <c r="V89" s="22">
        <v>0.79653177473234904</v>
      </c>
      <c r="W89" s="22">
        <v>-2.7621229377824101</v>
      </c>
      <c r="X89" s="20">
        <f t="shared" si="2"/>
        <v>0.79653177473234904</v>
      </c>
      <c r="Y89" s="20">
        <f t="shared" si="2"/>
        <v>0</v>
      </c>
      <c r="Z89" s="20">
        <f t="shared" si="3"/>
        <v>0.79653177473234904</v>
      </c>
      <c r="AA89" s="20">
        <f>(Table134[[#This Row],[Survived]]-Z89)^2</f>
        <v>0.63446286815826569</v>
      </c>
    </row>
    <row r="90" spans="1:27" x14ac:dyDescent="0.25">
      <c r="A90" s="14">
        <v>0</v>
      </c>
      <c r="B90" s="14" t="s">
        <v>9</v>
      </c>
      <c r="C90" s="14">
        <v>3</v>
      </c>
      <c r="D90" s="14" t="s">
        <v>8</v>
      </c>
      <c r="E90" s="14">
        <v>22</v>
      </c>
      <c r="F90" s="15">
        <v>8.0500000000000007</v>
      </c>
      <c r="G90" s="14">
        <v>0</v>
      </c>
      <c r="H90" s="14">
        <v>0</v>
      </c>
      <c r="I90" s="20">
        <f>Table1342[[#This Row],[Age]]/$E$1</f>
        <v>0.27500000000000002</v>
      </c>
      <c r="J90" s="20">
        <f>LOG10(Table1342[[#This Row],[Fare]]+1)</f>
        <v>0.9566485792052033</v>
      </c>
      <c r="K90" s="14">
        <f>IF(Table1342[[#This Row],[Pclass]]=1,1,0)</f>
        <v>0</v>
      </c>
      <c r="L90" s="14">
        <f>IF(Table1342[[#This Row],[Pclass]]=2,1,0)</f>
        <v>0</v>
      </c>
      <c r="M90" s="14">
        <f>IF(Table1342[[#This Row],[Embarked]]="S",1,0)</f>
        <v>1</v>
      </c>
      <c r="N90" s="14">
        <f>IF(Table1342[[#This Row],[Embarked]]="C",1,0)</f>
        <v>0</v>
      </c>
      <c r="O90" s="14">
        <f>IF(Table1342[[#This Row],[Sex]]="male",1,0)</f>
        <v>1</v>
      </c>
      <c r="P90" s="14">
        <v>1</v>
      </c>
      <c r="V90" s="22">
        <v>-1.5138683205970038</v>
      </c>
      <c r="W90" s="22">
        <v>0.12717006210954063</v>
      </c>
      <c r="X90" s="20">
        <f t="shared" si="2"/>
        <v>0</v>
      </c>
      <c r="Y90" s="20">
        <f t="shared" si="2"/>
        <v>0.12717006210954063</v>
      </c>
      <c r="Z90" s="20">
        <f t="shared" si="3"/>
        <v>0.12717006210954063</v>
      </c>
      <c r="AA90" s="20">
        <f>(Table134[[#This Row],[Survived]]-Z90)^2</f>
        <v>1.6172224696944421E-2</v>
      </c>
    </row>
    <row r="91" spans="1:27" x14ac:dyDescent="0.25">
      <c r="A91" s="14">
        <v>0</v>
      </c>
      <c r="B91" s="14" t="s">
        <v>9</v>
      </c>
      <c r="C91" s="14">
        <v>3</v>
      </c>
      <c r="D91" s="14" t="s">
        <v>10</v>
      </c>
      <c r="E91" s="14">
        <v>20</v>
      </c>
      <c r="F91" s="15">
        <v>9.8249999999999993</v>
      </c>
      <c r="G91" s="14">
        <v>1</v>
      </c>
      <c r="H91" s="14">
        <v>0</v>
      </c>
      <c r="I91" s="20">
        <f>Table1342[[#This Row],[Age]]/$E$1</f>
        <v>0.25</v>
      </c>
      <c r="J91" s="20">
        <f>LOG10(Table1342[[#This Row],[Fare]]+1)</f>
        <v>1.034427905025403</v>
      </c>
      <c r="K91" s="14">
        <f>IF(Table1342[[#This Row],[Pclass]]=1,1,0)</f>
        <v>0</v>
      </c>
      <c r="L91" s="14">
        <f>IF(Table1342[[#This Row],[Pclass]]=2,1,0)</f>
        <v>0</v>
      </c>
      <c r="M91" s="14">
        <f>IF(Table1342[[#This Row],[Embarked]]="S",1,0)</f>
        <v>1</v>
      </c>
      <c r="N91" s="14">
        <f>IF(Table1342[[#This Row],[Embarked]]="C",1,0)</f>
        <v>0</v>
      </c>
      <c r="O91" s="14">
        <f>IF(Table1342[[#This Row],[Sex]]="male",1,0)</f>
        <v>0</v>
      </c>
      <c r="P91" s="14">
        <v>1</v>
      </c>
      <c r="V91" s="22">
        <v>-1.0118592855333135</v>
      </c>
      <c r="W91" s="22">
        <v>0.56282263482739392</v>
      </c>
      <c r="X91" s="20">
        <f t="shared" si="2"/>
        <v>0</v>
      </c>
      <c r="Y91" s="20">
        <f t="shared" si="2"/>
        <v>0.56282263482739392</v>
      </c>
      <c r="Z91" s="20">
        <f t="shared" si="3"/>
        <v>0.56282263482739392</v>
      </c>
      <c r="AA91" s="20">
        <f>(Table134[[#This Row],[Survived]]-Z91)^2</f>
        <v>0.31676931827405003</v>
      </c>
    </row>
    <row r="92" spans="1:27" x14ac:dyDescent="0.25">
      <c r="A92" s="14">
        <v>0</v>
      </c>
      <c r="B92" s="14" t="s">
        <v>11</v>
      </c>
      <c r="C92" s="14">
        <v>3</v>
      </c>
      <c r="D92" s="14" t="s">
        <v>10</v>
      </c>
      <c r="E92" s="14">
        <v>17</v>
      </c>
      <c r="F92" s="15">
        <v>14.458299999999999</v>
      </c>
      <c r="G92" s="14">
        <v>0</v>
      </c>
      <c r="H92" s="14">
        <v>0</v>
      </c>
      <c r="I92" s="20">
        <f>Table1342[[#This Row],[Age]]/$E$1</f>
        <v>0.21249999999999999</v>
      </c>
      <c r="J92" s="20">
        <f>LOG10(Table1342[[#This Row],[Fare]]+1)</f>
        <v>1.1891617314183722</v>
      </c>
      <c r="K92" s="14">
        <f>IF(Table1342[[#This Row],[Pclass]]=1,1,0)</f>
        <v>0</v>
      </c>
      <c r="L92" s="14">
        <f>IF(Table1342[[#This Row],[Pclass]]=2,1,0)</f>
        <v>0</v>
      </c>
      <c r="M92" s="14">
        <f>IF(Table1342[[#This Row],[Embarked]]="S",1,0)</f>
        <v>0</v>
      </c>
      <c r="N92" s="14">
        <f>IF(Table1342[[#This Row],[Embarked]]="C",1,0)</f>
        <v>1</v>
      </c>
      <c r="O92" s="14">
        <f>IF(Table1342[[#This Row],[Sex]]="male",1,0)</f>
        <v>0</v>
      </c>
      <c r="P92" s="14">
        <v>1</v>
      </c>
      <c r="V92" s="22">
        <v>0.79131603972540909</v>
      </c>
      <c r="W92" s="22">
        <v>-2.7007376595660917</v>
      </c>
      <c r="X92" s="20">
        <f t="shared" si="2"/>
        <v>0.79131603972540909</v>
      </c>
      <c r="Y92" s="20">
        <f t="shared" si="2"/>
        <v>0</v>
      </c>
      <c r="Z92" s="20">
        <f t="shared" si="3"/>
        <v>0.79131603972540909</v>
      </c>
      <c r="AA92" s="20">
        <f>(Table134[[#This Row],[Survived]]-Z92)^2</f>
        <v>0.62618107472670526</v>
      </c>
    </row>
    <row r="93" spans="1:27" x14ac:dyDescent="0.25">
      <c r="A93" s="14">
        <v>0</v>
      </c>
      <c r="B93" s="14" t="s">
        <v>9</v>
      </c>
      <c r="C93" s="14">
        <v>3</v>
      </c>
      <c r="D93" s="14" t="s">
        <v>8</v>
      </c>
      <c r="E93" s="14">
        <v>21</v>
      </c>
      <c r="F93" s="15">
        <v>7.9249999999999998</v>
      </c>
      <c r="G93" s="14">
        <v>0</v>
      </c>
      <c r="H93" s="14">
        <v>0</v>
      </c>
      <c r="I93" s="20">
        <f>Table1342[[#This Row],[Age]]/$E$1</f>
        <v>0.26250000000000001</v>
      </c>
      <c r="J93" s="20">
        <f>LOG10(Table1342[[#This Row],[Fare]]+1)</f>
        <v>0.95060822478423079</v>
      </c>
      <c r="K93" s="14">
        <f>IF(Table1342[[#This Row],[Pclass]]=1,1,0)</f>
        <v>0</v>
      </c>
      <c r="L93" s="14">
        <f>IF(Table1342[[#This Row],[Pclass]]=2,1,0)</f>
        <v>0</v>
      </c>
      <c r="M93" s="14">
        <f>IF(Table1342[[#This Row],[Embarked]]="S",1,0)</f>
        <v>1</v>
      </c>
      <c r="N93" s="14">
        <f>IF(Table1342[[#This Row],[Embarked]]="C",1,0)</f>
        <v>0</v>
      </c>
      <c r="O93" s="14">
        <f>IF(Table1342[[#This Row],[Sex]]="male",1,0)</f>
        <v>1</v>
      </c>
      <c r="P93" s="14">
        <v>1</v>
      </c>
      <c r="V93" s="22">
        <v>-1.5047490799941097</v>
      </c>
      <c r="W93" s="22">
        <v>0.13329981471821561</v>
      </c>
      <c r="X93" s="20">
        <f t="shared" si="2"/>
        <v>0</v>
      </c>
      <c r="Y93" s="20">
        <f t="shared" si="2"/>
        <v>0.13329981471821561</v>
      </c>
      <c r="Z93" s="20">
        <f t="shared" si="3"/>
        <v>0.13329981471821561</v>
      </c>
      <c r="AA93" s="20">
        <f>(Table134[[#This Row],[Survived]]-Z93)^2</f>
        <v>1.7768840603910614E-2</v>
      </c>
    </row>
    <row r="94" spans="1:27" x14ac:dyDescent="0.25">
      <c r="A94" s="14">
        <v>0</v>
      </c>
      <c r="B94" s="14" t="s">
        <v>12</v>
      </c>
      <c r="C94" s="14">
        <v>3</v>
      </c>
      <c r="D94" s="14" t="s">
        <v>8</v>
      </c>
      <c r="E94" s="14">
        <v>70.5</v>
      </c>
      <c r="F94" s="15">
        <v>7.75</v>
      </c>
      <c r="G94" s="14">
        <v>0</v>
      </c>
      <c r="H94" s="14">
        <v>0</v>
      </c>
      <c r="I94" s="20">
        <f>Table1342[[#This Row],[Age]]/$E$1</f>
        <v>0.88124999999999998</v>
      </c>
      <c r="J94" s="20">
        <f>LOG10(Table1342[[#This Row],[Fare]]+1)</f>
        <v>0.94200805302231327</v>
      </c>
      <c r="K94" s="14">
        <f>IF(Table1342[[#This Row],[Pclass]]=1,1,0)</f>
        <v>0</v>
      </c>
      <c r="L94" s="14">
        <f>IF(Table1342[[#This Row],[Pclass]]=2,1,0)</f>
        <v>0</v>
      </c>
      <c r="M94" s="14">
        <f>IF(Table1342[[#This Row],[Embarked]]="S",1,0)</f>
        <v>0</v>
      </c>
      <c r="N94" s="14">
        <f>IF(Table1342[[#This Row],[Embarked]]="C",1,0)</f>
        <v>0</v>
      </c>
      <c r="O94" s="14">
        <f>IF(Table1342[[#This Row],[Sex]]="male",1,0)</f>
        <v>1</v>
      </c>
      <c r="P94" s="14">
        <v>1</v>
      </c>
      <c r="V94" s="22">
        <v>-0.41566136350176075</v>
      </c>
      <c r="W94" s="22">
        <v>-2.8968262997498266</v>
      </c>
      <c r="X94" s="20">
        <f t="shared" si="2"/>
        <v>0</v>
      </c>
      <c r="Y94" s="20">
        <f t="shared" si="2"/>
        <v>0</v>
      </c>
      <c r="Z94" s="20">
        <f t="shared" si="3"/>
        <v>0</v>
      </c>
      <c r="AA94" s="20">
        <f>(Table134[[#This Row],[Survived]]-Z94)^2</f>
        <v>0</v>
      </c>
    </row>
    <row r="95" spans="1:27" x14ac:dyDescent="0.25">
      <c r="A95" s="14">
        <v>0</v>
      </c>
      <c r="B95" s="14" t="s">
        <v>9</v>
      </c>
      <c r="C95" s="14">
        <v>2</v>
      </c>
      <c r="D95" s="14" t="s">
        <v>8</v>
      </c>
      <c r="E95" s="14">
        <v>29</v>
      </c>
      <c r="F95" s="15">
        <v>21</v>
      </c>
      <c r="G95" s="14">
        <v>1</v>
      </c>
      <c r="H95" s="14">
        <v>0</v>
      </c>
      <c r="I95" s="20">
        <f>Table1342[[#This Row],[Age]]/$E$1</f>
        <v>0.36249999999999999</v>
      </c>
      <c r="J95" s="20">
        <f>LOG10(Table1342[[#This Row],[Fare]]+1)</f>
        <v>1.3424226808222062</v>
      </c>
      <c r="K95" s="14">
        <f>IF(Table1342[[#This Row],[Pclass]]=1,1,0)</f>
        <v>0</v>
      </c>
      <c r="L95" s="14">
        <f>IF(Table1342[[#This Row],[Pclass]]=2,1,0)</f>
        <v>1</v>
      </c>
      <c r="M95" s="14">
        <f>IF(Table1342[[#This Row],[Embarked]]="S",1,0)</f>
        <v>1</v>
      </c>
      <c r="N95" s="14">
        <f>IF(Table1342[[#This Row],[Embarked]]="C",1,0)</f>
        <v>0</v>
      </c>
      <c r="O95" s="14">
        <f>IF(Table1342[[#This Row],[Sex]]="male",1,0)</f>
        <v>1</v>
      </c>
      <c r="P95" s="14">
        <v>1</v>
      </c>
      <c r="V95" s="22">
        <v>-1.4713589952912554</v>
      </c>
      <c r="W95" s="22">
        <v>0.23602604815853567</v>
      </c>
      <c r="X95" s="20">
        <f t="shared" si="2"/>
        <v>0</v>
      </c>
      <c r="Y95" s="20">
        <f t="shared" si="2"/>
        <v>0.23602604815853567</v>
      </c>
      <c r="Z95" s="20">
        <f t="shared" si="3"/>
        <v>0.23602604815853567</v>
      </c>
      <c r="AA95" s="20">
        <f>(Table134[[#This Row],[Survived]]-Z95)^2</f>
        <v>5.5708295409335404E-2</v>
      </c>
    </row>
    <row r="96" spans="1:27" x14ac:dyDescent="0.25">
      <c r="A96" s="14">
        <v>0</v>
      </c>
      <c r="B96" s="14" t="s">
        <v>11</v>
      </c>
      <c r="C96" s="14">
        <v>1</v>
      </c>
      <c r="D96" s="14" t="s">
        <v>8</v>
      </c>
      <c r="E96" s="14">
        <v>24</v>
      </c>
      <c r="F96" s="15">
        <v>247.52080000000001</v>
      </c>
      <c r="G96" s="14">
        <v>0</v>
      </c>
      <c r="H96" s="14">
        <v>1</v>
      </c>
      <c r="I96" s="20">
        <f>Table1342[[#This Row],[Age]]/$E$1</f>
        <v>0.3</v>
      </c>
      <c r="J96" s="20">
        <f>LOG10(Table1342[[#This Row],[Fare]]+1)</f>
        <v>2.3953627429574396</v>
      </c>
      <c r="K96" s="14">
        <f>IF(Table1342[[#This Row],[Pclass]]=1,1,0)</f>
        <v>1</v>
      </c>
      <c r="L96" s="14">
        <f>IF(Table1342[[#This Row],[Pclass]]=2,1,0)</f>
        <v>0</v>
      </c>
      <c r="M96" s="14">
        <f>IF(Table1342[[#This Row],[Embarked]]="S",1,0)</f>
        <v>0</v>
      </c>
      <c r="N96" s="14">
        <f>IF(Table1342[[#This Row],[Embarked]]="C",1,0)</f>
        <v>1</v>
      </c>
      <c r="O96" s="14">
        <f>IF(Table1342[[#This Row],[Sex]]="male",1,0)</f>
        <v>1</v>
      </c>
      <c r="P96" s="14">
        <v>1</v>
      </c>
      <c r="V96" s="22">
        <v>0.57900048724064868</v>
      </c>
      <c r="W96" s="22">
        <v>-2.7903889894187506</v>
      </c>
      <c r="X96" s="20">
        <f t="shared" si="2"/>
        <v>0.57900048724064868</v>
      </c>
      <c r="Y96" s="20">
        <f t="shared" si="2"/>
        <v>0</v>
      </c>
      <c r="Z96" s="20">
        <f t="shared" si="3"/>
        <v>0.57900048724064868</v>
      </c>
      <c r="AA96" s="20">
        <f>(Table134[[#This Row],[Survived]]-Z96)^2</f>
        <v>0.33524156422490858</v>
      </c>
    </row>
    <row r="97" spans="1:27" x14ac:dyDescent="0.25">
      <c r="A97" s="14">
        <v>0</v>
      </c>
      <c r="B97" s="14" t="s">
        <v>9</v>
      </c>
      <c r="C97" s="14">
        <v>3</v>
      </c>
      <c r="D97" s="14" t="s">
        <v>10</v>
      </c>
      <c r="E97" s="14">
        <v>2</v>
      </c>
      <c r="F97" s="15">
        <v>31.274999999999999</v>
      </c>
      <c r="G97" s="14">
        <v>4</v>
      </c>
      <c r="H97" s="14">
        <v>2</v>
      </c>
      <c r="I97" s="20">
        <f>Table1342[[#This Row],[Age]]/$E$1</f>
        <v>2.5000000000000001E-2</v>
      </c>
      <c r="J97" s="20">
        <f>LOG10(Table1342[[#This Row],[Fare]]+1)</f>
        <v>1.5088662509384578</v>
      </c>
      <c r="K97" s="14">
        <f>IF(Table1342[[#This Row],[Pclass]]=1,1,0)</f>
        <v>0</v>
      </c>
      <c r="L97" s="14">
        <f>IF(Table1342[[#This Row],[Pclass]]=2,1,0)</f>
        <v>0</v>
      </c>
      <c r="M97" s="14">
        <f>IF(Table1342[[#This Row],[Embarked]]="S",1,0)</f>
        <v>1</v>
      </c>
      <c r="N97" s="14">
        <f>IF(Table1342[[#This Row],[Embarked]]="C",1,0)</f>
        <v>0</v>
      </c>
      <c r="O97" s="14">
        <f>IF(Table1342[[#This Row],[Sex]]="male",1,0)</f>
        <v>0</v>
      </c>
      <c r="P97" s="14">
        <v>1</v>
      </c>
      <c r="V97" s="22">
        <v>-0.96354933786928032</v>
      </c>
      <c r="W97" s="22">
        <v>0.46115984800156617</v>
      </c>
      <c r="X97" s="20">
        <f t="shared" si="2"/>
        <v>0</v>
      </c>
      <c r="Y97" s="20">
        <f t="shared" si="2"/>
        <v>0.46115984800156617</v>
      </c>
      <c r="Z97" s="20">
        <f t="shared" si="3"/>
        <v>0.46115984800156617</v>
      </c>
      <c r="AA97" s="20">
        <f>(Table134[[#This Row],[Survived]]-Z97)^2</f>
        <v>0.21266840540882762</v>
      </c>
    </row>
    <row r="98" spans="1:27" x14ac:dyDescent="0.25">
      <c r="A98" s="14">
        <v>0</v>
      </c>
      <c r="B98" s="14" t="s">
        <v>9</v>
      </c>
      <c r="C98" s="14">
        <v>2</v>
      </c>
      <c r="D98" s="14" t="s">
        <v>8</v>
      </c>
      <c r="E98" s="14">
        <v>21</v>
      </c>
      <c r="F98" s="15">
        <v>73.5</v>
      </c>
      <c r="G98" s="14">
        <v>2</v>
      </c>
      <c r="H98" s="14">
        <v>0</v>
      </c>
      <c r="I98" s="20">
        <f>Table1342[[#This Row],[Age]]/$E$1</f>
        <v>0.26250000000000001</v>
      </c>
      <c r="J98" s="20">
        <f>LOG10(Table1342[[#This Row],[Fare]]+1)</f>
        <v>1.8721562727482928</v>
      </c>
      <c r="K98" s="14">
        <f>IF(Table1342[[#This Row],[Pclass]]=1,1,0)</f>
        <v>0</v>
      </c>
      <c r="L98" s="14">
        <f>IF(Table1342[[#This Row],[Pclass]]=2,1,0)</f>
        <v>1</v>
      </c>
      <c r="M98" s="14">
        <f>IF(Table1342[[#This Row],[Embarked]]="S",1,0)</f>
        <v>1</v>
      </c>
      <c r="N98" s="14">
        <f>IF(Table1342[[#This Row],[Embarked]]="C",1,0)</f>
        <v>0</v>
      </c>
      <c r="O98" s="14">
        <f>IF(Table1342[[#This Row],[Sex]]="male",1,0)</f>
        <v>1</v>
      </c>
      <c r="P98" s="14">
        <v>1</v>
      </c>
      <c r="V98" s="22">
        <v>-1.4094371797492127</v>
      </c>
      <c r="W98" s="22">
        <v>0.24858840461453235</v>
      </c>
      <c r="X98" s="20">
        <f t="shared" si="2"/>
        <v>0</v>
      </c>
      <c r="Y98" s="20">
        <f t="shared" si="2"/>
        <v>0.24858840461453235</v>
      </c>
      <c r="Z98" s="20">
        <f t="shared" si="3"/>
        <v>0.24858840461453235</v>
      </c>
      <c r="AA98" s="20">
        <f>(Table134[[#This Row],[Survived]]-Z98)^2</f>
        <v>6.1796194908798452E-2</v>
      </c>
    </row>
    <row r="99" spans="1:27" x14ac:dyDescent="0.25">
      <c r="A99" s="14">
        <v>0</v>
      </c>
      <c r="B99" s="14" t="s">
        <v>11</v>
      </c>
      <c r="C99" s="14">
        <v>2</v>
      </c>
      <c r="D99" s="14" t="s">
        <v>8</v>
      </c>
      <c r="E99" s="14">
        <v>32.5</v>
      </c>
      <c r="F99" s="15">
        <v>30.070799999999998</v>
      </c>
      <c r="G99" s="14">
        <v>1</v>
      </c>
      <c r="H99" s="14">
        <v>0</v>
      </c>
      <c r="I99" s="20">
        <f>Table1342[[#This Row],[Age]]/$E$1</f>
        <v>0.40625</v>
      </c>
      <c r="J99" s="20">
        <f>LOG10(Table1342[[#This Row],[Fare]]+1)</f>
        <v>1.492352435460081</v>
      </c>
      <c r="K99" s="14">
        <f>IF(Table1342[[#This Row],[Pclass]]=1,1,0)</f>
        <v>0</v>
      </c>
      <c r="L99" s="14">
        <f>IF(Table1342[[#This Row],[Pclass]]=2,1,0)</f>
        <v>1</v>
      </c>
      <c r="M99" s="14">
        <f>IF(Table1342[[#This Row],[Embarked]]="S",1,0)</f>
        <v>0</v>
      </c>
      <c r="N99" s="14">
        <f>IF(Table1342[[#This Row],[Embarked]]="C",1,0)</f>
        <v>1</v>
      </c>
      <c r="O99" s="14">
        <f>IF(Table1342[[#This Row],[Sex]]="male",1,0)</f>
        <v>1</v>
      </c>
      <c r="P99" s="14">
        <v>1</v>
      </c>
      <c r="V99" s="22">
        <v>0.25427194115766816</v>
      </c>
      <c r="W99" s="22">
        <v>-3.1483068392014353</v>
      </c>
      <c r="X99" s="20">
        <f t="shared" si="2"/>
        <v>0.25427194115766816</v>
      </c>
      <c r="Y99" s="20">
        <f t="shared" si="2"/>
        <v>0</v>
      </c>
      <c r="Z99" s="20">
        <f t="shared" si="3"/>
        <v>0.25427194115766816</v>
      </c>
      <c r="AA99" s="20">
        <f>(Table134[[#This Row],[Survived]]-Z99)^2</f>
        <v>6.4654220060088655E-2</v>
      </c>
    </row>
    <row r="100" spans="1:27" x14ac:dyDescent="0.25">
      <c r="A100" s="14">
        <v>1</v>
      </c>
      <c r="B100" s="14" t="s">
        <v>9</v>
      </c>
      <c r="C100" s="14">
        <v>2</v>
      </c>
      <c r="D100" s="14" t="s">
        <v>10</v>
      </c>
      <c r="E100" s="14">
        <v>32.5</v>
      </c>
      <c r="F100" s="15">
        <v>13</v>
      </c>
      <c r="G100" s="14">
        <v>0</v>
      </c>
      <c r="H100" s="14">
        <v>0</v>
      </c>
      <c r="I100" s="20">
        <f>Table1342[[#This Row],[Age]]/$E$1</f>
        <v>0.40625</v>
      </c>
      <c r="J100" s="20">
        <f>LOG10(Table1342[[#This Row],[Fare]]+1)</f>
        <v>1.146128035678238</v>
      </c>
      <c r="K100" s="14">
        <f>IF(Table1342[[#This Row],[Pclass]]=1,1,0)</f>
        <v>0</v>
      </c>
      <c r="L100" s="14">
        <f>IF(Table1342[[#This Row],[Pclass]]=2,1,0)</f>
        <v>1</v>
      </c>
      <c r="M100" s="14">
        <f>IF(Table1342[[#This Row],[Embarked]]="S",1,0)</f>
        <v>1</v>
      </c>
      <c r="N100" s="14">
        <f>IF(Table1342[[#This Row],[Embarked]]="C",1,0)</f>
        <v>0</v>
      </c>
      <c r="O100" s="14">
        <f>IF(Table1342[[#This Row],[Sex]]="male",1,0)</f>
        <v>0</v>
      </c>
      <c r="P100" s="14">
        <v>1</v>
      </c>
      <c r="V100" s="22">
        <v>-0.9875671942952835</v>
      </c>
      <c r="W100" s="22">
        <v>0.77156818565121643</v>
      </c>
      <c r="X100" s="20">
        <f t="shared" si="2"/>
        <v>0</v>
      </c>
      <c r="Y100" s="20">
        <f t="shared" si="2"/>
        <v>0.77156818565121643</v>
      </c>
      <c r="Z100" s="20">
        <f t="shared" si="3"/>
        <v>0.77156818565121643</v>
      </c>
      <c r="AA100" s="20">
        <f>(Table134[[#This Row],[Survived]]-Z100)^2</f>
        <v>5.2181093806677126E-2</v>
      </c>
    </row>
    <row r="101" spans="1:27" x14ac:dyDescent="0.25">
      <c r="A101" s="14">
        <v>0</v>
      </c>
      <c r="B101" s="14" t="s">
        <v>9</v>
      </c>
      <c r="C101" s="14">
        <v>1</v>
      </c>
      <c r="D101" s="14" t="s">
        <v>8</v>
      </c>
      <c r="E101" s="14">
        <v>54</v>
      </c>
      <c r="F101" s="15">
        <v>77.287499999999994</v>
      </c>
      <c r="G101" s="14">
        <v>0</v>
      </c>
      <c r="H101" s="14">
        <v>1</v>
      </c>
      <c r="I101" s="20">
        <f>Table1342[[#This Row],[Age]]/$E$1</f>
        <v>0.67500000000000004</v>
      </c>
      <c r="J101" s="20">
        <f>LOG10(Table1342[[#This Row],[Fare]]+1)</f>
        <v>1.8936924247093643</v>
      </c>
      <c r="K101" s="14">
        <f>IF(Table1342[[#This Row],[Pclass]]=1,1,0)</f>
        <v>1</v>
      </c>
      <c r="L101" s="14">
        <f>IF(Table1342[[#This Row],[Pclass]]=2,1,0)</f>
        <v>0</v>
      </c>
      <c r="M101" s="14">
        <f>IF(Table1342[[#This Row],[Embarked]]="S",1,0)</f>
        <v>1</v>
      </c>
      <c r="N101" s="14">
        <f>IF(Table1342[[#This Row],[Embarked]]="C",1,0)</f>
        <v>0</v>
      </c>
      <c r="O101" s="14">
        <f>IF(Table1342[[#This Row],[Sex]]="male",1,0)</f>
        <v>1</v>
      </c>
      <c r="P101" s="14">
        <v>1</v>
      </c>
      <c r="V101" s="22">
        <v>-1.4585708210911899</v>
      </c>
      <c r="W101" s="22">
        <v>0.34900473161211609</v>
      </c>
      <c r="X101" s="20">
        <f t="shared" si="2"/>
        <v>0</v>
      </c>
      <c r="Y101" s="20">
        <f t="shared" si="2"/>
        <v>0.34900473161211609</v>
      </c>
      <c r="Z101" s="20">
        <f t="shared" si="3"/>
        <v>0.34900473161211609</v>
      </c>
      <c r="AA101" s="20">
        <f>(Table134[[#This Row],[Survived]]-Z101)^2</f>
        <v>0.12180430268764518</v>
      </c>
    </row>
    <row r="102" spans="1:27" x14ac:dyDescent="0.25">
      <c r="A102" s="14">
        <v>1</v>
      </c>
      <c r="B102" s="14" t="s">
        <v>11</v>
      </c>
      <c r="C102" s="14">
        <v>3</v>
      </c>
      <c r="D102" s="14" t="s">
        <v>8</v>
      </c>
      <c r="E102" s="14">
        <v>12</v>
      </c>
      <c r="F102" s="15">
        <v>11.2417</v>
      </c>
      <c r="G102" s="14">
        <v>1</v>
      </c>
      <c r="H102" s="14">
        <v>0</v>
      </c>
      <c r="I102" s="20">
        <f>Table1342[[#This Row],[Age]]/$E$1</f>
        <v>0.15</v>
      </c>
      <c r="J102" s="20">
        <f>LOG10(Table1342[[#This Row],[Fare]]+1)</f>
        <v>1.0878417322991751</v>
      </c>
      <c r="K102" s="14">
        <f>IF(Table1342[[#This Row],[Pclass]]=1,1,0)</f>
        <v>0</v>
      </c>
      <c r="L102" s="14">
        <f>IF(Table1342[[#This Row],[Pclass]]=2,1,0)</f>
        <v>0</v>
      </c>
      <c r="M102" s="14">
        <f>IF(Table1342[[#This Row],[Embarked]]="S",1,0)</f>
        <v>0</v>
      </c>
      <c r="N102" s="14">
        <f>IF(Table1342[[#This Row],[Embarked]]="C",1,0)</f>
        <v>1</v>
      </c>
      <c r="O102" s="14">
        <f>IF(Table1342[[#This Row],[Sex]]="male",1,0)</f>
        <v>1</v>
      </c>
      <c r="P102" s="14">
        <v>1</v>
      </c>
      <c r="V102" s="22">
        <v>0.31784632132750079</v>
      </c>
      <c r="W102" s="22">
        <v>-3.2477036871078884</v>
      </c>
      <c r="X102" s="20">
        <f t="shared" si="2"/>
        <v>0.31784632132750079</v>
      </c>
      <c r="Y102" s="20">
        <f t="shared" si="2"/>
        <v>0</v>
      </c>
      <c r="Z102" s="20">
        <f t="shared" si="3"/>
        <v>0.31784632132750079</v>
      </c>
      <c r="AA102" s="20">
        <f>(Table134[[#This Row],[Survived]]-Z102)^2</f>
        <v>0.4653336413264233</v>
      </c>
    </row>
    <row r="103" spans="1:27" x14ac:dyDescent="0.25">
      <c r="A103" s="14">
        <v>1</v>
      </c>
      <c r="B103" s="14" t="s">
        <v>9</v>
      </c>
      <c r="C103" s="14">
        <v>3</v>
      </c>
      <c r="D103" s="14" t="s">
        <v>8</v>
      </c>
      <c r="E103" s="14">
        <v>24</v>
      </c>
      <c r="F103" s="15">
        <v>7.1417000000000002</v>
      </c>
      <c r="G103" s="14">
        <v>0</v>
      </c>
      <c r="H103" s="14">
        <v>0</v>
      </c>
      <c r="I103" s="20">
        <f>Table1342[[#This Row],[Age]]/$E$1</f>
        <v>0.3</v>
      </c>
      <c r="J103" s="20">
        <f>LOG10(Table1342[[#This Row],[Fare]]+1)</f>
        <v>0.9107150957411293</v>
      </c>
      <c r="K103" s="14">
        <f>IF(Table1342[[#This Row],[Pclass]]=1,1,0)</f>
        <v>0</v>
      </c>
      <c r="L103" s="14">
        <f>IF(Table1342[[#This Row],[Pclass]]=2,1,0)</f>
        <v>0</v>
      </c>
      <c r="M103" s="14">
        <f>IF(Table1342[[#This Row],[Embarked]]="S",1,0)</f>
        <v>1</v>
      </c>
      <c r="N103" s="14">
        <f>IF(Table1342[[#This Row],[Embarked]]="C",1,0)</f>
        <v>0</v>
      </c>
      <c r="O103" s="14">
        <f>IF(Table1342[[#This Row],[Sex]]="male",1,0)</f>
        <v>1</v>
      </c>
      <c r="P103" s="14">
        <v>1</v>
      </c>
      <c r="V103" s="22">
        <v>-1.5327816865944632</v>
      </c>
      <c r="W103" s="22">
        <v>0.11076517593322688</v>
      </c>
      <c r="X103" s="20">
        <f t="shared" si="2"/>
        <v>0</v>
      </c>
      <c r="Y103" s="20">
        <f t="shared" si="2"/>
        <v>0.11076517593322688</v>
      </c>
      <c r="Z103" s="20">
        <f t="shared" si="3"/>
        <v>0.11076517593322688</v>
      </c>
      <c r="AA103" s="20">
        <f>(Table134[[#This Row],[Survived]]-Z103)^2</f>
        <v>0.79073857233306499</v>
      </c>
    </row>
    <row r="104" spans="1:27" x14ac:dyDescent="0.25">
      <c r="A104" s="14">
        <v>0</v>
      </c>
      <c r="B104" s="14" t="s">
        <v>9</v>
      </c>
      <c r="C104" s="14">
        <v>3</v>
      </c>
      <c r="D104" s="14" t="s">
        <v>8</v>
      </c>
      <c r="E104" s="14">
        <v>45</v>
      </c>
      <c r="F104" s="15">
        <v>6.9749999999999996</v>
      </c>
      <c r="G104" s="14">
        <v>0</v>
      </c>
      <c r="H104" s="14">
        <v>0</v>
      </c>
      <c r="I104" s="20">
        <f>Table1342[[#This Row],[Age]]/$E$1</f>
        <v>0.5625</v>
      </c>
      <c r="J104" s="20">
        <f>LOG10(Table1342[[#This Row],[Fare]]+1)</f>
        <v>0.90173069172921871</v>
      </c>
      <c r="K104" s="14">
        <f>IF(Table1342[[#This Row],[Pclass]]=1,1,0)</f>
        <v>0</v>
      </c>
      <c r="L104" s="14">
        <f>IF(Table1342[[#This Row],[Pclass]]=2,1,0)</f>
        <v>0</v>
      </c>
      <c r="M104" s="14">
        <f>IF(Table1342[[#This Row],[Embarked]]="S",1,0)</f>
        <v>1</v>
      </c>
      <c r="N104" s="14">
        <f>IF(Table1342[[#This Row],[Embarked]]="C",1,0)</f>
        <v>0</v>
      </c>
      <c r="O104" s="14">
        <f>IF(Table1342[[#This Row],[Sex]]="male",1,0)</f>
        <v>1</v>
      </c>
      <c r="P104" s="14">
        <v>1</v>
      </c>
      <c r="V104" s="22">
        <v>-1.7258658844580215</v>
      </c>
      <c r="W104" s="22">
        <v>-2.7665439258102609E-2</v>
      </c>
      <c r="X104" s="20">
        <f t="shared" si="2"/>
        <v>0</v>
      </c>
      <c r="Y104" s="20">
        <f t="shared" si="2"/>
        <v>0</v>
      </c>
      <c r="Z104" s="20">
        <f t="shared" si="3"/>
        <v>0</v>
      </c>
      <c r="AA104" s="20">
        <f>(Table134[[#This Row],[Survived]]-Z104)^2</f>
        <v>0</v>
      </c>
    </row>
    <row r="105" spans="1:27" x14ac:dyDescent="0.25">
      <c r="A105" s="14">
        <v>0</v>
      </c>
      <c r="B105" s="14" t="s">
        <v>11</v>
      </c>
      <c r="C105" s="14">
        <v>3</v>
      </c>
      <c r="D105" s="14" t="s">
        <v>8</v>
      </c>
      <c r="E105" s="14">
        <v>33</v>
      </c>
      <c r="F105" s="15">
        <v>7.8958000000000004</v>
      </c>
      <c r="G105" s="14">
        <v>0</v>
      </c>
      <c r="H105" s="14">
        <v>0</v>
      </c>
      <c r="I105" s="20">
        <f>Table1342[[#This Row],[Age]]/$E$1</f>
        <v>0.41249999999999998</v>
      </c>
      <c r="J105" s="20">
        <f>LOG10(Table1342[[#This Row],[Fare]]+1)</f>
        <v>0.94918501031343461</v>
      </c>
      <c r="K105" s="14">
        <f>IF(Table1342[[#This Row],[Pclass]]=1,1,0)</f>
        <v>0</v>
      </c>
      <c r="L105" s="14">
        <f>IF(Table1342[[#This Row],[Pclass]]=2,1,0)</f>
        <v>0</v>
      </c>
      <c r="M105" s="14">
        <f>IF(Table1342[[#This Row],[Embarked]]="S",1,0)</f>
        <v>0</v>
      </c>
      <c r="N105" s="14">
        <f>IF(Table1342[[#This Row],[Embarked]]="C",1,0)</f>
        <v>1</v>
      </c>
      <c r="O105" s="14">
        <f>IF(Table1342[[#This Row],[Sex]]="male",1,0)</f>
        <v>1</v>
      </c>
      <c r="P105" s="14">
        <v>1</v>
      </c>
      <c r="V105" s="22">
        <v>0.14101032908594124</v>
      </c>
      <c r="W105" s="22">
        <v>-3.3176195302951643</v>
      </c>
      <c r="X105" s="20">
        <f t="shared" si="2"/>
        <v>0.14101032908594124</v>
      </c>
      <c r="Y105" s="20">
        <f t="shared" si="2"/>
        <v>0</v>
      </c>
      <c r="Z105" s="20">
        <f t="shared" si="3"/>
        <v>0.14101032908594124</v>
      </c>
      <c r="AA105" s="20">
        <f>(Table134[[#This Row],[Survived]]-Z105)^2</f>
        <v>1.9883912908925445E-2</v>
      </c>
    </row>
    <row r="106" spans="1:27" x14ac:dyDescent="0.25">
      <c r="A106" s="14">
        <v>0</v>
      </c>
      <c r="B106" s="14" t="s">
        <v>9</v>
      </c>
      <c r="C106" s="14">
        <v>3</v>
      </c>
      <c r="D106" s="14" t="s">
        <v>8</v>
      </c>
      <c r="E106" s="14">
        <v>20</v>
      </c>
      <c r="F106" s="15">
        <v>7.05</v>
      </c>
      <c r="G106" s="14">
        <v>0</v>
      </c>
      <c r="H106" s="14">
        <v>0</v>
      </c>
      <c r="I106" s="20">
        <f>Table1342[[#This Row],[Age]]/$E$1</f>
        <v>0.25</v>
      </c>
      <c r="J106" s="20">
        <f>LOG10(Table1342[[#This Row],[Fare]]+1)</f>
        <v>0.90579588036786851</v>
      </c>
      <c r="K106" s="14">
        <f>IF(Table1342[[#This Row],[Pclass]]=1,1,0)</f>
        <v>0</v>
      </c>
      <c r="L106" s="14">
        <f>IF(Table1342[[#This Row],[Pclass]]=2,1,0)</f>
        <v>0</v>
      </c>
      <c r="M106" s="14">
        <f>IF(Table1342[[#This Row],[Embarked]]="S",1,0)</f>
        <v>1</v>
      </c>
      <c r="N106" s="14">
        <f>IF(Table1342[[#This Row],[Embarked]]="C",1,0)</f>
        <v>0</v>
      </c>
      <c r="O106" s="14">
        <f>IF(Table1342[[#This Row],[Sex]]="male",1,0)</f>
        <v>1</v>
      </c>
      <c r="P106" s="14">
        <v>1</v>
      </c>
      <c r="V106" s="22">
        <v>-1.4960808777552874</v>
      </c>
      <c r="W106" s="22">
        <v>0.13665913025486809</v>
      </c>
      <c r="X106" s="20">
        <f t="shared" si="2"/>
        <v>0</v>
      </c>
      <c r="Y106" s="20">
        <f t="shared" si="2"/>
        <v>0.13665913025486809</v>
      </c>
      <c r="Z106" s="20">
        <f t="shared" si="3"/>
        <v>0.13665913025486809</v>
      </c>
      <c r="AA106" s="20">
        <f>(Table134[[#This Row],[Survived]]-Z106)^2</f>
        <v>1.8675717882017003E-2</v>
      </c>
    </row>
    <row r="107" spans="1:27" x14ac:dyDescent="0.25">
      <c r="A107" s="14">
        <v>0</v>
      </c>
      <c r="B107" s="14" t="s">
        <v>9</v>
      </c>
      <c r="C107" s="14">
        <v>3</v>
      </c>
      <c r="D107" s="14" t="s">
        <v>10</v>
      </c>
      <c r="E107" s="14">
        <v>47</v>
      </c>
      <c r="F107" s="15">
        <v>14.5</v>
      </c>
      <c r="G107" s="14">
        <v>1</v>
      </c>
      <c r="H107" s="14">
        <v>0</v>
      </c>
      <c r="I107" s="20">
        <f>Table1342[[#This Row],[Age]]/$E$1</f>
        <v>0.58750000000000002</v>
      </c>
      <c r="J107" s="20">
        <f>LOG10(Table1342[[#This Row],[Fare]]+1)</f>
        <v>1.1903316981702914</v>
      </c>
      <c r="K107" s="14">
        <f>IF(Table1342[[#This Row],[Pclass]]=1,1,0)</f>
        <v>0</v>
      </c>
      <c r="L107" s="14">
        <f>IF(Table1342[[#This Row],[Pclass]]=2,1,0)</f>
        <v>0</v>
      </c>
      <c r="M107" s="14">
        <f>IF(Table1342[[#This Row],[Embarked]]="S",1,0)</f>
        <v>1</v>
      </c>
      <c r="N107" s="14">
        <f>IF(Table1342[[#This Row],[Embarked]]="C",1,0)</f>
        <v>0</v>
      </c>
      <c r="O107" s="14">
        <f>IF(Table1342[[#This Row],[Sex]]="male",1,0)</f>
        <v>0</v>
      </c>
      <c r="P107" s="14">
        <v>1</v>
      </c>
      <c r="V107" s="22">
        <v>-1.2581623746513435</v>
      </c>
      <c r="W107" s="22">
        <v>0.39680585762096765</v>
      </c>
      <c r="X107" s="20">
        <f t="shared" si="2"/>
        <v>0</v>
      </c>
      <c r="Y107" s="20">
        <f t="shared" si="2"/>
        <v>0.39680585762096765</v>
      </c>
      <c r="Z107" s="20">
        <f t="shared" si="3"/>
        <v>0.39680585762096765</v>
      </c>
      <c r="AA107" s="20">
        <f>(Table134[[#This Row],[Survived]]-Z107)^2</f>
        <v>0.15745488864231166</v>
      </c>
    </row>
    <row r="108" spans="1:27" x14ac:dyDescent="0.25">
      <c r="A108" s="14">
        <v>1</v>
      </c>
      <c r="B108" s="14" t="s">
        <v>9</v>
      </c>
      <c r="C108" s="14">
        <v>2</v>
      </c>
      <c r="D108" s="14" t="s">
        <v>10</v>
      </c>
      <c r="E108" s="14">
        <v>29</v>
      </c>
      <c r="F108" s="15">
        <v>26</v>
      </c>
      <c r="G108" s="14">
        <v>1</v>
      </c>
      <c r="H108" s="14">
        <v>0</v>
      </c>
      <c r="I108" s="20">
        <f>Table1342[[#This Row],[Age]]/$E$1</f>
        <v>0.36249999999999999</v>
      </c>
      <c r="J108" s="20">
        <f>LOG10(Table1342[[#This Row],[Fare]]+1)</f>
        <v>1.4313637641589874</v>
      </c>
      <c r="K108" s="14">
        <f>IF(Table1342[[#This Row],[Pclass]]=1,1,0)</f>
        <v>0</v>
      </c>
      <c r="L108" s="14">
        <f>IF(Table1342[[#This Row],[Pclass]]=2,1,0)</f>
        <v>1</v>
      </c>
      <c r="M108" s="14">
        <f>IF(Table1342[[#This Row],[Embarked]]="S",1,0)</f>
        <v>1</v>
      </c>
      <c r="N108" s="14">
        <f>IF(Table1342[[#This Row],[Embarked]]="C",1,0)</f>
        <v>0</v>
      </c>
      <c r="O108" s="14">
        <f>IF(Table1342[[#This Row],[Sex]]="male",1,0)</f>
        <v>0</v>
      </c>
      <c r="P108" s="14">
        <v>1</v>
      </c>
      <c r="V108" s="22">
        <v>-0.96984243526336056</v>
      </c>
      <c r="W108" s="22">
        <v>0.73713390809415724</v>
      </c>
      <c r="X108" s="20">
        <f t="shared" si="2"/>
        <v>0</v>
      </c>
      <c r="Y108" s="20">
        <f t="shared" si="2"/>
        <v>0.73713390809415724</v>
      </c>
      <c r="Z108" s="20">
        <f t="shared" si="3"/>
        <v>0.73713390809415724</v>
      </c>
      <c r="AA108" s="20">
        <f>(Table134[[#This Row],[Survived]]-Z108)^2</f>
        <v>6.9098582273850975E-2</v>
      </c>
    </row>
    <row r="109" spans="1:27" x14ac:dyDescent="0.25">
      <c r="A109" s="14">
        <v>0</v>
      </c>
      <c r="B109" s="14" t="s">
        <v>9</v>
      </c>
      <c r="C109" s="14">
        <v>2</v>
      </c>
      <c r="D109" s="14" t="s">
        <v>8</v>
      </c>
      <c r="E109" s="14">
        <v>25</v>
      </c>
      <c r="F109" s="15">
        <v>13</v>
      </c>
      <c r="G109" s="14">
        <v>0</v>
      </c>
      <c r="H109" s="14">
        <v>0</v>
      </c>
      <c r="I109" s="20">
        <f>Table1342[[#This Row],[Age]]/$E$1</f>
        <v>0.3125</v>
      </c>
      <c r="J109" s="20">
        <f>LOG10(Table1342[[#This Row],[Fare]]+1)</f>
        <v>1.146128035678238</v>
      </c>
      <c r="K109" s="14">
        <f>IF(Table1342[[#This Row],[Pclass]]=1,1,0)</f>
        <v>0</v>
      </c>
      <c r="L109" s="14">
        <f>IF(Table1342[[#This Row],[Pclass]]=2,1,0)</f>
        <v>1</v>
      </c>
      <c r="M109" s="14">
        <f>IF(Table1342[[#This Row],[Embarked]]="S",1,0)</f>
        <v>1</v>
      </c>
      <c r="N109" s="14">
        <f>IF(Table1342[[#This Row],[Embarked]]="C",1,0)</f>
        <v>0</v>
      </c>
      <c r="O109" s="14">
        <f>IF(Table1342[[#This Row],[Sex]]="male",1,0)</f>
        <v>1</v>
      </c>
      <c r="P109" s="14">
        <v>1</v>
      </c>
      <c r="V109" s="22">
        <v>-1.4191277791841592</v>
      </c>
      <c r="W109" s="22">
        <v>0.32602580325521879</v>
      </c>
      <c r="X109" s="20">
        <f t="shared" si="2"/>
        <v>0</v>
      </c>
      <c r="Y109" s="20">
        <f t="shared" si="2"/>
        <v>0.32602580325521879</v>
      </c>
      <c r="Z109" s="20">
        <f t="shared" si="3"/>
        <v>0.32602580325521879</v>
      </c>
      <c r="AA109" s="20">
        <f>(Table134[[#This Row],[Survived]]-Z109)^2</f>
        <v>0.10629282438821064</v>
      </c>
    </row>
    <row r="110" spans="1:27" x14ac:dyDescent="0.25">
      <c r="A110" s="14">
        <v>0</v>
      </c>
      <c r="B110" s="14" t="s">
        <v>11</v>
      </c>
      <c r="C110" s="14">
        <v>2</v>
      </c>
      <c r="D110" s="14" t="s">
        <v>8</v>
      </c>
      <c r="E110" s="14">
        <v>23</v>
      </c>
      <c r="F110" s="15">
        <v>15.0458</v>
      </c>
      <c r="G110" s="14">
        <v>0</v>
      </c>
      <c r="H110" s="14">
        <v>0</v>
      </c>
      <c r="I110" s="20">
        <f>Table1342[[#This Row],[Age]]/$E$1</f>
        <v>0.28749999999999998</v>
      </c>
      <c r="J110" s="20">
        <f>LOG10(Table1342[[#This Row],[Fare]]+1)</f>
        <v>1.2053613747144323</v>
      </c>
      <c r="K110" s="14">
        <f>IF(Table1342[[#This Row],[Pclass]]=1,1,0)</f>
        <v>0</v>
      </c>
      <c r="L110" s="14">
        <f>IF(Table1342[[#This Row],[Pclass]]=2,1,0)</f>
        <v>1</v>
      </c>
      <c r="M110" s="14">
        <f>IF(Table1342[[#This Row],[Embarked]]="S",1,0)</f>
        <v>0</v>
      </c>
      <c r="N110" s="14">
        <f>IF(Table1342[[#This Row],[Embarked]]="C",1,0)</f>
        <v>1</v>
      </c>
      <c r="O110" s="14">
        <f>IF(Table1342[[#This Row],[Sex]]="male",1,0)</f>
        <v>1</v>
      </c>
      <c r="P110" s="14">
        <v>1</v>
      </c>
      <c r="V110" s="22">
        <v>0.35599037447476023</v>
      </c>
      <c r="W110" s="22">
        <v>-3.028700259808661</v>
      </c>
      <c r="X110" s="20">
        <f t="shared" si="2"/>
        <v>0.35599037447476023</v>
      </c>
      <c r="Y110" s="20">
        <f t="shared" si="2"/>
        <v>0</v>
      </c>
      <c r="Z110" s="20">
        <f t="shared" si="3"/>
        <v>0.35599037447476023</v>
      </c>
      <c r="AA110" s="20">
        <f>(Table134[[#This Row],[Survived]]-Z110)^2</f>
        <v>0.12672914671868002</v>
      </c>
    </row>
    <row r="111" spans="1:27" x14ac:dyDescent="0.25">
      <c r="A111" s="14">
        <v>1</v>
      </c>
      <c r="B111" s="14" t="s">
        <v>9</v>
      </c>
      <c r="C111" s="14">
        <v>1</v>
      </c>
      <c r="D111" s="14" t="s">
        <v>10</v>
      </c>
      <c r="E111" s="14">
        <v>19</v>
      </c>
      <c r="F111" s="15">
        <v>26.283300000000001</v>
      </c>
      <c r="G111" s="14">
        <v>0</v>
      </c>
      <c r="H111" s="14">
        <v>2</v>
      </c>
      <c r="I111" s="20">
        <f>Table1342[[#This Row],[Age]]/$E$1</f>
        <v>0.23749999999999999</v>
      </c>
      <c r="J111" s="20">
        <f>LOG10(Table1342[[#This Row],[Fare]]+1)</f>
        <v>1.4358968984299505</v>
      </c>
      <c r="K111" s="14">
        <f>IF(Table1342[[#This Row],[Pclass]]=1,1,0)</f>
        <v>1</v>
      </c>
      <c r="L111" s="14">
        <f>IF(Table1342[[#This Row],[Pclass]]=2,1,0)</f>
        <v>0</v>
      </c>
      <c r="M111" s="14">
        <f>IF(Table1342[[#This Row],[Embarked]]="S",1,0)</f>
        <v>1</v>
      </c>
      <c r="N111" s="14">
        <f>IF(Table1342[[#This Row],[Embarked]]="C",1,0)</f>
        <v>0</v>
      </c>
      <c r="O111" s="14">
        <f>IF(Table1342[[#This Row],[Sex]]="male",1,0)</f>
        <v>0</v>
      </c>
      <c r="P111" s="14">
        <v>1</v>
      </c>
      <c r="V111" s="22">
        <v>-0.67645685254030585</v>
      </c>
      <c r="W111" s="22">
        <v>1.0305300909589863</v>
      </c>
      <c r="X111" s="20">
        <f t="shared" si="2"/>
        <v>0</v>
      </c>
      <c r="Y111" s="20">
        <f t="shared" si="2"/>
        <v>1.0305300909589863</v>
      </c>
      <c r="Z111" s="20">
        <f t="shared" si="3"/>
        <v>1.0305300909589863</v>
      </c>
      <c r="AA111" s="20">
        <f>(Table134[[#This Row],[Survived]]-Z111)^2</f>
        <v>9.3208645396397637E-4</v>
      </c>
    </row>
    <row r="112" spans="1:27" x14ac:dyDescent="0.25">
      <c r="A112" s="14">
        <v>0</v>
      </c>
      <c r="B112" s="14" t="s">
        <v>9</v>
      </c>
      <c r="C112" s="14">
        <v>1</v>
      </c>
      <c r="D112" s="14" t="s">
        <v>8</v>
      </c>
      <c r="E112" s="14">
        <v>37</v>
      </c>
      <c r="F112" s="15">
        <v>53.1</v>
      </c>
      <c r="G112" s="14">
        <v>1</v>
      </c>
      <c r="H112" s="14">
        <v>0</v>
      </c>
      <c r="I112" s="20">
        <f>Table1342[[#This Row],[Age]]/$E$1</f>
        <v>0.46250000000000002</v>
      </c>
      <c r="J112" s="20">
        <f>LOG10(Table1342[[#This Row],[Fare]]+1)</f>
        <v>1.7331972651065695</v>
      </c>
      <c r="K112" s="14">
        <f>IF(Table1342[[#This Row],[Pclass]]=1,1,0)</f>
        <v>1</v>
      </c>
      <c r="L112" s="14">
        <f>IF(Table1342[[#This Row],[Pclass]]=2,1,0)</f>
        <v>0</v>
      </c>
      <c r="M112" s="14">
        <f>IF(Table1342[[#This Row],[Embarked]]="S",1,0)</f>
        <v>1</v>
      </c>
      <c r="N112" s="14">
        <f>IF(Table1342[[#This Row],[Embarked]]="C",1,0)</f>
        <v>0</v>
      </c>
      <c r="O112" s="14">
        <f>IF(Table1342[[#This Row],[Sex]]="male",1,0)</f>
        <v>1</v>
      </c>
      <c r="P112" s="14">
        <v>1</v>
      </c>
      <c r="V112" s="22">
        <v>-1.2872977733967541</v>
      </c>
      <c r="W112" s="22">
        <v>0.38146272624628619</v>
      </c>
      <c r="X112" s="20">
        <f t="shared" si="2"/>
        <v>0</v>
      </c>
      <c r="Y112" s="20">
        <f t="shared" si="2"/>
        <v>0.38146272624628619</v>
      </c>
      <c r="Z112" s="20">
        <f t="shared" si="3"/>
        <v>0.38146272624628619</v>
      </c>
      <c r="AA112" s="20">
        <f>(Table134[[#This Row],[Survived]]-Z112)^2</f>
        <v>0.14551381151524909</v>
      </c>
    </row>
    <row r="113" spans="1:27" x14ac:dyDescent="0.25">
      <c r="A113" s="14">
        <v>0</v>
      </c>
      <c r="B113" s="14" t="s">
        <v>9</v>
      </c>
      <c r="C113" s="14">
        <v>3</v>
      </c>
      <c r="D113" s="14" t="s">
        <v>8</v>
      </c>
      <c r="E113" s="14">
        <v>16</v>
      </c>
      <c r="F113" s="15">
        <v>9.2166999999999994</v>
      </c>
      <c r="G113" s="14">
        <v>0</v>
      </c>
      <c r="H113" s="14">
        <v>0</v>
      </c>
      <c r="I113" s="20">
        <f>Table1342[[#This Row],[Age]]/$E$1</f>
        <v>0.2</v>
      </c>
      <c r="J113" s="20">
        <f>LOG10(Table1342[[#This Row],[Fare]]+1)</f>
        <v>1.0093106410801986</v>
      </c>
      <c r="K113" s="14">
        <f>IF(Table1342[[#This Row],[Pclass]]=1,1,0)</f>
        <v>0</v>
      </c>
      <c r="L113" s="14">
        <f>IF(Table1342[[#This Row],[Pclass]]=2,1,0)</f>
        <v>0</v>
      </c>
      <c r="M113" s="14">
        <f>IF(Table1342[[#This Row],[Embarked]]="S",1,0)</f>
        <v>1</v>
      </c>
      <c r="N113" s="14">
        <f>IF(Table1342[[#This Row],[Embarked]]="C",1,0)</f>
        <v>0</v>
      </c>
      <c r="O113" s="14">
        <f>IF(Table1342[[#This Row],[Sex]]="male",1,0)</f>
        <v>1</v>
      </c>
      <c r="P113" s="14">
        <v>1</v>
      </c>
      <c r="V113" s="22">
        <v>-1.4581186458323512</v>
      </c>
      <c r="W113" s="22">
        <v>0.1703011910639507</v>
      </c>
      <c r="X113" s="20">
        <f t="shared" si="2"/>
        <v>0</v>
      </c>
      <c r="Y113" s="20">
        <f t="shared" si="2"/>
        <v>0.1703011910639507</v>
      </c>
      <c r="Z113" s="20">
        <f t="shared" si="3"/>
        <v>0.1703011910639507</v>
      </c>
      <c r="AA113" s="20">
        <f>(Table134[[#This Row],[Survived]]-Z113)^2</f>
        <v>2.9002495677800239E-2</v>
      </c>
    </row>
    <row r="114" spans="1:27" x14ac:dyDescent="0.25">
      <c r="A114" s="14">
        <v>0</v>
      </c>
      <c r="B114" s="14" t="s">
        <v>11</v>
      </c>
      <c r="C114" s="14">
        <v>1</v>
      </c>
      <c r="D114" s="14" t="s">
        <v>8</v>
      </c>
      <c r="E114" s="14">
        <v>24</v>
      </c>
      <c r="F114" s="15">
        <v>79.2</v>
      </c>
      <c r="G114" s="14">
        <v>0</v>
      </c>
      <c r="H114" s="14">
        <v>0</v>
      </c>
      <c r="I114" s="20">
        <f>Table1342[[#This Row],[Age]]/$E$1</f>
        <v>0.3</v>
      </c>
      <c r="J114" s="20">
        <f>LOG10(Table1342[[#This Row],[Fare]]+1)</f>
        <v>1.9041743682841634</v>
      </c>
      <c r="K114" s="14">
        <f>IF(Table1342[[#This Row],[Pclass]]=1,1,0)</f>
        <v>1</v>
      </c>
      <c r="L114" s="14">
        <f>IF(Table1342[[#This Row],[Pclass]]=2,1,0)</f>
        <v>0</v>
      </c>
      <c r="M114" s="14">
        <f>IF(Table1342[[#This Row],[Embarked]]="S",1,0)</f>
        <v>0</v>
      </c>
      <c r="N114" s="14">
        <f>IF(Table1342[[#This Row],[Embarked]]="C",1,0)</f>
        <v>1</v>
      </c>
      <c r="O114" s="14">
        <f>IF(Table1342[[#This Row],[Sex]]="male",1,0)</f>
        <v>1</v>
      </c>
      <c r="P114" s="14">
        <v>1</v>
      </c>
      <c r="V114" s="22">
        <v>0.60796159788042003</v>
      </c>
      <c r="W114" s="22">
        <v>-2.815323274054458</v>
      </c>
      <c r="X114" s="20">
        <f t="shared" si="2"/>
        <v>0.60796159788042003</v>
      </c>
      <c r="Y114" s="20">
        <f t="shared" si="2"/>
        <v>0</v>
      </c>
      <c r="Z114" s="20">
        <f t="shared" si="3"/>
        <v>0.60796159788042003</v>
      </c>
      <c r="AA114" s="20">
        <f>(Table134[[#This Row],[Survived]]-Z114)^2</f>
        <v>0.36961730449731356</v>
      </c>
    </row>
    <row r="115" spans="1:27" x14ac:dyDescent="0.25">
      <c r="A115" s="14">
        <v>1</v>
      </c>
      <c r="B115" s="14" t="s">
        <v>9</v>
      </c>
      <c r="C115" s="14">
        <v>3</v>
      </c>
      <c r="D115" s="14" t="s">
        <v>10</v>
      </c>
      <c r="E115" s="14">
        <v>22</v>
      </c>
      <c r="F115" s="15">
        <v>7.75</v>
      </c>
      <c r="G115" s="14">
        <v>0</v>
      </c>
      <c r="H115" s="14">
        <v>0</v>
      </c>
      <c r="I115" s="20">
        <f>Table1342[[#This Row],[Age]]/$E$1</f>
        <v>0.27500000000000002</v>
      </c>
      <c r="J115" s="20">
        <f>LOG10(Table1342[[#This Row],[Fare]]+1)</f>
        <v>0.94200805302231327</v>
      </c>
      <c r="K115" s="14">
        <f>IF(Table1342[[#This Row],[Pclass]]=1,1,0)</f>
        <v>0</v>
      </c>
      <c r="L115" s="14">
        <f>IF(Table1342[[#This Row],[Pclass]]=2,1,0)</f>
        <v>0</v>
      </c>
      <c r="M115" s="14">
        <f>IF(Table1342[[#This Row],[Embarked]]="S",1,0)</f>
        <v>1</v>
      </c>
      <c r="N115" s="14">
        <f>IF(Table1342[[#This Row],[Embarked]]="C",1,0)</f>
        <v>0</v>
      </c>
      <c r="O115" s="14">
        <f>IF(Table1342[[#This Row],[Sex]]="male",1,0)</f>
        <v>0</v>
      </c>
      <c r="P115" s="14">
        <v>1</v>
      </c>
      <c r="V115" s="22">
        <v>-1.0135567355964756</v>
      </c>
      <c r="W115" s="22">
        <v>0.62087653947420884</v>
      </c>
      <c r="X115" s="20">
        <f t="shared" si="2"/>
        <v>0</v>
      </c>
      <c r="Y115" s="20">
        <f t="shared" si="2"/>
        <v>0.62087653947420884</v>
      </c>
      <c r="Z115" s="20">
        <f t="shared" si="3"/>
        <v>0.62087653947420884</v>
      </c>
      <c r="AA115" s="20">
        <f>(Table134[[#This Row],[Survived]]-Z115)^2</f>
        <v>0.14373459832105112</v>
      </c>
    </row>
    <row r="116" spans="1:27" x14ac:dyDescent="0.25">
      <c r="A116" s="14">
        <v>1</v>
      </c>
      <c r="B116" s="14" t="s">
        <v>9</v>
      </c>
      <c r="C116" s="14">
        <v>3</v>
      </c>
      <c r="D116" s="14" t="s">
        <v>10</v>
      </c>
      <c r="E116" s="14">
        <v>24</v>
      </c>
      <c r="F116" s="15">
        <v>15.85</v>
      </c>
      <c r="G116" s="14">
        <v>1</v>
      </c>
      <c r="H116" s="14">
        <v>0</v>
      </c>
      <c r="I116" s="20">
        <f>Table1342[[#This Row],[Age]]/$E$1</f>
        <v>0.3</v>
      </c>
      <c r="J116" s="20">
        <f>LOG10(Table1342[[#This Row],[Fare]]+1)</f>
        <v>1.2265999052073575</v>
      </c>
      <c r="K116" s="14">
        <f>IF(Table1342[[#This Row],[Pclass]]=1,1,0)</f>
        <v>0</v>
      </c>
      <c r="L116" s="14">
        <f>IF(Table1342[[#This Row],[Pclass]]=2,1,0)</f>
        <v>0</v>
      </c>
      <c r="M116" s="14">
        <f>IF(Table1342[[#This Row],[Embarked]]="S",1,0)</f>
        <v>1</v>
      </c>
      <c r="N116" s="14">
        <f>IF(Table1342[[#This Row],[Embarked]]="C",1,0)</f>
        <v>0</v>
      </c>
      <c r="O116" s="14">
        <f>IF(Table1342[[#This Row],[Sex]]="male",1,0)</f>
        <v>0</v>
      </c>
      <c r="P116" s="14">
        <v>1</v>
      </c>
      <c r="V116" s="22">
        <v>-1.0463817643528499</v>
      </c>
      <c r="W116" s="22">
        <v>0.55030875351554931</v>
      </c>
      <c r="X116" s="20">
        <f t="shared" si="2"/>
        <v>0</v>
      </c>
      <c r="Y116" s="20">
        <f t="shared" si="2"/>
        <v>0.55030875351554931</v>
      </c>
      <c r="Z116" s="20">
        <f t="shared" si="3"/>
        <v>0.55030875351554931</v>
      </c>
      <c r="AA116" s="20">
        <f>(Table134[[#This Row],[Survived]]-Z116)^2</f>
        <v>0.20222221716473898</v>
      </c>
    </row>
    <row r="117" spans="1:27" x14ac:dyDescent="0.25">
      <c r="A117" s="14">
        <v>0</v>
      </c>
      <c r="B117" s="14" t="s">
        <v>12</v>
      </c>
      <c r="C117" s="14">
        <v>3</v>
      </c>
      <c r="D117" s="14" t="s">
        <v>8</v>
      </c>
      <c r="E117" s="14">
        <v>19</v>
      </c>
      <c r="F117" s="15">
        <v>6.75</v>
      </c>
      <c r="G117" s="14">
        <v>0</v>
      </c>
      <c r="H117" s="14">
        <v>0</v>
      </c>
      <c r="I117" s="20">
        <f>Table1342[[#This Row],[Age]]/$E$1</f>
        <v>0.23749999999999999</v>
      </c>
      <c r="J117" s="20">
        <f>LOG10(Table1342[[#This Row],[Fare]]+1)</f>
        <v>0.88930170250631024</v>
      </c>
      <c r="K117" s="14">
        <f>IF(Table1342[[#This Row],[Pclass]]=1,1,0)</f>
        <v>0</v>
      </c>
      <c r="L117" s="14">
        <f>IF(Table1342[[#This Row],[Pclass]]=2,1,0)</f>
        <v>0</v>
      </c>
      <c r="M117" s="14">
        <f>IF(Table1342[[#This Row],[Embarked]]="S",1,0)</f>
        <v>0</v>
      </c>
      <c r="N117" s="14">
        <f>IF(Table1342[[#This Row],[Embarked]]="C",1,0)</f>
        <v>0</v>
      </c>
      <c r="O117" s="14">
        <f>IF(Table1342[[#This Row],[Sex]]="male",1,0)</f>
        <v>1</v>
      </c>
      <c r="P117" s="14">
        <v>1</v>
      </c>
      <c r="V117" s="22">
        <v>5.6985193237619525E-2</v>
      </c>
      <c r="W117" s="22">
        <v>-2.5626821792448098</v>
      </c>
      <c r="X117" s="20">
        <f t="shared" si="2"/>
        <v>5.6985193237619525E-2</v>
      </c>
      <c r="Y117" s="20">
        <f t="shared" si="2"/>
        <v>0</v>
      </c>
      <c r="Z117" s="20">
        <f t="shared" si="3"/>
        <v>5.6985193237619525E-2</v>
      </c>
      <c r="AA117" s="20">
        <f>(Table134[[#This Row],[Survived]]-Z117)^2</f>
        <v>3.247312248328838E-3</v>
      </c>
    </row>
    <row r="118" spans="1:27" x14ac:dyDescent="0.25">
      <c r="A118" s="14">
        <v>0</v>
      </c>
      <c r="B118" s="14" t="s">
        <v>9</v>
      </c>
      <c r="C118" s="14">
        <v>2</v>
      </c>
      <c r="D118" s="14" t="s">
        <v>8</v>
      </c>
      <c r="E118" s="14">
        <v>18</v>
      </c>
      <c r="F118" s="15">
        <v>11.5</v>
      </c>
      <c r="G118" s="14">
        <v>0</v>
      </c>
      <c r="H118" s="14">
        <v>0</v>
      </c>
      <c r="I118" s="20">
        <f>Table1342[[#This Row],[Age]]/$E$1</f>
        <v>0.22500000000000001</v>
      </c>
      <c r="J118" s="20">
        <f>LOG10(Table1342[[#This Row],[Fare]]+1)</f>
        <v>1.0969100130080565</v>
      </c>
      <c r="K118" s="14">
        <f>IF(Table1342[[#This Row],[Pclass]]=1,1,0)</f>
        <v>0</v>
      </c>
      <c r="L118" s="14">
        <f>IF(Table1342[[#This Row],[Pclass]]=2,1,0)</f>
        <v>1</v>
      </c>
      <c r="M118" s="14">
        <f>IF(Table1342[[#This Row],[Embarked]]="S",1,0)</f>
        <v>1</v>
      </c>
      <c r="N118" s="14">
        <f>IF(Table1342[[#This Row],[Embarked]]="C",1,0)</f>
        <v>0</v>
      </c>
      <c r="O118" s="14">
        <f>IF(Table1342[[#This Row],[Sex]]="male",1,0)</f>
        <v>1</v>
      </c>
      <c r="P118" s="14">
        <v>1</v>
      </c>
      <c r="V118" s="22">
        <v>-1.3553737768013081</v>
      </c>
      <c r="W118" s="22">
        <v>0.36843849514993066</v>
      </c>
      <c r="X118" s="20">
        <f t="shared" si="2"/>
        <v>0</v>
      </c>
      <c r="Y118" s="20">
        <f t="shared" si="2"/>
        <v>0.36843849514993066</v>
      </c>
      <c r="Z118" s="20">
        <f t="shared" si="3"/>
        <v>0.36843849514993066</v>
      </c>
      <c r="AA118" s="20">
        <f>(Table134[[#This Row],[Survived]]-Z118)^2</f>
        <v>0.13574692470834548</v>
      </c>
    </row>
    <row r="119" spans="1:27" x14ac:dyDescent="0.25">
      <c r="A119" s="14">
        <v>0</v>
      </c>
      <c r="B119" s="14" t="s">
        <v>9</v>
      </c>
      <c r="C119" s="14">
        <v>2</v>
      </c>
      <c r="D119" s="14" t="s">
        <v>8</v>
      </c>
      <c r="E119" s="14">
        <v>19</v>
      </c>
      <c r="F119" s="15">
        <v>36.75</v>
      </c>
      <c r="G119" s="14">
        <v>1</v>
      </c>
      <c r="H119" s="14">
        <v>1</v>
      </c>
      <c r="I119" s="20">
        <f>Table1342[[#This Row],[Age]]/$E$1</f>
        <v>0.23749999999999999</v>
      </c>
      <c r="J119" s="20">
        <f>LOG10(Table1342[[#This Row],[Fare]]+1)</f>
        <v>1.576916955965207</v>
      </c>
      <c r="K119" s="14">
        <f>IF(Table1342[[#This Row],[Pclass]]=1,1,0)</f>
        <v>0</v>
      </c>
      <c r="L119" s="14">
        <f>IF(Table1342[[#This Row],[Pclass]]=2,1,0)</f>
        <v>1</v>
      </c>
      <c r="M119" s="14">
        <f>IF(Table1342[[#This Row],[Embarked]]="S",1,0)</f>
        <v>1</v>
      </c>
      <c r="N119" s="14">
        <f>IF(Table1342[[#This Row],[Embarked]]="C",1,0)</f>
        <v>0</v>
      </c>
      <c r="O119" s="14">
        <f>IF(Table1342[[#This Row],[Sex]]="male",1,0)</f>
        <v>1</v>
      </c>
      <c r="P119" s="14">
        <v>1</v>
      </c>
      <c r="V119" s="22">
        <v>-1.4114111671929062</v>
      </c>
      <c r="W119" s="22">
        <v>0.30823199558605774</v>
      </c>
      <c r="X119" s="20">
        <f t="shared" si="2"/>
        <v>0</v>
      </c>
      <c r="Y119" s="20">
        <f t="shared" si="2"/>
        <v>0.30823199558605774</v>
      </c>
      <c r="Z119" s="20">
        <f t="shared" si="3"/>
        <v>0.30823199558605774</v>
      </c>
      <c r="AA119" s="20">
        <f>(Table134[[#This Row],[Survived]]-Z119)^2</f>
        <v>9.5006963102963513E-2</v>
      </c>
    </row>
    <row r="120" spans="1:27" x14ac:dyDescent="0.25">
      <c r="A120" s="14">
        <v>1</v>
      </c>
      <c r="B120" s="14" t="s">
        <v>9</v>
      </c>
      <c r="C120" s="14">
        <v>3</v>
      </c>
      <c r="D120" s="14" t="s">
        <v>8</v>
      </c>
      <c r="E120" s="14">
        <v>27</v>
      </c>
      <c r="F120" s="15">
        <v>7.7957999999999998</v>
      </c>
      <c r="G120" s="14">
        <v>0</v>
      </c>
      <c r="H120" s="14">
        <v>0</v>
      </c>
      <c r="I120" s="20">
        <f>Table1342[[#This Row],[Age]]/$E$1</f>
        <v>0.33750000000000002</v>
      </c>
      <c r="J120" s="20">
        <f>LOG10(Table1342[[#This Row],[Fare]]+1)</f>
        <v>0.94427534575879857</v>
      </c>
      <c r="K120" s="14">
        <f>IF(Table1342[[#This Row],[Pclass]]=1,1,0)</f>
        <v>0</v>
      </c>
      <c r="L120" s="14">
        <f>IF(Table1342[[#This Row],[Pclass]]=2,1,0)</f>
        <v>0</v>
      </c>
      <c r="M120" s="14">
        <f>IF(Table1342[[#This Row],[Embarked]]="S",1,0)</f>
        <v>1</v>
      </c>
      <c r="N120" s="14">
        <f>IF(Table1342[[#This Row],[Embarked]]="C",1,0)</f>
        <v>0</v>
      </c>
      <c r="O120" s="14">
        <f>IF(Table1342[[#This Row],[Sex]]="male",1,0)</f>
        <v>1</v>
      </c>
      <c r="P120" s="14">
        <v>1</v>
      </c>
      <c r="V120" s="22">
        <v>-1.5599598028286767</v>
      </c>
      <c r="W120" s="22">
        <v>9.347911903530326E-2</v>
      </c>
      <c r="X120" s="20">
        <f t="shared" si="2"/>
        <v>0</v>
      </c>
      <c r="Y120" s="20">
        <f t="shared" si="2"/>
        <v>9.347911903530326E-2</v>
      </c>
      <c r="Z120" s="20">
        <f t="shared" si="3"/>
        <v>9.347911903530326E-2</v>
      </c>
      <c r="AA120" s="20">
        <f>(Table134[[#This Row],[Survived]]-Z120)^2</f>
        <v>0.82178010762500986</v>
      </c>
    </row>
    <row r="121" spans="1:27" x14ac:dyDescent="0.25">
      <c r="A121" s="14">
        <v>0</v>
      </c>
      <c r="B121" s="14" t="s">
        <v>9</v>
      </c>
      <c r="C121" s="14">
        <v>3</v>
      </c>
      <c r="D121" s="14" t="s">
        <v>10</v>
      </c>
      <c r="E121" s="14">
        <v>9</v>
      </c>
      <c r="F121" s="15">
        <v>34.375</v>
      </c>
      <c r="G121" s="14">
        <v>2</v>
      </c>
      <c r="H121" s="14">
        <v>2</v>
      </c>
      <c r="I121" s="20">
        <f>Table1342[[#This Row],[Age]]/$E$1</f>
        <v>0.1125</v>
      </c>
      <c r="J121" s="20">
        <f>LOG10(Table1342[[#This Row],[Fare]]+1)</f>
        <v>1.5486964485323467</v>
      </c>
      <c r="K121" s="14">
        <f>IF(Table1342[[#This Row],[Pclass]]=1,1,0)</f>
        <v>0</v>
      </c>
      <c r="L121" s="14">
        <f>IF(Table1342[[#This Row],[Pclass]]=2,1,0)</f>
        <v>0</v>
      </c>
      <c r="M121" s="14">
        <f>IF(Table1342[[#This Row],[Embarked]]="S",1,0)</f>
        <v>1</v>
      </c>
      <c r="N121" s="14">
        <f>IF(Table1342[[#This Row],[Embarked]]="C",1,0)</f>
        <v>0</v>
      </c>
      <c r="O121" s="14">
        <f>IF(Table1342[[#This Row],[Sex]]="male",1,0)</f>
        <v>0</v>
      </c>
      <c r="P121" s="14">
        <v>1</v>
      </c>
      <c r="V121" s="22">
        <v>-0.99189915690054931</v>
      </c>
      <c r="W121" s="22">
        <v>0.57363726428318929</v>
      </c>
      <c r="X121" s="20">
        <f t="shared" si="2"/>
        <v>0</v>
      </c>
      <c r="Y121" s="20">
        <f t="shared" si="2"/>
        <v>0.57363726428318929</v>
      </c>
      <c r="Z121" s="20">
        <f t="shared" si="3"/>
        <v>0.57363726428318929</v>
      </c>
      <c r="AA121" s="20">
        <f>(Table134[[#This Row],[Survived]]-Z121)^2</f>
        <v>0.32905971097430153</v>
      </c>
    </row>
    <row r="122" spans="1:27" x14ac:dyDescent="0.25">
      <c r="A122" s="14">
        <v>0</v>
      </c>
      <c r="B122" s="14" t="s">
        <v>9</v>
      </c>
      <c r="C122" s="14">
        <v>2</v>
      </c>
      <c r="D122" s="14" t="s">
        <v>8</v>
      </c>
      <c r="E122" s="14">
        <v>36.5</v>
      </c>
      <c r="F122" s="15">
        <v>26</v>
      </c>
      <c r="G122" s="14">
        <v>0</v>
      </c>
      <c r="H122" s="14">
        <v>2</v>
      </c>
      <c r="I122" s="20">
        <f>Table1342[[#This Row],[Age]]/$E$1</f>
        <v>0.45624999999999999</v>
      </c>
      <c r="J122" s="20">
        <f>LOG10(Table1342[[#This Row],[Fare]]+1)</f>
        <v>1.4313637641589874</v>
      </c>
      <c r="K122" s="14">
        <f>IF(Table1342[[#This Row],[Pclass]]=1,1,0)</f>
        <v>0</v>
      </c>
      <c r="L122" s="14">
        <f>IF(Table1342[[#This Row],[Pclass]]=2,1,0)</f>
        <v>1</v>
      </c>
      <c r="M122" s="14">
        <f>IF(Table1342[[#This Row],[Embarked]]="S",1,0)</f>
        <v>1</v>
      </c>
      <c r="N122" s="14">
        <f>IF(Table1342[[#This Row],[Embarked]]="C",1,0)</f>
        <v>0</v>
      </c>
      <c r="O122" s="14">
        <f>IF(Table1342[[#This Row],[Sex]]="male",1,0)</f>
        <v>1</v>
      </c>
      <c r="P122" s="14">
        <v>1</v>
      </c>
      <c r="V122" s="22">
        <v>-1.5908392597092071</v>
      </c>
      <c r="W122" s="22">
        <v>0.25062475627789249</v>
      </c>
      <c r="X122" s="20">
        <f t="shared" si="2"/>
        <v>0</v>
      </c>
      <c r="Y122" s="20">
        <f t="shared" si="2"/>
        <v>0.25062475627789249</v>
      </c>
      <c r="Z122" s="20">
        <f t="shared" si="3"/>
        <v>0.25062475627789249</v>
      </c>
      <c r="AA122" s="20">
        <f>(Table134[[#This Row],[Survived]]-Z122)^2</f>
        <v>6.2812768459353005E-2</v>
      </c>
    </row>
    <row r="123" spans="1:27" x14ac:dyDescent="0.25">
      <c r="A123" s="14">
        <v>0</v>
      </c>
      <c r="B123" s="14" t="s">
        <v>9</v>
      </c>
      <c r="C123" s="14">
        <v>2</v>
      </c>
      <c r="D123" s="14" t="s">
        <v>8</v>
      </c>
      <c r="E123" s="14">
        <v>42</v>
      </c>
      <c r="F123" s="15">
        <v>13</v>
      </c>
      <c r="G123" s="14">
        <v>0</v>
      </c>
      <c r="H123" s="14">
        <v>0</v>
      </c>
      <c r="I123" s="20">
        <f>Table1342[[#This Row],[Age]]/$E$1</f>
        <v>0.52500000000000002</v>
      </c>
      <c r="J123" s="20">
        <f>LOG10(Table1342[[#This Row],[Fare]]+1)</f>
        <v>1.146128035678238</v>
      </c>
      <c r="K123" s="14">
        <f>IF(Table1342[[#This Row],[Pclass]]=1,1,0)</f>
        <v>0</v>
      </c>
      <c r="L123" s="14">
        <f>IF(Table1342[[#This Row],[Pclass]]=2,1,0)</f>
        <v>1</v>
      </c>
      <c r="M123" s="14">
        <f>IF(Table1342[[#This Row],[Embarked]]="S",1,0)</f>
        <v>1</v>
      </c>
      <c r="N123" s="14">
        <f>IF(Table1342[[#This Row],[Embarked]]="C",1,0)</f>
        <v>0</v>
      </c>
      <c r="O123" s="14">
        <f>IF(Table1342[[#This Row],[Sex]]="male",1,0)</f>
        <v>1</v>
      </c>
      <c r="P123" s="14">
        <v>1</v>
      </c>
      <c r="V123" s="22">
        <v>-1.5753494260399574</v>
      </c>
      <c r="W123" s="22">
        <v>0.21448261996005158</v>
      </c>
      <c r="X123" s="20">
        <f t="shared" si="2"/>
        <v>0</v>
      </c>
      <c r="Y123" s="20">
        <f t="shared" si="2"/>
        <v>0.21448261996005158</v>
      </c>
      <c r="Z123" s="20">
        <f t="shared" si="3"/>
        <v>0.21448261996005158</v>
      </c>
      <c r="AA123" s="20">
        <f>(Table134[[#This Row],[Survived]]-Z123)^2</f>
        <v>4.600279426492792E-2</v>
      </c>
    </row>
    <row r="124" spans="1:27" x14ac:dyDescent="0.25">
      <c r="A124" s="14">
        <v>0</v>
      </c>
      <c r="B124" s="14" t="s">
        <v>9</v>
      </c>
      <c r="C124" s="14">
        <v>2</v>
      </c>
      <c r="D124" s="14" t="s">
        <v>8</v>
      </c>
      <c r="E124" s="14">
        <v>51</v>
      </c>
      <c r="F124" s="15">
        <v>12.525</v>
      </c>
      <c r="G124" s="14">
        <v>0</v>
      </c>
      <c r="H124" s="14">
        <v>0</v>
      </c>
      <c r="I124" s="20">
        <f>Table1342[[#This Row],[Age]]/$E$1</f>
        <v>0.63749999999999996</v>
      </c>
      <c r="J124" s="20">
        <f>LOG10(Table1342[[#This Row],[Fare]]+1)</f>
        <v>1.131137273778607</v>
      </c>
      <c r="K124" s="14">
        <f>IF(Table1342[[#This Row],[Pclass]]=1,1,0)</f>
        <v>0</v>
      </c>
      <c r="L124" s="14">
        <f>IF(Table1342[[#This Row],[Pclass]]=2,1,0)</f>
        <v>1</v>
      </c>
      <c r="M124" s="14">
        <f>IF(Table1342[[#This Row],[Embarked]]="S",1,0)</f>
        <v>1</v>
      </c>
      <c r="N124" s="14">
        <f>IF(Table1342[[#This Row],[Embarked]]="C",1,0)</f>
        <v>0</v>
      </c>
      <c r="O124" s="14">
        <f>IF(Table1342[[#This Row],[Sex]]="male",1,0)</f>
        <v>1</v>
      </c>
      <c r="P124" s="14">
        <v>1</v>
      </c>
      <c r="V124" s="22">
        <v>-1.6582293927912735</v>
      </c>
      <c r="W124" s="22">
        <v>0.15435918754180955</v>
      </c>
      <c r="X124" s="20">
        <f t="shared" si="2"/>
        <v>0</v>
      </c>
      <c r="Y124" s="20">
        <f t="shared" si="2"/>
        <v>0.15435918754180955</v>
      </c>
      <c r="Z124" s="20">
        <f t="shared" si="3"/>
        <v>0.15435918754180955</v>
      </c>
      <c r="AA124" s="20">
        <f>(Table134[[#This Row],[Survived]]-Z124)^2</f>
        <v>2.3826758778567533E-2</v>
      </c>
    </row>
    <row r="125" spans="1:27" x14ac:dyDescent="0.25">
      <c r="A125" s="14">
        <v>1</v>
      </c>
      <c r="B125" s="14" t="s">
        <v>9</v>
      </c>
      <c r="C125" s="14">
        <v>1</v>
      </c>
      <c r="D125" s="14" t="s">
        <v>10</v>
      </c>
      <c r="E125" s="14">
        <v>22</v>
      </c>
      <c r="F125" s="15">
        <v>66.599999999999994</v>
      </c>
      <c r="G125" s="14">
        <v>1</v>
      </c>
      <c r="H125" s="14">
        <v>0</v>
      </c>
      <c r="I125" s="20">
        <f>Table1342[[#This Row],[Age]]/$E$1</f>
        <v>0.27500000000000002</v>
      </c>
      <c r="J125" s="20">
        <f>LOG10(Table1342[[#This Row],[Fare]]+1)</f>
        <v>1.8299466959416359</v>
      </c>
      <c r="K125" s="14">
        <f>IF(Table1342[[#This Row],[Pclass]]=1,1,0)</f>
        <v>1</v>
      </c>
      <c r="L125" s="14">
        <f>IF(Table1342[[#This Row],[Pclass]]=2,1,0)</f>
        <v>0</v>
      </c>
      <c r="M125" s="14">
        <f>IF(Table1342[[#This Row],[Embarked]]="S",1,0)</f>
        <v>1</v>
      </c>
      <c r="N125" s="14">
        <f>IF(Table1342[[#This Row],[Embarked]]="C",1,0)</f>
        <v>0</v>
      </c>
      <c r="O125" s="14">
        <f>IF(Table1342[[#This Row],[Sex]]="male",1,0)</f>
        <v>0</v>
      </c>
      <c r="P125" s="14">
        <v>1</v>
      </c>
      <c r="V125" s="22">
        <v>-0.64784774851758176</v>
      </c>
      <c r="W125" s="22">
        <v>0.98154898438492522</v>
      </c>
      <c r="X125" s="20">
        <f t="shared" si="2"/>
        <v>0</v>
      </c>
      <c r="Y125" s="20">
        <f t="shared" si="2"/>
        <v>0.98154898438492522</v>
      </c>
      <c r="Z125" s="20">
        <f t="shared" si="3"/>
        <v>0.98154898438492522</v>
      </c>
      <c r="AA125" s="20">
        <f>(Table134[[#This Row],[Survived]]-Z125)^2</f>
        <v>3.4043997722773352E-4</v>
      </c>
    </row>
    <row r="126" spans="1:27" x14ac:dyDescent="0.25">
      <c r="A126" s="14">
        <v>0</v>
      </c>
      <c r="B126" s="14" t="s">
        <v>9</v>
      </c>
      <c r="C126" s="14">
        <v>3</v>
      </c>
      <c r="D126" s="14" t="s">
        <v>8</v>
      </c>
      <c r="E126" s="14">
        <v>55.5</v>
      </c>
      <c r="F126" s="15">
        <v>8.0500000000000007</v>
      </c>
      <c r="G126" s="14">
        <v>0</v>
      </c>
      <c r="H126" s="14">
        <v>0</v>
      </c>
      <c r="I126" s="20">
        <f>Table1342[[#This Row],[Age]]/$E$1</f>
        <v>0.69374999999999998</v>
      </c>
      <c r="J126" s="20">
        <f>LOG10(Table1342[[#This Row],[Fare]]+1)</f>
        <v>0.9566485792052033</v>
      </c>
      <c r="K126" s="14">
        <f>IF(Table1342[[#This Row],[Pclass]]=1,1,0)</f>
        <v>0</v>
      </c>
      <c r="L126" s="14">
        <f>IF(Table1342[[#This Row],[Pclass]]=2,1,0)</f>
        <v>0</v>
      </c>
      <c r="M126" s="14">
        <f>IF(Table1342[[#This Row],[Embarked]]="S",1,0)</f>
        <v>1</v>
      </c>
      <c r="N126" s="14">
        <f>IF(Table1342[[#This Row],[Embarked]]="C",1,0)</f>
        <v>0</v>
      </c>
      <c r="O126" s="14">
        <f>IF(Table1342[[#This Row],[Sex]]="male",1,0)</f>
        <v>1</v>
      </c>
      <c r="P126" s="14">
        <v>1</v>
      </c>
      <c r="V126" s="22">
        <v>-1.8217168599893114</v>
      </c>
      <c r="W126" s="22">
        <v>-9.2635622619171798E-2</v>
      </c>
      <c r="X126" s="20">
        <f t="shared" si="2"/>
        <v>0</v>
      </c>
      <c r="Y126" s="20">
        <f t="shared" si="2"/>
        <v>0</v>
      </c>
      <c r="Z126" s="20">
        <f t="shared" si="3"/>
        <v>0</v>
      </c>
      <c r="AA126" s="20">
        <f>(Table134[[#This Row],[Survived]]-Z126)^2</f>
        <v>0</v>
      </c>
    </row>
    <row r="127" spans="1:27" x14ac:dyDescent="0.25">
      <c r="A127" s="14">
        <v>0</v>
      </c>
      <c r="B127" s="14" t="s">
        <v>9</v>
      </c>
      <c r="C127" s="14">
        <v>3</v>
      </c>
      <c r="D127" s="14" t="s">
        <v>8</v>
      </c>
      <c r="E127" s="14">
        <v>40.5</v>
      </c>
      <c r="F127" s="15">
        <v>14.5</v>
      </c>
      <c r="G127" s="14">
        <v>0</v>
      </c>
      <c r="H127" s="14">
        <v>2</v>
      </c>
      <c r="I127" s="20">
        <f>Table1342[[#This Row],[Age]]/$E$1</f>
        <v>0.50624999999999998</v>
      </c>
      <c r="J127" s="20">
        <f>LOG10(Table1342[[#This Row],[Fare]]+1)</f>
        <v>1.1903316981702914</v>
      </c>
      <c r="K127" s="14">
        <f>IF(Table1342[[#This Row],[Pclass]]=1,1,0)</f>
        <v>0</v>
      </c>
      <c r="L127" s="14">
        <f>IF(Table1342[[#This Row],[Pclass]]=2,1,0)</f>
        <v>0</v>
      </c>
      <c r="M127" s="14">
        <f>IF(Table1342[[#This Row],[Embarked]]="S",1,0)</f>
        <v>1</v>
      </c>
      <c r="N127" s="14">
        <f>IF(Table1342[[#This Row],[Embarked]]="C",1,0)</f>
        <v>0</v>
      </c>
      <c r="O127" s="14">
        <f>IF(Table1342[[#This Row],[Sex]]="male",1,0)</f>
        <v>1</v>
      </c>
      <c r="P127" s="14">
        <v>1</v>
      </c>
      <c r="V127" s="22">
        <v>-1.7505060781571211</v>
      </c>
      <c r="W127" s="22">
        <v>2.155797930135428E-3</v>
      </c>
      <c r="X127" s="20">
        <f t="shared" si="2"/>
        <v>0</v>
      </c>
      <c r="Y127" s="20">
        <f t="shared" si="2"/>
        <v>2.155797930135428E-3</v>
      </c>
      <c r="Z127" s="20">
        <f t="shared" si="3"/>
        <v>2.155797930135428E-3</v>
      </c>
      <c r="AA127" s="20">
        <f>(Table134[[#This Row],[Survived]]-Z127)^2</f>
        <v>4.6474647155761958E-6</v>
      </c>
    </row>
    <row r="128" spans="1:27" x14ac:dyDescent="0.25">
      <c r="A128" s="14">
        <v>0</v>
      </c>
      <c r="B128" s="14" t="s">
        <v>11</v>
      </c>
      <c r="C128" s="14">
        <v>1</v>
      </c>
      <c r="D128" s="14" t="s">
        <v>8</v>
      </c>
      <c r="E128" s="14">
        <v>51</v>
      </c>
      <c r="F128" s="15">
        <v>61.379199999999997</v>
      </c>
      <c r="G128" s="14">
        <v>0</v>
      </c>
      <c r="H128" s="14">
        <v>1</v>
      </c>
      <c r="I128" s="20">
        <f>Table1342[[#This Row],[Age]]/$E$1</f>
        <v>0.63749999999999996</v>
      </c>
      <c r="J128" s="20">
        <f>LOG10(Table1342[[#This Row],[Fare]]+1)</f>
        <v>1.7950398007222887</v>
      </c>
      <c r="K128" s="14">
        <f>IF(Table1342[[#This Row],[Pclass]]=1,1,0)</f>
        <v>1</v>
      </c>
      <c r="L128" s="14">
        <f>IF(Table1342[[#This Row],[Pclass]]=2,1,0)</f>
        <v>0</v>
      </c>
      <c r="M128" s="14">
        <f>IF(Table1342[[#This Row],[Embarked]]="S",1,0)</f>
        <v>0</v>
      </c>
      <c r="N128" s="14">
        <f>IF(Table1342[[#This Row],[Embarked]]="C",1,0)</f>
        <v>1</v>
      </c>
      <c r="O128" s="14">
        <f>IF(Table1342[[#This Row],[Sex]]="male",1,0)</f>
        <v>1</v>
      </c>
      <c r="P128" s="14">
        <v>1</v>
      </c>
      <c r="V128" s="22">
        <v>0.32390013830608128</v>
      </c>
      <c r="W128" s="22">
        <v>-3.0104416462073287</v>
      </c>
      <c r="X128" s="20">
        <f t="shared" si="2"/>
        <v>0.32390013830608128</v>
      </c>
      <c r="Y128" s="20">
        <f t="shared" si="2"/>
        <v>0</v>
      </c>
      <c r="Z128" s="20">
        <f t="shared" si="3"/>
        <v>0.32390013830608128</v>
      </c>
      <c r="AA128" s="20">
        <f>(Table134[[#This Row],[Survived]]-Z128)^2</f>
        <v>0.10491129959469858</v>
      </c>
    </row>
    <row r="129" spans="1:27" x14ac:dyDescent="0.25">
      <c r="A129" s="14">
        <v>1</v>
      </c>
      <c r="B129" s="14" t="s">
        <v>12</v>
      </c>
      <c r="C129" s="14">
        <v>3</v>
      </c>
      <c r="D129" s="14" t="s">
        <v>10</v>
      </c>
      <c r="E129" s="14">
        <v>16</v>
      </c>
      <c r="F129" s="15">
        <v>7.7332999999999998</v>
      </c>
      <c r="G129" s="14">
        <v>0</v>
      </c>
      <c r="H129" s="14">
        <v>0</v>
      </c>
      <c r="I129" s="20">
        <f>Table1342[[#This Row],[Age]]/$E$1</f>
        <v>0.2</v>
      </c>
      <c r="J129" s="20">
        <f>LOG10(Table1342[[#This Row],[Fare]]+1)</f>
        <v>0.94117837898439327</v>
      </c>
      <c r="K129" s="14">
        <f>IF(Table1342[[#This Row],[Pclass]]=1,1,0)</f>
        <v>0</v>
      </c>
      <c r="L129" s="14">
        <f>IF(Table1342[[#This Row],[Pclass]]=2,1,0)</f>
        <v>0</v>
      </c>
      <c r="M129" s="14">
        <f>IF(Table1342[[#This Row],[Embarked]]="S",1,0)</f>
        <v>0</v>
      </c>
      <c r="N129" s="14">
        <f>IF(Table1342[[#This Row],[Embarked]]="C",1,0)</f>
        <v>0</v>
      </c>
      <c r="O129" s="14">
        <f>IF(Table1342[[#This Row],[Sex]]="male",1,0)</f>
        <v>0</v>
      </c>
      <c r="P129" s="14">
        <v>1</v>
      </c>
      <c r="V129" s="22">
        <v>0.58563910529935448</v>
      </c>
      <c r="W129" s="22">
        <v>-2.0445386505399039</v>
      </c>
      <c r="X129" s="20">
        <f t="shared" si="2"/>
        <v>0.58563910529935448</v>
      </c>
      <c r="Y129" s="20">
        <f t="shared" si="2"/>
        <v>0</v>
      </c>
      <c r="Z129" s="20">
        <f t="shared" si="3"/>
        <v>0.58563910529935448</v>
      </c>
      <c r="AA129" s="20">
        <f>(Table134[[#This Row],[Survived]]-Z129)^2</f>
        <v>0.17169495105711943</v>
      </c>
    </row>
    <row r="130" spans="1:27" x14ac:dyDescent="0.25">
      <c r="A130" s="14">
        <v>0</v>
      </c>
      <c r="B130" s="14" t="s">
        <v>9</v>
      </c>
      <c r="C130" s="14">
        <v>3</v>
      </c>
      <c r="D130" s="14" t="s">
        <v>8</v>
      </c>
      <c r="E130" s="14">
        <v>30</v>
      </c>
      <c r="F130" s="15">
        <v>8.0500000000000007</v>
      </c>
      <c r="G130" s="14">
        <v>0</v>
      </c>
      <c r="H130" s="14">
        <v>0</v>
      </c>
      <c r="I130" s="20">
        <f>Table1342[[#This Row],[Age]]/$E$1</f>
        <v>0.375</v>
      </c>
      <c r="J130" s="20">
        <f>LOG10(Table1342[[#This Row],[Fare]]+1)</f>
        <v>0.9566485792052033</v>
      </c>
      <c r="K130" s="14">
        <f>IF(Table1342[[#This Row],[Pclass]]=1,1,0)</f>
        <v>0</v>
      </c>
      <c r="L130" s="14">
        <f>IF(Table1342[[#This Row],[Pclass]]=2,1,0)</f>
        <v>0</v>
      </c>
      <c r="M130" s="14">
        <f>IF(Table1342[[#This Row],[Embarked]]="S",1,0)</f>
        <v>1</v>
      </c>
      <c r="N130" s="14">
        <f>IF(Table1342[[#This Row],[Embarked]]="C",1,0)</f>
        <v>0</v>
      </c>
      <c r="O130" s="14">
        <f>IF(Table1342[[#This Row],[Sex]]="male",1,0)</f>
        <v>1</v>
      </c>
      <c r="P130" s="14">
        <v>1</v>
      </c>
      <c r="V130" s="22">
        <v>-1.5873843897056148</v>
      </c>
      <c r="W130" s="22">
        <v>7.4679152323579245E-2</v>
      </c>
      <c r="X130" s="20">
        <f t="shared" si="2"/>
        <v>0</v>
      </c>
      <c r="Y130" s="20">
        <f t="shared" si="2"/>
        <v>7.4679152323579245E-2</v>
      </c>
      <c r="Z130" s="20">
        <f t="shared" si="3"/>
        <v>7.4679152323579245E-2</v>
      </c>
      <c r="AA130" s="20">
        <f>(Table134[[#This Row],[Survived]]-Z130)^2</f>
        <v>5.576975791768351E-3</v>
      </c>
    </row>
    <row r="131" spans="1:27" x14ac:dyDescent="0.25">
      <c r="A131" s="14">
        <v>0</v>
      </c>
      <c r="B131" s="14" t="s">
        <v>9</v>
      </c>
      <c r="C131" s="14">
        <v>3</v>
      </c>
      <c r="D131" s="14" t="s">
        <v>8</v>
      </c>
      <c r="E131" s="14">
        <v>44</v>
      </c>
      <c r="F131" s="15">
        <v>16.100000000000001</v>
      </c>
      <c r="G131" s="14">
        <v>0</v>
      </c>
      <c r="H131" s="14">
        <v>1</v>
      </c>
      <c r="I131" s="20">
        <f>Table1342[[#This Row],[Age]]/$E$1</f>
        <v>0.55000000000000004</v>
      </c>
      <c r="J131" s="20">
        <f>LOG10(Table1342[[#This Row],[Fare]]+1)</f>
        <v>1.2329961103921538</v>
      </c>
      <c r="K131" s="14">
        <f>IF(Table1342[[#This Row],[Pclass]]=1,1,0)</f>
        <v>0</v>
      </c>
      <c r="L131" s="14">
        <f>IF(Table1342[[#This Row],[Pclass]]=2,1,0)</f>
        <v>0</v>
      </c>
      <c r="M131" s="14">
        <f>IF(Table1342[[#This Row],[Embarked]]="S",1,0)</f>
        <v>1</v>
      </c>
      <c r="N131" s="14">
        <f>IF(Table1342[[#This Row],[Embarked]]="C",1,0)</f>
        <v>0</v>
      </c>
      <c r="O131" s="14">
        <f>IF(Table1342[[#This Row],[Sex]]="male",1,0)</f>
        <v>1</v>
      </c>
      <c r="P131" s="14">
        <v>1</v>
      </c>
      <c r="V131" s="22">
        <v>-1.7474978858987369</v>
      </c>
      <c r="W131" s="22">
        <v>-7.5970218989294125E-3</v>
      </c>
      <c r="X131" s="20">
        <f t="shared" si="2"/>
        <v>0</v>
      </c>
      <c r="Y131" s="20">
        <f t="shared" si="2"/>
        <v>0</v>
      </c>
      <c r="Z131" s="20">
        <f t="shared" si="3"/>
        <v>0</v>
      </c>
      <c r="AA131" s="20">
        <f>(Table134[[#This Row],[Survived]]-Z131)^2</f>
        <v>0</v>
      </c>
    </row>
    <row r="132" spans="1:27" x14ac:dyDescent="0.25">
      <c r="A132" s="14">
        <v>1</v>
      </c>
      <c r="B132" s="14" t="s">
        <v>9</v>
      </c>
      <c r="C132" s="14">
        <v>2</v>
      </c>
      <c r="D132" s="14" t="s">
        <v>10</v>
      </c>
      <c r="E132" s="14">
        <v>40</v>
      </c>
      <c r="F132" s="15">
        <v>15.75</v>
      </c>
      <c r="G132" s="14">
        <v>0</v>
      </c>
      <c r="H132" s="14">
        <v>0</v>
      </c>
      <c r="I132" s="20">
        <f>Table1342[[#This Row],[Age]]/$E$1</f>
        <v>0.5</v>
      </c>
      <c r="J132" s="20">
        <f>LOG10(Table1342[[#This Row],[Fare]]+1)</f>
        <v>1.2240148113728639</v>
      </c>
      <c r="K132" s="14">
        <f>IF(Table1342[[#This Row],[Pclass]]=1,1,0)</f>
        <v>0</v>
      </c>
      <c r="L132" s="14">
        <f>IF(Table1342[[#This Row],[Pclass]]=2,1,0)</f>
        <v>1</v>
      </c>
      <c r="M132" s="14">
        <f>IF(Table1342[[#This Row],[Embarked]]="S",1,0)</f>
        <v>1</v>
      </c>
      <c r="N132" s="14">
        <f>IF(Table1342[[#This Row],[Embarked]]="C",1,0)</f>
        <v>0</v>
      </c>
      <c r="O132" s="14">
        <f>IF(Table1342[[#This Row],[Sex]]="male",1,0)</f>
        <v>0</v>
      </c>
      <c r="P132" s="14">
        <v>1</v>
      </c>
      <c r="V132" s="22">
        <v>-1.0555824445804021</v>
      </c>
      <c r="W132" s="22">
        <v>0.7279233262011382</v>
      </c>
      <c r="X132" s="20">
        <f t="shared" si="2"/>
        <v>0</v>
      </c>
      <c r="Y132" s="20">
        <f t="shared" si="2"/>
        <v>0.7279233262011382</v>
      </c>
      <c r="Z132" s="20">
        <f t="shared" si="3"/>
        <v>0.7279233262011382</v>
      </c>
      <c r="AA132" s="20">
        <f>(Table134[[#This Row],[Survived]]-Z132)^2</f>
        <v>7.4025716425452248E-2</v>
      </c>
    </row>
    <row r="133" spans="1:27" x14ac:dyDescent="0.25">
      <c r="A133" s="14">
        <v>0</v>
      </c>
      <c r="B133" s="14" t="s">
        <v>9</v>
      </c>
      <c r="C133" s="14">
        <v>3</v>
      </c>
      <c r="D133" s="14" t="s">
        <v>8</v>
      </c>
      <c r="E133" s="14">
        <v>26</v>
      </c>
      <c r="F133" s="15">
        <v>7.7750000000000004</v>
      </c>
      <c r="G133" s="14">
        <v>0</v>
      </c>
      <c r="H133" s="14">
        <v>0</v>
      </c>
      <c r="I133" s="20">
        <f>Table1342[[#This Row],[Age]]/$E$1</f>
        <v>0.32500000000000001</v>
      </c>
      <c r="J133" s="20">
        <f>LOG10(Table1342[[#This Row],[Fare]]+1)</f>
        <v>0.94324712513786169</v>
      </c>
      <c r="K133" s="14">
        <f>IF(Table1342[[#This Row],[Pclass]]=1,1,0)</f>
        <v>0</v>
      </c>
      <c r="L133" s="14">
        <f>IF(Table1342[[#This Row],[Pclass]]=2,1,0)</f>
        <v>0</v>
      </c>
      <c r="M133" s="14">
        <f>IF(Table1342[[#This Row],[Embarked]]="S",1,0)</f>
        <v>1</v>
      </c>
      <c r="N133" s="14">
        <f>IF(Table1342[[#This Row],[Embarked]]="C",1,0)</f>
        <v>0</v>
      </c>
      <c r="O133" s="14">
        <f>IF(Table1342[[#This Row],[Sex]]="male",1,0)</f>
        <v>1</v>
      </c>
      <c r="P133" s="14">
        <v>1</v>
      </c>
      <c r="V133" s="22">
        <v>-1.5507822555814765</v>
      </c>
      <c r="W133" s="22">
        <v>9.9967011664420902E-2</v>
      </c>
      <c r="X133" s="20">
        <f t="shared" ref="X133:Y196" si="4">IF(V133&lt;0,0,V133)</f>
        <v>0</v>
      </c>
      <c r="Y133" s="20">
        <f t="shared" si="4"/>
        <v>9.9967011664420902E-2</v>
      </c>
      <c r="Z133" s="20">
        <f t="shared" ref="Z133:Z196" si="5">X133+Y133</f>
        <v>9.9967011664420902E-2</v>
      </c>
      <c r="AA133" s="20">
        <f>(Table134[[#This Row],[Survived]]-Z133)^2</f>
        <v>9.9934034211144641E-3</v>
      </c>
    </row>
    <row r="134" spans="1:27" x14ac:dyDescent="0.25">
      <c r="A134" s="14">
        <v>0</v>
      </c>
      <c r="B134" s="14" t="s">
        <v>9</v>
      </c>
      <c r="C134" s="14">
        <v>3</v>
      </c>
      <c r="D134" s="14" t="s">
        <v>8</v>
      </c>
      <c r="E134" s="14">
        <v>17</v>
      </c>
      <c r="F134" s="15">
        <v>8.6624999999999996</v>
      </c>
      <c r="G134" s="14">
        <v>0</v>
      </c>
      <c r="H134" s="14">
        <v>0</v>
      </c>
      <c r="I134" s="20">
        <f>Table1342[[#This Row],[Age]]/$E$1</f>
        <v>0.21249999999999999</v>
      </c>
      <c r="J134" s="20">
        <f>LOG10(Table1342[[#This Row],[Fare]]+1)</f>
        <v>0.98508950692638131</v>
      </c>
      <c r="K134" s="14">
        <f>IF(Table1342[[#This Row],[Pclass]]=1,1,0)</f>
        <v>0</v>
      </c>
      <c r="L134" s="14">
        <f>IF(Table1342[[#This Row],[Pclass]]=2,1,0)</f>
        <v>0</v>
      </c>
      <c r="M134" s="14">
        <f>IF(Table1342[[#This Row],[Embarked]]="S",1,0)</f>
        <v>1</v>
      </c>
      <c r="N134" s="14">
        <f>IF(Table1342[[#This Row],[Embarked]]="C",1,0)</f>
        <v>0</v>
      </c>
      <c r="O134" s="14">
        <f>IF(Table1342[[#This Row],[Sex]]="male",1,0)</f>
        <v>1</v>
      </c>
      <c r="P134" s="14">
        <v>1</v>
      </c>
      <c r="V134" s="22">
        <v>-1.4675899213012091</v>
      </c>
      <c r="W134" s="22">
        <v>0.16200911586589761</v>
      </c>
      <c r="X134" s="20">
        <f t="shared" si="4"/>
        <v>0</v>
      </c>
      <c r="Y134" s="20">
        <f t="shared" si="4"/>
        <v>0.16200911586589761</v>
      </c>
      <c r="Z134" s="20">
        <f t="shared" si="5"/>
        <v>0.16200911586589761</v>
      </c>
      <c r="AA134" s="20">
        <f>(Table134[[#This Row],[Survived]]-Z134)^2</f>
        <v>2.6246953623649837E-2</v>
      </c>
    </row>
    <row r="135" spans="1:27" x14ac:dyDescent="0.25">
      <c r="A135" s="14">
        <v>0</v>
      </c>
      <c r="B135" s="14" t="s">
        <v>9</v>
      </c>
      <c r="C135" s="14">
        <v>3</v>
      </c>
      <c r="D135" s="14" t="s">
        <v>8</v>
      </c>
      <c r="E135" s="14">
        <v>1</v>
      </c>
      <c r="F135" s="15">
        <v>39.6875</v>
      </c>
      <c r="G135" s="14">
        <v>4</v>
      </c>
      <c r="H135" s="14">
        <v>1</v>
      </c>
      <c r="I135" s="20">
        <f>Table1342[[#This Row],[Age]]/$E$1</f>
        <v>1.2500000000000001E-2</v>
      </c>
      <c r="J135" s="20">
        <f>LOG10(Table1342[[#This Row],[Fare]]+1)</f>
        <v>1.6094610059122672</v>
      </c>
      <c r="K135" s="14">
        <f>IF(Table1342[[#This Row],[Pclass]]=1,1,0)</f>
        <v>0</v>
      </c>
      <c r="L135" s="14">
        <f>IF(Table1342[[#This Row],[Pclass]]=2,1,0)</f>
        <v>0</v>
      </c>
      <c r="M135" s="14">
        <f>IF(Table1342[[#This Row],[Embarked]]="S",1,0)</f>
        <v>1</v>
      </c>
      <c r="N135" s="14">
        <f>IF(Table1342[[#This Row],[Embarked]]="C",1,0)</f>
        <v>0</v>
      </c>
      <c r="O135" s="14">
        <f>IF(Table1342[[#This Row],[Sex]]="male",1,0)</f>
        <v>1</v>
      </c>
      <c r="P135" s="14">
        <v>1</v>
      </c>
      <c r="V135" s="22">
        <v>-1.4189963470539209</v>
      </c>
      <c r="W135" s="22">
        <v>-9.6800558706910955E-3</v>
      </c>
      <c r="X135" s="20">
        <f t="shared" si="4"/>
        <v>0</v>
      </c>
      <c r="Y135" s="20">
        <f t="shared" si="4"/>
        <v>0</v>
      </c>
      <c r="Z135" s="20">
        <f t="shared" si="5"/>
        <v>0</v>
      </c>
      <c r="AA135" s="20">
        <f>(Table134[[#This Row],[Survived]]-Z135)^2</f>
        <v>0</v>
      </c>
    </row>
    <row r="136" spans="1:27" x14ac:dyDescent="0.25">
      <c r="A136" s="14">
        <v>1</v>
      </c>
      <c r="B136" s="14" t="s">
        <v>9</v>
      </c>
      <c r="C136" s="14">
        <v>3</v>
      </c>
      <c r="D136" s="14" t="s">
        <v>8</v>
      </c>
      <c r="E136" s="14">
        <v>9</v>
      </c>
      <c r="F136" s="15">
        <v>20.524999999999999</v>
      </c>
      <c r="G136" s="14">
        <v>0</v>
      </c>
      <c r="H136" s="14">
        <v>2</v>
      </c>
      <c r="I136" s="20">
        <f>Table1342[[#This Row],[Age]]/$E$1</f>
        <v>0.1125</v>
      </c>
      <c r="J136" s="20">
        <f>LOG10(Table1342[[#This Row],[Fare]]+1)</f>
        <v>1.3329431601256923</v>
      </c>
      <c r="K136" s="14">
        <f>IF(Table1342[[#This Row],[Pclass]]=1,1,0)</f>
        <v>0</v>
      </c>
      <c r="L136" s="14">
        <f>IF(Table1342[[#This Row],[Pclass]]=2,1,0)</f>
        <v>0</v>
      </c>
      <c r="M136" s="14">
        <f>IF(Table1342[[#This Row],[Embarked]]="S",1,0)</f>
        <v>1</v>
      </c>
      <c r="N136" s="14">
        <f>IF(Table1342[[#This Row],[Embarked]]="C",1,0)</f>
        <v>0</v>
      </c>
      <c r="O136" s="14">
        <f>IF(Table1342[[#This Row],[Sex]]="male",1,0)</f>
        <v>1</v>
      </c>
      <c r="P136" s="14">
        <v>1</v>
      </c>
      <c r="V136" s="22">
        <v>-1.4593775429114564</v>
      </c>
      <c r="W136" s="22">
        <v>0.21902900031309969</v>
      </c>
      <c r="X136" s="20">
        <f t="shared" si="4"/>
        <v>0</v>
      </c>
      <c r="Y136" s="20">
        <f t="shared" si="4"/>
        <v>0.21902900031309969</v>
      </c>
      <c r="Z136" s="20">
        <f t="shared" si="5"/>
        <v>0.21902900031309969</v>
      </c>
      <c r="AA136" s="20">
        <f>(Table134[[#This Row],[Survived]]-Z136)^2</f>
        <v>0.60991570235195647</v>
      </c>
    </row>
    <row r="137" spans="1:27" x14ac:dyDescent="0.25">
      <c r="A137" s="14">
        <v>0</v>
      </c>
      <c r="B137" s="14" t="s">
        <v>9</v>
      </c>
      <c r="C137" s="14">
        <v>3</v>
      </c>
      <c r="D137" s="14" t="s">
        <v>10</v>
      </c>
      <c r="E137" s="14">
        <v>45</v>
      </c>
      <c r="F137" s="15">
        <v>27.9</v>
      </c>
      <c r="G137" s="14">
        <v>1</v>
      </c>
      <c r="H137" s="14">
        <v>4</v>
      </c>
      <c r="I137" s="20">
        <f>Table1342[[#This Row],[Age]]/$E$1</f>
        <v>0.5625</v>
      </c>
      <c r="J137" s="20">
        <f>LOG10(Table1342[[#This Row],[Fare]]+1)</f>
        <v>1.4608978427565478</v>
      </c>
      <c r="K137" s="14">
        <f>IF(Table1342[[#This Row],[Pclass]]=1,1,0)</f>
        <v>0</v>
      </c>
      <c r="L137" s="14">
        <f>IF(Table1342[[#This Row],[Pclass]]=2,1,0)</f>
        <v>0</v>
      </c>
      <c r="M137" s="14">
        <f>IF(Table1342[[#This Row],[Embarked]]="S",1,0)</f>
        <v>1</v>
      </c>
      <c r="N137" s="14">
        <f>IF(Table1342[[#This Row],[Embarked]]="C",1,0)</f>
        <v>0</v>
      </c>
      <c r="O137" s="14">
        <f>IF(Table1342[[#This Row],[Sex]]="male",1,0)</f>
        <v>0</v>
      </c>
      <c r="P137" s="14">
        <v>1</v>
      </c>
      <c r="V137" s="22">
        <v>-1.3753364476637484</v>
      </c>
      <c r="W137" s="22">
        <v>0.38860824233766955</v>
      </c>
      <c r="X137" s="20">
        <f t="shared" si="4"/>
        <v>0</v>
      </c>
      <c r="Y137" s="20">
        <f t="shared" si="4"/>
        <v>0.38860824233766955</v>
      </c>
      <c r="Z137" s="20">
        <f t="shared" si="5"/>
        <v>0.38860824233766955</v>
      </c>
      <c r="AA137" s="20">
        <f>(Table134[[#This Row],[Survived]]-Z137)^2</f>
        <v>0.15101636601277291</v>
      </c>
    </row>
    <row r="138" spans="1:27" x14ac:dyDescent="0.25">
      <c r="A138" s="14">
        <v>0</v>
      </c>
      <c r="B138" s="14" t="s">
        <v>9</v>
      </c>
      <c r="C138" s="14">
        <v>3</v>
      </c>
      <c r="D138" s="14" t="s">
        <v>8</v>
      </c>
      <c r="E138" s="14">
        <v>28</v>
      </c>
      <c r="F138" s="15">
        <v>56.495800000000003</v>
      </c>
      <c r="G138" s="14">
        <v>0</v>
      </c>
      <c r="H138" s="14">
        <v>0</v>
      </c>
      <c r="I138" s="20">
        <f>Table1342[[#This Row],[Age]]/$E$1</f>
        <v>0.35</v>
      </c>
      <c r="J138" s="20">
        <f>LOG10(Table1342[[#This Row],[Fare]]+1)</f>
        <v>1.7596361211514699</v>
      </c>
      <c r="K138" s="14">
        <f>IF(Table1342[[#This Row],[Pclass]]=1,1,0)</f>
        <v>0</v>
      </c>
      <c r="L138" s="14">
        <f>IF(Table1342[[#This Row],[Pclass]]=2,1,0)</f>
        <v>0</v>
      </c>
      <c r="M138" s="14">
        <f>IF(Table1342[[#This Row],[Embarked]]="S",1,0)</f>
        <v>1</v>
      </c>
      <c r="N138" s="14">
        <f>IF(Table1342[[#This Row],[Embarked]]="C",1,0)</f>
        <v>0</v>
      </c>
      <c r="O138" s="14">
        <f>IF(Table1342[[#This Row],[Sex]]="male",1,0)</f>
        <v>1</v>
      </c>
      <c r="P138" s="14">
        <v>1</v>
      </c>
      <c r="V138" s="22">
        <v>-1.5596641395607904</v>
      </c>
      <c r="W138" s="22">
        <v>0.14517903412414235</v>
      </c>
      <c r="X138" s="20">
        <f t="shared" si="4"/>
        <v>0</v>
      </c>
      <c r="Y138" s="20">
        <f t="shared" si="4"/>
        <v>0.14517903412414235</v>
      </c>
      <c r="Z138" s="20">
        <f t="shared" si="5"/>
        <v>0.14517903412414235</v>
      </c>
      <c r="AA138" s="20">
        <f>(Table134[[#This Row],[Survived]]-Z138)^2</f>
        <v>2.1076951949218888E-2</v>
      </c>
    </row>
    <row r="139" spans="1:27" x14ac:dyDescent="0.25">
      <c r="A139" s="14">
        <v>0</v>
      </c>
      <c r="B139" s="14" t="s">
        <v>9</v>
      </c>
      <c r="C139" s="14">
        <v>1</v>
      </c>
      <c r="D139" s="14" t="s">
        <v>8</v>
      </c>
      <c r="E139" s="14">
        <v>61</v>
      </c>
      <c r="F139" s="15">
        <v>33.5</v>
      </c>
      <c r="G139" s="14">
        <v>0</v>
      </c>
      <c r="H139" s="14">
        <v>0</v>
      </c>
      <c r="I139" s="20">
        <f>Table1342[[#This Row],[Age]]/$E$1</f>
        <v>0.76249999999999996</v>
      </c>
      <c r="J139" s="20">
        <f>LOG10(Table1342[[#This Row],[Fare]]+1)</f>
        <v>1.5378190950732742</v>
      </c>
      <c r="K139" s="14">
        <f>IF(Table1342[[#This Row],[Pclass]]=1,1,0)</f>
        <v>1</v>
      </c>
      <c r="L139" s="14">
        <f>IF(Table1342[[#This Row],[Pclass]]=2,1,0)</f>
        <v>0</v>
      </c>
      <c r="M139" s="14">
        <f>IF(Table1342[[#This Row],[Embarked]]="S",1,0)</f>
        <v>1</v>
      </c>
      <c r="N139" s="14">
        <f>IF(Table1342[[#This Row],[Embarked]]="C",1,0)</f>
        <v>0</v>
      </c>
      <c r="O139" s="14">
        <f>IF(Table1342[[#This Row],[Sex]]="male",1,0)</f>
        <v>1</v>
      </c>
      <c r="P139" s="14">
        <v>1</v>
      </c>
      <c r="V139" s="22">
        <v>-1.4923621377249054</v>
      </c>
      <c r="W139" s="22">
        <v>0.28780978345539232</v>
      </c>
      <c r="X139" s="20">
        <f t="shared" si="4"/>
        <v>0</v>
      </c>
      <c r="Y139" s="20">
        <f t="shared" si="4"/>
        <v>0.28780978345539232</v>
      </c>
      <c r="Z139" s="20">
        <f t="shared" si="5"/>
        <v>0.28780978345539232</v>
      </c>
      <c r="AA139" s="20">
        <f>(Table134[[#This Row],[Survived]]-Z139)^2</f>
        <v>8.2834471452639821E-2</v>
      </c>
    </row>
    <row r="140" spans="1:27" x14ac:dyDescent="0.25">
      <c r="A140" s="14">
        <v>0</v>
      </c>
      <c r="B140" s="14" t="s">
        <v>12</v>
      </c>
      <c r="C140" s="14">
        <v>3</v>
      </c>
      <c r="D140" s="14" t="s">
        <v>8</v>
      </c>
      <c r="E140" s="14">
        <v>4</v>
      </c>
      <c r="F140" s="15">
        <v>29.125</v>
      </c>
      <c r="G140" s="14">
        <v>4</v>
      </c>
      <c r="H140" s="14">
        <v>1</v>
      </c>
      <c r="I140" s="20">
        <f>Table1342[[#This Row],[Age]]/$E$1</f>
        <v>0.05</v>
      </c>
      <c r="J140" s="20">
        <f>LOG10(Table1342[[#This Row],[Fare]]+1)</f>
        <v>1.4789270555829248</v>
      </c>
      <c r="K140" s="14">
        <f>IF(Table1342[[#This Row],[Pclass]]=1,1,0)</f>
        <v>0</v>
      </c>
      <c r="L140" s="14">
        <f>IF(Table1342[[#This Row],[Pclass]]=2,1,0)</f>
        <v>0</v>
      </c>
      <c r="M140" s="14">
        <f>IF(Table1342[[#This Row],[Embarked]]="S",1,0)</f>
        <v>0</v>
      </c>
      <c r="N140" s="14">
        <f>IF(Table1342[[#This Row],[Embarked]]="C",1,0)</f>
        <v>0</v>
      </c>
      <c r="O140" s="14">
        <f>IF(Table1342[[#This Row],[Sex]]="male",1,0)</f>
        <v>1</v>
      </c>
      <c r="P140" s="14">
        <v>1</v>
      </c>
      <c r="V140" s="22">
        <v>9.5985053521544073E-2</v>
      </c>
      <c r="W140" s="22">
        <v>-2.7434154866941234</v>
      </c>
      <c r="X140" s="20">
        <f t="shared" si="4"/>
        <v>9.5985053521544073E-2</v>
      </c>
      <c r="Y140" s="20">
        <f t="shared" si="4"/>
        <v>0</v>
      </c>
      <c r="Z140" s="20">
        <f t="shared" si="5"/>
        <v>9.5985053521544073E-2</v>
      </c>
      <c r="AA140" s="20">
        <f>(Table134[[#This Row],[Survived]]-Z140)^2</f>
        <v>9.21313049953368E-3</v>
      </c>
    </row>
    <row r="141" spans="1:27" x14ac:dyDescent="0.25">
      <c r="A141" s="14">
        <v>1</v>
      </c>
      <c r="B141" s="14" t="s">
        <v>9</v>
      </c>
      <c r="C141" s="14">
        <v>3</v>
      </c>
      <c r="D141" s="14" t="s">
        <v>10</v>
      </c>
      <c r="E141" s="14">
        <v>1</v>
      </c>
      <c r="F141" s="15">
        <v>11.1333</v>
      </c>
      <c r="G141" s="14">
        <v>1</v>
      </c>
      <c r="H141" s="14">
        <v>1</v>
      </c>
      <c r="I141" s="20">
        <f>Table1342[[#This Row],[Age]]/$E$1</f>
        <v>1.2500000000000001E-2</v>
      </c>
      <c r="J141" s="20">
        <f>LOG10(Table1342[[#This Row],[Fare]]+1)</f>
        <v>1.0839789358110461</v>
      </c>
      <c r="K141" s="14">
        <f>IF(Table1342[[#This Row],[Pclass]]=1,1,0)</f>
        <v>0</v>
      </c>
      <c r="L141" s="14">
        <f>IF(Table1342[[#This Row],[Pclass]]=2,1,0)</f>
        <v>0</v>
      </c>
      <c r="M141" s="14">
        <f>IF(Table1342[[#This Row],[Embarked]]="S",1,0)</f>
        <v>1</v>
      </c>
      <c r="N141" s="14">
        <f>IF(Table1342[[#This Row],[Embarked]]="C",1,0)</f>
        <v>0</v>
      </c>
      <c r="O141" s="14">
        <f>IF(Table1342[[#This Row],[Sex]]="male",1,0)</f>
        <v>0</v>
      </c>
      <c r="P141" s="14">
        <v>1</v>
      </c>
      <c r="V141" s="22">
        <v>-0.87135734259672559</v>
      </c>
      <c r="W141" s="22">
        <v>0.680865810045586</v>
      </c>
      <c r="X141" s="20">
        <f t="shared" si="4"/>
        <v>0</v>
      </c>
      <c r="Y141" s="20">
        <f t="shared" si="4"/>
        <v>0.680865810045586</v>
      </c>
      <c r="Z141" s="20">
        <f t="shared" si="5"/>
        <v>0.680865810045586</v>
      </c>
      <c r="AA141" s="20">
        <f>(Table134[[#This Row],[Survived]]-Z141)^2</f>
        <v>0.10184663119786</v>
      </c>
    </row>
    <row r="142" spans="1:27" x14ac:dyDescent="0.25">
      <c r="A142" s="14">
        <v>0</v>
      </c>
      <c r="B142" s="14" t="s">
        <v>9</v>
      </c>
      <c r="C142" s="14">
        <v>3</v>
      </c>
      <c r="D142" s="14" t="s">
        <v>8</v>
      </c>
      <c r="E142" s="14">
        <v>21</v>
      </c>
      <c r="F142" s="15">
        <v>7.9249999999999998</v>
      </c>
      <c r="G142" s="14">
        <v>0</v>
      </c>
      <c r="H142" s="14">
        <v>0</v>
      </c>
      <c r="I142" s="20">
        <f>Table1342[[#This Row],[Age]]/$E$1</f>
        <v>0.26250000000000001</v>
      </c>
      <c r="J142" s="20">
        <f>LOG10(Table1342[[#This Row],[Fare]]+1)</f>
        <v>0.95060822478423079</v>
      </c>
      <c r="K142" s="14">
        <f>IF(Table1342[[#This Row],[Pclass]]=1,1,0)</f>
        <v>0</v>
      </c>
      <c r="L142" s="14">
        <f>IF(Table1342[[#This Row],[Pclass]]=2,1,0)</f>
        <v>0</v>
      </c>
      <c r="M142" s="14">
        <f>IF(Table1342[[#This Row],[Embarked]]="S",1,0)</f>
        <v>1</v>
      </c>
      <c r="N142" s="14">
        <f>IF(Table1342[[#This Row],[Embarked]]="C",1,0)</f>
        <v>0</v>
      </c>
      <c r="O142" s="14">
        <f>IF(Table1342[[#This Row],[Sex]]="male",1,0)</f>
        <v>1</v>
      </c>
      <c r="P142" s="14">
        <v>1</v>
      </c>
      <c r="V142" s="22">
        <v>-1.5047490799941097</v>
      </c>
      <c r="W142" s="22">
        <v>0.13329981471821561</v>
      </c>
      <c r="X142" s="20">
        <f t="shared" si="4"/>
        <v>0</v>
      </c>
      <c r="Y142" s="20">
        <f t="shared" si="4"/>
        <v>0.13329981471821561</v>
      </c>
      <c r="Z142" s="20">
        <f t="shared" si="5"/>
        <v>0.13329981471821561</v>
      </c>
      <c r="AA142" s="20">
        <f>(Table134[[#This Row],[Survived]]-Z142)^2</f>
        <v>1.7768840603910614E-2</v>
      </c>
    </row>
    <row r="143" spans="1:27" x14ac:dyDescent="0.25">
      <c r="A143" s="14">
        <v>0</v>
      </c>
      <c r="B143" s="14" t="s">
        <v>11</v>
      </c>
      <c r="C143" s="14">
        <v>1</v>
      </c>
      <c r="D143" s="14" t="s">
        <v>8</v>
      </c>
      <c r="E143" s="14">
        <v>56</v>
      </c>
      <c r="F143" s="15">
        <v>30.695799999999998</v>
      </c>
      <c r="G143" s="14">
        <v>0</v>
      </c>
      <c r="H143" s="14">
        <v>0</v>
      </c>
      <c r="I143" s="20">
        <f>Table1342[[#This Row],[Age]]/$E$1</f>
        <v>0.7</v>
      </c>
      <c r="J143" s="20">
        <f>LOG10(Table1342[[#This Row],[Fare]]+1)</f>
        <v>1.5010017178117605</v>
      </c>
      <c r="K143" s="14">
        <f>IF(Table1342[[#This Row],[Pclass]]=1,1,0)</f>
        <v>1</v>
      </c>
      <c r="L143" s="14">
        <f>IF(Table1342[[#This Row],[Pclass]]=2,1,0)</f>
        <v>0</v>
      </c>
      <c r="M143" s="14">
        <f>IF(Table1342[[#This Row],[Embarked]]="S",1,0)</f>
        <v>0</v>
      </c>
      <c r="N143" s="14">
        <f>IF(Table1342[[#This Row],[Embarked]]="C",1,0)</f>
        <v>1</v>
      </c>
      <c r="O143" s="14">
        <f>IF(Table1342[[#This Row],[Sex]]="male",1,0)</f>
        <v>1</v>
      </c>
      <c r="P143" s="14">
        <v>1</v>
      </c>
      <c r="V143" s="22">
        <v>0.3092071744421882</v>
      </c>
      <c r="W143" s="22">
        <v>-3.0540954540399534</v>
      </c>
      <c r="X143" s="20">
        <f t="shared" si="4"/>
        <v>0.3092071744421882</v>
      </c>
      <c r="Y143" s="20">
        <f t="shared" si="4"/>
        <v>0</v>
      </c>
      <c r="Z143" s="20">
        <f t="shared" si="5"/>
        <v>0.3092071744421882</v>
      </c>
      <c r="AA143" s="20">
        <f>(Table134[[#This Row],[Survived]]-Z143)^2</f>
        <v>9.5609076726521802E-2</v>
      </c>
    </row>
    <row r="144" spans="1:27" x14ac:dyDescent="0.25">
      <c r="A144" s="14">
        <v>0</v>
      </c>
      <c r="B144" s="14" t="s">
        <v>9</v>
      </c>
      <c r="C144" s="14">
        <v>3</v>
      </c>
      <c r="D144" s="14" t="s">
        <v>8</v>
      </c>
      <c r="E144" s="14">
        <v>18</v>
      </c>
      <c r="F144" s="15">
        <v>7.8541999999999996</v>
      </c>
      <c r="G144" s="14">
        <v>1</v>
      </c>
      <c r="H144" s="14">
        <v>1</v>
      </c>
      <c r="I144" s="20">
        <f>Table1342[[#This Row],[Age]]/$E$1</f>
        <v>0.22500000000000001</v>
      </c>
      <c r="J144" s="20">
        <f>LOG10(Table1342[[#This Row],[Fare]]+1)</f>
        <v>0.94714932766263737</v>
      </c>
      <c r="K144" s="14">
        <f>IF(Table1342[[#This Row],[Pclass]]=1,1,0)</f>
        <v>0</v>
      </c>
      <c r="L144" s="14">
        <f>IF(Table1342[[#This Row],[Pclass]]=2,1,0)</f>
        <v>0</v>
      </c>
      <c r="M144" s="14">
        <f>IF(Table1342[[#This Row],[Embarked]]="S",1,0)</f>
        <v>1</v>
      </c>
      <c r="N144" s="14">
        <f>IF(Table1342[[#This Row],[Embarked]]="C",1,0)</f>
        <v>0</v>
      </c>
      <c r="O144" s="14">
        <f>IF(Table1342[[#This Row],[Sex]]="male",1,0)</f>
        <v>1</v>
      </c>
      <c r="P144" s="14">
        <v>1</v>
      </c>
      <c r="V144" s="22">
        <v>-1.5296526413885572</v>
      </c>
      <c r="W144" s="22">
        <v>6.4792911385700425E-2</v>
      </c>
      <c r="X144" s="20">
        <f t="shared" si="4"/>
        <v>0</v>
      </c>
      <c r="Y144" s="20">
        <f t="shared" si="4"/>
        <v>6.4792911385700425E-2</v>
      </c>
      <c r="Z144" s="20">
        <f t="shared" si="5"/>
        <v>6.4792911385700425E-2</v>
      </c>
      <c r="AA144" s="20">
        <f>(Table134[[#This Row],[Survived]]-Z144)^2</f>
        <v>4.1981213658352275E-3</v>
      </c>
    </row>
    <row r="145" spans="1:27" x14ac:dyDescent="0.25">
      <c r="A145" s="14">
        <v>0</v>
      </c>
      <c r="B145" s="14" t="s">
        <v>11</v>
      </c>
      <c r="C145" s="14">
        <v>1</v>
      </c>
      <c r="D145" s="14" t="s">
        <v>10</v>
      </c>
      <c r="E145" s="14">
        <v>50</v>
      </c>
      <c r="F145" s="15">
        <v>28.712499999999999</v>
      </c>
      <c r="G145" s="14">
        <v>0</v>
      </c>
      <c r="H145" s="14">
        <v>0</v>
      </c>
      <c r="I145" s="20">
        <f>Table1342[[#This Row],[Age]]/$E$1</f>
        <v>0.625</v>
      </c>
      <c r="J145" s="20">
        <f>LOG10(Table1342[[#This Row],[Fare]]+1)</f>
        <v>1.4729391947362367</v>
      </c>
      <c r="K145" s="14">
        <f>IF(Table1342[[#This Row],[Pclass]]=1,1,0)</f>
        <v>1</v>
      </c>
      <c r="L145" s="14">
        <f>IF(Table1342[[#This Row],[Pclass]]=2,1,0)</f>
        <v>0</v>
      </c>
      <c r="M145" s="14">
        <f>IF(Table1342[[#This Row],[Embarked]]="S",1,0)</f>
        <v>0</v>
      </c>
      <c r="N145" s="14">
        <f>IF(Table1342[[#This Row],[Embarked]]="C",1,0)</f>
        <v>1</v>
      </c>
      <c r="O145" s="14">
        <f>IF(Table1342[[#This Row],[Sex]]="male",1,0)</f>
        <v>0</v>
      </c>
      <c r="P145" s="14">
        <v>1</v>
      </c>
      <c r="V145" s="22">
        <v>0.86449967186730481</v>
      </c>
      <c r="W145" s="22">
        <v>-2.5219798577673362</v>
      </c>
      <c r="X145" s="20">
        <f t="shared" si="4"/>
        <v>0.86449967186730481</v>
      </c>
      <c r="Y145" s="20">
        <f t="shared" si="4"/>
        <v>0</v>
      </c>
      <c r="Z145" s="20">
        <f t="shared" si="5"/>
        <v>0.86449967186730481</v>
      </c>
      <c r="AA145" s="20">
        <f>(Table134[[#This Row],[Survived]]-Z145)^2</f>
        <v>0.74735968265867769</v>
      </c>
    </row>
    <row r="146" spans="1:27" x14ac:dyDescent="0.25">
      <c r="A146" s="14">
        <v>0</v>
      </c>
      <c r="B146" s="14" t="s">
        <v>9</v>
      </c>
      <c r="C146" s="14">
        <v>2</v>
      </c>
      <c r="D146" s="14" t="s">
        <v>8</v>
      </c>
      <c r="E146" s="14">
        <v>30</v>
      </c>
      <c r="F146" s="15">
        <v>13</v>
      </c>
      <c r="G146" s="14">
        <v>0</v>
      </c>
      <c r="H146" s="14">
        <v>0</v>
      </c>
      <c r="I146" s="20">
        <f>Table1342[[#This Row],[Age]]/$E$1</f>
        <v>0.375</v>
      </c>
      <c r="J146" s="20">
        <f>LOG10(Table1342[[#This Row],[Fare]]+1)</f>
        <v>1.146128035678238</v>
      </c>
      <c r="K146" s="14">
        <f>IF(Table1342[[#This Row],[Pclass]]=1,1,0)</f>
        <v>0</v>
      </c>
      <c r="L146" s="14">
        <f>IF(Table1342[[#This Row],[Pclass]]=2,1,0)</f>
        <v>1</v>
      </c>
      <c r="M146" s="14">
        <f>IF(Table1342[[#This Row],[Embarked]]="S",1,0)</f>
        <v>1</v>
      </c>
      <c r="N146" s="14">
        <f>IF(Table1342[[#This Row],[Embarked]]="C",1,0)</f>
        <v>0</v>
      </c>
      <c r="O146" s="14">
        <f>IF(Table1342[[#This Row],[Sex]]="male",1,0)</f>
        <v>1</v>
      </c>
      <c r="P146" s="14">
        <v>1</v>
      </c>
      <c r="V146" s="22">
        <v>-1.465075322377041</v>
      </c>
      <c r="W146" s="22">
        <v>0.29321898463899343</v>
      </c>
      <c r="X146" s="20">
        <f t="shared" si="4"/>
        <v>0</v>
      </c>
      <c r="Y146" s="20">
        <f t="shared" si="4"/>
        <v>0.29321898463899343</v>
      </c>
      <c r="Z146" s="20">
        <f t="shared" si="5"/>
        <v>0.29321898463899343</v>
      </c>
      <c r="AA146" s="20">
        <f>(Table134[[#This Row],[Survived]]-Z146)^2</f>
        <v>8.5977372952722259E-2</v>
      </c>
    </row>
    <row r="147" spans="1:27" x14ac:dyDescent="0.25">
      <c r="A147" s="14">
        <v>0</v>
      </c>
      <c r="B147" s="14" t="s">
        <v>9</v>
      </c>
      <c r="C147" s="14">
        <v>3</v>
      </c>
      <c r="D147" s="14" t="s">
        <v>8</v>
      </c>
      <c r="E147" s="14">
        <v>36</v>
      </c>
      <c r="F147" s="15"/>
      <c r="G147" s="14">
        <v>0</v>
      </c>
      <c r="H147" s="14">
        <v>0</v>
      </c>
      <c r="I147" s="20">
        <f>Table1342[[#This Row],[Age]]/$E$1</f>
        <v>0.45</v>
      </c>
      <c r="J147" s="20">
        <f>LOG10(Table1342[[#This Row],[Fare]]+1)</f>
        <v>0</v>
      </c>
      <c r="K147" s="14">
        <f>IF(Table1342[[#This Row],[Pclass]]=1,1,0)</f>
        <v>0</v>
      </c>
      <c r="L147" s="14">
        <f>IF(Table1342[[#This Row],[Pclass]]=2,1,0)</f>
        <v>0</v>
      </c>
      <c r="M147" s="14">
        <f>IF(Table1342[[#This Row],[Embarked]]="S",1,0)</f>
        <v>1</v>
      </c>
      <c r="N147" s="14">
        <f>IF(Table1342[[#This Row],[Embarked]]="C",1,0)</f>
        <v>0</v>
      </c>
      <c r="O147" s="14">
        <f>IF(Table1342[[#This Row],[Sex]]="male",1,0)</f>
        <v>1</v>
      </c>
      <c r="P147" s="14">
        <v>1</v>
      </c>
      <c r="V147" s="22">
        <v>-1.6536502283289869</v>
      </c>
      <c r="W147" s="22">
        <v>-3.3045972464363693E-2</v>
      </c>
      <c r="X147" s="20">
        <f t="shared" si="4"/>
        <v>0</v>
      </c>
      <c r="Y147" s="20">
        <f t="shared" si="4"/>
        <v>0</v>
      </c>
      <c r="Z147" s="20">
        <f t="shared" si="5"/>
        <v>0</v>
      </c>
      <c r="AA147" s="20">
        <f>(Table134[[#This Row],[Survived]]-Z147)^2</f>
        <v>0</v>
      </c>
    </row>
    <row r="148" spans="1:27" x14ac:dyDescent="0.25">
      <c r="A148" s="14">
        <v>0</v>
      </c>
      <c r="B148" s="14" t="s">
        <v>9</v>
      </c>
      <c r="C148" s="14">
        <v>3</v>
      </c>
      <c r="D148" s="14" t="s">
        <v>8</v>
      </c>
      <c r="E148" s="14">
        <v>9</v>
      </c>
      <c r="F148" s="15">
        <v>31.387499999999999</v>
      </c>
      <c r="G148" s="14">
        <v>4</v>
      </c>
      <c r="H148" s="14">
        <v>2</v>
      </c>
      <c r="I148" s="20">
        <f>Table1342[[#This Row],[Age]]/$E$1</f>
        <v>0.1125</v>
      </c>
      <c r="J148" s="20">
        <f>LOG10(Table1342[[#This Row],[Fare]]+1)</f>
        <v>1.5103774259938814</v>
      </c>
      <c r="K148" s="14">
        <f>IF(Table1342[[#This Row],[Pclass]]=1,1,0)</f>
        <v>0</v>
      </c>
      <c r="L148" s="14">
        <f>IF(Table1342[[#This Row],[Pclass]]=2,1,0)</f>
        <v>0</v>
      </c>
      <c r="M148" s="14">
        <f>IF(Table1342[[#This Row],[Embarked]]="S",1,0)</f>
        <v>1</v>
      </c>
      <c r="N148" s="14">
        <f>IF(Table1342[[#This Row],[Embarked]]="C",1,0)</f>
        <v>0</v>
      </c>
      <c r="O148" s="14">
        <f>IF(Table1342[[#This Row],[Sex]]="male",1,0)</f>
        <v>1</v>
      </c>
      <c r="P148" s="14">
        <v>1</v>
      </c>
      <c r="V148" s="22">
        <v>-1.5283402183698109</v>
      </c>
      <c r="W148" s="22">
        <v>-7.9414327970979137E-2</v>
      </c>
      <c r="X148" s="20">
        <f t="shared" si="4"/>
        <v>0</v>
      </c>
      <c r="Y148" s="20">
        <f t="shared" si="4"/>
        <v>0</v>
      </c>
      <c r="Z148" s="20">
        <f t="shared" si="5"/>
        <v>0</v>
      </c>
      <c r="AA148" s="20">
        <f>(Table134[[#This Row],[Survived]]-Z148)^2</f>
        <v>0</v>
      </c>
    </row>
    <row r="149" spans="1:27" x14ac:dyDescent="0.25">
      <c r="A149" s="14">
        <v>1</v>
      </c>
      <c r="B149" s="14" t="s">
        <v>9</v>
      </c>
      <c r="C149" s="14">
        <v>2</v>
      </c>
      <c r="D149" s="14" t="s">
        <v>8</v>
      </c>
      <c r="E149" s="14">
        <v>1</v>
      </c>
      <c r="F149" s="15">
        <v>39</v>
      </c>
      <c r="G149" s="14">
        <v>2</v>
      </c>
      <c r="H149" s="14">
        <v>1</v>
      </c>
      <c r="I149" s="20">
        <f>Table1342[[#This Row],[Age]]/$E$1</f>
        <v>1.2500000000000001E-2</v>
      </c>
      <c r="J149" s="20">
        <f>LOG10(Table1342[[#This Row],[Fare]]+1)</f>
        <v>1.6020599913279623</v>
      </c>
      <c r="K149" s="14">
        <f>IF(Table1342[[#This Row],[Pclass]]=1,1,0)</f>
        <v>0</v>
      </c>
      <c r="L149" s="14">
        <f>IF(Table1342[[#This Row],[Pclass]]=2,1,0)</f>
        <v>1</v>
      </c>
      <c r="M149" s="14">
        <f>IF(Table1342[[#This Row],[Embarked]]="S",1,0)</f>
        <v>1</v>
      </c>
      <c r="N149" s="14">
        <f>IF(Table1342[[#This Row],[Embarked]]="C",1,0)</f>
        <v>0</v>
      </c>
      <c r="O149" s="14">
        <f>IF(Table1342[[#This Row],[Sex]]="male",1,0)</f>
        <v>1</v>
      </c>
      <c r="P149" s="14">
        <v>1</v>
      </c>
      <c r="V149" s="22">
        <v>-1.2634642167219583</v>
      </c>
      <c r="W149" s="22">
        <v>0.35035267242691415</v>
      </c>
      <c r="X149" s="20">
        <f t="shared" si="4"/>
        <v>0</v>
      </c>
      <c r="Y149" s="20">
        <f t="shared" si="4"/>
        <v>0.35035267242691415</v>
      </c>
      <c r="Z149" s="20">
        <f t="shared" si="5"/>
        <v>0.35035267242691415</v>
      </c>
      <c r="AA149" s="20">
        <f>(Table134[[#This Row],[Survived]]-Z149)^2</f>
        <v>0.42204165022285234</v>
      </c>
    </row>
    <row r="150" spans="1:27" x14ac:dyDescent="0.25">
      <c r="A150" s="14">
        <v>1</v>
      </c>
      <c r="B150" s="14" t="s">
        <v>9</v>
      </c>
      <c r="C150" s="14">
        <v>3</v>
      </c>
      <c r="D150" s="14" t="s">
        <v>10</v>
      </c>
      <c r="E150" s="14">
        <v>4</v>
      </c>
      <c r="F150" s="15">
        <v>22.024999999999999</v>
      </c>
      <c r="G150" s="14">
        <v>0</v>
      </c>
      <c r="H150" s="14">
        <v>2</v>
      </c>
      <c r="I150" s="20">
        <f>Table1342[[#This Row],[Age]]/$E$1</f>
        <v>0.05</v>
      </c>
      <c r="J150" s="20">
        <f>LOG10(Table1342[[#This Row],[Fare]]+1)</f>
        <v>1.3621996388688864</v>
      </c>
      <c r="K150" s="14">
        <f>IF(Table1342[[#This Row],[Pclass]]=1,1,0)</f>
        <v>0</v>
      </c>
      <c r="L150" s="14">
        <f>IF(Table1342[[#This Row],[Pclass]]=2,1,0)</f>
        <v>0</v>
      </c>
      <c r="M150" s="14">
        <f>IF(Table1342[[#This Row],[Embarked]]="S",1,0)</f>
        <v>1</v>
      </c>
      <c r="N150" s="14">
        <f>IF(Table1342[[#This Row],[Embarked]]="C",1,0)</f>
        <v>0</v>
      </c>
      <c r="O150" s="14">
        <f>IF(Table1342[[#This Row],[Sex]]="male",1,0)</f>
        <v>0</v>
      </c>
      <c r="P150" s="14">
        <v>1</v>
      </c>
      <c r="V150" s="22">
        <v>-0.91260775655239934</v>
      </c>
      <c r="W150" s="22">
        <v>0.74867893926260143</v>
      </c>
      <c r="X150" s="20">
        <f t="shared" si="4"/>
        <v>0</v>
      </c>
      <c r="Y150" s="20">
        <f t="shared" si="4"/>
        <v>0.74867893926260143</v>
      </c>
      <c r="Z150" s="20">
        <f t="shared" si="5"/>
        <v>0.74867893926260143</v>
      </c>
      <c r="AA150" s="20">
        <f>(Table134[[#This Row],[Survived]]-Z150)^2</f>
        <v>6.3162275570171178E-2</v>
      </c>
    </row>
    <row r="151" spans="1:27" x14ac:dyDescent="0.25">
      <c r="A151" s="14">
        <v>1</v>
      </c>
      <c r="B151" s="14" t="s">
        <v>9</v>
      </c>
      <c r="C151" s="14">
        <v>1</v>
      </c>
      <c r="D151" s="14" t="s">
        <v>8</v>
      </c>
      <c r="E151" s="14">
        <v>45</v>
      </c>
      <c r="F151" s="15">
        <v>26.55</v>
      </c>
      <c r="G151" s="14">
        <v>0</v>
      </c>
      <c r="H151" s="14">
        <v>0</v>
      </c>
      <c r="I151" s="20">
        <f>Table1342[[#This Row],[Age]]/$E$1</f>
        <v>0.5625</v>
      </c>
      <c r="J151" s="20">
        <f>LOG10(Table1342[[#This Row],[Fare]]+1)</f>
        <v>1.4401216031878039</v>
      </c>
      <c r="K151" s="14">
        <f>IF(Table1342[[#This Row],[Pclass]]=1,1,0)</f>
        <v>1</v>
      </c>
      <c r="L151" s="14">
        <f>IF(Table1342[[#This Row],[Pclass]]=2,1,0)</f>
        <v>0</v>
      </c>
      <c r="M151" s="14">
        <f>IF(Table1342[[#This Row],[Embarked]]="S",1,0)</f>
        <v>1</v>
      </c>
      <c r="N151" s="14">
        <f>IF(Table1342[[#This Row],[Embarked]]="C",1,0)</f>
        <v>0</v>
      </c>
      <c r="O151" s="14">
        <f>IF(Table1342[[#This Row],[Sex]]="male",1,0)</f>
        <v>1</v>
      </c>
      <c r="P151" s="14">
        <v>1</v>
      </c>
      <c r="V151" s="22">
        <v>-1.3464665240172391</v>
      </c>
      <c r="W151" s="22">
        <v>0.38581066773368411</v>
      </c>
      <c r="X151" s="20">
        <f t="shared" si="4"/>
        <v>0</v>
      </c>
      <c r="Y151" s="20">
        <f t="shared" si="4"/>
        <v>0.38581066773368411</v>
      </c>
      <c r="Z151" s="20">
        <f t="shared" si="5"/>
        <v>0.38581066773368411</v>
      </c>
      <c r="AA151" s="20">
        <f>(Table134[[#This Row],[Survived]]-Z151)^2</f>
        <v>0.37722853586974298</v>
      </c>
    </row>
    <row r="152" spans="1:27" x14ac:dyDescent="0.25">
      <c r="A152" s="14">
        <v>0</v>
      </c>
      <c r="B152" s="14" t="s">
        <v>12</v>
      </c>
      <c r="C152" s="14">
        <v>3</v>
      </c>
      <c r="D152" s="14" t="s">
        <v>8</v>
      </c>
      <c r="E152" s="14">
        <v>40</v>
      </c>
      <c r="F152" s="15">
        <v>15.5</v>
      </c>
      <c r="G152" s="14">
        <v>1</v>
      </c>
      <c r="H152" s="14">
        <v>1</v>
      </c>
      <c r="I152" s="20">
        <f>Table1342[[#This Row],[Age]]/$E$1</f>
        <v>0.5</v>
      </c>
      <c r="J152" s="20">
        <f>LOG10(Table1342[[#This Row],[Fare]]+1)</f>
        <v>1.2174839442139063</v>
      </c>
      <c r="K152" s="14">
        <f>IF(Table1342[[#This Row],[Pclass]]=1,1,0)</f>
        <v>0</v>
      </c>
      <c r="L152" s="14">
        <f>IF(Table1342[[#This Row],[Pclass]]=2,1,0)</f>
        <v>0</v>
      </c>
      <c r="M152" s="14">
        <f>IF(Table1342[[#This Row],[Embarked]]="S",1,0)</f>
        <v>0</v>
      </c>
      <c r="N152" s="14">
        <f>IF(Table1342[[#This Row],[Embarked]]="C",1,0)</f>
        <v>0</v>
      </c>
      <c r="O152" s="14">
        <f>IF(Table1342[[#This Row],[Sex]]="male",1,0)</f>
        <v>1</v>
      </c>
      <c r="P152" s="14">
        <v>1</v>
      </c>
      <c r="V152" s="22">
        <v>-0.18460856157276262</v>
      </c>
      <c r="W152" s="22">
        <v>-2.7649645267112781</v>
      </c>
      <c r="X152" s="20">
        <f t="shared" si="4"/>
        <v>0</v>
      </c>
      <c r="Y152" s="20">
        <f t="shared" si="4"/>
        <v>0</v>
      </c>
      <c r="Z152" s="20">
        <f t="shared" si="5"/>
        <v>0</v>
      </c>
      <c r="AA152" s="20">
        <f>(Table134[[#This Row],[Survived]]-Z152)^2</f>
        <v>0</v>
      </c>
    </row>
    <row r="153" spans="1:27" x14ac:dyDescent="0.25">
      <c r="A153" s="14">
        <v>0</v>
      </c>
      <c r="B153" s="14" t="s">
        <v>9</v>
      </c>
      <c r="C153" s="14">
        <v>3</v>
      </c>
      <c r="D153" s="14" t="s">
        <v>8</v>
      </c>
      <c r="E153" s="14">
        <v>36</v>
      </c>
      <c r="F153" s="15">
        <v>7.8958000000000004</v>
      </c>
      <c r="G153" s="14">
        <v>0</v>
      </c>
      <c r="H153" s="14">
        <v>0</v>
      </c>
      <c r="I153" s="20">
        <f>Table1342[[#This Row],[Age]]/$E$1</f>
        <v>0.45</v>
      </c>
      <c r="J153" s="20">
        <f>LOG10(Table1342[[#This Row],[Fare]]+1)</f>
        <v>0.94918501031343461</v>
      </c>
      <c r="K153" s="14">
        <f>IF(Table1342[[#This Row],[Pclass]]=1,1,0)</f>
        <v>0</v>
      </c>
      <c r="L153" s="14">
        <f>IF(Table1342[[#This Row],[Pclass]]=2,1,0)</f>
        <v>0</v>
      </c>
      <c r="M153" s="14">
        <f>IF(Table1342[[#This Row],[Embarked]]="S",1,0)</f>
        <v>1</v>
      </c>
      <c r="N153" s="14">
        <f>IF(Table1342[[#This Row],[Embarked]]="C",1,0)</f>
        <v>0</v>
      </c>
      <c r="O153" s="14">
        <f>IF(Table1342[[#This Row],[Sex]]="male",1,0)</f>
        <v>1</v>
      </c>
      <c r="P153" s="14">
        <v>1</v>
      </c>
      <c r="V153" s="22">
        <v>-1.6426082659663443</v>
      </c>
      <c r="W153" s="22">
        <v>3.4777663647502788E-2</v>
      </c>
      <c r="X153" s="20">
        <f t="shared" si="4"/>
        <v>0</v>
      </c>
      <c r="Y153" s="20">
        <f t="shared" si="4"/>
        <v>3.4777663647502788E-2</v>
      </c>
      <c r="Z153" s="20">
        <f t="shared" si="5"/>
        <v>3.4777663647502788E-2</v>
      </c>
      <c r="AA153" s="20">
        <f>(Table134[[#This Row],[Survived]]-Z153)^2</f>
        <v>1.2094858887788369E-3</v>
      </c>
    </row>
    <row r="154" spans="1:27" x14ac:dyDescent="0.25">
      <c r="A154" s="14">
        <v>1</v>
      </c>
      <c r="B154" s="14" t="s">
        <v>9</v>
      </c>
      <c r="C154" s="14">
        <v>2</v>
      </c>
      <c r="D154" s="14" t="s">
        <v>10</v>
      </c>
      <c r="E154" s="14">
        <v>32</v>
      </c>
      <c r="F154" s="15">
        <v>13</v>
      </c>
      <c r="G154" s="14">
        <v>0</v>
      </c>
      <c r="H154" s="14">
        <v>0</v>
      </c>
      <c r="I154" s="20">
        <f>Table1342[[#This Row],[Age]]/$E$1</f>
        <v>0.4</v>
      </c>
      <c r="J154" s="20">
        <f>LOG10(Table1342[[#This Row],[Fare]]+1)</f>
        <v>1.146128035678238</v>
      </c>
      <c r="K154" s="14">
        <f>IF(Table1342[[#This Row],[Pclass]]=1,1,0)</f>
        <v>0</v>
      </c>
      <c r="L154" s="14">
        <f>IF(Table1342[[#This Row],[Pclass]]=2,1,0)</f>
        <v>1</v>
      </c>
      <c r="M154" s="14">
        <f>IF(Table1342[[#This Row],[Embarked]]="S",1,0)</f>
        <v>1</v>
      </c>
      <c r="N154" s="14">
        <f>IF(Table1342[[#This Row],[Embarked]]="C",1,0)</f>
        <v>0</v>
      </c>
      <c r="O154" s="14">
        <f>IF(Table1342[[#This Row],[Sex]]="male",1,0)</f>
        <v>0</v>
      </c>
      <c r="P154" s="14">
        <v>1</v>
      </c>
      <c r="V154" s="22">
        <v>-0.98297243997599537</v>
      </c>
      <c r="W154" s="22">
        <v>0.77484886751283888</v>
      </c>
      <c r="X154" s="20">
        <f t="shared" si="4"/>
        <v>0</v>
      </c>
      <c r="Y154" s="20">
        <f t="shared" si="4"/>
        <v>0.77484886751283888</v>
      </c>
      <c r="Z154" s="20">
        <f t="shared" si="5"/>
        <v>0.77484886751283888</v>
      </c>
      <c r="AA154" s="20">
        <f>(Table134[[#This Row],[Survived]]-Z154)^2</f>
        <v>5.0693032460251176E-2</v>
      </c>
    </row>
    <row r="155" spans="1:27" x14ac:dyDescent="0.25">
      <c r="A155" s="14">
        <v>0</v>
      </c>
      <c r="B155" s="14" t="s">
        <v>9</v>
      </c>
      <c r="C155" s="14">
        <v>2</v>
      </c>
      <c r="D155" s="14" t="s">
        <v>8</v>
      </c>
      <c r="E155" s="14">
        <v>19</v>
      </c>
      <c r="F155" s="15">
        <v>13</v>
      </c>
      <c r="G155" s="14">
        <v>0</v>
      </c>
      <c r="H155" s="14">
        <v>0</v>
      </c>
      <c r="I155" s="20">
        <f>Table1342[[#This Row],[Age]]/$E$1</f>
        <v>0.23749999999999999</v>
      </c>
      <c r="J155" s="20">
        <f>LOG10(Table1342[[#This Row],[Fare]]+1)</f>
        <v>1.146128035678238</v>
      </c>
      <c r="K155" s="14">
        <f>IF(Table1342[[#This Row],[Pclass]]=1,1,0)</f>
        <v>0</v>
      </c>
      <c r="L155" s="14">
        <f>IF(Table1342[[#This Row],[Pclass]]=2,1,0)</f>
        <v>1</v>
      </c>
      <c r="M155" s="14">
        <f>IF(Table1342[[#This Row],[Embarked]]="S",1,0)</f>
        <v>1</v>
      </c>
      <c r="N155" s="14">
        <f>IF(Table1342[[#This Row],[Embarked]]="C",1,0)</f>
        <v>0</v>
      </c>
      <c r="O155" s="14">
        <f>IF(Table1342[[#This Row],[Sex]]="male",1,0)</f>
        <v>1</v>
      </c>
      <c r="P155" s="14">
        <v>1</v>
      </c>
      <c r="V155" s="22">
        <v>-1.3639907273527012</v>
      </c>
      <c r="W155" s="22">
        <v>0.36539398559468994</v>
      </c>
      <c r="X155" s="20">
        <f t="shared" si="4"/>
        <v>0</v>
      </c>
      <c r="Y155" s="20">
        <f t="shared" si="4"/>
        <v>0.36539398559468994</v>
      </c>
      <c r="Z155" s="20">
        <f t="shared" si="5"/>
        <v>0.36539398559468994</v>
      </c>
      <c r="AA155" s="20">
        <f>(Table134[[#This Row],[Survived]]-Z155)^2</f>
        <v>0.13351276470877249</v>
      </c>
    </row>
    <row r="156" spans="1:27" x14ac:dyDescent="0.25">
      <c r="A156" s="14">
        <v>1</v>
      </c>
      <c r="B156" s="14" t="s">
        <v>9</v>
      </c>
      <c r="C156" s="14">
        <v>3</v>
      </c>
      <c r="D156" s="14" t="s">
        <v>10</v>
      </c>
      <c r="E156" s="14">
        <v>19</v>
      </c>
      <c r="F156" s="15">
        <v>7.8541999999999996</v>
      </c>
      <c r="G156" s="14">
        <v>1</v>
      </c>
      <c r="H156" s="14">
        <v>0</v>
      </c>
      <c r="I156" s="20">
        <f>Table1342[[#This Row],[Age]]/$E$1</f>
        <v>0.23749999999999999</v>
      </c>
      <c r="J156" s="20">
        <f>LOG10(Table1342[[#This Row],[Fare]]+1)</f>
        <v>0.94714932766263737</v>
      </c>
      <c r="K156" s="14">
        <f>IF(Table1342[[#This Row],[Pclass]]=1,1,0)</f>
        <v>0</v>
      </c>
      <c r="L156" s="14">
        <f>IF(Table1342[[#This Row],[Pclass]]=2,1,0)</f>
        <v>0</v>
      </c>
      <c r="M156" s="14">
        <f>IF(Table1342[[#This Row],[Embarked]]="S",1,0)</f>
        <v>1</v>
      </c>
      <c r="N156" s="14">
        <f>IF(Table1342[[#This Row],[Embarked]]="C",1,0)</f>
        <v>0</v>
      </c>
      <c r="O156" s="14">
        <f>IF(Table1342[[#This Row],[Sex]]="male",1,0)</f>
        <v>0</v>
      </c>
      <c r="P156" s="14">
        <v>1</v>
      </c>
      <c r="V156" s="22">
        <v>-1.0036850971493061</v>
      </c>
      <c r="W156" s="22">
        <v>0.56314754263625533</v>
      </c>
      <c r="X156" s="20">
        <f t="shared" si="4"/>
        <v>0</v>
      </c>
      <c r="Y156" s="20">
        <f t="shared" si="4"/>
        <v>0.56314754263625533</v>
      </c>
      <c r="Z156" s="20">
        <f t="shared" si="5"/>
        <v>0.56314754263625533</v>
      </c>
      <c r="AA156" s="20">
        <f>(Table134[[#This Row],[Survived]]-Z156)^2</f>
        <v>0.19084006950474236</v>
      </c>
    </row>
    <row r="157" spans="1:27" x14ac:dyDescent="0.25">
      <c r="A157" s="14">
        <v>1</v>
      </c>
      <c r="B157" s="14" t="s">
        <v>9</v>
      </c>
      <c r="C157" s="14">
        <v>2</v>
      </c>
      <c r="D157" s="14" t="s">
        <v>8</v>
      </c>
      <c r="E157" s="14">
        <v>3</v>
      </c>
      <c r="F157" s="15">
        <v>26</v>
      </c>
      <c r="G157" s="14">
        <v>1</v>
      </c>
      <c r="H157" s="14">
        <v>1</v>
      </c>
      <c r="I157" s="20">
        <f>Table1342[[#This Row],[Age]]/$E$1</f>
        <v>3.7499999999999999E-2</v>
      </c>
      <c r="J157" s="20">
        <f>LOG10(Table1342[[#This Row],[Fare]]+1)</f>
        <v>1.4313637641589874</v>
      </c>
      <c r="K157" s="14">
        <f>IF(Table1342[[#This Row],[Pclass]]=1,1,0)</f>
        <v>0</v>
      </c>
      <c r="L157" s="14">
        <f>IF(Table1342[[#This Row],[Pclass]]=2,1,0)</f>
        <v>1</v>
      </c>
      <c r="M157" s="14">
        <f>IF(Table1342[[#This Row],[Embarked]]="S",1,0)</f>
        <v>1</v>
      </c>
      <c r="N157" s="14">
        <f>IF(Table1342[[#This Row],[Embarked]]="C",1,0)</f>
        <v>0</v>
      </c>
      <c r="O157" s="14">
        <f>IF(Table1342[[#This Row],[Sex]]="male",1,0)</f>
        <v>1</v>
      </c>
      <c r="P157" s="14">
        <v>1</v>
      </c>
      <c r="V157" s="22">
        <v>-1.2660722635382027</v>
      </c>
      <c r="W157" s="22">
        <v>0.40281336992473094</v>
      </c>
      <c r="X157" s="20">
        <f t="shared" si="4"/>
        <v>0</v>
      </c>
      <c r="Y157" s="20">
        <f t="shared" si="4"/>
        <v>0.40281336992473094</v>
      </c>
      <c r="Z157" s="20">
        <f t="shared" si="5"/>
        <v>0.40281336992473094</v>
      </c>
      <c r="AA157" s="20">
        <f>(Table134[[#This Row],[Survived]]-Z157)^2</f>
        <v>0.35663187114065625</v>
      </c>
    </row>
    <row r="158" spans="1:27" x14ac:dyDescent="0.25">
      <c r="A158" s="14">
        <v>1</v>
      </c>
      <c r="B158" s="14" t="s">
        <v>11</v>
      </c>
      <c r="C158" s="14">
        <v>1</v>
      </c>
      <c r="D158" s="14" t="s">
        <v>10</v>
      </c>
      <c r="E158" s="14">
        <v>44</v>
      </c>
      <c r="F158" s="15">
        <v>27.720800000000001</v>
      </c>
      <c r="G158" s="14">
        <v>0</v>
      </c>
      <c r="H158" s="14">
        <v>0</v>
      </c>
      <c r="I158" s="20">
        <f>Table1342[[#This Row],[Age]]/$E$1</f>
        <v>0.55000000000000004</v>
      </c>
      <c r="J158" s="20">
        <f>LOG10(Table1342[[#This Row],[Fare]]+1)</f>
        <v>1.4581965327411079</v>
      </c>
      <c r="K158" s="14">
        <f>IF(Table1342[[#This Row],[Pclass]]=1,1,0)</f>
        <v>1</v>
      </c>
      <c r="L158" s="14">
        <f>IF(Table1342[[#This Row],[Pclass]]=2,1,0)</f>
        <v>0</v>
      </c>
      <c r="M158" s="14">
        <f>IF(Table1342[[#This Row],[Embarked]]="S",1,0)</f>
        <v>0</v>
      </c>
      <c r="N158" s="14">
        <f>IF(Table1342[[#This Row],[Embarked]]="C",1,0)</f>
        <v>1</v>
      </c>
      <c r="O158" s="14">
        <f>IF(Table1342[[#This Row],[Sex]]="male",1,0)</f>
        <v>0</v>
      </c>
      <c r="P158" s="14">
        <v>1</v>
      </c>
      <c r="V158" s="22">
        <v>0.91946522086516702</v>
      </c>
      <c r="W158" s="22">
        <v>-2.4836651064572361</v>
      </c>
      <c r="X158" s="20">
        <f t="shared" si="4"/>
        <v>0.91946522086516702</v>
      </c>
      <c r="Y158" s="20">
        <f t="shared" si="4"/>
        <v>0</v>
      </c>
      <c r="Z158" s="20">
        <f t="shared" si="5"/>
        <v>0.91946522086516702</v>
      </c>
      <c r="AA158" s="20">
        <f>(Table134[[#This Row],[Survived]]-Z158)^2</f>
        <v>6.4858506502963294E-3</v>
      </c>
    </row>
    <row r="159" spans="1:27" x14ac:dyDescent="0.25">
      <c r="A159" s="14">
        <v>1</v>
      </c>
      <c r="B159" s="14" t="s">
        <v>11</v>
      </c>
      <c r="C159" s="14">
        <v>1</v>
      </c>
      <c r="D159" s="14" t="s">
        <v>10</v>
      </c>
      <c r="E159" s="14">
        <v>58</v>
      </c>
      <c r="F159" s="15">
        <v>146.52080000000001</v>
      </c>
      <c r="G159" s="14">
        <v>0</v>
      </c>
      <c r="H159" s="14">
        <v>0</v>
      </c>
      <c r="I159" s="20">
        <f>Table1342[[#This Row],[Age]]/$E$1</f>
        <v>0.72499999999999998</v>
      </c>
      <c r="J159" s="20">
        <f>LOG10(Table1342[[#This Row],[Fare]]+1)</f>
        <v>2.1688532588793175</v>
      </c>
      <c r="K159" s="14">
        <f>IF(Table1342[[#This Row],[Pclass]]=1,1,0)</f>
        <v>1</v>
      </c>
      <c r="L159" s="14">
        <f>IF(Table1342[[#This Row],[Pclass]]=2,1,0)</f>
        <v>0</v>
      </c>
      <c r="M159" s="14">
        <f>IF(Table1342[[#This Row],[Embarked]]="S",1,0)</f>
        <v>0</v>
      </c>
      <c r="N159" s="14">
        <f>IF(Table1342[[#This Row],[Embarked]]="C",1,0)</f>
        <v>1</v>
      </c>
      <c r="O159" s="14">
        <f>IF(Table1342[[#This Row],[Sex]]="male",1,0)</f>
        <v>0</v>
      </c>
      <c r="P159" s="14">
        <v>1</v>
      </c>
      <c r="V159" s="22">
        <v>0.79907923935262182</v>
      </c>
      <c r="W159" s="22">
        <v>-2.5247445058248434</v>
      </c>
      <c r="X159" s="20">
        <f t="shared" si="4"/>
        <v>0.79907923935262182</v>
      </c>
      <c r="Y159" s="20">
        <f t="shared" si="4"/>
        <v>0</v>
      </c>
      <c r="Z159" s="20">
        <f t="shared" si="5"/>
        <v>0.79907923935262182</v>
      </c>
      <c r="AA159" s="20">
        <f>(Table134[[#This Row],[Survived]]-Z159)^2</f>
        <v>4.0369152059121033E-2</v>
      </c>
    </row>
    <row r="160" spans="1:27" x14ac:dyDescent="0.25">
      <c r="A160" s="14">
        <v>0</v>
      </c>
      <c r="B160" s="14" t="s">
        <v>9</v>
      </c>
      <c r="C160" s="14">
        <v>3</v>
      </c>
      <c r="D160" s="14" t="s">
        <v>8</v>
      </c>
      <c r="E160" s="14">
        <v>42</v>
      </c>
      <c r="F160" s="15">
        <v>8.4041999999999994</v>
      </c>
      <c r="G160" s="14">
        <v>0</v>
      </c>
      <c r="H160" s="14">
        <v>1</v>
      </c>
      <c r="I160" s="20">
        <f>Table1342[[#This Row],[Age]]/$E$1</f>
        <v>0.52500000000000002</v>
      </c>
      <c r="J160" s="20">
        <f>LOG10(Table1342[[#This Row],[Fare]]+1)</f>
        <v>0.97332185673243765</v>
      </c>
      <c r="K160" s="14">
        <f>IF(Table1342[[#This Row],[Pclass]]=1,1,0)</f>
        <v>0</v>
      </c>
      <c r="L160" s="14">
        <f>IF(Table1342[[#This Row],[Pclass]]=2,1,0)</f>
        <v>0</v>
      </c>
      <c r="M160" s="14">
        <f>IF(Table1342[[#This Row],[Embarked]]="S",1,0)</f>
        <v>1</v>
      </c>
      <c r="N160" s="14">
        <f>IF(Table1342[[#This Row],[Embarked]]="C",1,0)</f>
        <v>0</v>
      </c>
      <c r="O160" s="14">
        <f>IF(Table1342[[#This Row],[Sex]]="male",1,0)</f>
        <v>1</v>
      </c>
      <c r="P160" s="14">
        <v>1</v>
      </c>
      <c r="V160" s="22">
        <v>-1.7321396846946395</v>
      </c>
      <c r="W160" s="22">
        <v>-1.30292146170774E-2</v>
      </c>
      <c r="X160" s="20">
        <f t="shared" si="4"/>
        <v>0</v>
      </c>
      <c r="Y160" s="20">
        <f t="shared" si="4"/>
        <v>0</v>
      </c>
      <c r="Z160" s="20">
        <f t="shared" si="5"/>
        <v>0</v>
      </c>
      <c r="AA160" s="20">
        <f>(Table134[[#This Row],[Survived]]-Z160)^2</f>
        <v>0</v>
      </c>
    </row>
    <row r="161" spans="1:27" x14ac:dyDescent="0.25">
      <c r="A161" s="14">
        <v>0</v>
      </c>
      <c r="B161" s="14" t="s">
        <v>9</v>
      </c>
      <c r="C161" s="14">
        <v>2</v>
      </c>
      <c r="D161" s="14" t="s">
        <v>10</v>
      </c>
      <c r="E161" s="14">
        <v>24</v>
      </c>
      <c r="F161" s="15">
        <v>13</v>
      </c>
      <c r="G161" s="14">
        <v>0</v>
      </c>
      <c r="H161" s="14">
        <v>0</v>
      </c>
      <c r="I161" s="20">
        <f>Table1342[[#This Row],[Age]]/$E$1</f>
        <v>0.3</v>
      </c>
      <c r="J161" s="20">
        <f>LOG10(Table1342[[#This Row],[Fare]]+1)</f>
        <v>1.146128035678238</v>
      </c>
      <c r="K161" s="14">
        <f>IF(Table1342[[#This Row],[Pclass]]=1,1,0)</f>
        <v>0</v>
      </c>
      <c r="L161" s="14">
        <f>IF(Table1342[[#This Row],[Pclass]]=2,1,0)</f>
        <v>1</v>
      </c>
      <c r="M161" s="14">
        <f>IF(Table1342[[#This Row],[Embarked]]="S",1,0)</f>
        <v>1</v>
      </c>
      <c r="N161" s="14">
        <f>IF(Table1342[[#This Row],[Embarked]]="C",1,0)</f>
        <v>0</v>
      </c>
      <c r="O161" s="14">
        <f>IF(Table1342[[#This Row],[Sex]]="male",1,0)</f>
        <v>0</v>
      </c>
      <c r="P161" s="14">
        <v>1</v>
      </c>
      <c r="V161" s="22">
        <v>-0.90945637086738462</v>
      </c>
      <c r="W161" s="22">
        <v>0.82733977729880026</v>
      </c>
      <c r="X161" s="20">
        <f t="shared" si="4"/>
        <v>0</v>
      </c>
      <c r="Y161" s="20">
        <f t="shared" si="4"/>
        <v>0.82733977729880026</v>
      </c>
      <c r="Z161" s="20">
        <f t="shared" si="5"/>
        <v>0.82733977729880026</v>
      </c>
      <c r="AA161" s="20">
        <f>(Table134[[#This Row],[Survived]]-Z161)^2</f>
        <v>0.68449110710082839</v>
      </c>
    </row>
    <row r="162" spans="1:27" x14ac:dyDescent="0.25">
      <c r="A162" s="14">
        <v>0</v>
      </c>
      <c r="B162" s="14" t="s">
        <v>9</v>
      </c>
      <c r="C162" s="14">
        <v>3</v>
      </c>
      <c r="D162" s="14" t="s">
        <v>8</v>
      </c>
      <c r="E162" s="14">
        <v>28</v>
      </c>
      <c r="F162" s="15">
        <v>9.5</v>
      </c>
      <c r="G162" s="14">
        <v>0</v>
      </c>
      <c r="H162" s="14">
        <v>0</v>
      </c>
      <c r="I162" s="20">
        <f>Table1342[[#This Row],[Age]]/$E$1</f>
        <v>0.35</v>
      </c>
      <c r="J162" s="20">
        <f>LOG10(Table1342[[#This Row],[Fare]]+1)</f>
        <v>1.0211892990699381</v>
      </c>
      <c r="K162" s="14">
        <f>IF(Table1342[[#This Row],[Pclass]]=1,1,0)</f>
        <v>0</v>
      </c>
      <c r="L162" s="14">
        <f>IF(Table1342[[#This Row],[Pclass]]=2,1,0)</f>
        <v>0</v>
      </c>
      <c r="M162" s="14">
        <f>IF(Table1342[[#This Row],[Embarked]]="S",1,0)</f>
        <v>1</v>
      </c>
      <c r="N162" s="14">
        <f>IF(Table1342[[#This Row],[Embarked]]="C",1,0)</f>
        <v>0</v>
      </c>
      <c r="O162" s="14">
        <f>IF(Table1342[[#This Row],[Sex]]="male",1,0)</f>
        <v>1</v>
      </c>
      <c r="P162" s="14">
        <v>1</v>
      </c>
      <c r="V162" s="22">
        <v>-1.568254563901293</v>
      </c>
      <c r="W162" s="22">
        <v>9.2413611151139552E-2</v>
      </c>
      <c r="X162" s="20">
        <f t="shared" si="4"/>
        <v>0</v>
      </c>
      <c r="Y162" s="20">
        <f t="shared" si="4"/>
        <v>9.2413611151139552E-2</v>
      </c>
      <c r="Z162" s="20">
        <f t="shared" si="5"/>
        <v>9.2413611151139552E-2</v>
      </c>
      <c r="AA162" s="20">
        <f>(Table134[[#This Row],[Survived]]-Z162)^2</f>
        <v>8.5402755259940243E-3</v>
      </c>
    </row>
    <row r="163" spans="1:27" x14ac:dyDescent="0.25">
      <c r="A163" s="14">
        <v>0</v>
      </c>
      <c r="B163" s="14" t="s">
        <v>9</v>
      </c>
      <c r="C163" s="14">
        <v>3</v>
      </c>
      <c r="D163" s="14" t="s">
        <v>8</v>
      </c>
      <c r="E163" s="14">
        <v>34</v>
      </c>
      <c r="F163" s="15">
        <v>6.4958</v>
      </c>
      <c r="G163" s="14">
        <v>0</v>
      </c>
      <c r="H163" s="14">
        <v>0</v>
      </c>
      <c r="I163" s="20">
        <f>Table1342[[#This Row],[Age]]/$E$1</f>
        <v>0.42499999999999999</v>
      </c>
      <c r="J163" s="20">
        <f>LOG10(Table1342[[#This Row],[Fare]]+1)</f>
        <v>0.87481799035902574</v>
      </c>
      <c r="K163" s="14">
        <f>IF(Table1342[[#This Row],[Pclass]]=1,1,0)</f>
        <v>0</v>
      </c>
      <c r="L163" s="14">
        <f>IF(Table1342[[#This Row],[Pclass]]=2,1,0)</f>
        <v>0</v>
      </c>
      <c r="M163" s="14">
        <f>IF(Table1342[[#This Row],[Embarked]]="S",1,0)</f>
        <v>1</v>
      </c>
      <c r="N163" s="14">
        <f>IF(Table1342[[#This Row],[Embarked]]="C",1,0)</f>
        <v>0</v>
      </c>
      <c r="O163" s="14">
        <f>IF(Table1342[[#This Row],[Sex]]="male",1,0)</f>
        <v>1</v>
      </c>
      <c r="P163" s="14">
        <v>1</v>
      </c>
      <c r="V163" s="22">
        <v>-1.6250943675294984</v>
      </c>
      <c r="W163" s="22">
        <v>4.2586525361488548E-2</v>
      </c>
      <c r="X163" s="20">
        <f t="shared" si="4"/>
        <v>0</v>
      </c>
      <c r="Y163" s="20">
        <f t="shared" si="4"/>
        <v>4.2586525361488548E-2</v>
      </c>
      <c r="Z163" s="20">
        <f t="shared" si="5"/>
        <v>4.2586525361488548E-2</v>
      </c>
      <c r="AA163" s="20">
        <f>(Table134[[#This Row],[Survived]]-Z163)^2</f>
        <v>1.8136121423647073E-3</v>
      </c>
    </row>
    <row r="164" spans="1:27" x14ac:dyDescent="0.25">
      <c r="A164" s="14">
        <v>0</v>
      </c>
      <c r="B164" s="14" t="s">
        <v>11</v>
      </c>
      <c r="C164" s="14">
        <v>3</v>
      </c>
      <c r="D164" s="14" t="s">
        <v>8</v>
      </c>
      <c r="E164" s="14">
        <v>45.5</v>
      </c>
      <c r="F164" s="15">
        <v>7.2249999999999996</v>
      </c>
      <c r="G164" s="14">
        <v>0</v>
      </c>
      <c r="H164" s="14">
        <v>0</v>
      </c>
      <c r="I164" s="20">
        <f>Table1342[[#This Row],[Age]]/$E$1</f>
        <v>0.56874999999999998</v>
      </c>
      <c r="J164" s="20">
        <f>LOG10(Table1342[[#This Row],[Fare]]+1)</f>
        <v>0.91513590662201194</v>
      </c>
      <c r="K164" s="14">
        <f>IF(Table1342[[#This Row],[Pclass]]=1,1,0)</f>
        <v>0</v>
      </c>
      <c r="L164" s="14">
        <f>IF(Table1342[[#This Row],[Pclass]]=2,1,0)</f>
        <v>0</v>
      </c>
      <c r="M164" s="14">
        <f>IF(Table1342[[#This Row],[Embarked]]="S",1,0)</f>
        <v>0</v>
      </c>
      <c r="N164" s="14">
        <f>IF(Table1342[[#This Row],[Embarked]]="C",1,0)</f>
        <v>1</v>
      </c>
      <c r="O164" s="14">
        <f>IF(Table1342[[#This Row],[Sex]]="male",1,0)</f>
        <v>1</v>
      </c>
      <c r="P164" s="14">
        <v>1</v>
      </c>
      <c r="V164" s="22">
        <v>2.5745374539466237E-2</v>
      </c>
      <c r="W164" s="22">
        <v>-3.4020695419517071</v>
      </c>
      <c r="X164" s="20">
        <f t="shared" si="4"/>
        <v>2.5745374539466237E-2</v>
      </c>
      <c r="Y164" s="20">
        <f t="shared" si="4"/>
        <v>0</v>
      </c>
      <c r="Z164" s="20">
        <f t="shared" si="5"/>
        <v>2.5745374539466237E-2</v>
      </c>
      <c r="AA164" s="20">
        <f>(Table134[[#This Row],[Survived]]-Z164)^2</f>
        <v>6.6282431017739636E-4</v>
      </c>
    </row>
    <row r="165" spans="1:27" x14ac:dyDescent="0.25">
      <c r="A165" s="14">
        <v>1</v>
      </c>
      <c r="B165" s="14" t="s">
        <v>9</v>
      </c>
      <c r="C165" s="14">
        <v>3</v>
      </c>
      <c r="D165" s="14" t="s">
        <v>8</v>
      </c>
      <c r="E165" s="14">
        <v>18</v>
      </c>
      <c r="F165" s="15">
        <v>8.0500000000000007</v>
      </c>
      <c r="G165" s="14">
        <v>0</v>
      </c>
      <c r="H165" s="14">
        <v>0</v>
      </c>
      <c r="I165" s="20">
        <f>Table1342[[#This Row],[Age]]/$E$1</f>
        <v>0.22500000000000001</v>
      </c>
      <c r="J165" s="20">
        <f>LOG10(Table1342[[#This Row],[Fare]]+1)</f>
        <v>0.9566485792052033</v>
      </c>
      <c r="K165" s="14">
        <f>IF(Table1342[[#This Row],[Pclass]]=1,1,0)</f>
        <v>0</v>
      </c>
      <c r="L165" s="14">
        <f>IF(Table1342[[#This Row],[Pclass]]=2,1,0)</f>
        <v>0</v>
      </c>
      <c r="M165" s="14">
        <f>IF(Table1342[[#This Row],[Embarked]]="S",1,0)</f>
        <v>1</v>
      </c>
      <c r="N165" s="14">
        <f>IF(Table1342[[#This Row],[Embarked]]="C",1,0)</f>
        <v>0</v>
      </c>
      <c r="O165" s="14">
        <f>IF(Table1342[[#This Row],[Sex]]="male",1,0)</f>
        <v>1</v>
      </c>
      <c r="P165" s="14">
        <v>1</v>
      </c>
      <c r="V165" s="22">
        <v>-1.4771102860426988</v>
      </c>
      <c r="W165" s="22">
        <v>0.1534155170025211</v>
      </c>
      <c r="X165" s="20">
        <f t="shared" si="4"/>
        <v>0</v>
      </c>
      <c r="Y165" s="20">
        <f t="shared" si="4"/>
        <v>0.1534155170025211</v>
      </c>
      <c r="Z165" s="20">
        <f t="shared" si="5"/>
        <v>0.1534155170025211</v>
      </c>
      <c r="AA165" s="20">
        <f>(Table134[[#This Row],[Survived]]-Z165)^2</f>
        <v>0.71670528685210866</v>
      </c>
    </row>
    <row r="166" spans="1:27" x14ac:dyDescent="0.25">
      <c r="A166" s="14">
        <v>0</v>
      </c>
      <c r="B166" s="14" t="s">
        <v>9</v>
      </c>
      <c r="C166" s="14">
        <v>3</v>
      </c>
      <c r="D166" s="14" t="s">
        <v>10</v>
      </c>
      <c r="E166" s="14">
        <v>2</v>
      </c>
      <c r="F166" s="15">
        <v>10.4625</v>
      </c>
      <c r="G166" s="14">
        <v>0</v>
      </c>
      <c r="H166" s="14">
        <v>1</v>
      </c>
      <c r="I166" s="20">
        <f>Table1342[[#This Row],[Age]]/$E$1</f>
        <v>2.5000000000000001E-2</v>
      </c>
      <c r="J166" s="20">
        <f>LOG10(Table1342[[#This Row],[Fare]]+1)</f>
        <v>1.0592793486780776</v>
      </c>
      <c r="K166" s="14">
        <f>IF(Table1342[[#This Row],[Pclass]]=1,1,0)</f>
        <v>0</v>
      </c>
      <c r="L166" s="14">
        <f>IF(Table1342[[#This Row],[Pclass]]=2,1,0)</f>
        <v>0</v>
      </c>
      <c r="M166" s="14">
        <f>IF(Table1342[[#This Row],[Embarked]]="S",1,0)</f>
        <v>1</v>
      </c>
      <c r="N166" s="14">
        <f>IF(Table1342[[#This Row],[Embarked]]="C",1,0)</f>
        <v>0</v>
      </c>
      <c r="O166" s="14">
        <f>IF(Table1342[[#This Row],[Sex]]="male",1,0)</f>
        <v>0</v>
      </c>
      <c r="P166" s="14">
        <v>1</v>
      </c>
      <c r="V166" s="22">
        <v>-0.86307748753510571</v>
      </c>
      <c r="W166" s="22">
        <v>0.75032000291618539</v>
      </c>
      <c r="X166" s="20">
        <f t="shared" si="4"/>
        <v>0</v>
      </c>
      <c r="Y166" s="20">
        <f t="shared" si="4"/>
        <v>0.75032000291618539</v>
      </c>
      <c r="Z166" s="20">
        <f t="shared" si="5"/>
        <v>0.75032000291618539</v>
      </c>
      <c r="AA166" s="20">
        <f>(Table134[[#This Row],[Survived]]-Z166)^2</f>
        <v>0.56298010677614441</v>
      </c>
    </row>
    <row r="167" spans="1:27" x14ac:dyDescent="0.25">
      <c r="A167" s="14">
        <v>0</v>
      </c>
      <c r="B167" s="14" t="s">
        <v>9</v>
      </c>
      <c r="C167" s="14">
        <v>3</v>
      </c>
      <c r="D167" s="14" t="s">
        <v>8</v>
      </c>
      <c r="E167" s="14">
        <v>32</v>
      </c>
      <c r="F167" s="15">
        <v>15.85</v>
      </c>
      <c r="G167" s="14">
        <v>1</v>
      </c>
      <c r="H167" s="14">
        <v>0</v>
      </c>
      <c r="I167" s="20">
        <f>Table1342[[#This Row],[Age]]/$E$1</f>
        <v>0.4</v>
      </c>
      <c r="J167" s="20">
        <f>LOG10(Table1342[[#This Row],[Fare]]+1)</f>
        <v>1.2265999052073575</v>
      </c>
      <c r="K167" s="14">
        <f>IF(Table1342[[#This Row],[Pclass]]=1,1,0)</f>
        <v>0</v>
      </c>
      <c r="L167" s="14">
        <f>IF(Table1342[[#This Row],[Pclass]]=2,1,0)</f>
        <v>0</v>
      </c>
      <c r="M167" s="14">
        <f>IF(Table1342[[#This Row],[Embarked]]="S",1,0)</f>
        <v>1</v>
      </c>
      <c r="N167" s="14">
        <f>IF(Table1342[[#This Row],[Embarked]]="C",1,0)</f>
        <v>0</v>
      </c>
      <c r="O167" s="14">
        <f>IF(Table1342[[#This Row],[Sex]]="male",1,0)</f>
        <v>1</v>
      </c>
      <c r="P167" s="14">
        <v>1</v>
      </c>
      <c r="V167" s="22">
        <v>-1.6203797331396592</v>
      </c>
      <c r="W167" s="22">
        <v>3.0652334092522437E-3</v>
      </c>
      <c r="X167" s="20">
        <f t="shared" si="4"/>
        <v>0</v>
      </c>
      <c r="Y167" s="20">
        <f t="shared" si="4"/>
        <v>3.0652334092522437E-3</v>
      </c>
      <c r="Z167" s="20">
        <f t="shared" si="5"/>
        <v>3.0652334092522437E-3</v>
      </c>
      <c r="AA167" s="20">
        <f>(Table134[[#This Row],[Survived]]-Z167)^2</f>
        <v>9.3956558531961325E-6</v>
      </c>
    </row>
    <row r="168" spans="1:27" x14ac:dyDescent="0.25">
      <c r="A168" s="14">
        <v>1</v>
      </c>
      <c r="B168" s="14" t="s">
        <v>11</v>
      </c>
      <c r="C168" s="14">
        <v>3</v>
      </c>
      <c r="D168" s="14" t="s">
        <v>8</v>
      </c>
      <c r="E168" s="14">
        <v>26</v>
      </c>
      <c r="F168" s="15">
        <v>18.787500000000001</v>
      </c>
      <c r="G168" s="14">
        <v>0</v>
      </c>
      <c r="H168" s="14">
        <v>0</v>
      </c>
      <c r="I168" s="20">
        <f>Table1342[[#This Row],[Age]]/$E$1</f>
        <v>0.32500000000000001</v>
      </c>
      <c r="J168" s="20">
        <f>LOG10(Table1342[[#This Row],[Fare]]+1)</f>
        <v>1.2963909278704124</v>
      </c>
      <c r="K168" s="14">
        <f>IF(Table1342[[#This Row],[Pclass]]=1,1,0)</f>
        <v>0</v>
      </c>
      <c r="L168" s="14">
        <f>IF(Table1342[[#This Row],[Pclass]]=2,1,0)</f>
        <v>0</v>
      </c>
      <c r="M168" s="14">
        <f>IF(Table1342[[#This Row],[Embarked]]="S",1,0)</f>
        <v>0</v>
      </c>
      <c r="N168" s="14">
        <f>IF(Table1342[[#This Row],[Embarked]]="C",1,0)</f>
        <v>1</v>
      </c>
      <c r="O168" s="14">
        <f>IF(Table1342[[#This Row],[Sex]]="male",1,0)</f>
        <v>1</v>
      </c>
      <c r="P168" s="14">
        <v>1</v>
      </c>
      <c r="V168" s="22">
        <v>0.20937597006408937</v>
      </c>
      <c r="W168" s="22">
        <v>-3.2468805239561052</v>
      </c>
      <c r="X168" s="20">
        <f t="shared" si="4"/>
        <v>0.20937597006408937</v>
      </c>
      <c r="Y168" s="20">
        <f t="shared" si="4"/>
        <v>0</v>
      </c>
      <c r="Z168" s="20">
        <f t="shared" si="5"/>
        <v>0.20937597006408937</v>
      </c>
      <c r="AA168" s="20">
        <f>(Table134[[#This Row],[Survived]]-Z168)^2</f>
        <v>0.62508635671209967</v>
      </c>
    </row>
    <row r="169" spans="1:27" x14ac:dyDescent="0.25">
      <c r="A169" s="14">
        <v>1</v>
      </c>
      <c r="B169" s="14" t="s">
        <v>12</v>
      </c>
      <c r="C169" s="14">
        <v>3</v>
      </c>
      <c r="D169" s="14" t="s">
        <v>10</v>
      </c>
      <c r="E169" s="14">
        <v>16</v>
      </c>
      <c r="F169" s="15">
        <v>7.75</v>
      </c>
      <c r="G169" s="14">
        <v>0</v>
      </c>
      <c r="H169" s="14">
        <v>0</v>
      </c>
      <c r="I169" s="20">
        <f>Table1342[[#This Row],[Age]]/$E$1</f>
        <v>0.2</v>
      </c>
      <c r="J169" s="20">
        <f>LOG10(Table1342[[#This Row],[Fare]]+1)</f>
        <v>0.94200805302231327</v>
      </c>
      <c r="K169" s="14">
        <f>IF(Table1342[[#This Row],[Pclass]]=1,1,0)</f>
        <v>0</v>
      </c>
      <c r="L169" s="14">
        <f>IF(Table1342[[#This Row],[Pclass]]=2,1,0)</f>
        <v>0</v>
      </c>
      <c r="M169" s="14">
        <f>IF(Table1342[[#This Row],[Embarked]]="S",1,0)</f>
        <v>0</v>
      </c>
      <c r="N169" s="14">
        <f>IF(Table1342[[#This Row],[Embarked]]="C",1,0)</f>
        <v>0</v>
      </c>
      <c r="O169" s="14">
        <f>IF(Table1342[[#This Row],[Sex]]="male",1,0)</f>
        <v>0</v>
      </c>
      <c r="P169" s="14">
        <v>1</v>
      </c>
      <c r="V169" s="22">
        <v>0.58564875697884833</v>
      </c>
      <c r="W169" s="22">
        <v>-2.04447936651263</v>
      </c>
      <c r="X169" s="20">
        <f t="shared" si="4"/>
        <v>0.58564875697884833</v>
      </c>
      <c r="Y169" s="20">
        <f t="shared" si="4"/>
        <v>0</v>
      </c>
      <c r="Z169" s="20">
        <f t="shared" si="5"/>
        <v>0.58564875697884833</v>
      </c>
      <c r="AA169" s="20">
        <f>(Table134[[#This Row],[Survived]]-Z169)^2</f>
        <v>0.17168695259317349</v>
      </c>
    </row>
    <row r="170" spans="1:27" x14ac:dyDescent="0.25">
      <c r="A170" s="14">
        <v>1</v>
      </c>
      <c r="B170" s="14" t="s">
        <v>11</v>
      </c>
      <c r="C170" s="14">
        <v>1</v>
      </c>
      <c r="D170" s="14" t="s">
        <v>8</v>
      </c>
      <c r="E170" s="14">
        <v>40</v>
      </c>
      <c r="F170" s="15">
        <v>31</v>
      </c>
      <c r="G170" s="14">
        <v>0</v>
      </c>
      <c r="H170" s="14">
        <v>0</v>
      </c>
      <c r="I170" s="20">
        <f>Table1342[[#This Row],[Age]]/$E$1</f>
        <v>0.5</v>
      </c>
      <c r="J170" s="20">
        <f>LOG10(Table1342[[#This Row],[Fare]]+1)</f>
        <v>1.505149978319906</v>
      </c>
      <c r="K170" s="14">
        <f>IF(Table1342[[#This Row],[Pclass]]=1,1,0)</f>
        <v>1</v>
      </c>
      <c r="L170" s="14">
        <f>IF(Table1342[[#This Row],[Pclass]]=2,1,0)</f>
        <v>0</v>
      </c>
      <c r="M170" s="14">
        <f>IF(Table1342[[#This Row],[Embarked]]="S",1,0)</f>
        <v>0</v>
      </c>
      <c r="N170" s="14">
        <f>IF(Table1342[[#This Row],[Embarked]]="C",1,0)</f>
        <v>1</v>
      </c>
      <c r="O170" s="14">
        <f>IF(Table1342[[#This Row],[Sex]]="male",1,0)</f>
        <v>1</v>
      </c>
      <c r="P170" s="14">
        <v>1</v>
      </c>
      <c r="V170" s="22">
        <v>0.45628756978094415</v>
      </c>
      <c r="W170" s="22">
        <v>-2.9488172221689064</v>
      </c>
      <c r="X170" s="20">
        <f t="shared" si="4"/>
        <v>0.45628756978094415</v>
      </c>
      <c r="Y170" s="20">
        <f t="shared" si="4"/>
        <v>0</v>
      </c>
      <c r="Z170" s="20">
        <f t="shared" si="5"/>
        <v>0.45628756978094415</v>
      </c>
      <c r="AA170" s="20">
        <f>(Table134[[#This Row],[Survived]]-Z170)^2</f>
        <v>0.29562320677471177</v>
      </c>
    </row>
    <row r="171" spans="1:27" x14ac:dyDescent="0.25">
      <c r="A171" s="14">
        <v>0</v>
      </c>
      <c r="B171" s="14" t="s">
        <v>9</v>
      </c>
      <c r="C171" s="14">
        <v>3</v>
      </c>
      <c r="D171" s="14" t="s">
        <v>8</v>
      </c>
      <c r="E171" s="14">
        <v>24</v>
      </c>
      <c r="F171" s="15">
        <v>7.05</v>
      </c>
      <c r="G171" s="14">
        <v>0</v>
      </c>
      <c r="H171" s="14">
        <v>0</v>
      </c>
      <c r="I171" s="20">
        <f>Table1342[[#This Row],[Age]]/$E$1</f>
        <v>0.3</v>
      </c>
      <c r="J171" s="20">
        <f>LOG10(Table1342[[#This Row],[Fare]]+1)</f>
        <v>0.90579588036786851</v>
      </c>
      <c r="K171" s="14">
        <f>IF(Table1342[[#This Row],[Pclass]]=1,1,0)</f>
        <v>0</v>
      </c>
      <c r="L171" s="14">
        <f>IF(Table1342[[#This Row],[Pclass]]=2,1,0)</f>
        <v>0</v>
      </c>
      <c r="M171" s="14">
        <f>IF(Table1342[[#This Row],[Embarked]]="S",1,0)</f>
        <v>1</v>
      </c>
      <c r="N171" s="14">
        <f>IF(Table1342[[#This Row],[Embarked]]="C",1,0)</f>
        <v>0</v>
      </c>
      <c r="O171" s="14">
        <f>IF(Table1342[[#This Row],[Sex]]="male",1,0)</f>
        <v>1</v>
      </c>
      <c r="P171" s="14">
        <v>1</v>
      </c>
      <c r="V171" s="22">
        <v>-1.5328389123095925</v>
      </c>
      <c r="W171" s="22">
        <v>0.11041367536188718</v>
      </c>
      <c r="X171" s="20">
        <f t="shared" si="4"/>
        <v>0</v>
      </c>
      <c r="Y171" s="20">
        <f t="shared" si="4"/>
        <v>0.11041367536188718</v>
      </c>
      <c r="Z171" s="20">
        <f t="shared" si="5"/>
        <v>0.11041367536188718</v>
      </c>
      <c r="AA171" s="20">
        <f>(Table134[[#This Row],[Survived]]-Z171)^2</f>
        <v>1.2191179706920212E-2</v>
      </c>
    </row>
    <row r="172" spans="1:27" x14ac:dyDescent="0.25">
      <c r="A172" s="14">
        <v>1</v>
      </c>
      <c r="B172" s="14" t="s">
        <v>9</v>
      </c>
      <c r="C172" s="14">
        <v>2</v>
      </c>
      <c r="D172" s="14" t="s">
        <v>10</v>
      </c>
      <c r="E172" s="14">
        <v>35</v>
      </c>
      <c r="F172" s="15">
        <v>21</v>
      </c>
      <c r="G172" s="14">
        <v>0</v>
      </c>
      <c r="H172" s="14">
        <v>0</v>
      </c>
      <c r="I172" s="20">
        <f>Table1342[[#This Row],[Age]]/$E$1</f>
        <v>0.4375</v>
      </c>
      <c r="J172" s="20">
        <f>LOG10(Table1342[[#This Row],[Fare]]+1)</f>
        <v>1.3424226808222062</v>
      </c>
      <c r="K172" s="14">
        <f>IF(Table1342[[#This Row],[Pclass]]=1,1,0)</f>
        <v>0</v>
      </c>
      <c r="L172" s="14">
        <f>IF(Table1342[[#This Row],[Pclass]]=2,1,0)</f>
        <v>1</v>
      </c>
      <c r="M172" s="14">
        <f>IF(Table1342[[#This Row],[Embarked]]="S",1,0)</f>
        <v>1</v>
      </c>
      <c r="N172" s="14">
        <f>IF(Table1342[[#This Row],[Embarked]]="C",1,0)</f>
        <v>0</v>
      </c>
      <c r="O172" s="14">
        <f>IF(Table1342[[#This Row],[Sex]]="male",1,0)</f>
        <v>0</v>
      </c>
      <c r="P172" s="14">
        <v>1</v>
      </c>
      <c r="V172" s="22">
        <v>-1.0082574510235827</v>
      </c>
      <c r="W172" s="22">
        <v>0.7691909318747383</v>
      </c>
      <c r="X172" s="20">
        <f t="shared" si="4"/>
        <v>0</v>
      </c>
      <c r="Y172" s="20">
        <f t="shared" si="4"/>
        <v>0.7691909318747383</v>
      </c>
      <c r="Z172" s="20">
        <f t="shared" si="5"/>
        <v>0.7691909318747383</v>
      </c>
      <c r="AA172" s="20">
        <f>(Table134[[#This Row],[Survived]]-Z172)^2</f>
        <v>5.3272825928851693E-2</v>
      </c>
    </row>
    <row r="173" spans="1:27" x14ac:dyDescent="0.25">
      <c r="A173" s="14">
        <v>0</v>
      </c>
      <c r="B173" s="14" t="s">
        <v>9</v>
      </c>
      <c r="C173" s="14">
        <v>3</v>
      </c>
      <c r="D173" s="14" t="s">
        <v>8</v>
      </c>
      <c r="E173" s="14">
        <v>22</v>
      </c>
      <c r="F173" s="15">
        <v>7.25</v>
      </c>
      <c r="G173" s="14">
        <v>0</v>
      </c>
      <c r="H173" s="14">
        <v>0</v>
      </c>
      <c r="I173" s="20">
        <f>Table1342[[#This Row],[Age]]/$E$1</f>
        <v>0.27500000000000002</v>
      </c>
      <c r="J173" s="20">
        <f>LOG10(Table1342[[#This Row],[Fare]]+1)</f>
        <v>0.91645394854992512</v>
      </c>
      <c r="K173" s="14">
        <f>IF(Table1342[[#This Row],[Pclass]]=1,1,0)</f>
        <v>0</v>
      </c>
      <c r="L173" s="14">
        <f>IF(Table1342[[#This Row],[Pclass]]=2,1,0)</f>
        <v>0</v>
      </c>
      <c r="M173" s="14">
        <f>IF(Table1342[[#This Row],[Embarked]]="S",1,0)</f>
        <v>1</v>
      </c>
      <c r="N173" s="14">
        <f>IF(Table1342[[#This Row],[Embarked]]="C",1,0)</f>
        <v>0</v>
      </c>
      <c r="O173" s="14">
        <f>IF(Table1342[[#This Row],[Sex]]="male",1,0)</f>
        <v>1</v>
      </c>
      <c r="P173" s="14">
        <v>1</v>
      </c>
      <c r="V173" s="22">
        <v>-1.5143359086794679</v>
      </c>
      <c r="W173" s="22">
        <v>0.12429797081691207</v>
      </c>
      <c r="X173" s="20">
        <f t="shared" si="4"/>
        <v>0</v>
      </c>
      <c r="Y173" s="20">
        <f t="shared" si="4"/>
        <v>0.12429797081691207</v>
      </c>
      <c r="Z173" s="20">
        <f t="shared" si="5"/>
        <v>0.12429797081691207</v>
      </c>
      <c r="AA173" s="20">
        <f>(Table134[[#This Row],[Survived]]-Z173)^2</f>
        <v>1.5449985549201925E-2</v>
      </c>
    </row>
    <row r="174" spans="1:27" x14ac:dyDescent="0.25">
      <c r="A174" s="14">
        <v>0</v>
      </c>
      <c r="B174" s="14" t="s">
        <v>9</v>
      </c>
      <c r="C174" s="14">
        <v>2</v>
      </c>
      <c r="D174" s="14" t="s">
        <v>8</v>
      </c>
      <c r="E174" s="14">
        <v>30</v>
      </c>
      <c r="F174" s="15">
        <v>13</v>
      </c>
      <c r="G174" s="14">
        <v>0</v>
      </c>
      <c r="H174" s="14">
        <v>0</v>
      </c>
      <c r="I174" s="20">
        <f>Table1342[[#This Row],[Age]]/$E$1</f>
        <v>0.375</v>
      </c>
      <c r="J174" s="20">
        <f>LOG10(Table1342[[#This Row],[Fare]]+1)</f>
        <v>1.146128035678238</v>
      </c>
      <c r="K174" s="14">
        <f>IF(Table1342[[#This Row],[Pclass]]=1,1,0)</f>
        <v>0</v>
      </c>
      <c r="L174" s="14">
        <f>IF(Table1342[[#This Row],[Pclass]]=2,1,0)</f>
        <v>1</v>
      </c>
      <c r="M174" s="14">
        <f>IF(Table1342[[#This Row],[Embarked]]="S",1,0)</f>
        <v>1</v>
      </c>
      <c r="N174" s="14">
        <f>IF(Table1342[[#This Row],[Embarked]]="C",1,0)</f>
        <v>0</v>
      </c>
      <c r="O174" s="14">
        <f>IF(Table1342[[#This Row],[Sex]]="male",1,0)</f>
        <v>1</v>
      </c>
      <c r="P174" s="14">
        <v>1</v>
      </c>
      <c r="V174" s="22">
        <v>-1.465075322377041</v>
      </c>
      <c r="W174" s="22">
        <v>0.29321898463899343</v>
      </c>
      <c r="X174" s="20">
        <f t="shared" si="4"/>
        <v>0</v>
      </c>
      <c r="Y174" s="20">
        <f t="shared" si="4"/>
        <v>0.29321898463899343</v>
      </c>
      <c r="Z174" s="20">
        <f t="shared" si="5"/>
        <v>0.29321898463899343</v>
      </c>
      <c r="AA174" s="20">
        <f>(Table134[[#This Row],[Survived]]-Z174)^2</f>
        <v>8.5977372952722259E-2</v>
      </c>
    </row>
    <row r="175" spans="1:27" x14ac:dyDescent="0.25">
      <c r="A175" s="14">
        <v>1</v>
      </c>
      <c r="B175" s="14" t="s">
        <v>11</v>
      </c>
      <c r="C175" s="14">
        <v>1</v>
      </c>
      <c r="D175" s="14" t="s">
        <v>10</v>
      </c>
      <c r="E175" s="14">
        <v>31</v>
      </c>
      <c r="F175" s="15">
        <v>113.27500000000001</v>
      </c>
      <c r="G175" s="14">
        <v>1</v>
      </c>
      <c r="H175" s="14">
        <v>0</v>
      </c>
      <c r="I175" s="20">
        <f>Table1342[[#This Row],[Age]]/$E$1</f>
        <v>0.38750000000000001</v>
      </c>
      <c r="J175" s="20">
        <f>LOG10(Table1342[[#This Row],[Fare]]+1)</f>
        <v>2.0579512299613683</v>
      </c>
      <c r="K175" s="14">
        <f>IF(Table1342[[#This Row],[Pclass]]=1,1,0)</f>
        <v>1</v>
      </c>
      <c r="L175" s="14">
        <f>IF(Table1342[[#This Row],[Pclass]]=2,1,0)</f>
        <v>0</v>
      </c>
      <c r="M175" s="14">
        <f>IF(Table1342[[#This Row],[Embarked]]="S",1,0)</f>
        <v>0</v>
      </c>
      <c r="N175" s="14">
        <f>IF(Table1342[[#This Row],[Embarked]]="C",1,0)</f>
        <v>1</v>
      </c>
      <c r="O175" s="14">
        <f>IF(Table1342[[#This Row],[Sex]]="male",1,0)</f>
        <v>0</v>
      </c>
      <c r="P175" s="14">
        <v>1</v>
      </c>
      <c r="V175" s="22">
        <v>1.028149141988717</v>
      </c>
      <c r="W175" s="22">
        <v>-2.4332926012501912</v>
      </c>
      <c r="X175" s="20">
        <f t="shared" si="4"/>
        <v>1.028149141988717</v>
      </c>
      <c r="Y175" s="20">
        <f t="shared" si="4"/>
        <v>0</v>
      </c>
      <c r="Z175" s="20">
        <f t="shared" si="5"/>
        <v>1.028149141988717</v>
      </c>
      <c r="AA175" s="20">
        <f>(Table134[[#This Row],[Survived]]-Z175)^2</f>
        <v>7.9237419470094969E-4</v>
      </c>
    </row>
    <row r="176" spans="1:27" x14ac:dyDescent="0.25">
      <c r="A176" s="14">
        <v>1</v>
      </c>
      <c r="B176" s="14" t="s">
        <v>9</v>
      </c>
      <c r="C176" s="14">
        <v>3</v>
      </c>
      <c r="D176" s="14" t="s">
        <v>10</v>
      </c>
      <c r="E176" s="14">
        <v>27</v>
      </c>
      <c r="F176" s="15">
        <v>7.9249999999999998</v>
      </c>
      <c r="G176" s="14">
        <v>0</v>
      </c>
      <c r="H176" s="14">
        <v>0</v>
      </c>
      <c r="I176" s="20">
        <f>Table1342[[#This Row],[Age]]/$E$1</f>
        <v>0.33750000000000002</v>
      </c>
      <c r="J176" s="20">
        <f>LOG10(Table1342[[#This Row],[Fare]]+1)</f>
        <v>0.95060822478423079</v>
      </c>
      <c r="K176" s="14">
        <f>IF(Table1342[[#This Row],[Pclass]]=1,1,0)</f>
        <v>0</v>
      </c>
      <c r="L176" s="14">
        <f>IF(Table1342[[#This Row],[Pclass]]=2,1,0)</f>
        <v>0</v>
      </c>
      <c r="M176" s="14">
        <f>IF(Table1342[[#This Row],[Embarked]]="S",1,0)</f>
        <v>1</v>
      </c>
      <c r="N176" s="14">
        <f>IF(Table1342[[#This Row],[Embarked]]="C",1,0)</f>
        <v>0</v>
      </c>
      <c r="O176" s="14">
        <f>IF(Table1342[[#This Row],[Sex]]="male",1,0)</f>
        <v>0</v>
      </c>
      <c r="P176" s="14">
        <v>1</v>
      </c>
      <c r="V176" s="22">
        <v>-1.0594042321473691</v>
      </c>
      <c r="W176" s="22">
        <v>0.5886842426990806</v>
      </c>
      <c r="X176" s="20">
        <f t="shared" si="4"/>
        <v>0</v>
      </c>
      <c r="Y176" s="20">
        <f t="shared" si="4"/>
        <v>0.5886842426990806</v>
      </c>
      <c r="Z176" s="20">
        <f t="shared" si="5"/>
        <v>0.5886842426990806</v>
      </c>
      <c r="AA176" s="20">
        <f>(Table134[[#This Row],[Survived]]-Z176)^2</f>
        <v>0.16918065220402884</v>
      </c>
    </row>
    <row r="177" spans="1:27" x14ac:dyDescent="0.25">
      <c r="A177" s="14">
        <v>0</v>
      </c>
      <c r="B177" s="14" t="s">
        <v>9</v>
      </c>
      <c r="C177" s="14">
        <v>2</v>
      </c>
      <c r="D177" s="14" t="s">
        <v>8</v>
      </c>
      <c r="E177" s="14">
        <v>42</v>
      </c>
      <c r="F177" s="15">
        <v>27</v>
      </c>
      <c r="G177" s="14">
        <v>1</v>
      </c>
      <c r="H177" s="14">
        <v>0</v>
      </c>
      <c r="I177" s="20">
        <f>Table1342[[#This Row],[Age]]/$E$1</f>
        <v>0.52500000000000002</v>
      </c>
      <c r="J177" s="20">
        <f>LOG10(Table1342[[#This Row],[Fare]]+1)</f>
        <v>1.4471580313422192</v>
      </c>
      <c r="K177" s="14">
        <f>IF(Table1342[[#This Row],[Pclass]]=1,1,0)</f>
        <v>0</v>
      </c>
      <c r="L177" s="14">
        <f>IF(Table1342[[#This Row],[Pclass]]=2,1,0)</f>
        <v>1</v>
      </c>
      <c r="M177" s="14">
        <f>IF(Table1342[[#This Row],[Embarked]]="S",1,0)</f>
        <v>1</v>
      </c>
      <c r="N177" s="14">
        <f>IF(Table1342[[#This Row],[Embarked]]="C",1,0)</f>
        <v>0</v>
      </c>
      <c r="O177" s="14">
        <f>IF(Table1342[[#This Row],[Sex]]="male",1,0)</f>
        <v>1</v>
      </c>
      <c r="P177" s="14">
        <v>1</v>
      </c>
      <c r="V177" s="22">
        <v>-1.5896042109831148</v>
      </c>
      <c r="W177" s="22">
        <v>0.15821214243004711</v>
      </c>
      <c r="X177" s="20">
        <f t="shared" si="4"/>
        <v>0</v>
      </c>
      <c r="Y177" s="20">
        <f t="shared" si="4"/>
        <v>0.15821214243004711</v>
      </c>
      <c r="Z177" s="20">
        <f t="shared" si="5"/>
        <v>0.15821214243004711</v>
      </c>
      <c r="AA177" s="20">
        <f>(Table134[[#This Row],[Survived]]-Z177)^2</f>
        <v>2.5031082012305514E-2</v>
      </c>
    </row>
    <row r="178" spans="1:27" x14ac:dyDescent="0.25">
      <c r="A178" s="14">
        <v>1</v>
      </c>
      <c r="B178" s="14" t="s">
        <v>11</v>
      </c>
      <c r="C178" s="14">
        <v>1</v>
      </c>
      <c r="D178" s="14" t="s">
        <v>10</v>
      </c>
      <c r="E178" s="14">
        <v>32</v>
      </c>
      <c r="F178" s="15">
        <v>76.291700000000006</v>
      </c>
      <c r="G178" s="14">
        <v>0</v>
      </c>
      <c r="H178" s="14">
        <v>0</v>
      </c>
      <c r="I178" s="20">
        <f>Table1342[[#This Row],[Age]]/$E$1</f>
        <v>0.4</v>
      </c>
      <c r="J178" s="20">
        <f>LOG10(Table1342[[#This Row],[Fare]]+1)</f>
        <v>1.8881328595362299</v>
      </c>
      <c r="K178" s="14">
        <f>IF(Table1342[[#This Row],[Pclass]]=1,1,0)</f>
        <v>1</v>
      </c>
      <c r="L178" s="14">
        <f>IF(Table1342[[#This Row],[Pclass]]=2,1,0)</f>
        <v>0</v>
      </c>
      <c r="M178" s="14">
        <f>IF(Table1342[[#This Row],[Embarked]]="S",1,0)</f>
        <v>0</v>
      </c>
      <c r="N178" s="14">
        <f>IF(Table1342[[#This Row],[Embarked]]="C",1,0)</f>
        <v>1</v>
      </c>
      <c r="O178" s="14">
        <f>IF(Table1342[[#This Row],[Sex]]="male",1,0)</f>
        <v>0</v>
      </c>
      <c r="P178" s="14">
        <v>1</v>
      </c>
      <c r="V178" s="22">
        <v>1.0347408160046887</v>
      </c>
      <c r="W178" s="22">
        <v>-2.3742078131258326</v>
      </c>
      <c r="X178" s="20">
        <f t="shared" si="4"/>
        <v>1.0347408160046887</v>
      </c>
      <c r="Y178" s="20">
        <f t="shared" si="4"/>
        <v>0</v>
      </c>
      <c r="Z178" s="20">
        <f t="shared" si="5"/>
        <v>1.0347408160046887</v>
      </c>
      <c r="AA178" s="20">
        <f>(Table134[[#This Row],[Survived]]-Z178)^2</f>
        <v>1.2069242966716346E-3</v>
      </c>
    </row>
    <row r="179" spans="1:27" x14ac:dyDescent="0.25">
      <c r="A179" s="14">
        <v>0</v>
      </c>
      <c r="B179" s="14" t="s">
        <v>9</v>
      </c>
      <c r="C179" s="14">
        <v>2</v>
      </c>
      <c r="D179" s="14" t="s">
        <v>8</v>
      </c>
      <c r="E179" s="14">
        <v>30</v>
      </c>
      <c r="F179" s="15">
        <v>10.5</v>
      </c>
      <c r="G179" s="14">
        <v>0</v>
      </c>
      <c r="H179" s="14">
        <v>0</v>
      </c>
      <c r="I179" s="20">
        <f>Table1342[[#This Row],[Age]]/$E$1</f>
        <v>0.375</v>
      </c>
      <c r="J179" s="20">
        <f>LOG10(Table1342[[#This Row],[Fare]]+1)</f>
        <v>1.0606978403536116</v>
      </c>
      <c r="K179" s="14">
        <f>IF(Table1342[[#This Row],[Pclass]]=1,1,0)</f>
        <v>0</v>
      </c>
      <c r="L179" s="14">
        <f>IF(Table1342[[#This Row],[Pclass]]=2,1,0)</f>
        <v>1</v>
      </c>
      <c r="M179" s="14">
        <f>IF(Table1342[[#This Row],[Embarked]]="S",1,0)</f>
        <v>1</v>
      </c>
      <c r="N179" s="14">
        <f>IF(Table1342[[#This Row],[Embarked]]="C",1,0)</f>
        <v>0</v>
      </c>
      <c r="O179" s="14">
        <f>IF(Table1342[[#This Row],[Sex]]="male",1,0)</f>
        <v>1</v>
      </c>
      <c r="P179" s="14">
        <v>1</v>
      </c>
      <c r="V179" s="22">
        <v>-1.4660691402219899</v>
      </c>
      <c r="W179" s="22">
        <v>0.28711460412549394</v>
      </c>
      <c r="X179" s="20">
        <f t="shared" si="4"/>
        <v>0</v>
      </c>
      <c r="Y179" s="20">
        <f t="shared" si="4"/>
        <v>0.28711460412549394</v>
      </c>
      <c r="Z179" s="20">
        <f t="shared" si="5"/>
        <v>0.28711460412549394</v>
      </c>
      <c r="AA179" s="20">
        <f>(Table134[[#This Row],[Survived]]-Z179)^2</f>
        <v>8.2434795902139105E-2</v>
      </c>
    </row>
    <row r="180" spans="1:27" x14ac:dyDescent="0.25">
      <c r="A180" s="14">
        <v>1</v>
      </c>
      <c r="B180" s="14" t="s">
        <v>9</v>
      </c>
      <c r="C180" s="14">
        <v>3</v>
      </c>
      <c r="D180" s="14" t="s">
        <v>8</v>
      </c>
      <c r="E180" s="14">
        <v>16</v>
      </c>
      <c r="F180" s="15">
        <v>8.0500000000000007</v>
      </c>
      <c r="G180" s="14">
        <v>0</v>
      </c>
      <c r="H180" s="14">
        <v>0</v>
      </c>
      <c r="I180" s="20">
        <f>Table1342[[#This Row],[Age]]/$E$1</f>
        <v>0.2</v>
      </c>
      <c r="J180" s="20">
        <f>LOG10(Table1342[[#This Row],[Fare]]+1)</f>
        <v>0.9566485792052033</v>
      </c>
      <c r="K180" s="14">
        <f>IF(Table1342[[#This Row],[Pclass]]=1,1,0)</f>
        <v>0</v>
      </c>
      <c r="L180" s="14">
        <f>IF(Table1342[[#This Row],[Pclass]]=2,1,0)</f>
        <v>0</v>
      </c>
      <c r="M180" s="14">
        <f>IF(Table1342[[#This Row],[Embarked]]="S",1,0)</f>
        <v>1</v>
      </c>
      <c r="N180" s="14">
        <f>IF(Table1342[[#This Row],[Embarked]]="C",1,0)</f>
        <v>0</v>
      </c>
      <c r="O180" s="14">
        <f>IF(Table1342[[#This Row],[Sex]]="male",1,0)</f>
        <v>1</v>
      </c>
      <c r="P180" s="14">
        <v>1</v>
      </c>
      <c r="V180" s="22">
        <v>-1.4587312687655458</v>
      </c>
      <c r="W180" s="22">
        <v>0.16653824444901133</v>
      </c>
      <c r="X180" s="20">
        <f t="shared" si="4"/>
        <v>0</v>
      </c>
      <c r="Y180" s="20">
        <f t="shared" si="4"/>
        <v>0.16653824444901133</v>
      </c>
      <c r="Z180" s="20">
        <f t="shared" si="5"/>
        <v>0.16653824444901133</v>
      </c>
      <c r="AA180" s="20">
        <f>(Table134[[#This Row],[Survived]]-Z180)^2</f>
        <v>0.69465849796613599</v>
      </c>
    </row>
    <row r="181" spans="1:27" x14ac:dyDescent="0.25">
      <c r="A181" s="14">
        <v>0</v>
      </c>
      <c r="B181" s="14" t="s">
        <v>9</v>
      </c>
      <c r="C181" s="14">
        <v>2</v>
      </c>
      <c r="D181" s="14" t="s">
        <v>8</v>
      </c>
      <c r="E181" s="14">
        <v>27</v>
      </c>
      <c r="F181" s="15">
        <v>13</v>
      </c>
      <c r="G181" s="14">
        <v>0</v>
      </c>
      <c r="H181" s="14">
        <v>0</v>
      </c>
      <c r="I181" s="20">
        <f>Table1342[[#This Row],[Age]]/$E$1</f>
        <v>0.33750000000000002</v>
      </c>
      <c r="J181" s="20">
        <f>LOG10(Table1342[[#This Row],[Fare]]+1)</f>
        <v>1.146128035678238</v>
      </c>
      <c r="K181" s="14">
        <f>IF(Table1342[[#This Row],[Pclass]]=1,1,0)</f>
        <v>0</v>
      </c>
      <c r="L181" s="14">
        <f>IF(Table1342[[#This Row],[Pclass]]=2,1,0)</f>
        <v>1</v>
      </c>
      <c r="M181" s="14">
        <f>IF(Table1342[[#This Row],[Embarked]]="S",1,0)</f>
        <v>1</v>
      </c>
      <c r="N181" s="14">
        <f>IF(Table1342[[#This Row],[Embarked]]="C",1,0)</f>
        <v>0</v>
      </c>
      <c r="O181" s="14">
        <f>IF(Table1342[[#This Row],[Sex]]="male",1,0)</f>
        <v>1</v>
      </c>
      <c r="P181" s="14">
        <v>1</v>
      </c>
      <c r="V181" s="22">
        <v>-1.4375067964613122</v>
      </c>
      <c r="W181" s="22">
        <v>0.31290307580872856</v>
      </c>
      <c r="X181" s="20">
        <f t="shared" si="4"/>
        <v>0</v>
      </c>
      <c r="Y181" s="20">
        <f t="shared" si="4"/>
        <v>0.31290307580872856</v>
      </c>
      <c r="Z181" s="20">
        <f t="shared" si="5"/>
        <v>0.31290307580872856</v>
      </c>
      <c r="AA181" s="20">
        <f>(Table134[[#This Row],[Survived]]-Z181)^2</f>
        <v>9.7908334850562925E-2</v>
      </c>
    </row>
    <row r="182" spans="1:27" x14ac:dyDescent="0.25">
      <c r="A182" s="14">
        <v>0</v>
      </c>
      <c r="B182" s="14" t="s">
        <v>9</v>
      </c>
      <c r="C182" s="14">
        <v>3</v>
      </c>
      <c r="D182" s="14" t="s">
        <v>8</v>
      </c>
      <c r="E182" s="14">
        <v>51</v>
      </c>
      <c r="F182" s="15">
        <v>8.0500000000000007</v>
      </c>
      <c r="G182" s="14">
        <v>0</v>
      </c>
      <c r="H182" s="14">
        <v>0</v>
      </c>
      <c r="I182" s="20">
        <f>Table1342[[#This Row],[Age]]/$E$1</f>
        <v>0.63749999999999996</v>
      </c>
      <c r="J182" s="20">
        <f>LOG10(Table1342[[#This Row],[Fare]]+1)</f>
        <v>0.9566485792052033</v>
      </c>
      <c r="K182" s="14">
        <f>IF(Table1342[[#This Row],[Pclass]]=1,1,0)</f>
        <v>0</v>
      </c>
      <c r="L182" s="14">
        <f>IF(Table1342[[#This Row],[Pclass]]=2,1,0)</f>
        <v>0</v>
      </c>
      <c r="M182" s="14">
        <f>IF(Table1342[[#This Row],[Embarked]]="S",1,0)</f>
        <v>1</v>
      </c>
      <c r="N182" s="14">
        <f>IF(Table1342[[#This Row],[Embarked]]="C",1,0)</f>
        <v>0</v>
      </c>
      <c r="O182" s="14">
        <f>IF(Table1342[[#This Row],[Sex]]="male",1,0)</f>
        <v>1</v>
      </c>
      <c r="P182" s="14">
        <v>1</v>
      </c>
      <c r="V182" s="22">
        <v>-1.7803640711157176</v>
      </c>
      <c r="W182" s="22">
        <v>-6.3109485864568438E-2</v>
      </c>
      <c r="X182" s="20">
        <f t="shared" si="4"/>
        <v>0</v>
      </c>
      <c r="Y182" s="20">
        <f t="shared" si="4"/>
        <v>0</v>
      </c>
      <c r="Z182" s="20">
        <f t="shared" si="5"/>
        <v>0</v>
      </c>
      <c r="AA182" s="20">
        <f>(Table134[[#This Row],[Survived]]-Z182)^2</f>
        <v>0</v>
      </c>
    </row>
    <row r="183" spans="1:27" x14ac:dyDescent="0.25">
      <c r="A183" s="14">
        <v>1</v>
      </c>
      <c r="B183" s="14" t="s">
        <v>9</v>
      </c>
      <c r="C183" s="14">
        <v>1</v>
      </c>
      <c r="D183" s="14" t="s">
        <v>8</v>
      </c>
      <c r="E183" s="14">
        <v>38</v>
      </c>
      <c r="F183" s="15">
        <v>90</v>
      </c>
      <c r="G183" s="14">
        <v>1</v>
      </c>
      <c r="H183" s="14">
        <v>0</v>
      </c>
      <c r="I183" s="20">
        <f>Table1342[[#This Row],[Age]]/$E$1</f>
        <v>0.47499999999999998</v>
      </c>
      <c r="J183" s="20">
        <f>LOG10(Table1342[[#This Row],[Fare]]+1)</f>
        <v>1.9590413923210936</v>
      </c>
      <c r="K183" s="14">
        <f>IF(Table1342[[#This Row],[Pclass]]=1,1,0)</f>
        <v>1</v>
      </c>
      <c r="L183" s="14">
        <f>IF(Table1342[[#This Row],[Pclass]]=2,1,0)</f>
        <v>0</v>
      </c>
      <c r="M183" s="14">
        <f>IF(Table1342[[#This Row],[Embarked]]="S",1,0)</f>
        <v>1</v>
      </c>
      <c r="N183" s="14">
        <f>IF(Table1342[[#This Row],[Embarked]]="C",1,0)</f>
        <v>0</v>
      </c>
      <c r="O183" s="14">
        <f>IF(Table1342[[#This Row],[Sex]]="male",1,0)</f>
        <v>1</v>
      </c>
      <c r="P183" s="14">
        <v>1</v>
      </c>
      <c r="V183" s="22">
        <v>-1.2938600151427535</v>
      </c>
      <c r="W183" s="22">
        <v>0.39103896450344111</v>
      </c>
      <c r="X183" s="20">
        <f t="shared" si="4"/>
        <v>0</v>
      </c>
      <c r="Y183" s="20">
        <f t="shared" si="4"/>
        <v>0.39103896450344111</v>
      </c>
      <c r="Z183" s="20">
        <f t="shared" si="5"/>
        <v>0.39103896450344111</v>
      </c>
      <c r="AA183" s="20">
        <f>(Table134[[#This Row],[Survived]]-Z183)^2</f>
        <v>0.37083354275304126</v>
      </c>
    </row>
    <row r="184" spans="1:27" x14ac:dyDescent="0.25">
      <c r="A184" s="14">
        <v>0</v>
      </c>
      <c r="B184" s="14" t="s">
        <v>9</v>
      </c>
      <c r="C184" s="14">
        <v>3</v>
      </c>
      <c r="D184" s="14" t="s">
        <v>8</v>
      </c>
      <c r="E184" s="14">
        <v>22</v>
      </c>
      <c r="F184" s="15">
        <v>9.35</v>
      </c>
      <c r="G184" s="14">
        <v>0</v>
      </c>
      <c r="H184" s="14">
        <v>0</v>
      </c>
      <c r="I184" s="20">
        <f>Table1342[[#This Row],[Age]]/$E$1</f>
        <v>0.27500000000000002</v>
      </c>
      <c r="J184" s="20">
        <f>LOG10(Table1342[[#This Row],[Fare]]+1)</f>
        <v>1.0149403497929366</v>
      </c>
      <c r="K184" s="14">
        <f>IF(Table1342[[#This Row],[Pclass]]=1,1,0)</f>
        <v>0</v>
      </c>
      <c r="L184" s="14">
        <f>IF(Table1342[[#This Row],[Pclass]]=2,1,0)</f>
        <v>0</v>
      </c>
      <c r="M184" s="14">
        <f>IF(Table1342[[#This Row],[Embarked]]="S",1,0)</f>
        <v>1</v>
      </c>
      <c r="N184" s="14">
        <f>IF(Table1342[[#This Row],[Embarked]]="C",1,0)</f>
        <v>0</v>
      </c>
      <c r="O184" s="14">
        <f>IF(Table1342[[#This Row],[Sex]]="male",1,0)</f>
        <v>1</v>
      </c>
      <c r="P184" s="14">
        <v>1</v>
      </c>
      <c r="V184" s="22">
        <v>-1.5131902067099452</v>
      </c>
      <c r="W184" s="22">
        <v>0.13133527731384875</v>
      </c>
      <c r="X184" s="20">
        <f t="shared" si="4"/>
        <v>0</v>
      </c>
      <c r="Y184" s="20">
        <f t="shared" si="4"/>
        <v>0.13133527731384875</v>
      </c>
      <c r="Z184" s="20">
        <f t="shared" si="5"/>
        <v>0.13133527731384875</v>
      </c>
      <c r="AA184" s="20">
        <f>(Table134[[#This Row],[Survived]]-Z184)^2</f>
        <v>1.7248955067105554E-2</v>
      </c>
    </row>
    <row r="185" spans="1:27" x14ac:dyDescent="0.25">
      <c r="A185" s="14">
        <v>1</v>
      </c>
      <c r="B185" s="14" t="s">
        <v>9</v>
      </c>
      <c r="C185" s="14">
        <v>2</v>
      </c>
      <c r="D185" s="14" t="s">
        <v>8</v>
      </c>
      <c r="E185" s="14">
        <v>19</v>
      </c>
      <c r="F185" s="15">
        <v>10.5</v>
      </c>
      <c r="G185" s="14">
        <v>0</v>
      </c>
      <c r="H185" s="14">
        <v>0</v>
      </c>
      <c r="I185" s="20">
        <f>Table1342[[#This Row],[Age]]/$E$1</f>
        <v>0.23749999999999999</v>
      </c>
      <c r="J185" s="20">
        <f>LOG10(Table1342[[#This Row],[Fare]]+1)</f>
        <v>1.0606978403536116</v>
      </c>
      <c r="K185" s="14">
        <f>IF(Table1342[[#This Row],[Pclass]]=1,1,0)</f>
        <v>0</v>
      </c>
      <c r="L185" s="14">
        <f>IF(Table1342[[#This Row],[Pclass]]=2,1,0)</f>
        <v>1</v>
      </c>
      <c r="M185" s="14">
        <f>IF(Table1342[[#This Row],[Embarked]]="S",1,0)</f>
        <v>1</v>
      </c>
      <c r="N185" s="14">
        <f>IF(Table1342[[#This Row],[Embarked]]="C",1,0)</f>
        <v>0</v>
      </c>
      <c r="O185" s="14">
        <f>IF(Table1342[[#This Row],[Sex]]="male",1,0)</f>
        <v>1</v>
      </c>
      <c r="P185" s="14">
        <v>1</v>
      </c>
      <c r="V185" s="22">
        <v>-1.3649845451976506</v>
      </c>
      <c r="W185" s="22">
        <v>0.35928960508119046</v>
      </c>
      <c r="X185" s="20">
        <f t="shared" si="4"/>
        <v>0</v>
      </c>
      <c r="Y185" s="20">
        <f t="shared" si="4"/>
        <v>0.35928960508119046</v>
      </c>
      <c r="Z185" s="20">
        <f t="shared" si="5"/>
        <v>0.35928960508119046</v>
      </c>
      <c r="AA185" s="20">
        <f>(Table134[[#This Row],[Survived]]-Z185)^2</f>
        <v>0.41050981015701687</v>
      </c>
    </row>
    <row r="186" spans="1:27" x14ac:dyDescent="0.25">
      <c r="A186" s="14">
        <v>0</v>
      </c>
      <c r="B186" s="14" t="s">
        <v>9</v>
      </c>
      <c r="C186" s="14">
        <v>3</v>
      </c>
      <c r="D186" s="14" t="s">
        <v>8</v>
      </c>
      <c r="E186" s="14">
        <v>20.5</v>
      </c>
      <c r="F186" s="15">
        <v>7.25</v>
      </c>
      <c r="G186" s="14">
        <v>0</v>
      </c>
      <c r="H186" s="14">
        <v>0</v>
      </c>
      <c r="I186" s="20">
        <f>Table1342[[#This Row],[Age]]/$E$1</f>
        <v>0.25624999999999998</v>
      </c>
      <c r="J186" s="20">
        <f>LOG10(Table1342[[#This Row],[Fare]]+1)</f>
        <v>0.91645394854992512</v>
      </c>
      <c r="K186" s="14">
        <f>IF(Table1342[[#This Row],[Pclass]]=1,1,0)</f>
        <v>0</v>
      </c>
      <c r="L186" s="14">
        <f>IF(Table1342[[#This Row],[Pclass]]=2,1,0)</f>
        <v>0</v>
      </c>
      <c r="M186" s="14">
        <f>IF(Table1342[[#This Row],[Embarked]]="S",1,0)</f>
        <v>1</v>
      </c>
      <c r="N186" s="14">
        <f>IF(Table1342[[#This Row],[Embarked]]="C",1,0)</f>
        <v>0</v>
      </c>
      <c r="O186" s="14">
        <f>IF(Table1342[[#This Row],[Sex]]="male",1,0)</f>
        <v>1</v>
      </c>
      <c r="P186" s="14">
        <v>1</v>
      </c>
      <c r="V186" s="22">
        <v>-1.5005516457216033</v>
      </c>
      <c r="W186" s="22">
        <v>0.13414001640177986</v>
      </c>
      <c r="X186" s="20">
        <f t="shared" si="4"/>
        <v>0</v>
      </c>
      <c r="Y186" s="20">
        <f t="shared" si="4"/>
        <v>0.13414001640177986</v>
      </c>
      <c r="Z186" s="20">
        <f t="shared" si="5"/>
        <v>0.13414001640177986</v>
      </c>
      <c r="AA186" s="20">
        <f>(Table134[[#This Row],[Survived]]-Z186)^2</f>
        <v>1.7993544000269771E-2</v>
      </c>
    </row>
    <row r="187" spans="1:27" x14ac:dyDescent="0.25">
      <c r="A187" s="14">
        <v>0</v>
      </c>
      <c r="B187" s="14" t="s">
        <v>9</v>
      </c>
      <c r="C187" s="14">
        <v>2</v>
      </c>
      <c r="D187" s="14" t="s">
        <v>8</v>
      </c>
      <c r="E187" s="14">
        <v>18</v>
      </c>
      <c r="F187" s="15">
        <v>13</v>
      </c>
      <c r="G187" s="14">
        <v>0</v>
      </c>
      <c r="H187" s="14">
        <v>0</v>
      </c>
      <c r="I187" s="20">
        <f>Table1342[[#This Row],[Age]]/$E$1</f>
        <v>0.22500000000000001</v>
      </c>
      <c r="J187" s="20">
        <f>LOG10(Table1342[[#This Row],[Fare]]+1)</f>
        <v>1.146128035678238</v>
      </c>
      <c r="K187" s="14">
        <f>IF(Table1342[[#This Row],[Pclass]]=1,1,0)</f>
        <v>0</v>
      </c>
      <c r="L187" s="14">
        <f>IF(Table1342[[#This Row],[Pclass]]=2,1,0)</f>
        <v>1</v>
      </c>
      <c r="M187" s="14">
        <f>IF(Table1342[[#This Row],[Embarked]]="S",1,0)</f>
        <v>1</v>
      </c>
      <c r="N187" s="14">
        <f>IF(Table1342[[#This Row],[Embarked]]="C",1,0)</f>
        <v>0</v>
      </c>
      <c r="O187" s="14">
        <f>IF(Table1342[[#This Row],[Sex]]="male",1,0)</f>
        <v>1</v>
      </c>
      <c r="P187" s="14">
        <v>1</v>
      </c>
      <c r="V187" s="22">
        <v>-1.354801218714125</v>
      </c>
      <c r="W187" s="22">
        <v>0.37195534931793484</v>
      </c>
      <c r="X187" s="20">
        <f t="shared" si="4"/>
        <v>0</v>
      </c>
      <c r="Y187" s="20">
        <f t="shared" si="4"/>
        <v>0.37195534931793484</v>
      </c>
      <c r="Z187" s="20">
        <f t="shared" si="5"/>
        <v>0.37195534931793484</v>
      </c>
      <c r="AA187" s="20">
        <f>(Table134[[#This Row],[Survived]]-Z187)^2</f>
        <v>0.13835078188622693</v>
      </c>
    </row>
    <row r="188" spans="1:27" x14ac:dyDescent="0.25">
      <c r="A188" s="14">
        <v>1</v>
      </c>
      <c r="B188" s="14" t="s">
        <v>9</v>
      </c>
      <c r="C188" s="14">
        <v>1</v>
      </c>
      <c r="D188" s="14" t="s">
        <v>10</v>
      </c>
      <c r="E188" s="14">
        <v>35</v>
      </c>
      <c r="F188" s="15">
        <v>83.474999999999994</v>
      </c>
      <c r="G188" s="14">
        <v>1</v>
      </c>
      <c r="H188" s="14">
        <v>0</v>
      </c>
      <c r="I188" s="20">
        <f>Table1342[[#This Row],[Age]]/$E$1</f>
        <v>0.4375</v>
      </c>
      <c r="J188" s="20">
        <f>LOG10(Table1342[[#This Row],[Fare]]+1)</f>
        <v>1.9267282004469339</v>
      </c>
      <c r="K188" s="14">
        <f>IF(Table1342[[#This Row],[Pclass]]=1,1,0)</f>
        <v>1</v>
      </c>
      <c r="L188" s="14">
        <f>IF(Table1342[[#This Row],[Pclass]]=2,1,0)</f>
        <v>0</v>
      </c>
      <c r="M188" s="14">
        <f>IF(Table1342[[#This Row],[Embarked]]="S",1,0)</f>
        <v>1</v>
      </c>
      <c r="N188" s="14">
        <f>IF(Table1342[[#This Row],[Embarked]]="C",1,0)</f>
        <v>0</v>
      </c>
      <c r="O188" s="14">
        <f>IF(Table1342[[#This Row],[Sex]]="male",1,0)</f>
        <v>0</v>
      </c>
      <c r="P188" s="14">
        <v>1</v>
      </c>
      <c r="V188" s="22">
        <v>-0.76618549208059239</v>
      </c>
      <c r="W188" s="22">
        <v>0.90316673976367001</v>
      </c>
      <c r="X188" s="20">
        <f t="shared" si="4"/>
        <v>0</v>
      </c>
      <c r="Y188" s="20">
        <f t="shared" si="4"/>
        <v>0.90316673976367001</v>
      </c>
      <c r="Z188" s="20">
        <f t="shared" si="5"/>
        <v>0.90316673976367001</v>
      </c>
      <c r="AA188" s="20">
        <f>(Table134[[#This Row],[Survived]]-Z188)^2</f>
        <v>9.376680287996807E-3</v>
      </c>
    </row>
    <row r="189" spans="1:27" x14ac:dyDescent="0.25">
      <c r="A189" s="14">
        <v>0</v>
      </c>
      <c r="B189" s="14" t="s">
        <v>9</v>
      </c>
      <c r="C189" s="14">
        <v>3</v>
      </c>
      <c r="D189" s="14" t="s">
        <v>8</v>
      </c>
      <c r="E189" s="14">
        <v>29</v>
      </c>
      <c r="F189" s="15">
        <v>7.7750000000000004</v>
      </c>
      <c r="G189" s="14">
        <v>0</v>
      </c>
      <c r="H189" s="14">
        <v>0</v>
      </c>
      <c r="I189" s="20">
        <f>Table1342[[#This Row],[Age]]/$E$1</f>
        <v>0.36249999999999999</v>
      </c>
      <c r="J189" s="20">
        <f>LOG10(Table1342[[#This Row],[Fare]]+1)</f>
        <v>0.94324712513786169</v>
      </c>
      <c r="K189" s="14">
        <f>IF(Table1342[[#This Row],[Pclass]]=1,1,0)</f>
        <v>0</v>
      </c>
      <c r="L189" s="14">
        <f>IF(Table1342[[#This Row],[Pclass]]=2,1,0)</f>
        <v>0</v>
      </c>
      <c r="M189" s="14">
        <f>IF(Table1342[[#This Row],[Embarked]]="S",1,0)</f>
        <v>1</v>
      </c>
      <c r="N189" s="14">
        <f>IF(Table1342[[#This Row],[Embarked]]="C",1,0)</f>
        <v>0</v>
      </c>
      <c r="O189" s="14">
        <f>IF(Table1342[[#This Row],[Sex]]="male",1,0)</f>
        <v>1</v>
      </c>
      <c r="P189" s="14">
        <v>1</v>
      </c>
      <c r="V189" s="22">
        <v>-1.5783507814972058</v>
      </c>
      <c r="W189" s="22">
        <v>8.0282920494685328E-2</v>
      </c>
      <c r="X189" s="20">
        <f t="shared" si="4"/>
        <v>0</v>
      </c>
      <c r="Y189" s="20">
        <f t="shared" si="4"/>
        <v>8.0282920494685328E-2</v>
      </c>
      <c r="Z189" s="20">
        <f t="shared" si="5"/>
        <v>8.0282920494685328E-2</v>
      </c>
      <c r="AA189" s="20">
        <f>(Table134[[#This Row],[Survived]]-Z189)^2</f>
        <v>6.4453473231559652E-3</v>
      </c>
    </row>
    <row r="190" spans="1:27" x14ac:dyDescent="0.25">
      <c r="A190" s="14">
        <v>0</v>
      </c>
      <c r="B190" s="14" t="s">
        <v>9</v>
      </c>
      <c r="C190" s="14">
        <v>2</v>
      </c>
      <c r="D190" s="14" t="s">
        <v>8</v>
      </c>
      <c r="E190" s="14">
        <v>59</v>
      </c>
      <c r="F190" s="15">
        <v>13.5</v>
      </c>
      <c r="G190" s="14">
        <v>0</v>
      </c>
      <c r="H190" s="14">
        <v>0</v>
      </c>
      <c r="I190" s="20">
        <f>Table1342[[#This Row],[Age]]/$E$1</f>
        <v>0.73750000000000004</v>
      </c>
      <c r="J190" s="20">
        <f>LOG10(Table1342[[#This Row],[Fare]]+1)</f>
        <v>1.1613680022349748</v>
      </c>
      <c r="K190" s="14">
        <f>IF(Table1342[[#This Row],[Pclass]]=1,1,0)</f>
        <v>0</v>
      </c>
      <c r="L190" s="14">
        <f>IF(Table1342[[#This Row],[Pclass]]=2,1,0)</f>
        <v>1</v>
      </c>
      <c r="M190" s="14">
        <f>IF(Table1342[[#This Row],[Embarked]]="S",1,0)</f>
        <v>1</v>
      </c>
      <c r="N190" s="14">
        <f>IF(Table1342[[#This Row],[Embarked]]="C",1,0)</f>
        <v>0</v>
      </c>
      <c r="O190" s="14">
        <f>IF(Table1342[[#This Row],[Sex]]="male",1,0)</f>
        <v>1</v>
      </c>
      <c r="P190" s="14">
        <v>1</v>
      </c>
      <c r="V190" s="22">
        <v>-1.7313937848693965</v>
      </c>
      <c r="W190" s="22">
        <v>0.10402840239324052</v>
      </c>
      <c r="X190" s="20">
        <f t="shared" si="4"/>
        <v>0</v>
      </c>
      <c r="Y190" s="20">
        <f t="shared" si="4"/>
        <v>0.10402840239324052</v>
      </c>
      <c r="Z190" s="20">
        <f t="shared" si="5"/>
        <v>0.10402840239324052</v>
      </c>
      <c r="AA190" s="20">
        <f>(Table134[[#This Row],[Survived]]-Z190)^2</f>
        <v>1.0821908504489969E-2</v>
      </c>
    </row>
    <row r="191" spans="1:27" x14ac:dyDescent="0.25">
      <c r="A191" s="14">
        <v>1</v>
      </c>
      <c r="B191" s="14" t="s">
        <v>9</v>
      </c>
      <c r="C191" s="14">
        <v>3</v>
      </c>
      <c r="D191" s="14" t="s">
        <v>10</v>
      </c>
      <c r="E191" s="14">
        <v>5</v>
      </c>
      <c r="F191" s="15">
        <v>31.387499999999999</v>
      </c>
      <c r="G191" s="14">
        <v>4</v>
      </c>
      <c r="H191" s="14">
        <v>2</v>
      </c>
      <c r="I191" s="20">
        <f>Table1342[[#This Row],[Age]]/$E$1</f>
        <v>6.25E-2</v>
      </c>
      <c r="J191" s="20">
        <f>LOG10(Table1342[[#This Row],[Fare]]+1)</f>
        <v>1.5103774259938814</v>
      </c>
      <c r="K191" s="14">
        <f>IF(Table1342[[#This Row],[Pclass]]=1,1,0)</f>
        <v>0</v>
      </c>
      <c r="L191" s="14">
        <f>IF(Table1342[[#This Row],[Pclass]]=2,1,0)</f>
        <v>0</v>
      </c>
      <c r="M191" s="14">
        <f>IF(Table1342[[#This Row],[Embarked]]="S",1,0)</f>
        <v>1</v>
      </c>
      <c r="N191" s="14">
        <f>IF(Table1342[[#This Row],[Embarked]]="C",1,0)</f>
        <v>0</v>
      </c>
      <c r="O191" s="14">
        <f>IF(Table1342[[#This Row],[Sex]]="male",1,0)</f>
        <v>0</v>
      </c>
      <c r="P191" s="14">
        <v>1</v>
      </c>
      <c r="V191" s="22">
        <v>-0.99110028413730733</v>
      </c>
      <c r="W191" s="22">
        <v>0.44158373724233746</v>
      </c>
      <c r="X191" s="20">
        <f t="shared" si="4"/>
        <v>0</v>
      </c>
      <c r="Y191" s="20">
        <f t="shared" si="4"/>
        <v>0.44158373724233746</v>
      </c>
      <c r="Z191" s="20">
        <f t="shared" si="5"/>
        <v>0.44158373724233746</v>
      </c>
      <c r="AA191" s="20">
        <f>(Table134[[#This Row],[Survived]]-Z191)^2</f>
        <v>0.31182872251223481</v>
      </c>
    </row>
    <row r="192" spans="1:27" x14ac:dyDescent="0.25">
      <c r="A192" s="14">
        <v>0</v>
      </c>
      <c r="B192" s="14" t="s">
        <v>9</v>
      </c>
      <c r="C192" s="14">
        <v>2</v>
      </c>
      <c r="D192" s="14" t="s">
        <v>8</v>
      </c>
      <c r="E192" s="14">
        <v>24</v>
      </c>
      <c r="F192" s="15">
        <v>10.5</v>
      </c>
      <c r="G192" s="14">
        <v>0</v>
      </c>
      <c r="H192" s="14">
        <v>0</v>
      </c>
      <c r="I192" s="20">
        <f>Table1342[[#This Row],[Age]]/$E$1</f>
        <v>0.3</v>
      </c>
      <c r="J192" s="20">
        <f>LOG10(Table1342[[#This Row],[Fare]]+1)</f>
        <v>1.0606978403536116</v>
      </c>
      <c r="K192" s="14">
        <f>IF(Table1342[[#This Row],[Pclass]]=1,1,0)</f>
        <v>0</v>
      </c>
      <c r="L192" s="14">
        <f>IF(Table1342[[#This Row],[Pclass]]=2,1,0)</f>
        <v>1</v>
      </c>
      <c r="M192" s="14">
        <f>IF(Table1342[[#This Row],[Embarked]]="S",1,0)</f>
        <v>1</v>
      </c>
      <c r="N192" s="14">
        <f>IF(Table1342[[#This Row],[Embarked]]="C",1,0)</f>
        <v>0</v>
      </c>
      <c r="O192" s="14">
        <f>IF(Table1342[[#This Row],[Sex]]="male",1,0)</f>
        <v>1</v>
      </c>
      <c r="P192" s="14">
        <v>1</v>
      </c>
      <c r="V192" s="22">
        <v>-1.4109320883905323</v>
      </c>
      <c r="W192" s="22">
        <v>0.32648278646496465</v>
      </c>
      <c r="X192" s="20">
        <f t="shared" si="4"/>
        <v>0</v>
      </c>
      <c r="Y192" s="20">
        <f t="shared" si="4"/>
        <v>0.32648278646496465</v>
      </c>
      <c r="Z192" s="20">
        <f t="shared" si="5"/>
        <v>0.32648278646496465</v>
      </c>
      <c r="AA192" s="20">
        <f>(Table134[[#This Row],[Survived]]-Z192)^2</f>
        <v>0.1065910098579277</v>
      </c>
    </row>
    <row r="193" spans="1:27" x14ac:dyDescent="0.25">
      <c r="A193" s="14">
        <v>0</v>
      </c>
      <c r="B193" s="14" t="s">
        <v>9</v>
      </c>
      <c r="C193" s="14">
        <v>2</v>
      </c>
      <c r="D193" s="14" t="s">
        <v>8</v>
      </c>
      <c r="E193" s="14">
        <v>44</v>
      </c>
      <c r="F193" s="15">
        <v>26</v>
      </c>
      <c r="G193" s="14">
        <v>1</v>
      </c>
      <c r="H193" s="14">
        <v>0</v>
      </c>
      <c r="I193" s="20">
        <f>Table1342[[#This Row],[Age]]/$E$1</f>
        <v>0.55000000000000004</v>
      </c>
      <c r="J193" s="20">
        <f>LOG10(Table1342[[#This Row],[Fare]]+1)</f>
        <v>1.4313637641589874</v>
      </c>
      <c r="K193" s="14">
        <f>IF(Table1342[[#This Row],[Pclass]]=1,1,0)</f>
        <v>0</v>
      </c>
      <c r="L193" s="14">
        <f>IF(Table1342[[#This Row],[Pclass]]=2,1,0)</f>
        <v>1</v>
      </c>
      <c r="M193" s="14">
        <f>IF(Table1342[[#This Row],[Embarked]]="S",1,0)</f>
        <v>1</v>
      </c>
      <c r="N193" s="14">
        <f>IF(Table1342[[#This Row],[Embarked]]="C",1,0)</f>
        <v>0</v>
      </c>
      <c r="O193" s="14">
        <f>IF(Table1342[[#This Row],[Sex]]="male",1,0)</f>
        <v>1</v>
      </c>
      <c r="P193" s="14">
        <v>1</v>
      </c>
      <c r="V193" s="22">
        <v>-1.6081669645202041</v>
      </c>
      <c r="W193" s="22">
        <v>0.14396084192514369</v>
      </c>
      <c r="X193" s="20">
        <f t="shared" si="4"/>
        <v>0</v>
      </c>
      <c r="Y193" s="20">
        <f t="shared" si="4"/>
        <v>0.14396084192514369</v>
      </c>
      <c r="Z193" s="20">
        <f t="shared" si="5"/>
        <v>0.14396084192514369</v>
      </c>
      <c r="AA193" s="20">
        <f>(Table134[[#This Row],[Survived]]-Z193)^2</f>
        <v>2.0724724007796208E-2</v>
      </c>
    </row>
    <row r="194" spans="1:27" x14ac:dyDescent="0.25">
      <c r="A194" s="14">
        <v>1</v>
      </c>
      <c r="B194" s="14" t="s">
        <v>9</v>
      </c>
      <c r="C194" s="14">
        <v>2</v>
      </c>
      <c r="D194" s="14" t="s">
        <v>10</v>
      </c>
      <c r="E194" s="14">
        <v>8</v>
      </c>
      <c r="F194" s="15">
        <v>26.25</v>
      </c>
      <c r="G194" s="14">
        <v>0</v>
      </c>
      <c r="H194" s="14">
        <v>2</v>
      </c>
      <c r="I194" s="20">
        <f>Table1342[[#This Row],[Age]]/$E$1</f>
        <v>0.1</v>
      </c>
      <c r="J194" s="20">
        <f>LOG10(Table1342[[#This Row],[Fare]]+1)</f>
        <v>1.4353665066126613</v>
      </c>
      <c r="K194" s="14">
        <f>IF(Table1342[[#This Row],[Pclass]]=1,1,0)</f>
        <v>0</v>
      </c>
      <c r="L194" s="14">
        <f>IF(Table1342[[#This Row],[Pclass]]=2,1,0)</f>
        <v>1</v>
      </c>
      <c r="M194" s="14">
        <f>IF(Table1342[[#This Row],[Embarked]]="S",1,0)</f>
        <v>1</v>
      </c>
      <c r="N194" s="14">
        <f>IF(Table1342[[#This Row],[Embarked]]="C",1,0)</f>
        <v>0</v>
      </c>
      <c r="O194" s="14">
        <f>IF(Table1342[[#This Row],[Sex]]="male",1,0)</f>
        <v>0</v>
      </c>
      <c r="P194" s="14">
        <v>1</v>
      </c>
      <c r="V194" s="22">
        <v>-0.82840979953585481</v>
      </c>
      <c r="W194" s="22">
        <v>0.93266224707533096</v>
      </c>
      <c r="X194" s="20">
        <f t="shared" si="4"/>
        <v>0</v>
      </c>
      <c r="Y194" s="20">
        <f t="shared" si="4"/>
        <v>0.93266224707533096</v>
      </c>
      <c r="Z194" s="20">
        <f t="shared" si="5"/>
        <v>0.93266224707533096</v>
      </c>
      <c r="AA194" s="20">
        <f>(Table134[[#This Row],[Survived]]-Z194)^2</f>
        <v>4.5343729689437734E-3</v>
      </c>
    </row>
    <row r="195" spans="1:27" x14ac:dyDescent="0.25">
      <c r="A195" s="14">
        <v>0</v>
      </c>
      <c r="B195" s="14" t="s">
        <v>9</v>
      </c>
      <c r="C195" s="14">
        <v>2</v>
      </c>
      <c r="D195" s="14" t="s">
        <v>8</v>
      </c>
      <c r="E195" s="14">
        <v>19</v>
      </c>
      <c r="F195" s="15">
        <v>10.5</v>
      </c>
      <c r="G195" s="14">
        <v>0</v>
      </c>
      <c r="H195" s="14">
        <v>0</v>
      </c>
      <c r="I195" s="20">
        <f>Table1342[[#This Row],[Age]]/$E$1</f>
        <v>0.23749999999999999</v>
      </c>
      <c r="J195" s="20">
        <f>LOG10(Table1342[[#This Row],[Fare]]+1)</f>
        <v>1.0606978403536116</v>
      </c>
      <c r="K195" s="14">
        <f>IF(Table1342[[#This Row],[Pclass]]=1,1,0)</f>
        <v>0</v>
      </c>
      <c r="L195" s="14">
        <f>IF(Table1342[[#This Row],[Pclass]]=2,1,0)</f>
        <v>1</v>
      </c>
      <c r="M195" s="14">
        <f>IF(Table1342[[#This Row],[Embarked]]="S",1,0)</f>
        <v>1</v>
      </c>
      <c r="N195" s="14">
        <f>IF(Table1342[[#This Row],[Embarked]]="C",1,0)</f>
        <v>0</v>
      </c>
      <c r="O195" s="14">
        <f>IF(Table1342[[#This Row],[Sex]]="male",1,0)</f>
        <v>1</v>
      </c>
      <c r="P195" s="14">
        <v>1</v>
      </c>
      <c r="V195" s="22">
        <v>-1.3649845451976506</v>
      </c>
      <c r="W195" s="22">
        <v>0.35928960508119046</v>
      </c>
      <c r="X195" s="20">
        <f t="shared" si="4"/>
        <v>0</v>
      </c>
      <c r="Y195" s="20">
        <f t="shared" si="4"/>
        <v>0.35928960508119046</v>
      </c>
      <c r="Z195" s="20">
        <f t="shared" si="5"/>
        <v>0.35928960508119046</v>
      </c>
      <c r="AA195" s="20">
        <f>(Table134[[#This Row],[Survived]]-Z195)^2</f>
        <v>0.12908902031939778</v>
      </c>
    </row>
    <row r="196" spans="1:27" x14ac:dyDescent="0.25">
      <c r="A196" s="14">
        <v>0</v>
      </c>
      <c r="B196" s="14" t="s">
        <v>9</v>
      </c>
      <c r="C196" s="14">
        <v>2</v>
      </c>
      <c r="D196" s="14" t="s">
        <v>8</v>
      </c>
      <c r="E196" s="14">
        <v>33</v>
      </c>
      <c r="F196" s="15">
        <v>12.275</v>
      </c>
      <c r="G196" s="14">
        <v>0</v>
      </c>
      <c r="H196" s="14">
        <v>0</v>
      </c>
      <c r="I196" s="20">
        <f>Table1342[[#This Row],[Age]]/$E$1</f>
        <v>0.41249999999999998</v>
      </c>
      <c r="J196" s="20">
        <f>LOG10(Table1342[[#This Row],[Fare]]+1)</f>
        <v>1.1230345297535067</v>
      </c>
      <c r="K196" s="14">
        <f>IF(Table1342[[#This Row],[Pclass]]=1,1,0)</f>
        <v>0</v>
      </c>
      <c r="L196" s="14">
        <f>IF(Table1342[[#This Row],[Pclass]]=2,1,0)</f>
        <v>1</v>
      </c>
      <c r="M196" s="14">
        <f>IF(Table1342[[#This Row],[Embarked]]="S",1,0)</f>
        <v>1</v>
      </c>
      <c r="N196" s="14">
        <f>IF(Table1342[[#This Row],[Embarked]]="C",1,0)</f>
        <v>0</v>
      </c>
      <c r="O196" s="14">
        <f>IF(Table1342[[#This Row],[Sex]]="male",1,0)</f>
        <v>1</v>
      </c>
      <c r="P196" s="14">
        <v>1</v>
      </c>
      <c r="V196" s="22">
        <v>-1.4929124973132157</v>
      </c>
      <c r="W196" s="22">
        <v>0.27188475621954611</v>
      </c>
      <c r="X196" s="20">
        <f t="shared" si="4"/>
        <v>0</v>
      </c>
      <c r="Y196" s="20">
        <f t="shared" si="4"/>
        <v>0.27188475621954611</v>
      </c>
      <c r="Z196" s="20">
        <f t="shared" si="5"/>
        <v>0.27188475621954611</v>
      </c>
      <c r="AA196" s="20">
        <f>(Table134[[#This Row],[Survived]]-Z196)^2</f>
        <v>7.3921320664562015E-2</v>
      </c>
    </row>
    <row r="197" spans="1:27" x14ac:dyDescent="0.25">
      <c r="A197" s="14">
        <v>0</v>
      </c>
      <c r="B197" s="14" t="s">
        <v>9</v>
      </c>
      <c r="C197" s="14">
        <v>2</v>
      </c>
      <c r="D197" s="14" t="s">
        <v>8</v>
      </c>
      <c r="E197" s="14">
        <v>29</v>
      </c>
      <c r="F197" s="15">
        <v>10.5</v>
      </c>
      <c r="G197" s="14">
        <v>0</v>
      </c>
      <c r="H197" s="14">
        <v>0</v>
      </c>
      <c r="I197" s="20">
        <f>Table1342[[#This Row],[Age]]/$E$1</f>
        <v>0.36249999999999999</v>
      </c>
      <c r="J197" s="20">
        <f>LOG10(Table1342[[#This Row],[Fare]]+1)</f>
        <v>1.0606978403536116</v>
      </c>
      <c r="K197" s="14">
        <f>IF(Table1342[[#This Row],[Pclass]]=1,1,0)</f>
        <v>0</v>
      </c>
      <c r="L197" s="14">
        <f>IF(Table1342[[#This Row],[Pclass]]=2,1,0)</f>
        <v>1</v>
      </c>
      <c r="M197" s="14">
        <f>IF(Table1342[[#This Row],[Embarked]]="S",1,0)</f>
        <v>1</v>
      </c>
      <c r="N197" s="14">
        <f>IF(Table1342[[#This Row],[Embarked]]="C",1,0)</f>
        <v>0</v>
      </c>
      <c r="O197" s="14">
        <f>IF(Table1342[[#This Row],[Sex]]="male",1,0)</f>
        <v>1</v>
      </c>
      <c r="P197" s="14">
        <v>1</v>
      </c>
      <c r="V197" s="22">
        <v>-1.4568796315834136</v>
      </c>
      <c r="W197" s="22">
        <v>0.29367596784873884</v>
      </c>
      <c r="X197" s="20">
        <f t="shared" ref="X197:Y260" si="6">IF(V197&lt;0,0,V197)</f>
        <v>0</v>
      </c>
      <c r="Y197" s="20">
        <f t="shared" si="6"/>
        <v>0.29367596784873884</v>
      </c>
      <c r="Z197" s="20">
        <f t="shared" ref="Z197:Z260" si="7">X197+Y197</f>
        <v>0.29367596784873884</v>
      </c>
      <c r="AA197" s="20">
        <f>(Table134[[#This Row],[Survived]]-Z197)^2</f>
        <v>8.6245574091893484E-2</v>
      </c>
    </row>
    <row r="198" spans="1:27" x14ac:dyDescent="0.25">
      <c r="A198" s="14">
        <v>0</v>
      </c>
      <c r="B198" s="14" t="s">
        <v>9</v>
      </c>
      <c r="C198" s="14">
        <v>3</v>
      </c>
      <c r="D198" s="14" t="s">
        <v>8</v>
      </c>
      <c r="E198" s="14">
        <v>22</v>
      </c>
      <c r="F198" s="15">
        <v>7.125</v>
      </c>
      <c r="G198" s="14">
        <v>0</v>
      </c>
      <c r="H198" s="14">
        <v>0</v>
      </c>
      <c r="I198" s="20">
        <f>Table1342[[#This Row],[Age]]/$E$1</f>
        <v>0.27500000000000002</v>
      </c>
      <c r="J198" s="20">
        <f>LOG10(Table1342[[#This Row],[Fare]]+1)</f>
        <v>0.90982336965091204</v>
      </c>
      <c r="K198" s="14">
        <f>IF(Table1342[[#This Row],[Pclass]]=1,1,0)</f>
        <v>0</v>
      </c>
      <c r="L198" s="14">
        <f>IF(Table1342[[#This Row],[Pclass]]=2,1,0)</f>
        <v>0</v>
      </c>
      <c r="M198" s="14">
        <f>IF(Table1342[[#This Row],[Embarked]]="S",1,0)</f>
        <v>1</v>
      </c>
      <c r="N198" s="14">
        <f>IF(Table1342[[#This Row],[Embarked]]="C",1,0)</f>
        <v>0</v>
      </c>
      <c r="O198" s="14">
        <f>IF(Table1342[[#This Row],[Sex]]="male",1,0)</f>
        <v>1</v>
      </c>
      <c r="P198" s="14">
        <v>1</v>
      </c>
      <c r="V198" s="22">
        <v>-1.5144130428544178</v>
      </c>
      <c r="W198" s="22">
        <v>0.12382418544780993</v>
      </c>
      <c r="X198" s="20">
        <f t="shared" si="6"/>
        <v>0</v>
      </c>
      <c r="Y198" s="20">
        <f t="shared" si="6"/>
        <v>0.12382418544780993</v>
      </c>
      <c r="Z198" s="20">
        <f t="shared" si="7"/>
        <v>0.12382418544780993</v>
      </c>
      <c r="AA198" s="20">
        <f>(Table134[[#This Row],[Survived]]-Z198)^2</f>
        <v>1.5332428901813624E-2</v>
      </c>
    </row>
    <row r="199" spans="1:27" x14ac:dyDescent="0.25">
      <c r="A199" s="14">
        <v>0</v>
      </c>
      <c r="B199" s="14" t="s">
        <v>11</v>
      </c>
      <c r="C199" s="14">
        <v>3</v>
      </c>
      <c r="D199" s="14" t="s">
        <v>8</v>
      </c>
      <c r="E199" s="14">
        <v>30</v>
      </c>
      <c r="F199" s="15">
        <v>7.2249999999999996</v>
      </c>
      <c r="G199" s="14">
        <v>0</v>
      </c>
      <c r="H199" s="14">
        <v>0</v>
      </c>
      <c r="I199" s="20">
        <f>Table1342[[#This Row],[Age]]/$E$1</f>
        <v>0.375</v>
      </c>
      <c r="J199" s="20">
        <f>LOG10(Table1342[[#This Row],[Fare]]+1)</f>
        <v>0.91513590662201194</v>
      </c>
      <c r="K199" s="14">
        <f>IF(Table1342[[#This Row],[Pclass]]=1,1,0)</f>
        <v>0</v>
      </c>
      <c r="L199" s="14">
        <f>IF(Table1342[[#This Row],[Pclass]]=2,1,0)</f>
        <v>0</v>
      </c>
      <c r="M199" s="14">
        <f>IF(Table1342[[#This Row],[Embarked]]="S",1,0)</f>
        <v>0</v>
      </c>
      <c r="N199" s="14">
        <f>IF(Table1342[[#This Row],[Embarked]]="C",1,0)</f>
        <v>1</v>
      </c>
      <c r="O199" s="14">
        <f>IF(Table1342[[#This Row],[Sex]]="male",1,0)</f>
        <v>1</v>
      </c>
      <c r="P199" s="14">
        <v>1</v>
      </c>
      <c r="V199" s="22">
        <v>0.1681827584373996</v>
      </c>
      <c r="W199" s="22">
        <v>-3.3003684042414072</v>
      </c>
      <c r="X199" s="20">
        <f t="shared" si="6"/>
        <v>0.1681827584373996</v>
      </c>
      <c r="Y199" s="20">
        <f t="shared" si="6"/>
        <v>0</v>
      </c>
      <c r="Z199" s="20">
        <f t="shared" si="7"/>
        <v>0.1681827584373996</v>
      </c>
      <c r="AA199" s="20">
        <f>(Table134[[#This Row],[Survived]]-Z199)^2</f>
        <v>2.8285440235612708E-2</v>
      </c>
    </row>
    <row r="200" spans="1:27" x14ac:dyDescent="0.25">
      <c r="A200" s="14">
        <v>0</v>
      </c>
      <c r="B200" s="14" t="s">
        <v>12</v>
      </c>
      <c r="C200" s="14">
        <v>1</v>
      </c>
      <c r="D200" s="14" t="s">
        <v>8</v>
      </c>
      <c r="E200" s="14">
        <v>44</v>
      </c>
      <c r="F200" s="15">
        <v>90</v>
      </c>
      <c r="G200" s="14">
        <v>2</v>
      </c>
      <c r="H200" s="14">
        <v>0</v>
      </c>
      <c r="I200" s="20">
        <f>Table1342[[#This Row],[Age]]/$E$1</f>
        <v>0.55000000000000004</v>
      </c>
      <c r="J200" s="20">
        <f>LOG10(Table1342[[#This Row],[Fare]]+1)</f>
        <v>1.9590413923210936</v>
      </c>
      <c r="K200" s="14">
        <f>IF(Table1342[[#This Row],[Pclass]]=1,1,0)</f>
        <v>1</v>
      </c>
      <c r="L200" s="14">
        <f>IF(Table1342[[#This Row],[Pclass]]=2,1,0)</f>
        <v>0</v>
      </c>
      <c r="M200" s="14">
        <f>IF(Table1342[[#This Row],[Embarked]]="S",1,0)</f>
        <v>0</v>
      </c>
      <c r="N200" s="14">
        <f>IF(Table1342[[#This Row],[Embarked]]="C",1,0)</f>
        <v>0</v>
      </c>
      <c r="O200" s="14">
        <f>IF(Table1342[[#This Row],[Sex]]="male",1,0)</f>
        <v>1</v>
      </c>
      <c r="P200" s="14">
        <v>1</v>
      </c>
      <c r="V200" s="22">
        <v>0.17731467734872208</v>
      </c>
      <c r="W200" s="22">
        <v>-2.4308337618976772</v>
      </c>
      <c r="X200" s="20">
        <f t="shared" si="6"/>
        <v>0.17731467734872208</v>
      </c>
      <c r="Y200" s="20">
        <f t="shared" si="6"/>
        <v>0</v>
      </c>
      <c r="Z200" s="20">
        <f t="shared" si="7"/>
        <v>0.17731467734872208</v>
      </c>
      <c r="AA200" s="20">
        <f>(Table134[[#This Row],[Survived]]-Z200)^2</f>
        <v>3.1440494803281413E-2</v>
      </c>
    </row>
    <row r="201" spans="1:27" x14ac:dyDescent="0.25">
      <c r="A201" s="14">
        <v>0</v>
      </c>
      <c r="B201" s="14" t="s">
        <v>9</v>
      </c>
      <c r="C201" s="14">
        <v>3</v>
      </c>
      <c r="D201" s="14" t="s">
        <v>10</v>
      </c>
      <c r="E201" s="14">
        <v>25</v>
      </c>
      <c r="F201" s="15">
        <v>7.7750000000000004</v>
      </c>
      <c r="G201" s="14">
        <v>0</v>
      </c>
      <c r="H201" s="14">
        <v>0</v>
      </c>
      <c r="I201" s="20">
        <f>Table1342[[#This Row],[Age]]/$E$1</f>
        <v>0.3125</v>
      </c>
      <c r="J201" s="20">
        <f>LOG10(Table1342[[#This Row],[Fare]]+1)</f>
        <v>0.94324712513786169</v>
      </c>
      <c r="K201" s="14">
        <f>IF(Table1342[[#This Row],[Pclass]]=1,1,0)</f>
        <v>0</v>
      </c>
      <c r="L201" s="14">
        <f>IF(Table1342[[#This Row],[Pclass]]=2,1,0)</f>
        <v>0</v>
      </c>
      <c r="M201" s="14">
        <f>IF(Table1342[[#This Row],[Embarked]]="S",1,0)</f>
        <v>1</v>
      </c>
      <c r="N201" s="14">
        <f>IF(Table1342[[#This Row],[Embarked]]="C",1,0)</f>
        <v>0</v>
      </c>
      <c r="O201" s="14">
        <f>IF(Table1342[[#This Row],[Sex]]="male",1,0)</f>
        <v>0</v>
      </c>
      <c r="P201" s="14">
        <v>1</v>
      </c>
      <c r="V201" s="22">
        <v>-1.0411108472647019</v>
      </c>
      <c r="W201" s="22">
        <v>0.60128098570800192</v>
      </c>
      <c r="X201" s="20">
        <f t="shared" si="6"/>
        <v>0</v>
      </c>
      <c r="Y201" s="20">
        <f t="shared" si="6"/>
        <v>0.60128098570800192</v>
      </c>
      <c r="Z201" s="20">
        <f t="shared" si="7"/>
        <v>0.60128098570800192</v>
      </c>
      <c r="AA201" s="20">
        <f>(Table134[[#This Row],[Survived]]-Z201)^2</f>
        <v>0.36153882377398644</v>
      </c>
    </row>
    <row r="202" spans="1:27" x14ac:dyDescent="0.25">
      <c r="A202" s="14">
        <v>1</v>
      </c>
      <c r="B202" s="14" t="s">
        <v>9</v>
      </c>
      <c r="C202" s="14">
        <v>2</v>
      </c>
      <c r="D202" s="14" t="s">
        <v>10</v>
      </c>
      <c r="E202" s="14">
        <v>24</v>
      </c>
      <c r="F202" s="15">
        <v>14.5</v>
      </c>
      <c r="G202" s="14">
        <v>0</v>
      </c>
      <c r="H202" s="14">
        <v>2</v>
      </c>
      <c r="I202" s="20">
        <f>Table1342[[#This Row],[Age]]/$E$1</f>
        <v>0.3</v>
      </c>
      <c r="J202" s="20">
        <f>LOG10(Table1342[[#This Row],[Fare]]+1)</f>
        <v>1.1903316981702914</v>
      </c>
      <c r="K202" s="14">
        <f>IF(Table1342[[#This Row],[Pclass]]=1,1,0)</f>
        <v>0</v>
      </c>
      <c r="L202" s="14">
        <f>IF(Table1342[[#This Row],[Pclass]]=2,1,0)</f>
        <v>1</v>
      </c>
      <c r="M202" s="14">
        <f>IF(Table1342[[#This Row],[Embarked]]="S",1,0)</f>
        <v>1</v>
      </c>
      <c r="N202" s="14">
        <f>IF(Table1342[[#This Row],[Embarked]]="C",1,0)</f>
        <v>0</v>
      </c>
      <c r="O202" s="14">
        <f>IF(Table1342[[#This Row],[Sex]]="male",1,0)</f>
        <v>0</v>
      </c>
      <c r="P202" s="14">
        <v>1</v>
      </c>
      <c r="V202" s="22">
        <v>-0.9782924517234397</v>
      </c>
      <c r="W202" s="22">
        <v>0.81017156305447635</v>
      </c>
      <c r="X202" s="20">
        <f t="shared" si="6"/>
        <v>0</v>
      </c>
      <c r="Y202" s="20">
        <f t="shared" si="6"/>
        <v>0.81017156305447635</v>
      </c>
      <c r="Z202" s="20">
        <f t="shared" si="7"/>
        <v>0.81017156305447635</v>
      </c>
      <c r="AA202" s="20">
        <f>(Table134[[#This Row],[Survived]]-Z202)^2</f>
        <v>3.6034835473180649E-2</v>
      </c>
    </row>
    <row r="203" spans="1:27" x14ac:dyDescent="0.25">
      <c r="A203" s="14">
        <v>1</v>
      </c>
      <c r="B203" s="14" t="s">
        <v>9</v>
      </c>
      <c r="C203" s="14">
        <v>1</v>
      </c>
      <c r="D203" s="14" t="s">
        <v>8</v>
      </c>
      <c r="E203" s="14">
        <v>37</v>
      </c>
      <c r="F203" s="15">
        <v>52.554200000000002</v>
      </c>
      <c r="G203" s="14">
        <v>1</v>
      </c>
      <c r="H203" s="14">
        <v>1</v>
      </c>
      <c r="I203" s="20">
        <f>Table1342[[#This Row],[Age]]/$E$1</f>
        <v>0.46250000000000002</v>
      </c>
      <c r="J203" s="20">
        <f>LOG10(Table1342[[#This Row],[Fare]]+1)</f>
        <v>1.7287935361444735</v>
      </c>
      <c r="K203" s="14">
        <f>IF(Table1342[[#This Row],[Pclass]]=1,1,0)</f>
        <v>1</v>
      </c>
      <c r="L203" s="14">
        <f>IF(Table1342[[#This Row],[Pclass]]=2,1,0)</f>
        <v>0</v>
      </c>
      <c r="M203" s="14">
        <f>IF(Table1342[[#This Row],[Embarked]]="S",1,0)</f>
        <v>1</v>
      </c>
      <c r="N203" s="14">
        <f>IF(Table1342[[#This Row],[Embarked]]="C",1,0)</f>
        <v>0</v>
      </c>
      <c r="O203" s="14">
        <f>IF(Table1342[[#This Row],[Sex]]="male",1,0)</f>
        <v>1</v>
      </c>
      <c r="P203" s="14">
        <v>1</v>
      </c>
      <c r="V203" s="22">
        <v>-1.3220241556075096</v>
      </c>
      <c r="W203" s="22">
        <v>0.37098467489727316</v>
      </c>
      <c r="X203" s="20">
        <f t="shared" si="6"/>
        <v>0</v>
      </c>
      <c r="Y203" s="20">
        <f t="shared" si="6"/>
        <v>0.37098467489727316</v>
      </c>
      <c r="Z203" s="20">
        <f t="shared" si="7"/>
        <v>0.37098467489727316</v>
      </c>
      <c r="AA203" s="20">
        <f>(Table134[[#This Row],[Survived]]-Z203)^2</f>
        <v>0.39566027921408914</v>
      </c>
    </row>
    <row r="204" spans="1:27" x14ac:dyDescent="0.25">
      <c r="A204" s="14">
        <v>0</v>
      </c>
      <c r="B204" s="14" t="s">
        <v>9</v>
      </c>
      <c r="C204" s="14">
        <v>2</v>
      </c>
      <c r="D204" s="14" t="s">
        <v>8</v>
      </c>
      <c r="E204" s="14">
        <v>54</v>
      </c>
      <c r="F204" s="15">
        <v>26</v>
      </c>
      <c r="G204" s="14">
        <v>1</v>
      </c>
      <c r="H204" s="14">
        <v>0</v>
      </c>
      <c r="I204" s="20">
        <f>Table1342[[#This Row],[Age]]/$E$1</f>
        <v>0.67500000000000004</v>
      </c>
      <c r="J204" s="20">
        <f>LOG10(Table1342[[#This Row],[Fare]]+1)</f>
        <v>1.4313637641589874</v>
      </c>
      <c r="K204" s="14">
        <f>IF(Table1342[[#This Row],[Pclass]]=1,1,0)</f>
        <v>0</v>
      </c>
      <c r="L204" s="14">
        <f>IF(Table1342[[#This Row],[Pclass]]=2,1,0)</f>
        <v>1</v>
      </c>
      <c r="M204" s="14">
        <f>IF(Table1342[[#This Row],[Embarked]]="S",1,0)</f>
        <v>1</v>
      </c>
      <c r="N204" s="14">
        <f>IF(Table1342[[#This Row],[Embarked]]="C",1,0)</f>
        <v>0</v>
      </c>
      <c r="O204" s="14">
        <f>IF(Table1342[[#This Row],[Sex]]="male",1,0)</f>
        <v>1</v>
      </c>
      <c r="P204" s="14">
        <v>1</v>
      </c>
      <c r="V204" s="22">
        <v>-1.7000620509059676</v>
      </c>
      <c r="W204" s="22">
        <v>7.8347204692692518E-2</v>
      </c>
      <c r="X204" s="20">
        <f t="shared" si="6"/>
        <v>0</v>
      </c>
      <c r="Y204" s="20">
        <f t="shared" si="6"/>
        <v>7.8347204692692518E-2</v>
      </c>
      <c r="Z204" s="20">
        <f t="shared" si="7"/>
        <v>7.8347204692692518E-2</v>
      </c>
      <c r="AA204" s="20">
        <f>(Table134[[#This Row],[Survived]]-Z204)^2</f>
        <v>6.1382844831586606E-3</v>
      </c>
    </row>
    <row r="205" spans="1:27" x14ac:dyDescent="0.25">
      <c r="A205" s="14">
        <v>0</v>
      </c>
      <c r="B205" s="14" t="s">
        <v>9</v>
      </c>
      <c r="C205" s="14">
        <v>3</v>
      </c>
      <c r="D205" s="14" t="s">
        <v>10</v>
      </c>
      <c r="E205" s="14">
        <v>29</v>
      </c>
      <c r="F205" s="15">
        <v>10.4625</v>
      </c>
      <c r="G205" s="14">
        <v>1</v>
      </c>
      <c r="H205" s="14">
        <v>1</v>
      </c>
      <c r="I205" s="20">
        <f>Table1342[[#This Row],[Age]]/$E$1</f>
        <v>0.36249999999999999</v>
      </c>
      <c r="J205" s="20">
        <f>LOG10(Table1342[[#This Row],[Fare]]+1)</f>
        <v>1.0592793486780776</v>
      </c>
      <c r="K205" s="14">
        <f>IF(Table1342[[#This Row],[Pclass]]=1,1,0)</f>
        <v>0</v>
      </c>
      <c r="L205" s="14">
        <f>IF(Table1342[[#This Row],[Pclass]]=2,1,0)</f>
        <v>0</v>
      </c>
      <c r="M205" s="14">
        <f>IF(Table1342[[#This Row],[Embarked]]="S",1,0)</f>
        <v>1</v>
      </c>
      <c r="N205" s="14">
        <f>IF(Table1342[[#This Row],[Embarked]]="C",1,0)</f>
        <v>0</v>
      </c>
      <c r="O205" s="14">
        <f>IF(Table1342[[#This Row],[Sex]]="male",1,0)</f>
        <v>0</v>
      </c>
      <c r="P205" s="14">
        <v>1</v>
      </c>
      <c r="V205" s="22">
        <v>-1.1289509171975991</v>
      </c>
      <c r="W205" s="22">
        <v>0.49538272665322935</v>
      </c>
      <c r="X205" s="20">
        <f t="shared" si="6"/>
        <v>0</v>
      </c>
      <c r="Y205" s="20">
        <f t="shared" si="6"/>
        <v>0.49538272665322935</v>
      </c>
      <c r="Z205" s="20">
        <f t="shared" si="7"/>
        <v>0.49538272665322935</v>
      </c>
      <c r="AA205" s="20">
        <f>(Table134[[#This Row],[Survived]]-Z205)^2</f>
        <v>0.24540404586638814</v>
      </c>
    </row>
    <row r="206" spans="1:27" x14ac:dyDescent="0.25">
      <c r="A206" s="14">
        <v>0</v>
      </c>
      <c r="B206" s="14" t="s">
        <v>9</v>
      </c>
      <c r="C206" s="14">
        <v>1</v>
      </c>
      <c r="D206" s="14" t="s">
        <v>8</v>
      </c>
      <c r="E206" s="14">
        <v>62</v>
      </c>
      <c r="F206" s="15">
        <v>26.55</v>
      </c>
      <c r="G206" s="14">
        <v>0</v>
      </c>
      <c r="H206" s="14">
        <v>0</v>
      </c>
      <c r="I206" s="20">
        <f>Table1342[[#This Row],[Age]]/$E$1</f>
        <v>0.77500000000000002</v>
      </c>
      <c r="J206" s="20">
        <f>LOG10(Table1342[[#This Row],[Fare]]+1)</f>
        <v>1.4401216031878039</v>
      </c>
      <c r="K206" s="14">
        <f>IF(Table1342[[#This Row],[Pclass]]=1,1,0)</f>
        <v>1</v>
      </c>
      <c r="L206" s="14">
        <f>IF(Table1342[[#This Row],[Pclass]]=2,1,0)</f>
        <v>0</v>
      </c>
      <c r="M206" s="14">
        <f>IF(Table1342[[#This Row],[Embarked]]="S",1,0)</f>
        <v>1</v>
      </c>
      <c r="N206" s="14">
        <f>IF(Table1342[[#This Row],[Embarked]]="C",1,0)</f>
        <v>0</v>
      </c>
      <c r="O206" s="14">
        <f>IF(Table1342[[#This Row],[Sex]]="male",1,0)</f>
        <v>1</v>
      </c>
      <c r="P206" s="14">
        <v>1</v>
      </c>
      <c r="V206" s="22">
        <v>-1.5026881708730369</v>
      </c>
      <c r="W206" s="22">
        <v>0.27426748443851645</v>
      </c>
      <c r="X206" s="20">
        <f t="shared" si="6"/>
        <v>0</v>
      </c>
      <c r="Y206" s="20">
        <f t="shared" si="6"/>
        <v>0.27426748443851645</v>
      </c>
      <c r="Z206" s="20">
        <f t="shared" si="7"/>
        <v>0.27426748443851645</v>
      </c>
      <c r="AA206" s="20">
        <f>(Table134[[#This Row],[Survived]]-Z206)^2</f>
        <v>7.5222653020231858E-2</v>
      </c>
    </row>
    <row r="207" spans="1:27" x14ac:dyDescent="0.25">
      <c r="A207" s="14">
        <v>0</v>
      </c>
      <c r="B207" s="14" t="s">
        <v>9</v>
      </c>
      <c r="C207" s="14">
        <v>3</v>
      </c>
      <c r="D207" s="14" t="s">
        <v>8</v>
      </c>
      <c r="E207" s="14">
        <v>30</v>
      </c>
      <c r="F207" s="15">
        <v>16.100000000000001</v>
      </c>
      <c r="G207" s="14">
        <v>1</v>
      </c>
      <c r="H207" s="14">
        <v>0</v>
      </c>
      <c r="I207" s="20">
        <f>Table1342[[#This Row],[Age]]/$E$1</f>
        <v>0.375</v>
      </c>
      <c r="J207" s="20">
        <f>LOG10(Table1342[[#This Row],[Fare]]+1)</f>
        <v>1.2329961103921538</v>
      </c>
      <c r="K207" s="14">
        <f>IF(Table1342[[#This Row],[Pclass]]=1,1,0)</f>
        <v>0</v>
      </c>
      <c r="L207" s="14">
        <f>IF(Table1342[[#This Row],[Pclass]]=2,1,0)</f>
        <v>0</v>
      </c>
      <c r="M207" s="14">
        <f>IF(Table1342[[#This Row],[Embarked]]="S",1,0)</f>
        <v>1</v>
      </c>
      <c r="N207" s="14">
        <f>IF(Table1342[[#This Row],[Embarked]]="C",1,0)</f>
        <v>0</v>
      </c>
      <c r="O207" s="14">
        <f>IF(Table1342[[#This Row],[Sex]]="male",1,0)</f>
        <v>1</v>
      </c>
      <c r="P207" s="14">
        <v>1</v>
      </c>
      <c r="V207" s="22">
        <v>-1.6019263081799713</v>
      </c>
      <c r="W207" s="22">
        <v>1.6644999144629136E-2</v>
      </c>
      <c r="X207" s="20">
        <f t="shared" si="6"/>
        <v>0</v>
      </c>
      <c r="Y207" s="20">
        <f t="shared" si="6"/>
        <v>1.6644999144629136E-2</v>
      </c>
      <c r="Z207" s="20">
        <f t="shared" si="7"/>
        <v>1.6644999144629136E-2</v>
      </c>
      <c r="AA207" s="20">
        <f>(Table134[[#This Row],[Survived]]-Z207)^2</f>
        <v>2.7705599652470467E-4</v>
      </c>
    </row>
    <row r="208" spans="1:27" x14ac:dyDescent="0.25">
      <c r="A208" s="14">
        <v>0</v>
      </c>
      <c r="B208" s="14" t="s">
        <v>9</v>
      </c>
      <c r="C208" s="14">
        <v>3</v>
      </c>
      <c r="D208" s="14" t="s">
        <v>10</v>
      </c>
      <c r="E208" s="14">
        <v>41</v>
      </c>
      <c r="F208" s="15">
        <v>20.212499999999999</v>
      </c>
      <c r="G208" s="14">
        <v>0</v>
      </c>
      <c r="H208" s="14">
        <v>2</v>
      </c>
      <c r="I208" s="20">
        <f>Table1342[[#This Row],[Age]]/$E$1</f>
        <v>0.51249999999999996</v>
      </c>
      <c r="J208" s="20">
        <f>LOG10(Table1342[[#This Row],[Fare]]+1)</f>
        <v>1.3265918553257321</v>
      </c>
      <c r="K208" s="14">
        <f>IF(Table1342[[#This Row],[Pclass]]=1,1,0)</f>
        <v>0</v>
      </c>
      <c r="L208" s="14">
        <f>IF(Table1342[[#This Row],[Pclass]]=2,1,0)</f>
        <v>0</v>
      </c>
      <c r="M208" s="14">
        <f>IF(Table1342[[#This Row],[Embarked]]="S",1,0)</f>
        <v>1</v>
      </c>
      <c r="N208" s="14">
        <f>IF(Table1342[[#This Row],[Embarked]]="C",1,0)</f>
        <v>0</v>
      </c>
      <c r="O208" s="14">
        <f>IF(Table1342[[#This Row],[Sex]]="male",1,0)</f>
        <v>0</v>
      </c>
      <c r="P208" s="14">
        <v>1</v>
      </c>
      <c r="V208" s="22">
        <v>-1.2530338050196537</v>
      </c>
      <c r="W208" s="22">
        <v>0.50336414153978426</v>
      </c>
      <c r="X208" s="20">
        <f t="shared" si="6"/>
        <v>0</v>
      </c>
      <c r="Y208" s="20">
        <f t="shared" si="6"/>
        <v>0.50336414153978426</v>
      </c>
      <c r="Z208" s="20">
        <f t="shared" si="7"/>
        <v>0.50336414153978426</v>
      </c>
      <c r="AA208" s="20">
        <f>(Table134[[#This Row],[Survived]]-Z208)^2</f>
        <v>0.25337545898808395</v>
      </c>
    </row>
    <row r="209" spans="1:27" x14ac:dyDescent="0.25">
      <c r="A209" s="14">
        <v>1</v>
      </c>
      <c r="B209" s="14" t="s">
        <v>11</v>
      </c>
      <c r="C209" s="14">
        <v>3</v>
      </c>
      <c r="D209" s="14" t="s">
        <v>10</v>
      </c>
      <c r="E209" s="14">
        <v>29</v>
      </c>
      <c r="F209" s="15">
        <v>15.245799999999999</v>
      </c>
      <c r="G209" s="14">
        <v>0</v>
      </c>
      <c r="H209" s="14">
        <v>2</v>
      </c>
      <c r="I209" s="20">
        <f>Table1342[[#This Row],[Age]]/$E$1</f>
        <v>0.36249999999999999</v>
      </c>
      <c r="J209" s="20">
        <f>LOG10(Table1342[[#This Row],[Fare]]+1)</f>
        <v>1.2107411023865056</v>
      </c>
      <c r="K209" s="14">
        <f>IF(Table1342[[#This Row],[Pclass]]=1,1,0)</f>
        <v>0</v>
      </c>
      <c r="L209" s="14">
        <f>IF(Table1342[[#This Row],[Pclass]]=2,1,0)</f>
        <v>0</v>
      </c>
      <c r="M209" s="14">
        <f>IF(Table1342[[#This Row],[Embarked]]="S",1,0)</f>
        <v>0</v>
      </c>
      <c r="N209" s="14">
        <f>IF(Table1342[[#This Row],[Embarked]]="C",1,0)</f>
        <v>1</v>
      </c>
      <c r="O209" s="14">
        <f>IF(Table1342[[#This Row],[Sex]]="male",1,0)</f>
        <v>0</v>
      </c>
      <c r="P209" s="14">
        <v>1</v>
      </c>
      <c r="V209" s="22">
        <v>0.61194266460315805</v>
      </c>
      <c r="W209" s="22">
        <v>-2.7982588482113129</v>
      </c>
      <c r="X209" s="20">
        <f t="shared" si="6"/>
        <v>0.61194266460315805</v>
      </c>
      <c r="Y209" s="20">
        <f t="shared" si="6"/>
        <v>0</v>
      </c>
      <c r="Z209" s="20">
        <f t="shared" si="7"/>
        <v>0.61194266460315805</v>
      </c>
      <c r="AA209" s="20">
        <f>(Table134[[#This Row],[Survived]]-Z209)^2</f>
        <v>0.15058849555529707</v>
      </c>
    </row>
    <row r="210" spans="1:27" x14ac:dyDescent="0.25">
      <c r="A210" s="14">
        <v>1</v>
      </c>
      <c r="B210" s="14" t="s">
        <v>9</v>
      </c>
      <c r="C210" s="14">
        <v>1</v>
      </c>
      <c r="D210" s="14" t="s">
        <v>10</v>
      </c>
      <c r="E210" s="14">
        <v>30</v>
      </c>
      <c r="F210" s="15">
        <v>86.5</v>
      </c>
      <c r="G210" s="14">
        <v>0</v>
      </c>
      <c r="H210" s="14">
        <v>0</v>
      </c>
      <c r="I210" s="20">
        <f>Table1342[[#This Row],[Age]]/$E$1</f>
        <v>0.375</v>
      </c>
      <c r="J210" s="20">
        <f>LOG10(Table1342[[#This Row],[Fare]]+1)</f>
        <v>1.9420080530223132</v>
      </c>
      <c r="K210" s="14">
        <f>IF(Table1342[[#This Row],[Pclass]]=1,1,0)</f>
        <v>1</v>
      </c>
      <c r="L210" s="14">
        <f>IF(Table1342[[#This Row],[Pclass]]=2,1,0)</f>
        <v>0</v>
      </c>
      <c r="M210" s="14">
        <f>IF(Table1342[[#This Row],[Embarked]]="S",1,0)</f>
        <v>1</v>
      </c>
      <c r="N210" s="14">
        <f>IF(Table1342[[#This Row],[Embarked]]="C",1,0)</f>
        <v>0</v>
      </c>
      <c r="O210" s="14">
        <f>IF(Table1342[[#This Row],[Sex]]="male",1,0)</f>
        <v>0</v>
      </c>
      <c r="P210" s="14">
        <v>1</v>
      </c>
      <c r="V210" s="22">
        <v>-0.7023035004424516</v>
      </c>
      <c r="W210" s="22">
        <v>1.0148458298831344</v>
      </c>
      <c r="X210" s="20">
        <f t="shared" si="6"/>
        <v>0</v>
      </c>
      <c r="Y210" s="20">
        <f t="shared" si="6"/>
        <v>1.0148458298831344</v>
      </c>
      <c r="Z210" s="20">
        <f t="shared" si="7"/>
        <v>1.0148458298831344</v>
      </c>
      <c r="AA210" s="20">
        <f>(Table134[[#This Row],[Survived]]-Z210)^2</f>
        <v>2.2039866491896728E-4</v>
      </c>
    </row>
    <row r="211" spans="1:27" x14ac:dyDescent="0.25">
      <c r="A211" s="14">
        <v>1</v>
      </c>
      <c r="B211" s="14" t="s">
        <v>11</v>
      </c>
      <c r="C211" s="14">
        <v>1</v>
      </c>
      <c r="D211" s="14" t="s">
        <v>10</v>
      </c>
      <c r="E211" s="14">
        <v>35</v>
      </c>
      <c r="F211" s="15">
        <v>512.32920000000001</v>
      </c>
      <c r="G211" s="14">
        <v>0</v>
      </c>
      <c r="H211" s="14">
        <v>0</v>
      </c>
      <c r="I211" s="20">
        <f>Table1342[[#This Row],[Age]]/$E$1</f>
        <v>0.4375</v>
      </c>
      <c r="J211" s="20">
        <f>LOG10(Table1342[[#This Row],[Fare]]+1)</f>
        <v>2.7103959691861146</v>
      </c>
      <c r="K211" s="14">
        <f>IF(Table1342[[#This Row],[Pclass]]=1,1,0)</f>
        <v>1</v>
      </c>
      <c r="L211" s="14">
        <f>IF(Table1342[[#This Row],[Pclass]]=2,1,0)</f>
        <v>0</v>
      </c>
      <c r="M211" s="14">
        <f>IF(Table1342[[#This Row],[Embarked]]="S",1,0)</f>
        <v>0</v>
      </c>
      <c r="N211" s="14">
        <f>IF(Table1342[[#This Row],[Embarked]]="C",1,0)</f>
        <v>1</v>
      </c>
      <c r="O211" s="14">
        <f>IF(Table1342[[#This Row],[Sex]]="male",1,0)</f>
        <v>0</v>
      </c>
      <c r="P211" s="14">
        <v>1</v>
      </c>
      <c r="V211" s="22">
        <v>1.0167377575271201</v>
      </c>
      <c r="W211" s="22">
        <v>-2.3351374219437133</v>
      </c>
      <c r="X211" s="20">
        <f t="shared" si="6"/>
        <v>1.0167377575271201</v>
      </c>
      <c r="Y211" s="20">
        <f t="shared" si="6"/>
        <v>0</v>
      </c>
      <c r="Z211" s="20">
        <f t="shared" si="7"/>
        <v>1.0167377575271201</v>
      </c>
      <c r="AA211" s="20">
        <f>(Table134[[#This Row],[Survived]]-Z211)^2</f>
        <v>2.8015252703666706E-4</v>
      </c>
    </row>
    <row r="212" spans="1:27" x14ac:dyDescent="0.25">
      <c r="A212" s="14">
        <v>1</v>
      </c>
      <c r="B212" s="14" t="s">
        <v>9</v>
      </c>
      <c r="C212" s="14">
        <v>2</v>
      </c>
      <c r="D212" s="14" t="s">
        <v>10</v>
      </c>
      <c r="E212" s="14">
        <v>50</v>
      </c>
      <c r="F212" s="15">
        <v>26</v>
      </c>
      <c r="G212" s="14">
        <v>0</v>
      </c>
      <c r="H212" s="14">
        <v>1</v>
      </c>
      <c r="I212" s="20">
        <f>Table1342[[#This Row],[Age]]/$E$1</f>
        <v>0.625</v>
      </c>
      <c r="J212" s="20">
        <f>LOG10(Table1342[[#This Row],[Fare]]+1)</f>
        <v>1.4313637641589874</v>
      </c>
      <c r="K212" s="14">
        <f>IF(Table1342[[#This Row],[Pclass]]=1,1,0)</f>
        <v>0</v>
      </c>
      <c r="L212" s="14">
        <f>IF(Table1342[[#This Row],[Pclass]]=2,1,0)</f>
        <v>1</v>
      </c>
      <c r="M212" s="14">
        <f>IF(Table1342[[#This Row],[Embarked]]="S",1,0)</f>
        <v>1</v>
      </c>
      <c r="N212" s="14">
        <f>IF(Table1342[[#This Row],[Embarked]]="C",1,0)</f>
        <v>0</v>
      </c>
      <c r="O212" s="14">
        <f>IF(Table1342[[#This Row],[Sex]]="male",1,0)</f>
        <v>0</v>
      </c>
      <c r="P212" s="14">
        <v>1</v>
      </c>
      <c r="V212" s="22">
        <v>-1.1797405734521604</v>
      </c>
      <c r="W212" s="22">
        <v>0.66696234098788265</v>
      </c>
      <c r="X212" s="20">
        <f t="shared" si="6"/>
        <v>0</v>
      </c>
      <c r="Y212" s="20">
        <f t="shared" si="6"/>
        <v>0.66696234098788265</v>
      </c>
      <c r="Z212" s="20">
        <f t="shared" si="7"/>
        <v>0.66696234098788265</v>
      </c>
      <c r="AA212" s="20">
        <f>(Table134[[#This Row],[Survived]]-Z212)^2</f>
        <v>0.11091408232027135</v>
      </c>
    </row>
    <row r="213" spans="1:27" x14ac:dyDescent="0.25">
      <c r="A213" s="14">
        <v>1</v>
      </c>
      <c r="B213" s="14" t="s">
        <v>9</v>
      </c>
      <c r="C213" s="14">
        <v>3</v>
      </c>
      <c r="D213" s="14" t="s">
        <v>8</v>
      </c>
      <c r="E213" s="14">
        <v>3</v>
      </c>
      <c r="F213" s="15">
        <v>31.387499999999999</v>
      </c>
      <c r="G213" s="14">
        <v>4</v>
      </c>
      <c r="H213" s="14">
        <v>2</v>
      </c>
      <c r="I213" s="20">
        <f>Table1342[[#This Row],[Age]]/$E$1</f>
        <v>3.7499999999999999E-2</v>
      </c>
      <c r="J213" s="20">
        <f>LOG10(Table1342[[#This Row],[Fare]]+1)</f>
        <v>1.5103774259938814</v>
      </c>
      <c r="K213" s="14">
        <f>IF(Table1342[[#This Row],[Pclass]]=1,1,0)</f>
        <v>0</v>
      </c>
      <c r="L213" s="14">
        <f>IF(Table1342[[#This Row],[Pclass]]=2,1,0)</f>
        <v>0</v>
      </c>
      <c r="M213" s="14">
        <f>IF(Table1342[[#This Row],[Embarked]]="S",1,0)</f>
        <v>1</v>
      </c>
      <c r="N213" s="14">
        <f>IF(Table1342[[#This Row],[Embarked]]="C",1,0)</f>
        <v>0</v>
      </c>
      <c r="O213" s="14">
        <f>IF(Table1342[[#This Row],[Sex]]="male",1,0)</f>
        <v>1</v>
      </c>
      <c r="P213" s="14">
        <v>1</v>
      </c>
      <c r="V213" s="22">
        <v>-1.4732031665383529</v>
      </c>
      <c r="W213" s="22">
        <v>-4.0046145631508434E-2</v>
      </c>
      <c r="X213" s="20">
        <f t="shared" si="6"/>
        <v>0</v>
      </c>
      <c r="Y213" s="20">
        <f t="shared" si="6"/>
        <v>0</v>
      </c>
      <c r="Z213" s="20">
        <f t="shared" si="7"/>
        <v>0</v>
      </c>
      <c r="AA213" s="20">
        <f>(Table134[[#This Row],[Survived]]-Z213)^2</f>
        <v>1</v>
      </c>
    </row>
    <row r="214" spans="1:27" x14ac:dyDescent="0.25">
      <c r="A214" s="14">
        <v>0</v>
      </c>
      <c r="B214" s="14" t="s">
        <v>9</v>
      </c>
      <c r="C214" s="14">
        <v>1</v>
      </c>
      <c r="D214" s="14" t="s">
        <v>8</v>
      </c>
      <c r="E214" s="14">
        <v>52</v>
      </c>
      <c r="F214" s="15">
        <v>79.650000000000006</v>
      </c>
      <c r="G214" s="14">
        <v>1</v>
      </c>
      <c r="H214" s="14">
        <v>1</v>
      </c>
      <c r="I214" s="20">
        <f>Table1342[[#This Row],[Age]]/$E$1</f>
        <v>0.65</v>
      </c>
      <c r="J214" s="20">
        <f>LOG10(Table1342[[#This Row],[Fare]]+1)</f>
        <v>1.9066043717249803</v>
      </c>
      <c r="K214" s="14">
        <f>IF(Table1342[[#This Row],[Pclass]]=1,1,0)</f>
        <v>1</v>
      </c>
      <c r="L214" s="14">
        <f>IF(Table1342[[#This Row],[Pclass]]=2,1,0)</f>
        <v>0</v>
      </c>
      <c r="M214" s="14">
        <f>IF(Table1342[[#This Row],[Embarked]]="S",1,0)</f>
        <v>1</v>
      </c>
      <c r="N214" s="14">
        <f>IF(Table1342[[#This Row],[Embarked]]="C",1,0)</f>
        <v>0</v>
      </c>
      <c r="O214" s="14">
        <f>IF(Table1342[[#This Row],[Sex]]="male",1,0)</f>
        <v>1</v>
      </c>
      <c r="P214" s="14">
        <v>1</v>
      </c>
      <c r="V214" s="22">
        <v>-1.4577982942883672</v>
      </c>
      <c r="W214" s="22">
        <v>0.28526962134437905</v>
      </c>
      <c r="X214" s="20">
        <f t="shared" si="6"/>
        <v>0</v>
      </c>
      <c r="Y214" s="20">
        <f t="shared" si="6"/>
        <v>0.28526962134437905</v>
      </c>
      <c r="Z214" s="20">
        <f t="shared" si="7"/>
        <v>0.28526962134437905</v>
      </c>
      <c r="AA214" s="20">
        <f>(Table134[[#This Row],[Survived]]-Z214)^2</f>
        <v>8.1378756861965412E-2</v>
      </c>
    </row>
    <row r="215" spans="1:27" x14ac:dyDescent="0.25">
      <c r="A215" s="14">
        <v>0</v>
      </c>
      <c r="B215" s="14" t="s">
        <v>9</v>
      </c>
      <c r="C215" s="14">
        <v>1</v>
      </c>
      <c r="D215" s="14" t="s">
        <v>8</v>
      </c>
      <c r="E215" s="14">
        <v>40</v>
      </c>
      <c r="F215" s="15">
        <v>0</v>
      </c>
      <c r="G215" s="14">
        <v>0</v>
      </c>
      <c r="H215" s="14">
        <v>0</v>
      </c>
      <c r="I215" s="20">
        <f>Table1342[[#This Row],[Age]]/$E$1</f>
        <v>0.5</v>
      </c>
      <c r="J215" s="20">
        <f>LOG10(Table1342[[#This Row],[Fare]]+1)</f>
        <v>0</v>
      </c>
      <c r="K215" s="14">
        <f>IF(Table1342[[#This Row],[Pclass]]=1,1,0)</f>
        <v>1</v>
      </c>
      <c r="L215" s="14">
        <f>IF(Table1342[[#This Row],[Pclass]]=2,1,0)</f>
        <v>0</v>
      </c>
      <c r="M215" s="14">
        <f>IF(Table1342[[#This Row],[Embarked]]="S",1,0)</f>
        <v>1</v>
      </c>
      <c r="N215" s="14">
        <f>IF(Table1342[[#This Row],[Embarked]]="C",1,0)</f>
        <v>0</v>
      </c>
      <c r="O215" s="14">
        <f>IF(Table1342[[#This Row],[Sex]]="male",1,0)</f>
        <v>1</v>
      </c>
      <c r="P215" s="14">
        <v>1</v>
      </c>
      <c r="V215" s="22">
        <v>-1.3172720567444844</v>
      </c>
      <c r="W215" s="22">
        <v>0.31571417191683171</v>
      </c>
      <c r="X215" s="20">
        <f t="shared" si="6"/>
        <v>0</v>
      </c>
      <c r="Y215" s="20">
        <f t="shared" si="6"/>
        <v>0.31571417191683171</v>
      </c>
      <c r="Z215" s="20">
        <f t="shared" si="7"/>
        <v>0.31571417191683171</v>
      </c>
      <c r="AA215" s="20">
        <f>(Table134[[#This Row],[Survived]]-Z215)^2</f>
        <v>9.9675438349130771E-2</v>
      </c>
    </row>
    <row r="216" spans="1:27" x14ac:dyDescent="0.25">
      <c r="A216" s="14">
        <v>0</v>
      </c>
      <c r="B216" s="14" t="s">
        <v>9</v>
      </c>
      <c r="C216" s="14">
        <v>2</v>
      </c>
      <c r="D216" s="14" t="s">
        <v>8</v>
      </c>
      <c r="E216" s="14">
        <v>36</v>
      </c>
      <c r="F216" s="15">
        <v>10.5</v>
      </c>
      <c r="G216" s="14">
        <v>0</v>
      </c>
      <c r="H216" s="14">
        <v>0</v>
      </c>
      <c r="I216" s="20">
        <f>Table1342[[#This Row],[Age]]/$E$1</f>
        <v>0.45</v>
      </c>
      <c r="J216" s="20">
        <f>LOG10(Table1342[[#This Row],[Fare]]+1)</f>
        <v>1.0606978403536116</v>
      </c>
      <c r="K216" s="14">
        <f>IF(Table1342[[#This Row],[Pclass]]=1,1,0)</f>
        <v>0</v>
      </c>
      <c r="L216" s="14">
        <f>IF(Table1342[[#This Row],[Pclass]]=2,1,0)</f>
        <v>1</v>
      </c>
      <c r="M216" s="14">
        <f>IF(Table1342[[#This Row],[Embarked]]="S",1,0)</f>
        <v>1</v>
      </c>
      <c r="N216" s="14">
        <f>IF(Table1342[[#This Row],[Embarked]]="C",1,0)</f>
        <v>0</v>
      </c>
      <c r="O216" s="14">
        <f>IF(Table1342[[#This Row],[Sex]]="male",1,0)</f>
        <v>1</v>
      </c>
      <c r="P216" s="14">
        <v>1</v>
      </c>
      <c r="V216" s="22">
        <v>-1.5212061920534483</v>
      </c>
      <c r="W216" s="22">
        <v>0.2477464217860228</v>
      </c>
      <c r="X216" s="20">
        <f t="shared" si="6"/>
        <v>0</v>
      </c>
      <c r="Y216" s="20">
        <f t="shared" si="6"/>
        <v>0.2477464217860228</v>
      </c>
      <c r="Z216" s="20">
        <f t="shared" si="7"/>
        <v>0.2477464217860228</v>
      </c>
      <c r="AA216" s="20">
        <f>(Table134[[#This Row],[Survived]]-Z216)^2</f>
        <v>6.1378289507777913E-2</v>
      </c>
    </row>
    <row r="217" spans="1:27" x14ac:dyDescent="0.25">
      <c r="A217" s="14">
        <v>0</v>
      </c>
      <c r="B217" s="14" t="s">
        <v>9</v>
      </c>
      <c r="C217" s="14">
        <v>3</v>
      </c>
      <c r="D217" s="14" t="s">
        <v>8</v>
      </c>
      <c r="E217" s="14">
        <v>16</v>
      </c>
      <c r="F217" s="15">
        <v>39.6875</v>
      </c>
      <c r="G217" s="14">
        <v>4</v>
      </c>
      <c r="H217" s="14">
        <v>1</v>
      </c>
      <c r="I217" s="20">
        <f>Table1342[[#This Row],[Age]]/$E$1</f>
        <v>0.2</v>
      </c>
      <c r="J217" s="20">
        <f>LOG10(Table1342[[#This Row],[Fare]]+1)</f>
        <v>1.6094610059122672</v>
      </c>
      <c r="K217" s="14">
        <f>IF(Table1342[[#This Row],[Pclass]]=1,1,0)</f>
        <v>0</v>
      </c>
      <c r="L217" s="14">
        <f>IF(Table1342[[#This Row],[Pclass]]=2,1,0)</f>
        <v>0</v>
      </c>
      <c r="M217" s="14">
        <f>IF(Table1342[[#This Row],[Embarked]]="S",1,0)</f>
        <v>1</v>
      </c>
      <c r="N217" s="14">
        <f>IF(Table1342[[#This Row],[Embarked]]="C",1,0)</f>
        <v>0</v>
      </c>
      <c r="O217" s="14">
        <f>IF(Table1342[[#This Row],[Sex]]="male",1,0)</f>
        <v>1</v>
      </c>
      <c r="P217" s="14">
        <v>1</v>
      </c>
      <c r="V217" s="22">
        <v>-1.5568389766325661</v>
      </c>
      <c r="W217" s="22">
        <v>-0.10810051171936808</v>
      </c>
      <c r="X217" s="20">
        <f t="shared" si="6"/>
        <v>0</v>
      </c>
      <c r="Y217" s="20">
        <f t="shared" si="6"/>
        <v>0</v>
      </c>
      <c r="Z217" s="20">
        <f t="shared" si="7"/>
        <v>0</v>
      </c>
      <c r="AA217" s="20">
        <f>(Table134[[#This Row],[Survived]]-Z217)^2</f>
        <v>0</v>
      </c>
    </row>
    <row r="218" spans="1:27" x14ac:dyDescent="0.25">
      <c r="A218" s="14">
        <v>1</v>
      </c>
      <c r="B218" s="14" t="s">
        <v>9</v>
      </c>
      <c r="C218" s="14">
        <v>3</v>
      </c>
      <c r="D218" s="14" t="s">
        <v>8</v>
      </c>
      <c r="E218" s="14">
        <v>25</v>
      </c>
      <c r="F218" s="15">
        <v>7.7750000000000004</v>
      </c>
      <c r="G218" s="14">
        <v>1</v>
      </c>
      <c r="H218" s="14">
        <v>0</v>
      </c>
      <c r="I218" s="20">
        <f>Table1342[[#This Row],[Age]]/$E$1</f>
        <v>0.3125</v>
      </c>
      <c r="J218" s="20">
        <f>LOG10(Table1342[[#This Row],[Fare]]+1)</f>
        <v>0.94324712513786169</v>
      </c>
      <c r="K218" s="14">
        <f>IF(Table1342[[#This Row],[Pclass]]=1,1,0)</f>
        <v>0</v>
      </c>
      <c r="L218" s="14">
        <f>IF(Table1342[[#This Row],[Pclass]]=2,1,0)</f>
        <v>0</v>
      </c>
      <c r="M218" s="14">
        <f>IF(Table1342[[#This Row],[Embarked]]="S",1,0)</f>
        <v>1</v>
      </c>
      <c r="N218" s="14">
        <f>IF(Table1342[[#This Row],[Embarked]]="C",1,0)</f>
        <v>0</v>
      </c>
      <c r="O218" s="14">
        <f>IF(Table1342[[#This Row],[Sex]]="male",1,0)</f>
        <v>1</v>
      </c>
      <c r="P218" s="14">
        <v>1</v>
      </c>
      <c r="V218" s="22">
        <v>-1.5593494433638322</v>
      </c>
      <c r="W218" s="22">
        <v>2.8747919652328591E-2</v>
      </c>
      <c r="X218" s="20">
        <f t="shared" si="6"/>
        <v>0</v>
      </c>
      <c r="Y218" s="20">
        <f t="shared" si="6"/>
        <v>2.8747919652328591E-2</v>
      </c>
      <c r="Z218" s="20">
        <f t="shared" si="7"/>
        <v>2.8747919652328591E-2</v>
      </c>
      <c r="AA218" s="20">
        <f>(Table134[[#This Row],[Survived]]-Z218)^2</f>
        <v>0.94333060357967957</v>
      </c>
    </row>
    <row r="219" spans="1:27" x14ac:dyDescent="0.25">
      <c r="A219" s="14">
        <v>1</v>
      </c>
      <c r="B219" s="14" t="s">
        <v>9</v>
      </c>
      <c r="C219" s="14">
        <v>1</v>
      </c>
      <c r="D219" s="14" t="s">
        <v>10</v>
      </c>
      <c r="E219" s="14">
        <v>58</v>
      </c>
      <c r="F219" s="15">
        <v>153.46250000000001</v>
      </c>
      <c r="G219" s="14">
        <v>0</v>
      </c>
      <c r="H219" s="14">
        <v>1</v>
      </c>
      <c r="I219" s="20">
        <f>Table1342[[#This Row],[Age]]/$E$1</f>
        <v>0.72499999999999998</v>
      </c>
      <c r="J219" s="20">
        <f>LOG10(Table1342[[#This Row],[Fare]]+1)</f>
        <v>2.1888230596841365</v>
      </c>
      <c r="K219" s="14">
        <f>IF(Table1342[[#This Row],[Pclass]]=1,1,0)</f>
        <v>1</v>
      </c>
      <c r="L219" s="14">
        <f>IF(Table1342[[#This Row],[Pclass]]=2,1,0)</f>
        <v>0</v>
      </c>
      <c r="M219" s="14">
        <f>IF(Table1342[[#This Row],[Embarked]]="S",1,0)</f>
        <v>1</v>
      </c>
      <c r="N219" s="14">
        <f>IF(Table1342[[#This Row],[Embarked]]="C",1,0)</f>
        <v>0</v>
      </c>
      <c r="O219" s="14">
        <f>IF(Table1342[[#This Row],[Sex]]="male",1,0)</f>
        <v>0</v>
      </c>
      <c r="P219" s="14">
        <v>1</v>
      </c>
      <c r="V219" s="22">
        <v>-0.99141367233128808</v>
      </c>
      <c r="W219" s="22">
        <v>0.83860032878106949</v>
      </c>
      <c r="X219" s="20">
        <f t="shared" si="6"/>
        <v>0</v>
      </c>
      <c r="Y219" s="20">
        <f t="shared" si="6"/>
        <v>0.83860032878106949</v>
      </c>
      <c r="Z219" s="20">
        <f t="shared" si="7"/>
        <v>0.83860032878106949</v>
      </c>
      <c r="AA219" s="20">
        <f>(Table134[[#This Row],[Survived]]-Z219)^2</f>
        <v>2.6049853869578865E-2</v>
      </c>
    </row>
    <row r="220" spans="1:27" x14ac:dyDescent="0.25">
      <c r="A220" s="14">
        <v>1</v>
      </c>
      <c r="B220" s="14" t="s">
        <v>9</v>
      </c>
      <c r="C220" s="14">
        <v>1</v>
      </c>
      <c r="D220" s="14" t="s">
        <v>10</v>
      </c>
      <c r="E220" s="14">
        <v>35</v>
      </c>
      <c r="F220" s="15">
        <v>135.63329999999999</v>
      </c>
      <c r="G220" s="14">
        <v>0</v>
      </c>
      <c r="H220" s="14">
        <v>0</v>
      </c>
      <c r="I220" s="20">
        <f>Table1342[[#This Row],[Age]]/$E$1</f>
        <v>0.4375</v>
      </c>
      <c r="J220" s="20">
        <f>LOG10(Table1342[[#This Row],[Fare]]+1)</f>
        <v>2.1355565576455011</v>
      </c>
      <c r="K220" s="14">
        <f>IF(Table1342[[#This Row],[Pclass]]=1,1,0)</f>
        <v>1</v>
      </c>
      <c r="L220" s="14">
        <f>IF(Table1342[[#This Row],[Pclass]]=2,1,0)</f>
        <v>0</v>
      </c>
      <c r="M220" s="14">
        <f>IF(Table1342[[#This Row],[Embarked]]="S",1,0)</f>
        <v>1</v>
      </c>
      <c r="N220" s="14">
        <f>IF(Table1342[[#This Row],[Embarked]]="C",1,0)</f>
        <v>0</v>
      </c>
      <c r="O220" s="14">
        <f>IF(Table1342[[#This Row],[Sex]]="male",1,0)</f>
        <v>0</v>
      </c>
      <c r="P220" s="14">
        <v>1</v>
      </c>
      <c r="V220" s="22">
        <v>-0.74599947488933172</v>
      </c>
      <c r="W220" s="22">
        <v>0.9958689424235585</v>
      </c>
      <c r="X220" s="20">
        <f t="shared" si="6"/>
        <v>0</v>
      </c>
      <c r="Y220" s="20">
        <f t="shared" si="6"/>
        <v>0.9958689424235585</v>
      </c>
      <c r="Z220" s="20">
        <f t="shared" si="7"/>
        <v>0.9958689424235585</v>
      </c>
      <c r="AA220" s="20">
        <f>(Table134[[#This Row],[Survived]]-Z220)^2</f>
        <v>1.7065636699874711E-5</v>
      </c>
    </row>
    <row r="221" spans="1:27" x14ac:dyDescent="0.25">
      <c r="A221" s="14">
        <v>1</v>
      </c>
      <c r="B221" s="14" t="s">
        <v>9</v>
      </c>
      <c r="C221" s="14">
        <v>3</v>
      </c>
      <c r="D221" s="14" t="s">
        <v>8</v>
      </c>
      <c r="E221" s="14">
        <v>25</v>
      </c>
      <c r="F221" s="15">
        <v>0</v>
      </c>
      <c r="G221" s="14">
        <v>0</v>
      </c>
      <c r="H221" s="14">
        <v>0</v>
      </c>
      <c r="I221" s="20">
        <f>Table1342[[#This Row],[Age]]/$E$1</f>
        <v>0.3125</v>
      </c>
      <c r="J221" s="20">
        <f>LOG10(Table1342[[#This Row],[Fare]]+1)</f>
        <v>0</v>
      </c>
      <c r="K221" s="14">
        <f>IF(Table1342[[#This Row],[Pclass]]=1,1,0)</f>
        <v>0</v>
      </c>
      <c r="L221" s="14">
        <f>IF(Table1342[[#This Row],[Pclass]]=2,1,0)</f>
        <v>0</v>
      </c>
      <c r="M221" s="14">
        <f>IF(Table1342[[#This Row],[Embarked]]="S",1,0)</f>
        <v>1</v>
      </c>
      <c r="N221" s="14">
        <f>IF(Table1342[[#This Row],[Embarked]]="C",1,0)</f>
        <v>0</v>
      </c>
      <c r="O221" s="14">
        <f>IF(Table1342[[#This Row],[Sex]]="male",1,0)</f>
        <v>1</v>
      </c>
      <c r="P221" s="14">
        <v>1</v>
      </c>
      <c r="V221" s="22">
        <v>-1.5525656333046467</v>
      </c>
      <c r="W221" s="22">
        <v>3.9129028491332818E-2</v>
      </c>
      <c r="X221" s="20">
        <f t="shared" si="6"/>
        <v>0</v>
      </c>
      <c r="Y221" s="20">
        <f t="shared" si="6"/>
        <v>3.9129028491332818E-2</v>
      </c>
      <c r="Z221" s="20">
        <f t="shared" si="7"/>
        <v>3.9129028491332818E-2</v>
      </c>
      <c r="AA221" s="20">
        <f>(Table134[[#This Row],[Survived]]-Z221)^2</f>
        <v>0.92327302388800991</v>
      </c>
    </row>
    <row r="222" spans="1:27" x14ac:dyDescent="0.25">
      <c r="A222" s="14">
        <v>1</v>
      </c>
      <c r="B222" s="14" t="s">
        <v>9</v>
      </c>
      <c r="C222" s="14">
        <v>2</v>
      </c>
      <c r="D222" s="14" t="s">
        <v>10</v>
      </c>
      <c r="E222" s="14">
        <v>41</v>
      </c>
      <c r="F222" s="15">
        <v>19.5</v>
      </c>
      <c r="G222" s="14">
        <v>0</v>
      </c>
      <c r="H222" s="14">
        <v>1</v>
      </c>
      <c r="I222" s="20">
        <f>Table1342[[#This Row],[Age]]/$E$1</f>
        <v>0.51249999999999996</v>
      </c>
      <c r="J222" s="20">
        <f>LOG10(Table1342[[#This Row],[Fare]]+1)</f>
        <v>1.3117538610557542</v>
      </c>
      <c r="K222" s="14">
        <f>IF(Table1342[[#This Row],[Pclass]]=1,1,0)</f>
        <v>0</v>
      </c>
      <c r="L222" s="14">
        <f>IF(Table1342[[#This Row],[Pclass]]=2,1,0)</f>
        <v>1</v>
      </c>
      <c r="M222" s="14">
        <f>IF(Table1342[[#This Row],[Embarked]]="S",1,0)</f>
        <v>1</v>
      </c>
      <c r="N222" s="14">
        <f>IF(Table1342[[#This Row],[Embarked]]="C",1,0)</f>
        <v>0</v>
      </c>
      <c r="O222" s="14">
        <f>IF(Table1342[[#This Row],[Sex]]="male",1,0)</f>
        <v>0</v>
      </c>
      <c r="P222" s="14">
        <v>1</v>
      </c>
      <c r="V222" s="22">
        <v>-1.0984264294443549</v>
      </c>
      <c r="W222" s="22">
        <v>0.71746793660468278</v>
      </c>
      <c r="X222" s="20">
        <f t="shared" si="6"/>
        <v>0</v>
      </c>
      <c r="Y222" s="20">
        <f t="shared" si="6"/>
        <v>0.71746793660468278</v>
      </c>
      <c r="Z222" s="20">
        <f t="shared" si="7"/>
        <v>0.71746793660468278</v>
      </c>
      <c r="AA222" s="20">
        <f>(Table134[[#This Row],[Survived]]-Z222)^2</f>
        <v>7.9824366846415556E-2</v>
      </c>
    </row>
    <row r="223" spans="1:27" x14ac:dyDescent="0.25">
      <c r="A223" s="14">
        <v>0</v>
      </c>
      <c r="B223" s="14" t="s">
        <v>11</v>
      </c>
      <c r="C223" s="14">
        <v>1</v>
      </c>
      <c r="D223" s="14" t="s">
        <v>8</v>
      </c>
      <c r="E223" s="14">
        <v>37</v>
      </c>
      <c r="F223" s="15">
        <v>29.7</v>
      </c>
      <c r="G223" s="14">
        <v>0</v>
      </c>
      <c r="H223" s="14">
        <v>1</v>
      </c>
      <c r="I223" s="20">
        <f>Table1342[[#This Row],[Age]]/$E$1</f>
        <v>0.46250000000000002</v>
      </c>
      <c r="J223" s="20">
        <f>LOG10(Table1342[[#This Row],[Fare]]+1)</f>
        <v>1.4871383754771865</v>
      </c>
      <c r="K223" s="14">
        <f>IF(Table1342[[#This Row],[Pclass]]=1,1,0)</f>
        <v>1</v>
      </c>
      <c r="L223" s="14">
        <f>IF(Table1342[[#This Row],[Pclass]]=2,1,0)</f>
        <v>0</v>
      </c>
      <c r="M223" s="14">
        <f>IF(Table1342[[#This Row],[Embarked]]="S",1,0)</f>
        <v>0</v>
      </c>
      <c r="N223" s="14">
        <f>IF(Table1342[[#This Row],[Embarked]]="C",1,0)</f>
        <v>1</v>
      </c>
      <c r="O223" s="14">
        <f>IF(Table1342[[#This Row],[Sex]]="male",1,0)</f>
        <v>1</v>
      </c>
      <c r="P223" s="14">
        <v>1</v>
      </c>
      <c r="V223" s="22">
        <v>0.44897141175380756</v>
      </c>
      <c r="W223" s="22">
        <v>-2.9405835275457033</v>
      </c>
      <c r="X223" s="20">
        <f t="shared" si="6"/>
        <v>0.44897141175380756</v>
      </c>
      <c r="Y223" s="20">
        <f t="shared" si="6"/>
        <v>0</v>
      </c>
      <c r="Z223" s="20">
        <f t="shared" si="7"/>
        <v>0.44897141175380756</v>
      </c>
      <c r="AA223" s="20">
        <f>(Table134[[#This Row],[Survived]]-Z223)^2</f>
        <v>0.201575328572207</v>
      </c>
    </row>
    <row r="224" spans="1:27" x14ac:dyDescent="0.25">
      <c r="A224" s="14">
        <v>1</v>
      </c>
      <c r="B224" s="14" t="s">
        <v>9</v>
      </c>
      <c r="C224" s="14">
        <v>1</v>
      </c>
      <c r="D224" s="14" t="s">
        <v>10</v>
      </c>
      <c r="E224" s="14">
        <v>63</v>
      </c>
      <c r="F224" s="15">
        <v>77.958299999999994</v>
      </c>
      <c r="G224" s="14">
        <v>1</v>
      </c>
      <c r="H224" s="14">
        <v>0</v>
      </c>
      <c r="I224" s="20">
        <f>Table1342[[#This Row],[Age]]/$E$1</f>
        <v>0.78749999999999998</v>
      </c>
      <c r="J224" s="20">
        <f>LOG10(Table1342[[#This Row],[Fare]]+1)</f>
        <v>1.8973977892491294</v>
      </c>
      <c r="K224" s="14">
        <f>IF(Table1342[[#This Row],[Pclass]]=1,1,0)</f>
        <v>1</v>
      </c>
      <c r="L224" s="14">
        <f>IF(Table1342[[#This Row],[Pclass]]=2,1,0)</f>
        <v>0</v>
      </c>
      <c r="M224" s="14">
        <f>IF(Table1342[[#This Row],[Embarked]]="S",1,0)</f>
        <v>1</v>
      </c>
      <c r="N224" s="14">
        <f>IF(Table1342[[#This Row],[Embarked]]="C",1,0)</f>
        <v>0</v>
      </c>
      <c r="O224" s="14">
        <f>IF(Table1342[[#This Row],[Sex]]="male",1,0)</f>
        <v>0</v>
      </c>
      <c r="P224" s="14">
        <v>1</v>
      </c>
      <c r="V224" s="22">
        <v>-1.0238329375122064</v>
      </c>
      <c r="W224" s="22">
        <v>0.71735276268582648</v>
      </c>
      <c r="X224" s="20">
        <f t="shared" si="6"/>
        <v>0</v>
      </c>
      <c r="Y224" s="20">
        <f t="shared" si="6"/>
        <v>0.71735276268582648</v>
      </c>
      <c r="Z224" s="20">
        <f t="shared" si="7"/>
        <v>0.71735276268582648</v>
      </c>
      <c r="AA224" s="20">
        <f>(Table134[[#This Row],[Survived]]-Z224)^2</f>
        <v>7.9889460761334727E-2</v>
      </c>
    </row>
    <row r="225" spans="1:27" x14ac:dyDescent="0.25">
      <c r="A225" s="14">
        <v>0</v>
      </c>
      <c r="B225" s="14" t="s">
        <v>9</v>
      </c>
      <c r="C225" s="14">
        <v>3</v>
      </c>
      <c r="D225" s="14" t="s">
        <v>10</v>
      </c>
      <c r="E225" s="14">
        <v>45</v>
      </c>
      <c r="F225" s="15">
        <v>7.75</v>
      </c>
      <c r="G225" s="14">
        <v>0</v>
      </c>
      <c r="H225" s="14">
        <v>0</v>
      </c>
      <c r="I225" s="20">
        <f>Table1342[[#This Row],[Age]]/$E$1</f>
        <v>0.5625</v>
      </c>
      <c r="J225" s="20">
        <f>LOG10(Table1342[[#This Row],[Fare]]+1)</f>
        <v>0.94200805302231327</v>
      </c>
      <c r="K225" s="14">
        <f>IF(Table1342[[#This Row],[Pclass]]=1,1,0)</f>
        <v>0</v>
      </c>
      <c r="L225" s="14">
        <f>IF(Table1342[[#This Row],[Pclass]]=2,1,0)</f>
        <v>0</v>
      </c>
      <c r="M225" s="14">
        <f>IF(Table1342[[#This Row],[Embarked]]="S",1,0)</f>
        <v>1</v>
      </c>
      <c r="N225" s="14">
        <f>IF(Table1342[[#This Row],[Embarked]]="C",1,0)</f>
        <v>0</v>
      </c>
      <c r="O225" s="14">
        <f>IF(Table1342[[#This Row],[Sex]]="male",1,0)</f>
        <v>0</v>
      </c>
      <c r="P225" s="14">
        <v>1</v>
      </c>
      <c r="V225" s="22">
        <v>-1.2249154342837316</v>
      </c>
      <c r="W225" s="22">
        <v>0.46996517383957093</v>
      </c>
      <c r="X225" s="20">
        <f t="shared" si="6"/>
        <v>0</v>
      </c>
      <c r="Y225" s="20">
        <f t="shared" si="6"/>
        <v>0.46996517383957093</v>
      </c>
      <c r="Z225" s="20">
        <f t="shared" si="7"/>
        <v>0.46996517383957093</v>
      </c>
      <c r="AA225" s="20">
        <f>(Table134[[#This Row],[Survived]]-Z225)^2</f>
        <v>0.22086726462205813</v>
      </c>
    </row>
    <row r="226" spans="1:27" x14ac:dyDescent="0.25">
      <c r="A226" s="14">
        <v>0</v>
      </c>
      <c r="B226" s="14" t="s">
        <v>12</v>
      </c>
      <c r="C226" s="14">
        <v>3</v>
      </c>
      <c r="D226" s="14" t="s">
        <v>8</v>
      </c>
      <c r="E226" s="14">
        <v>7</v>
      </c>
      <c r="F226" s="15">
        <v>29.125</v>
      </c>
      <c r="G226" s="14">
        <v>4</v>
      </c>
      <c r="H226" s="14">
        <v>1</v>
      </c>
      <c r="I226" s="20">
        <f>Table1342[[#This Row],[Age]]/$E$1</f>
        <v>8.7499999999999994E-2</v>
      </c>
      <c r="J226" s="20">
        <f>LOG10(Table1342[[#This Row],[Fare]]+1)</f>
        <v>1.4789270555829248</v>
      </c>
      <c r="K226" s="14">
        <f>IF(Table1342[[#This Row],[Pclass]]=1,1,0)</f>
        <v>0</v>
      </c>
      <c r="L226" s="14">
        <f>IF(Table1342[[#This Row],[Pclass]]=2,1,0)</f>
        <v>0</v>
      </c>
      <c r="M226" s="14">
        <f>IF(Table1342[[#This Row],[Embarked]]="S",1,0)</f>
        <v>0</v>
      </c>
      <c r="N226" s="14">
        <f>IF(Table1342[[#This Row],[Embarked]]="C",1,0)</f>
        <v>0</v>
      </c>
      <c r="O226" s="14">
        <f>IF(Table1342[[#This Row],[Sex]]="male",1,0)</f>
        <v>1</v>
      </c>
      <c r="P226" s="14">
        <v>1</v>
      </c>
      <c r="V226" s="22">
        <v>6.841652760581507E-2</v>
      </c>
      <c r="W226" s="22">
        <v>-2.7630995778638585</v>
      </c>
      <c r="X226" s="20">
        <f t="shared" si="6"/>
        <v>6.841652760581507E-2</v>
      </c>
      <c r="Y226" s="20">
        <f t="shared" si="6"/>
        <v>0</v>
      </c>
      <c r="Z226" s="20">
        <f t="shared" si="7"/>
        <v>6.841652760581507E-2</v>
      </c>
      <c r="AA226" s="20">
        <f>(Table134[[#This Row],[Survived]]-Z226)^2</f>
        <v>4.6808212496372553E-3</v>
      </c>
    </row>
    <row r="227" spans="1:27" x14ac:dyDescent="0.25">
      <c r="A227" s="14">
        <v>1</v>
      </c>
      <c r="B227" s="14" t="s">
        <v>9</v>
      </c>
      <c r="C227" s="14">
        <v>3</v>
      </c>
      <c r="D227" s="14" t="s">
        <v>10</v>
      </c>
      <c r="E227" s="14">
        <v>35</v>
      </c>
      <c r="F227" s="15">
        <v>20.25</v>
      </c>
      <c r="G227" s="14">
        <v>1</v>
      </c>
      <c r="H227" s="14">
        <v>1</v>
      </c>
      <c r="I227" s="20">
        <f>Table1342[[#This Row],[Age]]/$E$1</f>
        <v>0.4375</v>
      </c>
      <c r="J227" s="20">
        <f>LOG10(Table1342[[#This Row],[Fare]]+1)</f>
        <v>1.3273589343863303</v>
      </c>
      <c r="K227" s="14">
        <f>IF(Table1342[[#This Row],[Pclass]]=1,1,0)</f>
        <v>0</v>
      </c>
      <c r="L227" s="14">
        <f>IF(Table1342[[#This Row],[Pclass]]=2,1,0)</f>
        <v>0</v>
      </c>
      <c r="M227" s="14">
        <f>IF(Table1342[[#This Row],[Embarked]]="S",1,0)</f>
        <v>1</v>
      </c>
      <c r="N227" s="14">
        <f>IF(Table1342[[#This Row],[Embarked]]="C",1,0)</f>
        <v>0</v>
      </c>
      <c r="O227" s="14">
        <f>IF(Table1342[[#This Row],[Sex]]="male",1,0)</f>
        <v>0</v>
      </c>
      <c r="P227" s="14">
        <v>1</v>
      </c>
      <c r="V227" s="22">
        <v>-1.180969372903518</v>
      </c>
      <c r="W227" s="22">
        <v>0.47517006412553098</v>
      </c>
      <c r="X227" s="20">
        <f t="shared" si="6"/>
        <v>0</v>
      </c>
      <c r="Y227" s="20">
        <f t="shared" si="6"/>
        <v>0.47517006412553098</v>
      </c>
      <c r="Z227" s="20">
        <f t="shared" si="7"/>
        <v>0.47517006412553098</v>
      </c>
      <c r="AA227" s="20">
        <f>(Table134[[#This Row],[Survived]]-Z227)^2</f>
        <v>0.27544646158999925</v>
      </c>
    </row>
    <row r="228" spans="1:27" x14ac:dyDescent="0.25">
      <c r="A228" s="14">
        <v>0</v>
      </c>
      <c r="B228" s="14" t="s">
        <v>12</v>
      </c>
      <c r="C228" s="14">
        <v>3</v>
      </c>
      <c r="D228" s="14" t="s">
        <v>8</v>
      </c>
      <c r="E228" s="14">
        <v>65</v>
      </c>
      <c r="F228" s="15">
        <v>7.75</v>
      </c>
      <c r="G228" s="14">
        <v>0</v>
      </c>
      <c r="H228" s="14">
        <v>0</v>
      </c>
      <c r="I228" s="20">
        <f>Table1342[[#This Row],[Age]]/$E$1</f>
        <v>0.8125</v>
      </c>
      <c r="J228" s="20">
        <f>LOG10(Table1342[[#This Row],[Fare]]+1)</f>
        <v>0.94200805302231327</v>
      </c>
      <c r="K228" s="14">
        <f>IF(Table1342[[#This Row],[Pclass]]=1,1,0)</f>
        <v>0</v>
      </c>
      <c r="L228" s="14">
        <f>IF(Table1342[[#This Row],[Pclass]]=2,1,0)</f>
        <v>0</v>
      </c>
      <c r="M228" s="14">
        <f>IF(Table1342[[#This Row],[Embarked]]="S",1,0)</f>
        <v>0</v>
      </c>
      <c r="N228" s="14">
        <f>IF(Table1342[[#This Row],[Embarked]]="C",1,0)</f>
        <v>0</v>
      </c>
      <c r="O228" s="14">
        <f>IF(Table1342[[#This Row],[Sex]]="male",1,0)</f>
        <v>1</v>
      </c>
      <c r="P228" s="14">
        <v>1</v>
      </c>
      <c r="V228" s="22">
        <v>-0.36511906598959087</v>
      </c>
      <c r="W228" s="22">
        <v>-2.8607387992719779</v>
      </c>
      <c r="X228" s="20">
        <f t="shared" si="6"/>
        <v>0</v>
      </c>
      <c r="Y228" s="20">
        <f t="shared" si="6"/>
        <v>0</v>
      </c>
      <c r="Z228" s="20">
        <f t="shared" si="7"/>
        <v>0</v>
      </c>
      <c r="AA228" s="20">
        <f>(Table134[[#This Row],[Survived]]-Z228)^2</f>
        <v>0</v>
      </c>
    </row>
    <row r="229" spans="1:27" x14ac:dyDescent="0.25">
      <c r="A229" s="14">
        <v>0</v>
      </c>
      <c r="B229" s="14" t="s">
        <v>9</v>
      </c>
      <c r="C229" s="14">
        <v>3</v>
      </c>
      <c r="D229" s="14" t="s">
        <v>8</v>
      </c>
      <c r="E229" s="14">
        <v>28</v>
      </c>
      <c r="F229" s="15">
        <v>7.8541999999999996</v>
      </c>
      <c r="G229" s="14">
        <v>0</v>
      </c>
      <c r="H229" s="14">
        <v>0</v>
      </c>
      <c r="I229" s="20">
        <f>Table1342[[#This Row],[Age]]/$E$1</f>
        <v>0.35</v>
      </c>
      <c r="J229" s="20">
        <f>LOG10(Table1342[[#This Row],[Fare]]+1)</f>
        <v>0.94714932766263737</v>
      </c>
      <c r="K229" s="14">
        <f>IF(Table1342[[#This Row],[Pclass]]=1,1,0)</f>
        <v>0</v>
      </c>
      <c r="L229" s="14">
        <f>IF(Table1342[[#This Row],[Pclass]]=2,1,0)</f>
        <v>0</v>
      </c>
      <c r="M229" s="14">
        <f>IF(Table1342[[#This Row],[Embarked]]="S",1,0)</f>
        <v>1</v>
      </c>
      <c r="N229" s="14">
        <f>IF(Table1342[[#This Row],[Embarked]]="C",1,0)</f>
        <v>0</v>
      </c>
      <c r="O229" s="14">
        <f>IF(Table1342[[#This Row],[Sex]]="male",1,0)</f>
        <v>1</v>
      </c>
      <c r="P229" s="14">
        <v>1</v>
      </c>
      <c r="V229" s="22">
        <v>-1.5691158781537597</v>
      </c>
      <c r="W229" s="22">
        <v>8.7123114542050129E-2</v>
      </c>
      <c r="X229" s="20">
        <f t="shared" si="6"/>
        <v>0</v>
      </c>
      <c r="Y229" s="20">
        <f t="shared" si="6"/>
        <v>8.7123114542050129E-2</v>
      </c>
      <c r="Z229" s="20">
        <f t="shared" si="7"/>
        <v>8.7123114542050129E-2</v>
      </c>
      <c r="AA229" s="20">
        <f>(Table134[[#This Row],[Survived]]-Z229)^2</f>
        <v>7.5904370875071866E-3</v>
      </c>
    </row>
    <row r="230" spans="1:27" x14ac:dyDescent="0.25">
      <c r="A230" s="14">
        <v>0</v>
      </c>
      <c r="B230" s="14" t="s">
        <v>9</v>
      </c>
      <c r="C230" s="14">
        <v>3</v>
      </c>
      <c r="D230" s="14" t="s">
        <v>8</v>
      </c>
      <c r="E230" s="14">
        <v>16</v>
      </c>
      <c r="F230" s="15">
        <v>9.5</v>
      </c>
      <c r="G230" s="14">
        <v>0</v>
      </c>
      <c r="H230" s="14">
        <v>0</v>
      </c>
      <c r="I230" s="20">
        <f>Table1342[[#This Row],[Age]]/$E$1</f>
        <v>0.2</v>
      </c>
      <c r="J230" s="20">
        <f>LOG10(Table1342[[#This Row],[Fare]]+1)</f>
        <v>1.0211892990699381</v>
      </c>
      <c r="K230" s="14">
        <f>IF(Table1342[[#This Row],[Pclass]]=1,1,0)</f>
        <v>0</v>
      </c>
      <c r="L230" s="14">
        <f>IF(Table1342[[#This Row],[Pclass]]=2,1,0)</f>
        <v>0</v>
      </c>
      <c r="M230" s="14">
        <f>IF(Table1342[[#This Row],[Embarked]]="S",1,0)</f>
        <v>1</v>
      </c>
      <c r="N230" s="14">
        <f>IF(Table1342[[#This Row],[Embarked]]="C",1,0)</f>
        <v>0</v>
      </c>
      <c r="O230" s="14">
        <f>IF(Table1342[[#This Row],[Sex]]="male",1,0)</f>
        <v>1</v>
      </c>
      <c r="P230" s="14">
        <v>1</v>
      </c>
      <c r="V230" s="22">
        <v>-1.457980460238377</v>
      </c>
      <c r="W230" s="22">
        <v>0.1711499758300814</v>
      </c>
      <c r="X230" s="20">
        <f t="shared" si="6"/>
        <v>0</v>
      </c>
      <c r="Y230" s="20">
        <f t="shared" si="6"/>
        <v>0.1711499758300814</v>
      </c>
      <c r="Z230" s="20">
        <f t="shared" si="7"/>
        <v>0.1711499758300814</v>
      </c>
      <c r="AA230" s="20">
        <f>(Table134[[#This Row],[Survived]]-Z230)^2</f>
        <v>2.9292314226637448E-2</v>
      </c>
    </row>
    <row r="231" spans="1:27" x14ac:dyDescent="0.25">
      <c r="A231" s="14">
        <v>1</v>
      </c>
      <c r="B231" s="14" t="s">
        <v>9</v>
      </c>
      <c r="C231" s="14">
        <v>3</v>
      </c>
      <c r="D231" s="14" t="s">
        <v>8</v>
      </c>
      <c r="E231" s="14">
        <v>19</v>
      </c>
      <c r="F231" s="15">
        <v>8.0500000000000007</v>
      </c>
      <c r="G231" s="14">
        <v>0</v>
      </c>
      <c r="H231" s="14">
        <v>0</v>
      </c>
      <c r="I231" s="20">
        <f>Table1342[[#This Row],[Age]]/$E$1</f>
        <v>0.23749999999999999</v>
      </c>
      <c r="J231" s="20">
        <f>LOG10(Table1342[[#This Row],[Fare]]+1)</f>
        <v>0.9566485792052033</v>
      </c>
      <c r="K231" s="14">
        <f>IF(Table1342[[#This Row],[Pclass]]=1,1,0)</f>
        <v>0</v>
      </c>
      <c r="L231" s="14">
        <f>IF(Table1342[[#This Row],[Pclass]]=2,1,0)</f>
        <v>0</v>
      </c>
      <c r="M231" s="14">
        <f>IF(Table1342[[#This Row],[Embarked]]="S",1,0)</f>
        <v>1</v>
      </c>
      <c r="N231" s="14">
        <f>IF(Table1342[[#This Row],[Embarked]]="C",1,0)</f>
        <v>0</v>
      </c>
      <c r="O231" s="14">
        <f>IF(Table1342[[#This Row],[Sex]]="male",1,0)</f>
        <v>1</v>
      </c>
      <c r="P231" s="14">
        <v>1</v>
      </c>
      <c r="V231" s="22">
        <v>-1.4862997946812746</v>
      </c>
      <c r="W231" s="22">
        <v>0.14685415327927576</v>
      </c>
      <c r="X231" s="20">
        <f t="shared" si="6"/>
        <v>0</v>
      </c>
      <c r="Y231" s="20">
        <f t="shared" si="6"/>
        <v>0.14685415327927576</v>
      </c>
      <c r="Z231" s="20">
        <f t="shared" si="7"/>
        <v>0.14685415327927576</v>
      </c>
      <c r="AA231" s="20">
        <f>(Table134[[#This Row],[Survived]]-Z231)^2</f>
        <v>0.7278578357768215</v>
      </c>
    </row>
    <row r="232" spans="1:27" x14ac:dyDescent="0.25">
      <c r="A232" s="14">
        <v>0</v>
      </c>
      <c r="B232" s="14" t="s">
        <v>11</v>
      </c>
      <c r="C232" s="14">
        <v>3</v>
      </c>
      <c r="D232" s="14" t="s">
        <v>8</v>
      </c>
      <c r="E232" s="14">
        <v>33</v>
      </c>
      <c r="F232" s="15">
        <v>8.6624999999999996</v>
      </c>
      <c r="G232" s="14">
        <v>0</v>
      </c>
      <c r="H232" s="14">
        <v>0</v>
      </c>
      <c r="I232" s="20">
        <f>Table1342[[#This Row],[Age]]/$E$1</f>
        <v>0.41249999999999998</v>
      </c>
      <c r="J232" s="20">
        <f>LOG10(Table1342[[#This Row],[Fare]]+1)</f>
        <v>0.98508950692638131</v>
      </c>
      <c r="K232" s="14">
        <f>IF(Table1342[[#This Row],[Pclass]]=1,1,0)</f>
        <v>0</v>
      </c>
      <c r="L232" s="14">
        <f>IF(Table1342[[#This Row],[Pclass]]=2,1,0)</f>
        <v>0</v>
      </c>
      <c r="M232" s="14">
        <f>IF(Table1342[[#This Row],[Embarked]]="S",1,0)</f>
        <v>0</v>
      </c>
      <c r="N232" s="14">
        <f>IF(Table1342[[#This Row],[Embarked]]="C",1,0)</f>
        <v>1</v>
      </c>
      <c r="O232" s="14">
        <f>IF(Table1342[[#This Row],[Sex]]="male",1,0)</f>
        <v>1</v>
      </c>
      <c r="P232" s="14">
        <v>1</v>
      </c>
      <c r="V232" s="22">
        <v>0.14142800961812629</v>
      </c>
      <c r="W232" s="22">
        <v>-3.3150539888184269</v>
      </c>
      <c r="X232" s="20">
        <f t="shared" si="6"/>
        <v>0.14142800961812629</v>
      </c>
      <c r="Y232" s="20">
        <f t="shared" si="6"/>
        <v>0</v>
      </c>
      <c r="Z232" s="20">
        <f t="shared" si="7"/>
        <v>0.14142800961812629</v>
      </c>
      <c r="AA232" s="20">
        <f>(Table134[[#This Row],[Survived]]-Z232)^2</f>
        <v>2.0001881904544824E-2</v>
      </c>
    </row>
    <row r="233" spans="1:27" x14ac:dyDescent="0.25">
      <c r="A233" s="14">
        <v>1</v>
      </c>
      <c r="B233" s="14" t="s">
        <v>9</v>
      </c>
      <c r="C233" s="14">
        <v>3</v>
      </c>
      <c r="D233" s="14" t="s">
        <v>8</v>
      </c>
      <c r="E233" s="14">
        <v>30</v>
      </c>
      <c r="F233" s="15">
        <v>9.5</v>
      </c>
      <c r="G233" s="14">
        <v>0</v>
      </c>
      <c r="H233" s="14">
        <v>0</v>
      </c>
      <c r="I233" s="20">
        <f>Table1342[[#This Row],[Age]]/$E$1</f>
        <v>0.375</v>
      </c>
      <c r="J233" s="20">
        <f>LOG10(Table1342[[#This Row],[Fare]]+1)</f>
        <v>1.0211892990699381</v>
      </c>
      <c r="K233" s="14">
        <f>IF(Table1342[[#This Row],[Pclass]]=1,1,0)</f>
        <v>0</v>
      </c>
      <c r="L233" s="14">
        <f>IF(Table1342[[#This Row],[Pclass]]=2,1,0)</f>
        <v>0</v>
      </c>
      <c r="M233" s="14">
        <f>IF(Table1342[[#This Row],[Embarked]]="S",1,0)</f>
        <v>1</v>
      </c>
      <c r="N233" s="14">
        <f>IF(Table1342[[#This Row],[Embarked]]="C",1,0)</f>
        <v>0</v>
      </c>
      <c r="O233" s="14">
        <f>IF(Table1342[[#This Row],[Sex]]="male",1,0)</f>
        <v>1</v>
      </c>
      <c r="P233" s="14">
        <v>1</v>
      </c>
      <c r="V233" s="22">
        <v>-1.586633581178446</v>
      </c>
      <c r="W233" s="22">
        <v>7.9290883704649318E-2</v>
      </c>
      <c r="X233" s="20">
        <f t="shared" si="6"/>
        <v>0</v>
      </c>
      <c r="Y233" s="20">
        <f t="shared" si="6"/>
        <v>7.9290883704649318E-2</v>
      </c>
      <c r="Z233" s="20">
        <f t="shared" si="7"/>
        <v>7.9290883704649318E-2</v>
      </c>
      <c r="AA233" s="20">
        <f>(Table134[[#This Row],[Survived]]-Z233)^2</f>
        <v>0.84770527682936558</v>
      </c>
    </row>
    <row r="234" spans="1:27" x14ac:dyDescent="0.25">
      <c r="A234" s="14">
        <v>0</v>
      </c>
      <c r="B234" s="14" t="s">
        <v>9</v>
      </c>
      <c r="C234" s="14">
        <v>3</v>
      </c>
      <c r="D234" s="14" t="s">
        <v>8</v>
      </c>
      <c r="E234" s="14">
        <v>22</v>
      </c>
      <c r="F234" s="15">
        <v>7.8958000000000004</v>
      </c>
      <c r="G234" s="14">
        <v>0</v>
      </c>
      <c r="H234" s="14">
        <v>0</v>
      </c>
      <c r="I234" s="20">
        <f>Table1342[[#This Row],[Age]]/$E$1</f>
        <v>0.27500000000000002</v>
      </c>
      <c r="J234" s="20">
        <f>LOG10(Table1342[[#This Row],[Fare]]+1)</f>
        <v>0.94918501031343461</v>
      </c>
      <c r="K234" s="14">
        <f>IF(Table1342[[#This Row],[Pclass]]=1,1,0)</f>
        <v>0</v>
      </c>
      <c r="L234" s="14">
        <f>IF(Table1342[[#This Row],[Pclass]]=2,1,0)</f>
        <v>0</v>
      </c>
      <c r="M234" s="14">
        <f>IF(Table1342[[#This Row],[Embarked]]="S",1,0)</f>
        <v>1</v>
      </c>
      <c r="N234" s="14">
        <f>IF(Table1342[[#This Row],[Embarked]]="C",1,0)</f>
        <v>0</v>
      </c>
      <c r="O234" s="14">
        <f>IF(Table1342[[#This Row],[Sex]]="male",1,0)</f>
        <v>1</v>
      </c>
      <c r="P234" s="14">
        <v>1</v>
      </c>
      <c r="V234" s="22">
        <v>-1.5139551450262758</v>
      </c>
      <c r="W234" s="22">
        <v>0.12663675577293487</v>
      </c>
      <c r="X234" s="20">
        <f t="shared" si="6"/>
        <v>0</v>
      </c>
      <c r="Y234" s="20">
        <f t="shared" si="6"/>
        <v>0.12663675577293487</v>
      </c>
      <c r="Z234" s="20">
        <f t="shared" si="7"/>
        <v>0.12663675577293487</v>
      </c>
      <c r="AA234" s="20">
        <f>(Table134[[#This Row],[Survived]]-Z234)^2</f>
        <v>1.6036867912693955E-2</v>
      </c>
    </row>
    <row r="235" spans="1:27" x14ac:dyDescent="0.25">
      <c r="A235" s="14">
        <v>1</v>
      </c>
      <c r="B235" s="14" t="s">
        <v>9</v>
      </c>
      <c r="C235" s="14">
        <v>2</v>
      </c>
      <c r="D235" s="14" t="s">
        <v>8</v>
      </c>
      <c r="E235" s="14">
        <v>42</v>
      </c>
      <c r="F235" s="15">
        <v>13</v>
      </c>
      <c r="G235" s="14">
        <v>0</v>
      </c>
      <c r="H235" s="14">
        <v>0</v>
      </c>
      <c r="I235" s="20">
        <f>Table1342[[#This Row],[Age]]/$E$1</f>
        <v>0.52500000000000002</v>
      </c>
      <c r="J235" s="20">
        <f>LOG10(Table1342[[#This Row],[Fare]]+1)</f>
        <v>1.146128035678238</v>
      </c>
      <c r="K235" s="14">
        <f>IF(Table1342[[#This Row],[Pclass]]=1,1,0)</f>
        <v>0</v>
      </c>
      <c r="L235" s="14">
        <f>IF(Table1342[[#This Row],[Pclass]]=2,1,0)</f>
        <v>1</v>
      </c>
      <c r="M235" s="14">
        <f>IF(Table1342[[#This Row],[Embarked]]="S",1,0)</f>
        <v>1</v>
      </c>
      <c r="N235" s="14">
        <f>IF(Table1342[[#This Row],[Embarked]]="C",1,0)</f>
        <v>0</v>
      </c>
      <c r="O235" s="14">
        <f>IF(Table1342[[#This Row],[Sex]]="male",1,0)</f>
        <v>1</v>
      </c>
      <c r="P235" s="14">
        <v>1</v>
      </c>
      <c r="V235" s="22">
        <v>-1.5753494260399574</v>
      </c>
      <c r="W235" s="22">
        <v>0.21448261996005158</v>
      </c>
      <c r="X235" s="20">
        <f t="shared" si="6"/>
        <v>0</v>
      </c>
      <c r="Y235" s="20">
        <f t="shared" si="6"/>
        <v>0.21448261996005158</v>
      </c>
      <c r="Z235" s="20">
        <f t="shared" si="7"/>
        <v>0.21448261996005158</v>
      </c>
      <c r="AA235" s="20">
        <f>(Table134[[#This Row],[Survived]]-Z235)^2</f>
        <v>0.61703755434482477</v>
      </c>
    </row>
    <row r="236" spans="1:27" x14ac:dyDescent="0.25">
      <c r="A236" s="14">
        <v>1</v>
      </c>
      <c r="B236" s="14" t="s">
        <v>12</v>
      </c>
      <c r="C236" s="14">
        <v>3</v>
      </c>
      <c r="D236" s="14" t="s">
        <v>10</v>
      </c>
      <c r="E236" s="14">
        <v>22</v>
      </c>
      <c r="F236" s="15">
        <v>7.75</v>
      </c>
      <c r="G236" s="14">
        <v>0</v>
      </c>
      <c r="H236" s="14">
        <v>0</v>
      </c>
      <c r="I236" s="20">
        <f>Table1342[[#This Row],[Age]]/$E$1</f>
        <v>0.27500000000000002</v>
      </c>
      <c r="J236" s="20">
        <f>LOG10(Table1342[[#This Row],[Fare]]+1)</f>
        <v>0.94200805302231327</v>
      </c>
      <c r="K236" s="14">
        <f>IF(Table1342[[#This Row],[Pclass]]=1,1,0)</f>
        <v>0</v>
      </c>
      <c r="L236" s="14">
        <f>IF(Table1342[[#This Row],[Pclass]]=2,1,0)</f>
        <v>0</v>
      </c>
      <c r="M236" s="14">
        <f>IF(Table1342[[#This Row],[Embarked]]="S",1,0)</f>
        <v>0</v>
      </c>
      <c r="N236" s="14">
        <f>IF(Table1342[[#This Row],[Embarked]]="C",1,0)</f>
        <v>0</v>
      </c>
      <c r="O236" s="14">
        <f>IF(Table1342[[#This Row],[Sex]]="male",1,0)</f>
        <v>0</v>
      </c>
      <c r="P236" s="14">
        <v>1</v>
      </c>
      <c r="V236" s="22">
        <v>0.53051170514739021</v>
      </c>
      <c r="W236" s="22">
        <v>-2.0838475488521011</v>
      </c>
      <c r="X236" s="20">
        <f t="shared" si="6"/>
        <v>0.53051170514739021</v>
      </c>
      <c r="Y236" s="20">
        <f t="shared" si="6"/>
        <v>0</v>
      </c>
      <c r="Z236" s="20">
        <f t="shared" si="7"/>
        <v>0.53051170514739021</v>
      </c>
      <c r="AA236" s="20">
        <f>(Table134[[#This Row],[Survived]]-Z236)^2</f>
        <v>0.22041925900361106</v>
      </c>
    </row>
    <row r="237" spans="1:27" x14ac:dyDescent="0.25">
      <c r="A237" s="14">
        <v>1</v>
      </c>
      <c r="B237" s="14" t="s">
        <v>9</v>
      </c>
      <c r="C237" s="14">
        <v>1</v>
      </c>
      <c r="D237" s="14" t="s">
        <v>10</v>
      </c>
      <c r="E237" s="14">
        <v>26</v>
      </c>
      <c r="F237" s="15">
        <v>78.849999999999994</v>
      </c>
      <c r="G237" s="14">
        <v>0</v>
      </c>
      <c r="H237" s="14">
        <v>0</v>
      </c>
      <c r="I237" s="20">
        <f>Table1342[[#This Row],[Age]]/$E$1</f>
        <v>0.32500000000000001</v>
      </c>
      <c r="J237" s="20">
        <f>LOG10(Table1342[[#This Row],[Fare]]+1)</f>
        <v>1.9022749204745018</v>
      </c>
      <c r="K237" s="14">
        <f>IF(Table1342[[#This Row],[Pclass]]=1,1,0)</f>
        <v>1</v>
      </c>
      <c r="L237" s="14">
        <f>IF(Table1342[[#This Row],[Pclass]]=2,1,0)</f>
        <v>0</v>
      </c>
      <c r="M237" s="14">
        <f>IF(Table1342[[#This Row],[Embarked]]="S",1,0)</f>
        <v>1</v>
      </c>
      <c r="N237" s="14">
        <f>IF(Table1342[[#This Row],[Embarked]]="C",1,0)</f>
        <v>0</v>
      </c>
      <c r="O237" s="14">
        <f>IF(Table1342[[#This Row],[Sex]]="male",1,0)</f>
        <v>0</v>
      </c>
      <c r="P237" s="14">
        <v>1</v>
      </c>
      <c r="V237" s="22">
        <v>-0.66600768531784205</v>
      </c>
      <c r="W237" s="22">
        <v>1.0382521696465812</v>
      </c>
      <c r="X237" s="20">
        <f t="shared" si="6"/>
        <v>0</v>
      </c>
      <c r="Y237" s="20">
        <f t="shared" si="6"/>
        <v>1.0382521696465812</v>
      </c>
      <c r="Z237" s="20">
        <f t="shared" si="7"/>
        <v>1.0382521696465812</v>
      </c>
      <c r="AA237" s="20">
        <f>(Table134[[#This Row],[Survived]]-Z237)^2</f>
        <v>1.4632284826708265E-3</v>
      </c>
    </row>
    <row r="238" spans="1:27" x14ac:dyDescent="0.25">
      <c r="A238" s="14">
        <v>1</v>
      </c>
      <c r="B238" s="14" t="s">
        <v>11</v>
      </c>
      <c r="C238" s="14">
        <v>1</v>
      </c>
      <c r="D238" s="14" t="s">
        <v>10</v>
      </c>
      <c r="E238" s="14">
        <v>19</v>
      </c>
      <c r="F238" s="15">
        <v>91.0792</v>
      </c>
      <c r="G238" s="14">
        <v>1</v>
      </c>
      <c r="H238" s="14">
        <v>0</v>
      </c>
      <c r="I238" s="20">
        <f>Table1342[[#This Row],[Age]]/$E$1</f>
        <v>0.23749999999999999</v>
      </c>
      <c r="J238" s="20">
        <f>LOG10(Table1342[[#This Row],[Fare]]+1)</f>
        <v>1.9641615374126258</v>
      </c>
      <c r="K238" s="14">
        <f>IF(Table1342[[#This Row],[Pclass]]=1,1,0)</f>
        <v>1</v>
      </c>
      <c r="L238" s="14">
        <f>IF(Table1342[[#This Row],[Pclass]]=2,1,0)</f>
        <v>0</v>
      </c>
      <c r="M238" s="14">
        <f>IF(Table1342[[#This Row],[Embarked]]="S",1,0)</f>
        <v>0</v>
      </c>
      <c r="N238" s="14">
        <f>IF(Table1342[[#This Row],[Embarked]]="C",1,0)</f>
        <v>1</v>
      </c>
      <c r="O238" s="14">
        <f>IF(Table1342[[#This Row],[Sex]]="male",1,0)</f>
        <v>0</v>
      </c>
      <c r="P238" s="14">
        <v>1</v>
      </c>
      <c r="V238" s="22">
        <v>1.1373321809552102</v>
      </c>
      <c r="W238" s="22">
        <v>-2.3612579416227959</v>
      </c>
      <c r="X238" s="20">
        <f t="shared" si="6"/>
        <v>1.1373321809552102</v>
      </c>
      <c r="Y238" s="20">
        <f t="shared" si="6"/>
        <v>0</v>
      </c>
      <c r="Z238" s="20">
        <f t="shared" si="7"/>
        <v>1.1373321809552102</v>
      </c>
      <c r="AA238" s="20">
        <f>(Table134[[#This Row],[Survived]]-Z238)^2</f>
        <v>1.8860127925914589E-2</v>
      </c>
    </row>
    <row r="239" spans="1:27" x14ac:dyDescent="0.25">
      <c r="A239" s="14">
        <v>0</v>
      </c>
      <c r="B239" s="14" t="s">
        <v>11</v>
      </c>
      <c r="C239" s="14">
        <v>2</v>
      </c>
      <c r="D239" s="14" t="s">
        <v>8</v>
      </c>
      <c r="E239" s="14">
        <v>36</v>
      </c>
      <c r="F239" s="15">
        <v>12.875</v>
      </c>
      <c r="G239" s="14">
        <v>0</v>
      </c>
      <c r="H239" s="14">
        <v>0</v>
      </c>
      <c r="I239" s="20">
        <f>Table1342[[#This Row],[Age]]/$E$1</f>
        <v>0.45</v>
      </c>
      <c r="J239" s="20">
        <f>LOG10(Table1342[[#This Row],[Fare]]+1)</f>
        <v>1.1422329917947138</v>
      </c>
      <c r="K239" s="14">
        <f>IF(Table1342[[#This Row],[Pclass]]=1,1,0)</f>
        <v>0</v>
      </c>
      <c r="L239" s="14">
        <f>IF(Table1342[[#This Row],[Pclass]]=2,1,0)</f>
        <v>1</v>
      </c>
      <c r="M239" s="14">
        <f>IF(Table1342[[#This Row],[Embarked]]="S",1,0)</f>
        <v>0</v>
      </c>
      <c r="N239" s="14">
        <f>IF(Table1342[[#This Row],[Embarked]]="C",1,0)</f>
        <v>1</v>
      </c>
      <c r="O239" s="14">
        <f>IF(Table1342[[#This Row],[Sex]]="male",1,0)</f>
        <v>1</v>
      </c>
      <c r="P239" s="14">
        <v>1</v>
      </c>
      <c r="V239" s="22">
        <v>0.23579238350036408</v>
      </c>
      <c r="W239" s="22">
        <v>-3.118508801619146</v>
      </c>
      <c r="X239" s="20">
        <f t="shared" si="6"/>
        <v>0.23579238350036408</v>
      </c>
      <c r="Y239" s="20">
        <f t="shared" si="6"/>
        <v>0</v>
      </c>
      <c r="Z239" s="20">
        <f t="shared" si="7"/>
        <v>0.23579238350036408</v>
      </c>
      <c r="AA239" s="20">
        <f>(Table134[[#This Row],[Survived]]-Z239)^2</f>
        <v>5.5598048116782768E-2</v>
      </c>
    </row>
    <row r="240" spans="1:27" x14ac:dyDescent="0.25">
      <c r="A240" s="14">
        <v>0</v>
      </c>
      <c r="B240" s="14" t="s">
        <v>9</v>
      </c>
      <c r="C240" s="14">
        <v>3</v>
      </c>
      <c r="D240" s="14" t="s">
        <v>10</v>
      </c>
      <c r="E240" s="14">
        <v>24</v>
      </c>
      <c r="F240" s="15">
        <v>8.85</v>
      </c>
      <c r="G240" s="14">
        <v>0</v>
      </c>
      <c r="H240" s="14">
        <v>0</v>
      </c>
      <c r="I240" s="20">
        <f>Table1342[[#This Row],[Age]]/$E$1</f>
        <v>0.3</v>
      </c>
      <c r="J240" s="20">
        <f>LOG10(Table1342[[#This Row],[Fare]]+1)</f>
        <v>0.99343623049761176</v>
      </c>
      <c r="K240" s="14">
        <f>IF(Table1342[[#This Row],[Pclass]]=1,1,0)</f>
        <v>0</v>
      </c>
      <c r="L240" s="14">
        <f>IF(Table1342[[#This Row],[Pclass]]=2,1,0)</f>
        <v>0</v>
      </c>
      <c r="M240" s="14">
        <f>IF(Table1342[[#This Row],[Embarked]]="S",1,0)</f>
        <v>1</v>
      </c>
      <c r="N240" s="14">
        <f>IF(Table1342[[#This Row],[Embarked]]="C",1,0)</f>
        <v>0</v>
      </c>
      <c r="O240" s="14">
        <f>IF(Table1342[[#This Row],[Sex]]="male",1,0)</f>
        <v>0</v>
      </c>
      <c r="P240" s="14">
        <v>1</v>
      </c>
      <c r="V240" s="22">
        <v>-1.0313374838387286</v>
      </c>
      <c r="W240" s="22">
        <v>0.61142859192529553</v>
      </c>
      <c r="X240" s="20">
        <f t="shared" si="6"/>
        <v>0</v>
      </c>
      <c r="Y240" s="20">
        <f t="shared" si="6"/>
        <v>0.61142859192529553</v>
      </c>
      <c r="Z240" s="20">
        <f t="shared" si="7"/>
        <v>0.61142859192529553</v>
      </c>
      <c r="AA240" s="20">
        <f>(Table134[[#This Row],[Survived]]-Z240)^2</f>
        <v>0.37384492302374955</v>
      </c>
    </row>
    <row r="241" spans="1:27" x14ac:dyDescent="0.25">
      <c r="A241" s="14">
        <v>0</v>
      </c>
      <c r="B241" s="14" t="s">
        <v>9</v>
      </c>
      <c r="C241" s="14">
        <v>3</v>
      </c>
      <c r="D241" s="14" t="s">
        <v>8</v>
      </c>
      <c r="E241" s="14">
        <v>24</v>
      </c>
      <c r="F241" s="15">
        <v>7.8958000000000004</v>
      </c>
      <c r="G241" s="14">
        <v>0</v>
      </c>
      <c r="H241" s="14">
        <v>0</v>
      </c>
      <c r="I241" s="20">
        <f>Table1342[[#This Row],[Age]]/$E$1</f>
        <v>0.3</v>
      </c>
      <c r="J241" s="20">
        <f>LOG10(Table1342[[#This Row],[Fare]]+1)</f>
        <v>0.94918501031343461</v>
      </c>
      <c r="K241" s="14">
        <f>IF(Table1342[[#This Row],[Pclass]]=1,1,0)</f>
        <v>0</v>
      </c>
      <c r="L241" s="14">
        <f>IF(Table1342[[#This Row],[Pclass]]=2,1,0)</f>
        <v>0</v>
      </c>
      <c r="M241" s="14">
        <f>IF(Table1342[[#This Row],[Embarked]]="S",1,0)</f>
        <v>1</v>
      </c>
      <c r="N241" s="14">
        <f>IF(Table1342[[#This Row],[Embarked]]="C",1,0)</f>
        <v>0</v>
      </c>
      <c r="O241" s="14">
        <f>IF(Table1342[[#This Row],[Sex]]="male",1,0)</f>
        <v>1</v>
      </c>
      <c r="P241" s="14">
        <v>1</v>
      </c>
      <c r="V241" s="22">
        <v>-1.5323341623034283</v>
      </c>
      <c r="W241" s="22">
        <v>0.11351402832644464</v>
      </c>
      <c r="X241" s="20">
        <f t="shared" si="6"/>
        <v>0</v>
      </c>
      <c r="Y241" s="20">
        <f t="shared" si="6"/>
        <v>0.11351402832644464</v>
      </c>
      <c r="Z241" s="20">
        <f t="shared" si="7"/>
        <v>0.11351402832644464</v>
      </c>
      <c r="AA241" s="20">
        <f>(Table134[[#This Row],[Survived]]-Z241)^2</f>
        <v>1.2885434626896876E-2</v>
      </c>
    </row>
    <row r="242" spans="1:27" x14ac:dyDescent="0.25">
      <c r="A242" s="14">
        <v>0</v>
      </c>
      <c r="B242" s="14" t="s">
        <v>11</v>
      </c>
      <c r="C242" s="14">
        <v>3</v>
      </c>
      <c r="D242" s="14" t="s">
        <v>8</v>
      </c>
      <c r="E242" s="14">
        <v>23.5</v>
      </c>
      <c r="F242" s="15">
        <v>7.2291999999999996</v>
      </c>
      <c r="G242" s="14">
        <v>0</v>
      </c>
      <c r="H242" s="14">
        <v>0</v>
      </c>
      <c r="I242" s="20">
        <f>Table1342[[#This Row],[Age]]/$E$1</f>
        <v>0.29375000000000001</v>
      </c>
      <c r="J242" s="20">
        <f>LOG10(Table1342[[#This Row],[Fare]]+1)</f>
        <v>0.91535761741483168</v>
      </c>
      <c r="K242" s="14">
        <f>IF(Table1342[[#This Row],[Pclass]]=1,1,0)</f>
        <v>0</v>
      </c>
      <c r="L242" s="14">
        <f>IF(Table1342[[#This Row],[Pclass]]=2,1,0)</f>
        <v>0</v>
      </c>
      <c r="M242" s="14">
        <f>IF(Table1342[[#This Row],[Embarked]]="S",1,0)</f>
        <v>0</v>
      </c>
      <c r="N242" s="14">
        <f>IF(Table1342[[#This Row],[Embarked]]="C",1,0)</f>
        <v>1</v>
      </c>
      <c r="O242" s="14">
        <f>IF(Table1342[[#This Row],[Sex]]="male",1,0)</f>
        <v>1</v>
      </c>
      <c r="P242" s="14">
        <v>1</v>
      </c>
      <c r="V242" s="22">
        <v>0.22791714377155381</v>
      </c>
      <c r="W242" s="22">
        <v>-3.257703697784093</v>
      </c>
      <c r="X242" s="20">
        <f t="shared" si="6"/>
        <v>0.22791714377155381</v>
      </c>
      <c r="Y242" s="20">
        <f t="shared" si="6"/>
        <v>0</v>
      </c>
      <c r="Z242" s="20">
        <f t="shared" si="7"/>
        <v>0.22791714377155381</v>
      </c>
      <c r="AA242" s="20">
        <f>(Table134[[#This Row],[Survived]]-Z242)^2</f>
        <v>5.1946224424983131E-2</v>
      </c>
    </row>
    <row r="243" spans="1:27" x14ac:dyDescent="0.25">
      <c r="A243" s="14">
        <v>0</v>
      </c>
      <c r="B243" s="14" t="s">
        <v>9</v>
      </c>
      <c r="C243" s="14">
        <v>1</v>
      </c>
      <c r="D243" s="14" t="s">
        <v>10</v>
      </c>
      <c r="E243" s="14">
        <v>2</v>
      </c>
      <c r="F243" s="15">
        <v>151.55000000000001</v>
      </c>
      <c r="G243" s="14">
        <v>1</v>
      </c>
      <c r="H243" s="14">
        <v>2</v>
      </c>
      <c r="I243" s="20">
        <f>Table1342[[#This Row],[Age]]/$E$1</f>
        <v>2.5000000000000001E-2</v>
      </c>
      <c r="J243" s="20">
        <f>LOG10(Table1342[[#This Row],[Fare]]+1)</f>
        <v>2.1834122119784261</v>
      </c>
      <c r="K243" s="14">
        <f>IF(Table1342[[#This Row],[Pclass]]=1,1,0)</f>
        <v>1</v>
      </c>
      <c r="L243" s="14">
        <f>IF(Table1342[[#This Row],[Pclass]]=2,1,0)</f>
        <v>0</v>
      </c>
      <c r="M243" s="14">
        <f>IF(Table1342[[#This Row],[Embarked]]="S",1,0)</f>
        <v>1</v>
      </c>
      <c r="N243" s="14">
        <f>IF(Table1342[[#This Row],[Embarked]]="C",1,0)</f>
        <v>0</v>
      </c>
      <c r="O243" s="14">
        <f>IF(Table1342[[#This Row],[Sex]]="male",1,0)</f>
        <v>0</v>
      </c>
      <c r="P243" s="14">
        <v>1</v>
      </c>
      <c r="V243" s="22">
        <v>-0.52929598311386727</v>
      </c>
      <c r="W243" s="22">
        <v>1.1177062269305424</v>
      </c>
      <c r="X243" s="20">
        <f t="shared" si="6"/>
        <v>0</v>
      </c>
      <c r="Y243" s="20">
        <f t="shared" si="6"/>
        <v>1.1177062269305424</v>
      </c>
      <c r="Z243" s="20">
        <f t="shared" si="7"/>
        <v>1.1177062269305424</v>
      </c>
      <c r="AA243" s="20">
        <f>(Table134[[#This Row],[Survived]]-Z243)^2</f>
        <v>1.2492672097193092</v>
      </c>
    </row>
    <row r="244" spans="1:27" x14ac:dyDescent="0.25">
      <c r="A244" s="14">
        <v>1</v>
      </c>
      <c r="B244" s="14" t="s">
        <v>11</v>
      </c>
      <c r="C244" s="14">
        <v>1</v>
      </c>
      <c r="D244" s="14" t="s">
        <v>10</v>
      </c>
      <c r="E244" s="14">
        <v>50</v>
      </c>
      <c r="F244" s="15">
        <v>247.52080000000001</v>
      </c>
      <c r="G244" s="14">
        <v>0</v>
      </c>
      <c r="H244" s="14">
        <v>1</v>
      </c>
      <c r="I244" s="20">
        <f>Table1342[[#This Row],[Age]]/$E$1</f>
        <v>0.625</v>
      </c>
      <c r="J244" s="20">
        <f>LOG10(Table1342[[#This Row],[Fare]]+1)</f>
        <v>2.3953627429574396</v>
      </c>
      <c r="K244" s="14">
        <f>IF(Table1342[[#This Row],[Pclass]]=1,1,0)</f>
        <v>1</v>
      </c>
      <c r="L244" s="14">
        <f>IF(Table1342[[#This Row],[Pclass]]=2,1,0)</f>
        <v>0</v>
      </c>
      <c r="M244" s="14">
        <f>IF(Table1342[[#This Row],[Embarked]]="S",1,0)</f>
        <v>0</v>
      </c>
      <c r="N244" s="14">
        <f>IF(Table1342[[#This Row],[Embarked]]="C",1,0)</f>
        <v>1</v>
      </c>
      <c r="O244" s="14">
        <f>IF(Table1342[[#This Row],[Sex]]="male",1,0)</f>
        <v>0</v>
      </c>
      <c r="P244" s="14">
        <v>1</v>
      </c>
      <c r="V244" s="22">
        <v>0.84055516231586203</v>
      </c>
      <c r="W244" s="22">
        <v>-2.4662318359027879</v>
      </c>
      <c r="X244" s="20">
        <f t="shared" si="6"/>
        <v>0.84055516231586203</v>
      </c>
      <c r="Y244" s="20">
        <f t="shared" si="6"/>
        <v>0</v>
      </c>
      <c r="Z244" s="20">
        <f t="shared" si="7"/>
        <v>0.84055516231586203</v>
      </c>
      <c r="AA244" s="20">
        <f>(Table134[[#This Row],[Survived]]-Z244)^2</f>
        <v>2.5422656264121105E-2</v>
      </c>
    </row>
    <row r="245" spans="1:27" x14ac:dyDescent="0.25">
      <c r="A245" s="14">
        <v>0</v>
      </c>
      <c r="B245" s="14" t="s">
        <v>9</v>
      </c>
      <c r="C245" s="14">
        <v>3</v>
      </c>
      <c r="D245" s="14" t="s">
        <v>8</v>
      </c>
      <c r="E245" s="14">
        <v>19</v>
      </c>
      <c r="F245" s="15">
        <v>0</v>
      </c>
      <c r="G245" s="14">
        <v>0</v>
      </c>
      <c r="H245" s="14">
        <v>0</v>
      </c>
      <c r="I245" s="20">
        <f>Table1342[[#This Row],[Age]]/$E$1</f>
        <v>0.23749999999999999</v>
      </c>
      <c r="J245" s="20">
        <f>LOG10(Table1342[[#This Row],[Fare]]+1)</f>
        <v>0</v>
      </c>
      <c r="K245" s="14">
        <f>IF(Table1342[[#This Row],[Pclass]]=1,1,0)</f>
        <v>0</v>
      </c>
      <c r="L245" s="14">
        <f>IF(Table1342[[#This Row],[Pclass]]=2,1,0)</f>
        <v>0</v>
      </c>
      <c r="M245" s="14">
        <f>IF(Table1342[[#This Row],[Embarked]]="S",1,0)</f>
        <v>1</v>
      </c>
      <c r="N245" s="14">
        <f>IF(Table1342[[#This Row],[Embarked]]="C",1,0)</f>
        <v>0</v>
      </c>
      <c r="O245" s="14">
        <f>IF(Table1342[[#This Row],[Sex]]="male",1,0)</f>
        <v>1</v>
      </c>
      <c r="P245" s="14">
        <v>1</v>
      </c>
      <c r="V245" s="22">
        <v>-1.4974285814731887</v>
      </c>
      <c r="W245" s="22">
        <v>7.8497210830803521E-2</v>
      </c>
      <c r="X245" s="20">
        <f t="shared" si="6"/>
        <v>0</v>
      </c>
      <c r="Y245" s="20">
        <f t="shared" si="6"/>
        <v>7.8497210830803521E-2</v>
      </c>
      <c r="Z245" s="20">
        <f t="shared" si="7"/>
        <v>7.8497210830803521E-2</v>
      </c>
      <c r="AA245" s="20">
        <f>(Table134[[#This Row],[Survived]]-Z245)^2</f>
        <v>6.1618121082156179E-3</v>
      </c>
    </row>
    <row r="246" spans="1:27" x14ac:dyDescent="0.25">
      <c r="A246" s="14">
        <v>1</v>
      </c>
      <c r="B246" s="14" t="s">
        <v>9</v>
      </c>
      <c r="C246" s="14">
        <v>1</v>
      </c>
      <c r="D246" s="14" t="s">
        <v>8</v>
      </c>
      <c r="E246" s="14">
        <v>0.92</v>
      </c>
      <c r="F246" s="15">
        <v>151.55000000000001</v>
      </c>
      <c r="G246" s="14">
        <v>1</v>
      </c>
      <c r="H246" s="14">
        <v>2</v>
      </c>
      <c r="I246" s="20">
        <f>Table1342[[#This Row],[Age]]/$E$1</f>
        <v>1.15E-2</v>
      </c>
      <c r="J246" s="20">
        <f>LOG10(Table1342[[#This Row],[Fare]]+1)</f>
        <v>2.1834122119784261</v>
      </c>
      <c r="K246" s="14">
        <f>IF(Table1342[[#This Row],[Pclass]]=1,1,0)</f>
        <v>1</v>
      </c>
      <c r="L246" s="14">
        <f>IF(Table1342[[#This Row],[Pclass]]=2,1,0)</f>
        <v>0</v>
      </c>
      <c r="M246" s="14">
        <f>IF(Table1342[[#This Row],[Embarked]]="S",1,0)</f>
        <v>1</v>
      </c>
      <c r="N246" s="14">
        <f>IF(Table1342[[#This Row],[Embarked]]="C",1,0)</f>
        <v>0</v>
      </c>
      <c r="O246" s="14">
        <f>IF(Table1342[[#This Row],[Sex]]="male",1,0)</f>
        <v>1</v>
      </c>
      <c r="P246" s="14">
        <v>1</v>
      </c>
      <c r="V246" s="22">
        <v>-1.0198532134624032</v>
      </c>
      <c r="W246" s="22">
        <v>0.63003988943131084</v>
      </c>
      <c r="X246" s="20">
        <f t="shared" si="6"/>
        <v>0</v>
      </c>
      <c r="Y246" s="20">
        <f t="shared" si="6"/>
        <v>0.63003988943131084</v>
      </c>
      <c r="Z246" s="20">
        <f t="shared" si="7"/>
        <v>0.63003988943131084</v>
      </c>
      <c r="AA246" s="20">
        <f>(Table134[[#This Row],[Survived]]-Z246)^2</f>
        <v>0.1368704834119967</v>
      </c>
    </row>
    <row r="247" spans="1:27" x14ac:dyDescent="0.25">
      <c r="A247" s="14">
        <v>1</v>
      </c>
      <c r="B247" s="14" t="s">
        <v>11</v>
      </c>
      <c r="C247" s="14">
        <v>1</v>
      </c>
      <c r="D247" s="14" t="s">
        <v>10</v>
      </c>
      <c r="E247" s="14">
        <v>17</v>
      </c>
      <c r="F247" s="15">
        <v>108.9</v>
      </c>
      <c r="G247" s="14">
        <v>1</v>
      </c>
      <c r="H247" s="14">
        <v>0</v>
      </c>
      <c r="I247" s="20">
        <f>Table1342[[#This Row],[Age]]/$E$1</f>
        <v>0.21249999999999999</v>
      </c>
      <c r="J247" s="20">
        <f>LOG10(Table1342[[#This Row],[Fare]]+1)</f>
        <v>2.0409976924234905</v>
      </c>
      <c r="K247" s="14">
        <f>IF(Table1342[[#This Row],[Pclass]]=1,1,0)</f>
        <v>1</v>
      </c>
      <c r="L247" s="14">
        <f>IF(Table1342[[#This Row],[Pclass]]=2,1,0)</f>
        <v>0</v>
      </c>
      <c r="M247" s="14">
        <f>IF(Table1342[[#This Row],[Embarked]]="S",1,0)</f>
        <v>0</v>
      </c>
      <c r="N247" s="14">
        <f>IF(Table1342[[#This Row],[Embarked]]="C",1,0)</f>
        <v>1</v>
      </c>
      <c r="O247" s="14">
        <f>IF(Table1342[[#This Row],[Sex]]="male",1,0)</f>
        <v>0</v>
      </c>
      <c r="P247" s="14">
        <v>1</v>
      </c>
      <c r="V247" s="22">
        <v>1.1566050407630617</v>
      </c>
      <c r="W247" s="22">
        <v>-2.3426449173837227</v>
      </c>
      <c r="X247" s="20">
        <f t="shared" si="6"/>
        <v>1.1566050407630617</v>
      </c>
      <c r="Y247" s="20">
        <f t="shared" si="6"/>
        <v>0</v>
      </c>
      <c r="Z247" s="20">
        <f t="shared" si="7"/>
        <v>1.1566050407630617</v>
      </c>
      <c r="AA247" s="20">
        <f>(Table134[[#This Row],[Survived]]-Z247)^2</f>
        <v>2.4525138792400217E-2</v>
      </c>
    </row>
    <row r="248" spans="1:27" x14ac:dyDescent="0.25">
      <c r="A248" s="14">
        <v>0</v>
      </c>
      <c r="B248" s="14" t="s">
        <v>11</v>
      </c>
      <c r="C248" s="14">
        <v>2</v>
      </c>
      <c r="D248" s="14" t="s">
        <v>8</v>
      </c>
      <c r="E248" s="14">
        <v>30</v>
      </c>
      <c r="F248" s="15">
        <v>24</v>
      </c>
      <c r="G248" s="14">
        <v>1</v>
      </c>
      <c r="H248" s="14">
        <v>0</v>
      </c>
      <c r="I248" s="20">
        <f>Table1342[[#This Row],[Age]]/$E$1</f>
        <v>0.375</v>
      </c>
      <c r="J248" s="20">
        <f>LOG10(Table1342[[#This Row],[Fare]]+1)</f>
        <v>1.3979400086720377</v>
      </c>
      <c r="K248" s="14">
        <f>IF(Table1342[[#This Row],[Pclass]]=1,1,0)</f>
        <v>0</v>
      </c>
      <c r="L248" s="14">
        <f>IF(Table1342[[#This Row],[Pclass]]=2,1,0)</f>
        <v>1</v>
      </c>
      <c r="M248" s="14">
        <f>IF(Table1342[[#This Row],[Embarked]]="S",1,0)</f>
        <v>0</v>
      </c>
      <c r="N248" s="14">
        <f>IF(Table1342[[#This Row],[Embarked]]="C",1,0)</f>
        <v>1</v>
      </c>
      <c r="O248" s="14">
        <f>IF(Table1342[[#This Row],[Sex]]="male",1,0)</f>
        <v>1</v>
      </c>
      <c r="P248" s="14">
        <v>1</v>
      </c>
      <c r="V248" s="22">
        <v>0.27614740372917507</v>
      </c>
      <c r="W248" s="22">
        <v>-3.1386496321714179</v>
      </c>
      <c r="X248" s="20">
        <f t="shared" si="6"/>
        <v>0.27614740372917507</v>
      </c>
      <c r="Y248" s="20">
        <f t="shared" si="6"/>
        <v>0</v>
      </c>
      <c r="Z248" s="20">
        <f t="shared" si="7"/>
        <v>0.27614740372917507</v>
      </c>
      <c r="AA248" s="20">
        <f>(Table134[[#This Row],[Survived]]-Z248)^2</f>
        <v>7.6257388586364008E-2</v>
      </c>
    </row>
    <row r="249" spans="1:27" x14ac:dyDescent="0.25">
      <c r="A249" s="14">
        <v>1</v>
      </c>
      <c r="B249" s="14" t="s">
        <v>11</v>
      </c>
      <c r="C249" s="14">
        <v>1</v>
      </c>
      <c r="D249" s="14" t="s">
        <v>10</v>
      </c>
      <c r="E249" s="14">
        <v>30</v>
      </c>
      <c r="F249" s="15">
        <v>56.929200000000002</v>
      </c>
      <c r="G249" s="14">
        <v>0</v>
      </c>
      <c r="H249" s="14">
        <v>0</v>
      </c>
      <c r="I249" s="20">
        <f>Table1342[[#This Row],[Age]]/$E$1</f>
        <v>0.375</v>
      </c>
      <c r="J249" s="20">
        <f>LOG10(Table1342[[#This Row],[Fare]]+1)</f>
        <v>1.7628975309505581</v>
      </c>
      <c r="K249" s="14">
        <f>IF(Table1342[[#This Row],[Pclass]]=1,1,0)</f>
        <v>1</v>
      </c>
      <c r="L249" s="14">
        <f>IF(Table1342[[#This Row],[Pclass]]=2,1,0)</f>
        <v>0</v>
      </c>
      <c r="M249" s="14">
        <f>IF(Table1342[[#This Row],[Embarked]]="S",1,0)</f>
        <v>0</v>
      </c>
      <c r="N249" s="14">
        <f>IF(Table1342[[#This Row],[Embarked]]="C",1,0)</f>
        <v>1</v>
      </c>
      <c r="O249" s="14">
        <f>IF(Table1342[[#This Row],[Sex]]="male",1,0)</f>
        <v>0</v>
      </c>
      <c r="P249" s="14">
        <v>1</v>
      </c>
      <c r="V249" s="22">
        <v>1.0516629584158346</v>
      </c>
      <c r="W249" s="22">
        <v>-2.3700337261046056</v>
      </c>
      <c r="X249" s="20">
        <f t="shared" si="6"/>
        <v>1.0516629584158346</v>
      </c>
      <c r="Y249" s="20">
        <f t="shared" si="6"/>
        <v>0</v>
      </c>
      <c r="Z249" s="20">
        <f t="shared" si="7"/>
        <v>1.0516629584158346</v>
      </c>
      <c r="AA249" s="20">
        <f>(Table134[[#This Row],[Survived]]-Z249)^2</f>
        <v>2.6690612722762522E-3</v>
      </c>
    </row>
    <row r="250" spans="1:27" x14ac:dyDescent="0.25">
      <c r="A250" s="14">
        <v>1</v>
      </c>
      <c r="B250" s="14" t="s">
        <v>11</v>
      </c>
      <c r="C250" s="14">
        <v>1</v>
      </c>
      <c r="D250" s="14" t="s">
        <v>10</v>
      </c>
      <c r="E250" s="14">
        <v>24</v>
      </c>
      <c r="F250" s="15">
        <v>83.158299999999997</v>
      </c>
      <c r="G250" s="14">
        <v>0</v>
      </c>
      <c r="H250" s="14">
        <v>0</v>
      </c>
      <c r="I250" s="20">
        <f>Table1342[[#This Row],[Age]]/$E$1</f>
        <v>0.3</v>
      </c>
      <c r="J250" s="20">
        <f>LOG10(Table1342[[#This Row],[Fare]]+1)</f>
        <v>1.9250969541376577</v>
      </c>
      <c r="K250" s="14">
        <f>IF(Table1342[[#This Row],[Pclass]]=1,1,0)</f>
        <v>1</v>
      </c>
      <c r="L250" s="14">
        <f>IF(Table1342[[#This Row],[Pclass]]=2,1,0)</f>
        <v>0</v>
      </c>
      <c r="M250" s="14">
        <f>IF(Table1342[[#This Row],[Embarked]]="S",1,0)</f>
        <v>0</v>
      </c>
      <c r="N250" s="14">
        <f>IF(Table1342[[#This Row],[Embarked]]="C",1,0)</f>
        <v>1</v>
      </c>
      <c r="O250" s="14">
        <f>IF(Table1342[[#This Row],[Sex]]="male",1,0)</f>
        <v>0</v>
      </c>
      <c r="P250" s="14">
        <v>1</v>
      </c>
      <c r="V250" s="22">
        <v>1.1086868920528563</v>
      </c>
      <c r="W250" s="22">
        <v>-2.3190756487117312</v>
      </c>
      <c r="X250" s="20">
        <f t="shared" si="6"/>
        <v>1.1086868920528563</v>
      </c>
      <c r="Y250" s="20">
        <f t="shared" si="6"/>
        <v>0</v>
      </c>
      <c r="Z250" s="20">
        <f t="shared" si="7"/>
        <v>1.1086868920528563</v>
      </c>
      <c r="AA250" s="20">
        <f>(Table134[[#This Row],[Survived]]-Z250)^2</f>
        <v>1.181284050410924E-2</v>
      </c>
    </row>
    <row r="251" spans="1:27" x14ac:dyDescent="0.25">
      <c r="A251" s="14">
        <v>1</v>
      </c>
      <c r="B251" s="14" t="s">
        <v>11</v>
      </c>
      <c r="C251" s="14">
        <v>1</v>
      </c>
      <c r="D251" s="14" t="s">
        <v>10</v>
      </c>
      <c r="E251" s="14">
        <v>18</v>
      </c>
      <c r="F251" s="15">
        <v>262.375</v>
      </c>
      <c r="G251" s="14">
        <v>2</v>
      </c>
      <c r="H251" s="14">
        <v>2</v>
      </c>
      <c r="I251" s="20">
        <f>Table1342[[#This Row],[Age]]/$E$1</f>
        <v>0.22500000000000001</v>
      </c>
      <c r="J251" s="20">
        <f>LOG10(Table1342[[#This Row],[Fare]]+1)</f>
        <v>2.4205745486161567</v>
      </c>
      <c r="K251" s="14">
        <f>IF(Table1342[[#This Row],[Pclass]]=1,1,0)</f>
        <v>1</v>
      </c>
      <c r="L251" s="14">
        <f>IF(Table1342[[#This Row],[Pclass]]=2,1,0)</f>
        <v>0</v>
      </c>
      <c r="M251" s="14">
        <f>IF(Table1342[[#This Row],[Embarked]]="S",1,0)</f>
        <v>0</v>
      </c>
      <c r="N251" s="14">
        <f>IF(Table1342[[#This Row],[Embarked]]="C",1,0)</f>
        <v>1</v>
      </c>
      <c r="O251" s="14">
        <f>IF(Table1342[[#This Row],[Sex]]="male",1,0)</f>
        <v>0</v>
      </c>
      <c r="P251" s="14">
        <v>1</v>
      </c>
      <c r="V251" s="22">
        <v>1.0647241841179187</v>
      </c>
      <c r="W251" s="22">
        <v>-2.4201909933712478</v>
      </c>
      <c r="X251" s="20">
        <f t="shared" si="6"/>
        <v>1.0647241841179187</v>
      </c>
      <c r="Y251" s="20">
        <f t="shared" si="6"/>
        <v>0</v>
      </c>
      <c r="Z251" s="20">
        <f t="shared" si="7"/>
        <v>1.0647241841179187</v>
      </c>
      <c r="AA251" s="20">
        <f>(Table134[[#This Row],[Survived]]-Z251)^2</f>
        <v>4.1892200097302388E-3</v>
      </c>
    </row>
    <row r="252" spans="1:27" x14ac:dyDescent="0.25">
      <c r="A252" s="14">
        <v>0</v>
      </c>
      <c r="B252" s="14" t="s">
        <v>9</v>
      </c>
      <c r="C252" s="14">
        <v>2</v>
      </c>
      <c r="D252" s="14" t="s">
        <v>10</v>
      </c>
      <c r="E252" s="14">
        <v>26</v>
      </c>
      <c r="F252" s="15">
        <v>26</v>
      </c>
      <c r="G252" s="14">
        <v>1</v>
      </c>
      <c r="H252" s="14">
        <v>1</v>
      </c>
      <c r="I252" s="20">
        <f>Table1342[[#This Row],[Age]]/$E$1</f>
        <v>0.32500000000000001</v>
      </c>
      <c r="J252" s="20">
        <f>LOG10(Table1342[[#This Row],[Fare]]+1)</f>
        <v>1.4313637641589874</v>
      </c>
      <c r="K252" s="14">
        <f>IF(Table1342[[#This Row],[Pclass]]=1,1,0)</f>
        <v>0</v>
      </c>
      <c r="L252" s="14">
        <f>IF(Table1342[[#This Row],[Pclass]]=2,1,0)</f>
        <v>1</v>
      </c>
      <c r="M252" s="14">
        <f>IF(Table1342[[#This Row],[Embarked]]="S",1,0)</f>
        <v>1</v>
      </c>
      <c r="N252" s="14">
        <f>IF(Table1342[[#This Row],[Embarked]]="C",1,0)</f>
        <v>0</v>
      </c>
      <c r="O252" s="14">
        <f>IF(Table1342[[#This Row],[Sex]]="male",1,0)</f>
        <v>0</v>
      </c>
      <c r="P252" s="14">
        <v>1</v>
      </c>
      <c r="V252" s="22">
        <v>-0.97694906254726033</v>
      </c>
      <c r="W252" s="22">
        <v>0.74665461461042915</v>
      </c>
      <c r="X252" s="20">
        <f t="shared" si="6"/>
        <v>0</v>
      </c>
      <c r="Y252" s="20">
        <f t="shared" si="6"/>
        <v>0.74665461461042915</v>
      </c>
      <c r="Z252" s="20">
        <f t="shared" si="7"/>
        <v>0.74665461461042915</v>
      </c>
      <c r="AA252" s="20">
        <f>(Table134[[#This Row],[Survived]]-Z252)^2</f>
        <v>0.55749311351904851</v>
      </c>
    </row>
    <row r="253" spans="1:27" x14ac:dyDescent="0.25">
      <c r="A253" s="14">
        <v>0</v>
      </c>
      <c r="B253" s="14" t="s">
        <v>9</v>
      </c>
      <c r="C253" s="14">
        <v>3</v>
      </c>
      <c r="D253" s="14" t="s">
        <v>8</v>
      </c>
      <c r="E253" s="14">
        <v>28</v>
      </c>
      <c r="F253" s="15">
        <v>7.8958000000000004</v>
      </c>
      <c r="G253" s="14">
        <v>0</v>
      </c>
      <c r="H253" s="14">
        <v>0</v>
      </c>
      <c r="I253" s="20">
        <f>Table1342[[#This Row],[Age]]/$E$1</f>
        <v>0.35</v>
      </c>
      <c r="J253" s="20">
        <f>LOG10(Table1342[[#This Row],[Fare]]+1)</f>
        <v>0.94918501031343461</v>
      </c>
      <c r="K253" s="14">
        <f>IF(Table1342[[#This Row],[Pclass]]=1,1,0)</f>
        <v>0</v>
      </c>
      <c r="L253" s="14">
        <f>IF(Table1342[[#This Row],[Pclass]]=2,1,0)</f>
        <v>0</v>
      </c>
      <c r="M253" s="14">
        <f>IF(Table1342[[#This Row],[Embarked]]="S",1,0)</f>
        <v>1</v>
      </c>
      <c r="N253" s="14">
        <f>IF(Table1342[[#This Row],[Embarked]]="C",1,0)</f>
        <v>0</v>
      </c>
      <c r="O253" s="14">
        <f>IF(Table1342[[#This Row],[Sex]]="male",1,0)</f>
        <v>1</v>
      </c>
      <c r="P253" s="14">
        <v>1</v>
      </c>
      <c r="V253" s="22">
        <v>-1.5690921968577338</v>
      </c>
      <c r="W253" s="22">
        <v>8.7268573433464169E-2</v>
      </c>
      <c r="X253" s="20">
        <f t="shared" si="6"/>
        <v>0</v>
      </c>
      <c r="Y253" s="20">
        <f t="shared" si="6"/>
        <v>8.7268573433464169E-2</v>
      </c>
      <c r="Z253" s="20">
        <f t="shared" si="7"/>
        <v>8.7268573433464169E-2</v>
      </c>
      <c r="AA253" s="20">
        <f>(Table134[[#This Row],[Survived]]-Z253)^2</f>
        <v>7.6158039091119281E-3</v>
      </c>
    </row>
    <row r="254" spans="1:27" x14ac:dyDescent="0.25">
      <c r="A254" s="14">
        <v>0</v>
      </c>
      <c r="B254" s="14" t="s">
        <v>9</v>
      </c>
      <c r="C254" s="14">
        <v>2</v>
      </c>
      <c r="D254" s="14" t="s">
        <v>8</v>
      </c>
      <c r="E254" s="14">
        <v>43</v>
      </c>
      <c r="F254" s="15">
        <v>26.25</v>
      </c>
      <c r="G254" s="14">
        <v>1</v>
      </c>
      <c r="H254" s="14">
        <v>1</v>
      </c>
      <c r="I254" s="20">
        <f>Table1342[[#This Row],[Age]]/$E$1</f>
        <v>0.53749999999999998</v>
      </c>
      <c r="J254" s="20">
        <f>LOG10(Table1342[[#This Row],[Fare]]+1)</f>
        <v>1.4353665066126613</v>
      </c>
      <c r="K254" s="14">
        <f>IF(Table1342[[#This Row],[Pclass]]=1,1,0)</f>
        <v>0</v>
      </c>
      <c r="L254" s="14">
        <f>IF(Table1342[[#This Row],[Pclass]]=2,1,0)</f>
        <v>1</v>
      </c>
      <c r="M254" s="14">
        <f>IF(Table1342[[#This Row],[Embarked]]="S",1,0)</f>
        <v>1</v>
      </c>
      <c r="N254" s="14">
        <f>IF(Table1342[[#This Row],[Embarked]]="C",1,0)</f>
        <v>0</v>
      </c>
      <c r="O254" s="14">
        <f>IF(Table1342[[#This Row],[Sex]]="male",1,0)</f>
        <v>1</v>
      </c>
      <c r="P254" s="14">
        <v>1</v>
      </c>
      <c r="V254" s="22">
        <v>-1.6336060447855287</v>
      </c>
      <c r="W254" s="22">
        <v>0.14064483535954109</v>
      </c>
      <c r="X254" s="20">
        <f t="shared" si="6"/>
        <v>0</v>
      </c>
      <c r="Y254" s="20">
        <f t="shared" si="6"/>
        <v>0.14064483535954109</v>
      </c>
      <c r="Z254" s="20">
        <f t="shared" si="7"/>
        <v>0.14064483535954109</v>
      </c>
      <c r="AA254" s="20">
        <f>(Table134[[#This Row],[Survived]]-Z254)^2</f>
        <v>1.9780969713312418E-2</v>
      </c>
    </row>
    <row r="255" spans="1:27" x14ac:dyDescent="0.25">
      <c r="A255" s="14">
        <v>1</v>
      </c>
      <c r="B255" s="14" t="s">
        <v>9</v>
      </c>
      <c r="C255" s="14">
        <v>3</v>
      </c>
      <c r="D255" s="14" t="s">
        <v>10</v>
      </c>
      <c r="E255" s="14">
        <v>26</v>
      </c>
      <c r="F255" s="15">
        <v>7.8541999999999996</v>
      </c>
      <c r="G255" s="14">
        <v>0</v>
      </c>
      <c r="H255" s="14">
        <v>0</v>
      </c>
      <c r="I255" s="20">
        <f>Table1342[[#This Row],[Age]]/$E$1</f>
        <v>0.32500000000000001</v>
      </c>
      <c r="J255" s="20">
        <f>LOG10(Table1342[[#This Row],[Fare]]+1)</f>
        <v>0.94714932766263737</v>
      </c>
      <c r="K255" s="14">
        <f>IF(Table1342[[#This Row],[Pclass]]=1,1,0)</f>
        <v>0</v>
      </c>
      <c r="L255" s="14">
        <f>IF(Table1342[[#This Row],[Pclass]]=2,1,0)</f>
        <v>0</v>
      </c>
      <c r="M255" s="14">
        <f>IF(Table1342[[#This Row],[Embarked]]="S",1,0)</f>
        <v>1</v>
      </c>
      <c r="N255" s="14">
        <f>IF(Table1342[[#This Row],[Embarked]]="C",1,0)</f>
        <v>0</v>
      </c>
      <c r="O255" s="14">
        <f>IF(Table1342[[#This Row],[Sex]]="male",1,0)</f>
        <v>0</v>
      </c>
      <c r="P255" s="14">
        <v>1</v>
      </c>
      <c r="V255" s="22">
        <v>-1.0502549611984084</v>
      </c>
      <c r="W255" s="22">
        <v>0.59499845230887649</v>
      </c>
      <c r="X255" s="20">
        <f t="shared" si="6"/>
        <v>0</v>
      </c>
      <c r="Y255" s="20">
        <f t="shared" si="6"/>
        <v>0.59499845230887649</v>
      </c>
      <c r="Z255" s="20">
        <f t="shared" si="7"/>
        <v>0.59499845230887649</v>
      </c>
      <c r="AA255" s="20">
        <f>(Table134[[#This Row],[Survived]]-Z255)^2</f>
        <v>0.16402625363220538</v>
      </c>
    </row>
    <row r="256" spans="1:27" x14ac:dyDescent="0.25">
      <c r="A256" s="14">
        <v>1</v>
      </c>
      <c r="B256" s="14" t="s">
        <v>9</v>
      </c>
      <c r="C256" s="14">
        <v>2</v>
      </c>
      <c r="D256" s="14" t="s">
        <v>10</v>
      </c>
      <c r="E256" s="14">
        <v>24</v>
      </c>
      <c r="F256" s="15">
        <v>26</v>
      </c>
      <c r="G256" s="14">
        <v>1</v>
      </c>
      <c r="H256" s="14">
        <v>0</v>
      </c>
      <c r="I256" s="20">
        <f>Table1342[[#This Row],[Age]]/$E$1</f>
        <v>0.3</v>
      </c>
      <c r="J256" s="20">
        <f>LOG10(Table1342[[#This Row],[Fare]]+1)</f>
        <v>1.4313637641589874</v>
      </c>
      <c r="K256" s="14">
        <f>IF(Table1342[[#This Row],[Pclass]]=1,1,0)</f>
        <v>0</v>
      </c>
      <c r="L256" s="14">
        <f>IF(Table1342[[#This Row],[Pclass]]=2,1,0)</f>
        <v>1</v>
      </c>
      <c r="M256" s="14">
        <f>IF(Table1342[[#This Row],[Embarked]]="S",1,0)</f>
        <v>1</v>
      </c>
      <c r="N256" s="14">
        <f>IF(Table1342[[#This Row],[Embarked]]="C",1,0)</f>
        <v>0</v>
      </c>
      <c r="O256" s="14">
        <f>IF(Table1342[[#This Row],[Sex]]="male",1,0)</f>
        <v>0</v>
      </c>
      <c r="P256" s="14">
        <v>1</v>
      </c>
      <c r="V256" s="22">
        <v>-0.92389489207047881</v>
      </c>
      <c r="W256" s="22">
        <v>0.76994072671038305</v>
      </c>
      <c r="X256" s="20">
        <f t="shared" si="6"/>
        <v>0</v>
      </c>
      <c r="Y256" s="20">
        <f t="shared" si="6"/>
        <v>0.76994072671038305</v>
      </c>
      <c r="Z256" s="20">
        <f t="shared" si="7"/>
        <v>0.76994072671038305</v>
      </c>
      <c r="AA256" s="20">
        <f>(Table134[[#This Row],[Survived]]-Z256)^2</f>
        <v>5.2927269226546662E-2</v>
      </c>
    </row>
    <row r="257" spans="1:27" x14ac:dyDescent="0.25">
      <c r="A257" s="14">
        <v>0</v>
      </c>
      <c r="B257" s="14" t="s">
        <v>9</v>
      </c>
      <c r="C257" s="14">
        <v>2</v>
      </c>
      <c r="D257" s="14" t="s">
        <v>8</v>
      </c>
      <c r="E257" s="14">
        <v>54</v>
      </c>
      <c r="F257" s="15">
        <v>14</v>
      </c>
      <c r="G257" s="14">
        <v>0</v>
      </c>
      <c r="H257" s="14">
        <v>0</v>
      </c>
      <c r="I257" s="20">
        <f>Table1342[[#This Row],[Age]]/$E$1</f>
        <v>0.67500000000000004</v>
      </c>
      <c r="J257" s="20">
        <f>LOG10(Table1342[[#This Row],[Fare]]+1)</f>
        <v>1.1760912590556813</v>
      </c>
      <c r="K257" s="14">
        <f>IF(Table1342[[#This Row],[Pclass]]=1,1,0)</f>
        <v>0</v>
      </c>
      <c r="L257" s="14">
        <f>IF(Table1342[[#This Row],[Pclass]]=2,1,0)</f>
        <v>1</v>
      </c>
      <c r="M257" s="14">
        <f>IF(Table1342[[#This Row],[Embarked]]="S",1,0)</f>
        <v>1</v>
      </c>
      <c r="N257" s="14">
        <f>IF(Table1342[[#This Row],[Embarked]]="C",1,0)</f>
        <v>0</v>
      </c>
      <c r="O257" s="14">
        <f>IF(Table1342[[#This Row],[Sex]]="male",1,0)</f>
        <v>1</v>
      </c>
      <c r="P257" s="14">
        <v>1</v>
      </c>
      <c r="V257" s="22">
        <v>-1.6852749645852174</v>
      </c>
      <c r="W257" s="22">
        <v>0.13788726544984309</v>
      </c>
      <c r="X257" s="20">
        <f t="shared" si="6"/>
        <v>0</v>
      </c>
      <c r="Y257" s="20">
        <f t="shared" si="6"/>
        <v>0.13788726544984309</v>
      </c>
      <c r="Z257" s="20">
        <f t="shared" si="7"/>
        <v>0.13788726544984309</v>
      </c>
      <c r="AA257" s="20">
        <f>(Table134[[#This Row],[Survived]]-Z257)^2</f>
        <v>1.9012897973235493E-2</v>
      </c>
    </row>
    <row r="258" spans="1:27" x14ac:dyDescent="0.25">
      <c r="A258" s="14">
        <v>1</v>
      </c>
      <c r="B258" s="14" t="s">
        <v>9</v>
      </c>
      <c r="C258" s="14">
        <v>1</v>
      </c>
      <c r="D258" s="14" t="s">
        <v>10</v>
      </c>
      <c r="E258" s="14">
        <v>31</v>
      </c>
      <c r="F258" s="15">
        <v>164.86670000000001</v>
      </c>
      <c r="G258" s="14">
        <v>0</v>
      </c>
      <c r="H258" s="14">
        <v>2</v>
      </c>
      <c r="I258" s="20">
        <f>Table1342[[#This Row],[Age]]/$E$1</f>
        <v>0.38750000000000001</v>
      </c>
      <c r="J258" s="20">
        <f>LOG10(Table1342[[#This Row],[Fare]]+1)</f>
        <v>2.2197592042409209</v>
      </c>
      <c r="K258" s="14">
        <f>IF(Table1342[[#This Row],[Pclass]]=1,1,0)</f>
        <v>1</v>
      </c>
      <c r="L258" s="14">
        <f>IF(Table1342[[#This Row],[Pclass]]=2,1,0)</f>
        <v>0</v>
      </c>
      <c r="M258" s="14">
        <f>IF(Table1342[[#This Row],[Embarked]]="S",1,0)</f>
        <v>1</v>
      </c>
      <c r="N258" s="14">
        <f>IF(Table1342[[#This Row],[Embarked]]="C",1,0)</f>
        <v>0</v>
      </c>
      <c r="O258" s="14">
        <f>IF(Table1342[[#This Row],[Sex]]="male",1,0)</f>
        <v>0</v>
      </c>
      <c r="P258" s="14">
        <v>1</v>
      </c>
      <c r="V258" s="22">
        <v>-0.77761220908415352</v>
      </c>
      <c r="W258" s="22">
        <v>1.0078042945185555</v>
      </c>
      <c r="X258" s="20">
        <f t="shared" si="6"/>
        <v>0</v>
      </c>
      <c r="Y258" s="20">
        <f t="shared" si="6"/>
        <v>1.0078042945185555</v>
      </c>
      <c r="Z258" s="20">
        <f t="shared" si="7"/>
        <v>1.0078042945185555</v>
      </c>
      <c r="AA258" s="20">
        <f>(Table134[[#This Row],[Survived]]-Z258)^2</f>
        <v>6.0907012932354892E-5</v>
      </c>
    </row>
    <row r="259" spans="1:27" x14ac:dyDescent="0.25">
      <c r="A259" s="14">
        <v>1</v>
      </c>
      <c r="B259" s="14" t="s">
        <v>11</v>
      </c>
      <c r="C259" s="14">
        <v>1</v>
      </c>
      <c r="D259" s="14" t="s">
        <v>10</v>
      </c>
      <c r="E259" s="14">
        <v>40</v>
      </c>
      <c r="F259" s="15">
        <v>134.5</v>
      </c>
      <c r="G259" s="14">
        <v>1</v>
      </c>
      <c r="H259" s="14">
        <v>1</v>
      </c>
      <c r="I259" s="20">
        <f>Table1342[[#This Row],[Age]]/$E$1</f>
        <v>0.5</v>
      </c>
      <c r="J259" s="20">
        <f>LOG10(Table1342[[#This Row],[Fare]]+1)</f>
        <v>2.1319392952104246</v>
      </c>
      <c r="K259" s="14">
        <f>IF(Table1342[[#This Row],[Pclass]]=1,1,0)</f>
        <v>1</v>
      </c>
      <c r="L259" s="14">
        <f>IF(Table1342[[#This Row],[Pclass]]=2,1,0)</f>
        <v>0</v>
      </c>
      <c r="M259" s="14">
        <f>IF(Table1342[[#This Row],[Embarked]]="S",1,0)</f>
        <v>0</v>
      </c>
      <c r="N259" s="14">
        <f>IF(Table1342[[#This Row],[Embarked]]="C",1,0)</f>
        <v>1</v>
      </c>
      <c r="O259" s="14">
        <f>IF(Table1342[[#This Row],[Sex]]="male",1,0)</f>
        <v>0</v>
      </c>
      <c r="P259" s="14">
        <v>1</v>
      </c>
      <c r="V259" s="22">
        <v>0.91162912146493547</v>
      </c>
      <c r="W259" s="22">
        <v>-2.4972214717375945</v>
      </c>
      <c r="X259" s="20">
        <f t="shared" si="6"/>
        <v>0.91162912146493547</v>
      </c>
      <c r="Y259" s="20">
        <f t="shared" si="6"/>
        <v>0</v>
      </c>
      <c r="Z259" s="20">
        <f t="shared" si="7"/>
        <v>0.91162912146493547</v>
      </c>
      <c r="AA259" s="20">
        <f>(Table134[[#This Row],[Survived]]-Z259)^2</f>
        <v>7.8094121730591295E-3</v>
      </c>
    </row>
    <row r="260" spans="1:27" x14ac:dyDescent="0.25">
      <c r="A260" s="14">
        <v>0</v>
      </c>
      <c r="B260" s="14" t="s">
        <v>9</v>
      </c>
      <c r="C260" s="14">
        <v>3</v>
      </c>
      <c r="D260" s="14" t="s">
        <v>8</v>
      </c>
      <c r="E260" s="14">
        <v>22</v>
      </c>
      <c r="F260" s="15">
        <v>7.25</v>
      </c>
      <c r="G260" s="14">
        <v>0</v>
      </c>
      <c r="H260" s="14">
        <v>0</v>
      </c>
      <c r="I260" s="20">
        <f>Table1342[[#This Row],[Age]]/$E$1</f>
        <v>0.27500000000000002</v>
      </c>
      <c r="J260" s="20">
        <f>LOG10(Table1342[[#This Row],[Fare]]+1)</f>
        <v>0.91645394854992512</v>
      </c>
      <c r="K260" s="14">
        <f>IF(Table1342[[#This Row],[Pclass]]=1,1,0)</f>
        <v>0</v>
      </c>
      <c r="L260" s="14">
        <f>IF(Table1342[[#This Row],[Pclass]]=2,1,0)</f>
        <v>0</v>
      </c>
      <c r="M260" s="14">
        <f>IF(Table1342[[#This Row],[Embarked]]="S",1,0)</f>
        <v>1</v>
      </c>
      <c r="N260" s="14">
        <f>IF(Table1342[[#This Row],[Embarked]]="C",1,0)</f>
        <v>0</v>
      </c>
      <c r="O260" s="14">
        <f>IF(Table1342[[#This Row],[Sex]]="male",1,0)</f>
        <v>1</v>
      </c>
      <c r="P260" s="14">
        <v>1</v>
      </c>
      <c r="V260" s="22">
        <v>-1.5143359086794679</v>
      </c>
      <c r="W260" s="22">
        <v>0.12429797081691207</v>
      </c>
      <c r="X260" s="20">
        <f t="shared" si="6"/>
        <v>0</v>
      </c>
      <c r="Y260" s="20">
        <f t="shared" si="6"/>
        <v>0.12429797081691207</v>
      </c>
      <c r="Z260" s="20">
        <f t="shared" si="7"/>
        <v>0.12429797081691207</v>
      </c>
      <c r="AA260" s="20">
        <f>(Table134[[#This Row],[Survived]]-Z260)^2</f>
        <v>1.5449985549201925E-2</v>
      </c>
    </row>
    <row r="261" spans="1:27" x14ac:dyDescent="0.25">
      <c r="A261" s="14">
        <v>0</v>
      </c>
      <c r="B261" s="14" t="s">
        <v>9</v>
      </c>
      <c r="C261" s="14">
        <v>3</v>
      </c>
      <c r="D261" s="14" t="s">
        <v>8</v>
      </c>
      <c r="E261" s="14">
        <v>27</v>
      </c>
      <c r="F261" s="15">
        <v>7.8958000000000004</v>
      </c>
      <c r="G261" s="14">
        <v>0</v>
      </c>
      <c r="H261" s="14">
        <v>0</v>
      </c>
      <c r="I261" s="20">
        <f>Table1342[[#This Row],[Age]]/$E$1</f>
        <v>0.33750000000000002</v>
      </c>
      <c r="J261" s="20">
        <f>LOG10(Table1342[[#This Row],[Fare]]+1)</f>
        <v>0.94918501031343461</v>
      </c>
      <c r="K261" s="14">
        <f>IF(Table1342[[#This Row],[Pclass]]=1,1,0)</f>
        <v>0</v>
      </c>
      <c r="L261" s="14">
        <f>IF(Table1342[[#This Row],[Pclass]]=2,1,0)</f>
        <v>0</v>
      </c>
      <c r="M261" s="14">
        <f>IF(Table1342[[#This Row],[Embarked]]="S",1,0)</f>
        <v>1</v>
      </c>
      <c r="N261" s="14">
        <f>IF(Table1342[[#This Row],[Embarked]]="C",1,0)</f>
        <v>0</v>
      </c>
      <c r="O261" s="14">
        <f>IF(Table1342[[#This Row],[Sex]]="male",1,0)</f>
        <v>1</v>
      </c>
      <c r="P261" s="14">
        <v>1</v>
      </c>
      <c r="V261" s="22">
        <v>-1.5599026882191576</v>
      </c>
      <c r="W261" s="22">
        <v>9.3829937156709065E-2</v>
      </c>
      <c r="X261" s="20">
        <f t="shared" ref="X261:Y324" si="8">IF(V261&lt;0,0,V261)</f>
        <v>0</v>
      </c>
      <c r="Y261" s="20">
        <f t="shared" si="8"/>
        <v>9.3829937156709065E-2</v>
      </c>
      <c r="Z261" s="20">
        <f t="shared" ref="Z261:Z324" si="9">X261+Y261</f>
        <v>9.3829937156709065E-2</v>
      </c>
      <c r="AA261" s="20">
        <f>(Table134[[#This Row],[Survived]]-Z261)^2</f>
        <v>8.8040571068319726E-3</v>
      </c>
    </row>
    <row r="262" spans="1:27" x14ac:dyDescent="0.25">
      <c r="A262" s="14">
        <v>1</v>
      </c>
      <c r="B262" s="14" t="s">
        <v>12</v>
      </c>
      <c r="C262" s="14">
        <v>2</v>
      </c>
      <c r="D262" s="14" t="s">
        <v>10</v>
      </c>
      <c r="E262" s="14">
        <v>30</v>
      </c>
      <c r="F262" s="15">
        <v>12.35</v>
      </c>
      <c r="G262" s="14">
        <v>0</v>
      </c>
      <c r="H262" s="14">
        <v>0</v>
      </c>
      <c r="I262" s="20">
        <f>Table1342[[#This Row],[Age]]/$E$1</f>
        <v>0.375</v>
      </c>
      <c r="J262" s="20">
        <f>LOG10(Table1342[[#This Row],[Fare]]+1)</f>
        <v>1.1254812657005939</v>
      </c>
      <c r="K262" s="14">
        <f>IF(Table1342[[#This Row],[Pclass]]=1,1,0)</f>
        <v>0</v>
      </c>
      <c r="L262" s="14">
        <f>IF(Table1342[[#This Row],[Pclass]]=2,1,0)</f>
        <v>1</v>
      </c>
      <c r="M262" s="14">
        <f>IF(Table1342[[#This Row],[Embarked]]="S",1,0)</f>
        <v>0</v>
      </c>
      <c r="N262" s="14">
        <f>IF(Table1342[[#This Row],[Embarked]]="C",1,0)</f>
        <v>0</v>
      </c>
      <c r="O262" s="14">
        <f>IF(Table1342[[#This Row],[Sex]]="male",1,0)</f>
        <v>0</v>
      </c>
      <c r="P262" s="14">
        <v>1</v>
      </c>
      <c r="V262" s="22">
        <v>0.57923483214393312</v>
      </c>
      <c r="W262" s="22">
        <v>-1.9182278000760349</v>
      </c>
      <c r="X262" s="20">
        <f t="shared" si="8"/>
        <v>0.57923483214393312</v>
      </c>
      <c r="Y262" s="20">
        <f t="shared" si="8"/>
        <v>0</v>
      </c>
      <c r="Z262" s="20">
        <f t="shared" si="9"/>
        <v>0.57923483214393312</v>
      </c>
      <c r="AA262" s="20">
        <f>(Table134[[#This Row],[Survived]]-Z262)^2</f>
        <v>0.17704332648094415</v>
      </c>
    </row>
    <row r="263" spans="1:27" x14ac:dyDescent="0.25">
      <c r="A263" s="14">
        <v>1</v>
      </c>
      <c r="B263" s="14" t="s">
        <v>9</v>
      </c>
      <c r="C263" s="14">
        <v>2</v>
      </c>
      <c r="D263" s="14" t="s">
        <v>10</v>
      </c>
      <c r="E263" s="14">
        <v>22</v>
      </c>
      <c r="F263" s="15">
        <v>29</v>
      </c>
      <c r="G263" s="14">
        <v>1</v>
      </c>
      <c r="H263" s="14">
        <v>1</v>
      </c>
      <c r="I263" s="20">
        <f>Table1342[[#This Row],[Age]]/$E$1</f>
        <v>0.27500000000000002</v>
      </c>
      <c r="J263" s="20">
        <f>LOG10(Table1342[[#This Row],[Fare]]+1)</f>
        <v>1.4771212547196624</v>
      </c>
      <c r="K263" s="14">
        <f>IF(Table1342[[#This Row],[Pclass]]=1,1,0)</f>
        <v>0</v>
      </c>
      <c r="L263" s="14">
        <f>IF(Table1342[[#This Row],[Pclass]]=2,1,0)</f>
        <v>1</v>
      </c>
      <c r="M263" s="14">
        <f>IF(Table1342[[#This Row],[Embarked]]="S",1,0)</f>
        <v>1</v>
      </c>
      <c r="N263" s="14">
        <f>IF(Table1342[[#This Row],[Embarked]]="C",1,0)</f>
        <v>0</v>
      </c>
      <c r="O263" s="14">
        <f>IF(Table1342[[#This Row],[Sex]]="male",1,0)</f>
        <v>0</v>
      </c>
      <c r="P263" s="14">
        <v>1</v>
      </c>
      <c r="V263" s="22">
        <v>-0.93965872661536265</v>
      </c>
      <c r="W263" s="22">
        <v>0.77616965273055571</v>
      </c>
      <c r="X263" s="20">
        <f t="shared" si="8"/>
        <v>0</v>
      </c>
      <c r="Y263" s="20">
        <f t="shared" si="8"/>
        <v>0.77616965273055571</v>
      </c>
      <c r="Z263" s="20">
        <f t="shared" si="9"/>
        <v>0.77616965273055571</v>
      </c>
      <c r="AA263" s="20">
        <f>(Table134[[#This Row],[Survived]]-Z263)^2</f>
        <v>5.0100024358760022E-2</v>
      </c>
    </row>
    <row r="264" spans="1:27" x14ac:dyDescent="0.25">
      <c r="A264" s="14">
        <v>1</v>
      </c>
      <c r="B264" s="14" t="s">
        <v>11</v>
      </c>
      <c r="C264" s="14">
        <v>1</v>
      </c>
      <c r="D264" s="14" t="s">
        <v>10</v>
      </c>
      <c r="E264" s="14">
        <v>36</v>
      </c>
      <c r="F264" s="15">
        <v>135.63329999999999</v>
      </c>
      <c r="G264" s="14">
        <v>0</v>
      </c>
      <c r="H264" s="14">
        <v>0</v>
      </c>
      <c r="I264" s="20">
        <f>Table1342[[#This Row],[Age]]/$E$1</f>
        <v>0.45</v>
      </c>
      <c r="J264" s="20">
        <f>LOG10(Table1342[[#This Row],[Fare]]+1)</f>
        <v>2.1355565576455011</v>
      </c>
      <c r="K264" s="14">
        <f>IF(Table1342[[#This Row],[Pclass]]=1,1,0)</f>
        <v>1</v>
      </c>
      <c r="L264" s="14">
        <f>IF(Table1342[[#This Row],[Pclass]]=2,1,0)</f>
        <v>0</v>
      </c>
      <c r="M264" s="14">
        <f>IF(Table1342[[#This Row],[Embarked]]="S",1,0)</f>
        <v>0</v>
      </c>
      <c r="N264" s="14">
        <f>IF(Table1342[[#This Row],[Embarked]]="C",1,0)</f>
        <v>1</v>
      </c>
      <c r="O264" s="14">
        <f>IF(Table1342[[#This Row],[Sex]]="male",1,0)</f>
        <v>0</v>
      </c>
      <c r="P264" s="14">
        <v>1</v>
      </c>
      <c r="V264" s="22">
        <v>1.0008610856086486</v>
      </c>
      <c r="W264" s="22">
        <v>-2.3827737064120891</v>
      </c>
      <c r="X264" s="20">
        <f t="shared" si="8"/>
        <v>1.0008610856086486</v>
      </c>
      <c r="Y264" s="20">
        <f t="shared" si="8"/>
        <v>0</v>
      </c>
      <c r="Z264" s="20">
        <f t="shared" si="9"/>
        <v>1.0008610856086486</v>
      </c>
      <c r="AA264" s="20">
        <f>(Table134[[#This Row],[Survived]]-Z264)^2</f>
        <v>7.4146842542175606E-7</v>
      </c>
    </row>
    <row r="265" spans="1:27" x14ac:dyDescent="0.25">
      <c r="A265" s="14">
        <v>0</v>
      </c>
      <c r="B265" s="14" t="s">
        <v>9</v>
      </c>
      <c r="C265" s="14">
        <v>3</v>
      </c>
      <c r="D265" s="14" t="s">
        <v>8</v>
      </c>
      <c r="E265" s="14">
        <v>61</v>
      </c>
      <c r="F265" s="15">
        <v>6.2374999999999998</v>
      </c>
      <c r="G265" s="14">
        <v>0</v>
      </c>
      <c r="H265" s="14">
        <v>0</v>
      </c>
      <c r="I265" s="20">
        <f>Table1342[[#This Row],[Age]]/$E$1</f>
        <v>0.76249999999999996</v>
      </c>
      <c r="J265" s="20">
        <f>LOG10(Table1342[[#This Row],[Fare]]+1)</f>
        <v>0.8595885767354926</v>
      </c>
      <c r="K265" s="14">
        <f>IF(Table1342[[#This Row],[Pclass]]=1,1,0)</f>
        <v>0</v>
      </c>
      <c r="L265" s="14">
        <f>IF(Table1342[[#This Row],[Pclass]]=2,1,0)</f>
        <v>0</v>
      </c>
      <c r="M265" s="14">
        <f>IF(Table1342[[#This Row],[Embarked]]="S",1,0)</f>
        <v>1</v>
      </c>
      <c r="N265" s="14">
        <f>IF(Table1342[[#This Row],[Embarked]]="C",1,0)</f>
        <v>0</v>
      </c>
      <c r="O265" s="14">
        <f>IF(Table1342[[#This Row],[Sex]]="male",1,0)</f>
        <v>1</v>
      </c>
      <c r="P265" s="14">
        <v>1</v>
      </c>
      <c r="V265" s="22">
        <v>-1.8733882660341103</v>
      </c>
      <c r="W265" s="22">
        <v>-0.1356585068388565</v>
      </c>
      <c r="X265" s="20">
        <f t="shared" si="8"/>
        <v>0</v>
      </c>
      <c r="Y265" s="20">
        <f t="shared" si="8"/>
        <v>0</v>
      </c>
      <c r="Z265" s="20">
        <f t="shared" si="9"/>
        <v>0</v>
      </c>
      <c r="AA265" s="20">
        <f>(Table134[[#This Row],[Survived]]-Z265)^2</f>
        <v>0</v>
      </c>
    </row>
    <row r="266" spans="1:27" x14ac:dyDescent="0.25">
      <c r="A266" s="14">
        <v>1</v>
      </c>
      <c r="B266" s="14" t="s">
        <v>9</v>
      </c>
      <c r="C266" s="14">
        <v>2</v>
      </c>
      <c r="D266" s="14" t="s">
        <v>10</v>
      </c>
      <c r="E266" s="14">
        <v>36</v>
      </c>
      <c r="F266" s="15">
        <v>13</v>
      </c>
      <c r="G266" s="14">
        <v>0</v>
      </c>
      <c r="H266" s="14">
        <v>0</v>
      </c>
      <c r="I266" s="20">
        <f>Table1342[[#This Row],[Age]]/$E$1</f>
        <v>0.45</v>
      </c>
      <c r="J266" s="20">
        <f>LOG10(Table1342[[#This Row],[Fare]]+1)</f>
        <v>1.146128035678238</v>
      </c>
      <c r="K266" s="14">
        <f>IF(Table1342[[#This Row],[Pclass]]=1,1,0)</f>
        <v>0</v>
      </c>
      <c r="L266" s="14">
        <f>IF(Table1342[[#This Row],[Pclass]]=2,1,0)</f>
        <v>1</v>
      </c>
      <c r="M266" s="14">
        <f>IF(Table1342[[#This Row],[Embarked]]="S",1,0)</f>
        <v>1</v>
      </c>
      <c r="N266" s="14">
        <f>IF(Table1342[[#This Row],[Embarked]]="C",1,0)</f>
        <v>0</v>
      </c>
      <c r="O266" s="14">
        <f>IF(Table1342[[#This Row],[Sex]]="male",1,0)</f>
        <v>0</v>
      </c>
      <c r="P266" s="14">
        <v>1</v>
      </c>
      <c r="V266" s="22">
        <v>-1.0197304745303006</v>
      </c>
      <c r="W266" s="22">
        <v>0.74860341261985841</v>
      </c>
      <c r="X266" s="20">
        <f t="shared" si="8"/>
        <v>0</v>
      </c>
      <c r="Y266" s="20">
        <f t="shared" si="8"/>
        <v>0.74860341261985841</v>
      </c>
      <c r="Z266" s="20">
        <f t="shared" si="9"/>
        <v>0.74860341261985841</v>
      </c>
      <c r="AA266" s="20">
        <f>(Table134[[#This Row],[Survived]]-Z266)^2</f>
        <v>6.320024414638116E-2</v>
      </c>
    </row>
    <row r="267" spans="1:27" x14ac:dyDescent="0.25">
      <c r="A267" s="14">
        <v>1</v>
      </c>
      <c r="B267" s="14" t="s">
        <v>9</v>
      </c>
      <c r="C267" s="14">
        <v>3</v>
      </c>
      <c r="D267" s="14" t="s">
        <v>10</v>
      </c>
      <c r="E267" s="14">
        <v>31</v>
      </c>
      <c r="F267" s="15">
        <v>20.524999999999999</v>
      </c>
      <c r="G267" s="14">
        <v>1</v>
      </c>
      <c r="H267" s="14">
        <v>1</v>
      </c>
      <c r="I267" s="20">
        <f>Table1342[[#This Row],[Age]]/$E$1</f>
        <v>0.38750000000000001</v>
      </c>
      <c r="J267" s="20">
        <f>LOG10(Table1342[[#This Row],[Fare]]+1)</f>
        <v>1.3329431601256923</v>
      </c>
      <c r="K267" s="14">
        <f>IF(Table1342[[#This Row],[Pclass]]=1,1,0)</f>
        <v>0</v>
      </c>
      <c r="L267" s="14">
        <f>IF(Table1342[[#This Row],[Pclass]]=2,1,0)</f>
        <v>0</v>
      </c>
      <c r="M267" s="14">
        <f>IF(Table1342[[#This Row],[Embarked]]="S",1,0)</f>
        <v>1</v>
      </c>
      <c r="N267" s="14">
        <f>IF(Table1342[[#This Row],[Embarked]]="C",1,0)</f>
        <v>0</v>
      </c>
      <c r="O267" s="14">
        <f>IF(Table1342[[#This Row],[Sex]]="male",1,0)</f>
        <v>0</v>
      </c>
      <c r="P267" s="14">
        <v>1</v>
      </c>
      <c r="V267" s="22">
        <v>-1.1441463765032411</v>
      </c>
      <c r="W267" s="22">
        <v>0.50181453764016881</v>
      </c>
      <c r="X267" s="20">
        <f t="shared" si="8"/>
        <v>0</v>
      </c>
      <c r="Y267" s="20">
        <f t="shared" si="8"/>
        <v>0.50181453764016881</v>
      </c>
      <c r="Z267" s="20">
        <f t="shared" si="9"/>
        <v>0.50181453764016881</v>
      </c>
      <c r="AA267" s="20">
        <f>(Table134[[#This Row],[Survived]]-Z267)^2</f>
        <v>0.24818875490667877</v>
      </c>
    </row>
    <row r="268" spans="1:27" x14ac:dyDescent="0.25">
      <c r="A268" s="14">
        <v>1</v>
      </c>
      <c r="B268" s="14" t="s">
        <v>11</v>
      </c>
      <c r="C268" s="14">
        <v>1</v>
      </c>
      <c r="D268" s="14" t="s">
        <v>10</v>
      </c>
      <c r="E268" s="14">
        <v>16</v>
      </c>
      <c r="F268" s="15">
        <v>57.979199999999999</v>
      </c>
      <c r="G268" s="14">
        <v>0</v>
      </c>
      <c r="H268" s="14">
        <v>1</v>
      </c>
      <c r="I268" s="20">
        <f>Table1342[[#This Row],[Age]]/$E$1</f>
        <v>0.2</v>
      </c>
      <c r="J268" s="20">
        <f>LOG10(Table1342[[#This Row],[Fare]]+1)</f>
        <v>1.770698877440231</v>
      </c>
      <c r="K268" s="14">
        <f>IF(Table1342[[#This Row],[Pclass]]=1,1,0)</f>
        <v>1</v>
      </c>
      <c r="L268" s="14">
        <f>IF(Table1342[[#This Row],[Pclass]]=2,1,0)</f>
        <v>0</v>
      </c>
      <c r="M268" s="14">
        <f>IF(Table1342[[#This Row],[Embarked]]="S",1,0)</f>
        <v>0</v>
      </c>
      <c r="N268" s="14">
        <f>IF(Table1342[[#This Row],[Embarked]]="C",1,0)</f>
        <v>1</v>
      </c>
      <c r="O268" s="14">
        <f>IF(Table1342[[#This Row],[Sex]]="male",1,0)</f>
        <v>0</v>
      </c>
      <c r="P268" s="14">
        <v>1</v>
      </c>
      <c r="V268" s="22">
        <v>1.1457316799854869</v>
      </c>
      <c r="W268" s="22">
        <v>-2.2877805765325734</v>
      </c>
      <c r="X268" s="20">
        <f t="shared" si="8"/>
        <v>1.1457316799854869</v>
      </c>
      <c r="Y268" s="20">
        <f t="shared" si="8"/>
        <v>0</v>
      </c>
      <c r="Z268" s="20">
        <f t="shared" si="9"/>
        <v>1.1457316799854869</v>
      </c>
      <c r="AA268" s="20">
        <f>(Table134[[#This Row],[Survived]]-Z268)^2</f>
        <v>2.1237722551392352E-2</v>
      </c>
    </row>
    <row r="269" spans="1:27" x14ac:dyDescent="0.25">
      <c r="A269" s="14">
        <v>0</v>
      </c>
      <c r="B269" s="14" t="s">
        <v>9</v>
      </c>
      <c r="C269" s="14">
        <v>1</v>
      </c>
      <c r="D269" s="14" t="s">
        <v>8</v>
      </c>
      <c r="E269" s="14">
        <v>45.5</v>
      </c>
      <c r="F269" s="15">
        <v>28.5</v>
      </c>
      <c r="G269" s="14">
        <v>0</v>
      </c>
      <c r="H269" s="14">
        <v>0</v>
      </c>
      <c r="I269" s="20">
        <f>Table1342[[#This Row],[Age]]/$E$1</f>
        <v>0.56874999999999998</v>
      </c>
      <c r="J269" s="20">
        <f>LOG10(Table1342[[#This Row],[Fare]]+1)</f>
        <v>1.469822015978163</v>
      </c>
      <c r="K269" s="14">
        <f>IF(Table1342[[#This Row],[Pclass]]=1,1,0)</f>
        <v>1</v>
      </c>
      <c r="L269" s="14">
        <f>IF(Table1342[[#This Row],[Pclass]]=2,1,0)</f>
        <v>0</v>
      </c>
      <c r="M269" s="14">
        <f>IF(Table1342[[#This Row],[Embarked]]="S",1,0)</f>
        <v>1</v>
      </c>
      <c r="N269" s="14">
        <f>IF(Table1342[[#This Row],[Embarked]]="C",1,0)</f>
        <v>0</v>
      </c>
      <c r="O269" s="14">
        <f>IF(Table1342[[#This Row],[Sex]]="male",1,0)</f>
        <v>1</v>
      </c>
      <c r="P269" s="14">
        <v>1</v>
      </c>
      <c r="V269" s="22">
        <v>-1.3507157705202191</v>
      </c>
      <c r="W269" s="22">
        <v>0.38465221701517693</v>
      </c>
      <c r="X269" s="20">
        <f t="shared" si="8"/>
        <v>0</v>
      </c>
      <c r="Y269" s="20">
        <f t="shared" si="8"/>
        <v>0.38465221701517693</v>
      </c>
      <c r="Z269" s="20">
        <f t="shared" si="9"/>
        <v>0.38465221701517693</v>
      </c>
      <c r="AA269" s="20">
        <f>(Table134[[#This Row],[Survived]]-Z269)^2</f>
        <v>0.14795732805469078</v>
      </c>
    </row>
    <row r="270" spans="1:27" x14ac:dyDescent="0.25">
      <c r="A270" s="14">
        <v>0</v>
      </c>
      <c r="B270" s="14" t="s">
        <v>9</v>
      </c>
      <c r="C270" s="14">
        <v>1</v>
      </c>
      <c r="D270" s="14" t="s">
        <v>8</v>
      </c>
      <c r="E270" s="14">
        <v>38</v>
      </c>
      <c r="F270" s="15">
        <v>153.46250000000001</v>
      </c>
      <c r="G270" s="14">
        <v>0</v>
      </c>
      <c r="H270" s="14">
        <v>1</v>
      </c>
      <c r="I270" s="20">
        <f>Table1342[[#This Row],[Age]]/$E$1</f>
        <v>0.47499999999999998</v>
      </c>
      <c r="J270" s="20">
        <f>LOG10(Table1342[[#This Row],[Fare]]+1)</f>
        <v>2.1888230596841365</v>
      </c>
      <c r="K270" s="14">
        <f>IF(Table1342[[#This Row],[Pclass]]=1,1,0)</f>
        <v>1</v>
      </c>
      <c r="L270" s="14">
        <f>IF(Table1342[[#This Row],[Pclass]]=2,1,0)</f>
        <v>0</v>
      </c>
      <c r="M270" s="14">
        <f>IF(Table1342[[#This Row],[Embarked]]="S",1,0)</f>
        <v>1</v>
      </c>
      <c r="N270" s="14">
        <f>IF(Table1342[[#This Row],[Embarked]]="C",1,0)</f>
        <v>0</v>
      </c>
      <c r="O270" s="14">
        <f>IF(Table1342[[#This Row],[Sex]]="male",1,0)</f>
        <v>1</v>
      </c>
      <c r="P270" s="14">
        <v>1</v>
      </c>
      <c r="V270" s="22">
        <v>-1.3081053992379597</v>
      </c>
      <c r="W270" s="22">
        <v>0.4750749929256366</v>
      </c>
      <c r="X270" s="20">
        <f t="shared" si="8"/>
        <v>0</v>
      </c>
      <c r="Y270" s="20">
        <f t="shared" si="8"/>
        <v>0.4750749929256366</v>
      </c>
      <c r="Z270" s="20">
        <f t="shared" si="9"/>
        <v>0.4750749929256366</v>
      </c>
      <c r="AA270" s="20">
        <f>(Table134[[#This Row],[Survived]]-Z270)^2</f>
        <v>0.22569624890329365</v>
      </c>
    </row>
    <row r="271" spans="1:27" x14ac:dyDescent="0.25">
      <c r="A271" s="14">
        <v>0</v>
      </c>
      <c r="B271" s="14" t="s">
        <v>9</v>
      </c>
      <c r="C271" s="14">
        <v>3</v>
      </c>
      <c r="D271" s="14" t="s">
        <v>8</v>
      </c>
      <c r="E271" s="14">
        <v>16</v>
      </c>
      <c r="F271" s="15">
        <v>18</v>
      </c>
      <c r="G271" s="14">
        <v>2</v>
      </c>
      <c r="H271" s="14">
        <v>0</v>
      </c>
      <c r="I271" s="20">
        <f>Table1342[[#This Row],[Age]]/$E$1</f>
        <v>0.2</v>
      </c>
      <c r="J271" s="20">
        <f>LOG10(Table1342[[#This Row],[Fare]]+1)</f>
        <v>1.2787536009528289</v>
      </c>
      <c r="K271" s="14">
        <f>IF(Table1342[[#This Row],[Pclass]]=1,1,0)</f>
        <v>0</v>
      </c>
      <c r="L271" s="14">
        <f>IF(Table1342[[#This Row],[Pclass]]=2,1,0)</f>
        <v>0</v>
      </c>
      <c r="M271" s="14">
        <f>IF(Table1342[[#This Row],[Embarked]]="S",1,0)</f>
        <v>1</v>
      </c>
      <c r="N271" s="14">
        <f>IF(Table1342[[#This Row],[Embarked]]="C",1,0)</f>
        <v>0</v>
      </c>
      <c r="O271" s="14">
        <f>IF(Table1342[[#This Row],[Sex]]="male",1,0)</f>
        <v>1</v>
      </c>
      <c r="P271" s="14">
        <v>1</v>
      </c>
      <c r="V271" s="22">
        <v>-1.4904975822832423</v>
      </c>
      <c r="W271" s="22">
        <v>3.3993218761870114E-2</v>
      </c>
      <c r="X271" s="20">
        <f t="shared" si="8"/>
        <v>0</v>
      </c>
      <c r="Y271" s="20">
        <f t="shared" si="8"/>
        <v>3.3993218761870114E-2</v>
      </c>
      <c r="Z271" s="20">
        <f t="shared" si="9"/>
        <v>3.3993218761870114E-2</v>
      </c>
      <c r="AA271" s="20">
        <f>(Table134[[#This Row],[Survived]]-Z271)^2</f>
        <v>1.1555389217923584E-3</v>
      </c>
    </row>
    <row r="272" spans="1:27" x14ac:dyDescent="0.25">
      <c r="A272" s="14">
        <v>0</v>
      </c>
      <c r="B272" s="14" t="s">
        <v>9</v>
      </c>
      <c r="C272" s="14">
        <v>1</v>
      </c>
      <c r="D272" s="14" t="s">
        <v>8</v>
      </c>
      <c r="E272" s="14">
        <v>29</v>
      </c>
      <c r="F272" s="15">
        <v>66.599999999999994</v>
      </c>
      <c r="G272" s="14">
        <v>1</v>
      </c>
      <c r="H272" s="14">
        <v>0</v>
      </c>
      <c r="I272" s="20">
        <f>Table1342[[#This Row],[Age]]/$E$1</f>
        <v>0.36249999999999999</v>
      </c>
      <c r="J272" s="20">
        <f>LOG10(Table1342[[#This Row],[Fare]]+1)</f>
        <v>1.8299466959416359</v>
      </c>
      <c r="K272" s="14">
        <f>IF(Table1342[[#This Row],[Pclass]]=1,1,0)</f>
        <v>1</v>
      </c>
      <c r="L272" s="14">
        <f>IF(Table1342[[#This Row],[Pclass]]=2,1,0)</f>
        <v>0</v>
      </c>
      <c r="M272" s="14">
        <f>IF(Table1342[[#This Row],[Embarked]]="S",1,0)</f>
        <v>1</v>
      </c>
      <c r="N272" s="14">
        <f>IF(Table1342[[#This Row],[Embarked]]="C",1,0)</f>
        <v>0</v>
      </c>
      <c r="O272" s="14">
        <f>IF(Table1342[[#This Row],[Sex]]="male",1,0)</f>
        <v>1</v>
      </c>
      <c r="P272" s="14">
        <v>1</v>
      </c>
      <c r="V272" s="22">
        <v>-1.2126562086658144</v>
      </c>
      <c r="W272" s="22">
        <v>0.44086682800187305</v>
      </c>
      <c r="X272" s="20">
        <f t="shared" si="8"/>
        <v>0</v>
      </c>
      <c r="Y272" s="20">
        <f t="shared" si="8"/>
        <v>0.44086682800187305</v>
      </c>
      <c r="Z272" s="20">
        <f t="shared" si="9"/>
        <v>0.44086682800187305</v>
      </c>
      <c r="AA272" s="20">
        <f>(Table134[[#This Row],[Survived]]-Z272)^2</f>
        <v>0.1943635600324331</v>
      </c>
    </row>
    <row r="273" spans="1:27" x14ac:dyDescent="0.25">
      <c r="A273" s="14">
        <v>1</v>
      </c>
      <c r="B273" s="14" t="s">
        <v>11</v>
      </c>
      <c r="C273" s="14">
        <v>1</v>
      </c>
      <c r="D273" s="14" t="s">
        <v>10</v>
      </c>
      <c r="E273" s="14">
        <v>41</v>
      </c>
      <c r="F273" s="15">
        <v>134.5</v>
      </c>
      <c r="G273" s="14">
        <v>0</v>
      </c>
      <c r="H273" s="14">
        <v>0</v>
      </c>
      <c r="I273" s="20">
        <f>Table1342[[#This Row],[Age]]/$E$1</f>
        <v>0.51249999999999996</v>
      </c>
      <c r="J273" s="20">
        <f>LOG10(Table1342[[#This Row],[Fare]]+1)</f>
        <v>2.1319392952104246</v>
      </c>
      <c r="K273" s="14">
        <f>IF(Table1342[[#This Row],[Pclass]]=1,1,0)</f>
        <v>1</v>
      </c>
      <c r="L273" s="14">
        <f>IF(Table1342[[#This Row],[Pclass]]=2,1,0)</f>
        <v>0</v>
      </c>
      <c r="M273" s="14">
        <f>IF(Table1342[[#This Row],[Embarked]]="S",1,0)</f>
        <v>0</v>
      </c>
      <c r="N273" s="14">
        <f>IF(Table1342[[#This Row],[Embarked]]="C",1,0)</f>
        <v>1</v>
      </c>
      <c r="O273" s="14">
        <f>IF(Table1342[[#This Row],[Sex]]="male",1,0)</f>
        <v>0</v>
      </c>
      <c r="P273" s="14">
        <v>1</v>
      </c>
      <c r="V273" s="22">
        <v>0.95487146244692012</v>
      </c>
      <c r="W273" s="22">
        <v>-2.4158389950720385</v>
      </c>
      <c r="X273" s="20">
        <f t="shared" si="8"/>
        <v>0.95487146244692012</v>
      </c>
      <c r="Y273" s="20">
        <f t="shared" si="8"/>
        <v>0</v>
      </c>
      <c r="Z273" s="20">
        <f t="shared" si="9"/>
        <v>0.95487146244692012</v>
      </c>
      <c r="AA273" s="20">
        <f>(Table134[[#This Row],[Survived]]-Z273)^2</f>
        <v>2.0365849016797414E-3</v>
      </c>
    </row>
    <row r="274" spans="1:27" x14ac:dyDescent="0.25">
      <c r="A274" s="14">
        <v>1</v>
      </c>
      <c r="B274" s="14" t="s">
        <v>9</v>
      </c>
      <c r="C274" s="14">
        <v>3</v>
      </c>
      <c r="D274" s="14" t="s">
        <v>8</v>
      </c>
      <c r="E274" s="14">
        <v>45</v>
      </c>
      <c r="F274" s="15">
        <v>8.0500000000000007</v>
      </c>
      <c r="G274" s="14">
        <v>0</v>
      </c>
      <c r="H274" s="14">
        <v>0</v>
      </c>
      <c r="I274" s="20">
        <f>Table1342[[#This Row],[Age]]/$E$1</f>
        <v>0.5625</v>
      </c>
      <c r="J274" s="20">
        <f>LOG10(Table1342[[#This Row],[Fare]]+1)</f>
        <v>0.9566485792052033</v>
      </c>
      <c r="K274" s="14">
        <f>IF(Table1342[[#This Row],[Pclass]]=1,1,0)</f>
        <v>0</v>
      </c>
      <c r="L274" s="14">
        <f>IF(Table1342[[#This Row],[Pclass]]=2,1,0)</f>
        <v>0</v>
      </c>
      <c r="M274" s="14">
        <f>IF(Table1342[[#This Row],[Embarked]]="S",1,0)</f>
        <v>1</v>
      </c>
      <c r="N274" s="14">
        <f>IF(Table1342[[#This Row],[Embarked]]="C",1,0)</f>
        <v>0</v>
      </c>
      <c r="O274" s="14">
        <f>IF(Table1342[[#This Row],[Sex]]="male",1,0)</f>
        <v>1</v>
      </c>
      <c r="P274" s="14">
        <v>1</v>
      </c>
      <c r="V274" s="22">
        <v>-1.72522701928426</v>
      </c>
      <c r="W274" s="22">
        <v>-2.3741303525097734E-2</v>
      </c>
      <c r="X274" s="20">
        <f t="shared" si="8"/>
        <v>0</v>
      </c>
      <c r="Y274" s="20">
        <f t="shared" si="8"/>
        <v>0</v>
      </c>
      <c r="Z274" s="20">
        <f t="shared" si="9"/>
        <v>0</v>
      </c>
      <c r="AA274" s="20">
        <f>(Table134[[#This Row],[Survived]]-Z274)^2</f>
        <v>1</v>
      </c>
    </row>
    <row r="275" spans="1:27" x14ac:dyDescent="0.25">
      <c r="A275" s="14">
        <v>0</v>
      </c>
      <c r="B275" s="14" t="s">
        <v>9</v>
      </c>
      <c r="C275" s="14">
        <v>1</v>
      </c>
      <c r="D275" s="14" t="s">
        <v>8</v>
      </c>
      <c r="E275" s="14">
        <v>45</v>
      </c>
      <c r="F275" s="15">
        <v>35.5</v>
      </c>
      <c r="G275" s="14">
        <v>0</v>
      </c>
      <c r="H275" s="14">
        <v>0</v>
      </c>
      <c r="I275" s="20">
        <f>Table1342[[#This Row],[Age]]/$E$1</f>
        <v>0.5625</v>
      </c>
      <c r="J275" s="20">
        <f>LOG10(Table1342[[#This Row],[Fare]]+1)</f>
        <v>1.5622928644564746</v>
      </c>
      <c r="K275" s="14">
        <f>IF(Table1342[[#This Row],[Pclass]]=1,1,0)</f>
        <v>1</v>
      </c>
      <c r="L275" s="14">
        <f>IF(Table1342[[#This Row],[Pclass]]=2,1,0)</f>
        <v>0</v>
      </c>
      <c r="M275" s="14">
        <f>IF(Table1342[[#This Row],[Embarked]]="S",1,0)</f>
        <v>1</v>
      </c>
      <c r="N275" s="14">
        <f>IF(Table1342[[#This Row],[Embarked]]="C",1,0)</f>
        <v>0</v>
      </c>
      <c r="O275" s="14">
        <f>IF(Table1342[[#This Row],[Sex]]="male",1,0)</f>
        <v>1</v>
      </c>
      <c r="P275" s="14">
        <v>1</v>
      </c>
      <c r="V275" s="22">
        <v>-1.345045293746989</v>
      </c>
      <c r="W275" s="22">
        <v>0.39454036645161672</v>
      </c>
      <c r="X275" s="20">
        <f t="shared" si="8"/>
        <v>0</v>
      </c>
      <c r="Y275" s="20">
        <f t="shared" si="8"/>
        <v>0.39454036645161672</v>
      </c>
      <c r="Z275" s="20">
        <f t="shared" si="9"/>
        <v>0.39454036645161672</v>
      </c>
      <c r="AA275" s="20">
        <f>(Table134[[#This Row],[Survived]]-Z275)^2</f>
        <v>0.15566210075977602</v>
      </c>
    </row>
    <row r="276" spans="1:27" x14ac:dyDescent="0.25">
      <c r="A276" s="14">
        <v>1</v>
      </c>
      <c r="B276" s="14" t="s">
        <v>9</v>
      </c>
      <c r="C276" s="14">
        <v>2</v>
      </c>
      <c r="D276" s="14" t="s">
        <v>8</v>
      </c>
      <c r="E276" s="14">
        <v>2</v>
      </c>
      <c r="F276" s="15">
        <v>26</v>
      </c>
      <c r="G276" s="14">
        <v>1</v>
      </c>
      <c r="H276" s="14">
        <v>1</v>
      </c>
      <c r="I276" s="20">
        <f>Table1342[[#This Row],[Age]]/$E$1</f>
        <v>2.5000000000000001E-2</v>
      </c>
      <c r="J276" s="20">
        <f>LOG10(Table1342[[#This Row],[Fare]]+1)</f>
        <v>1.4313637641589874</v>
      </c>
      <c r="K276" s="14">
        <f>IF(Table1342[[#This Row],[Pclass]]=1,1,0)</f>
        <v>0</v>
      </c>
      <c r="L276" s="14">
        <f>IF(Table1342[[#This Row],[Pclass]]=2,1,0)</f>
        <v>1</v>
      </c>
      <c r="M276" s="14">
        <f>IF(Table1342[[#This Row],[Embarked]]="S",1,0)</f>
        <v>1</v>
      </c>
      <c r="N276" s="14">
        <f>IF(Table1342[[#This Row],[Embarked]]="C",1,0)</f>
        <v>0</v>
      </c>
      <c r="O276" s="14">
        <f>IF(Table1342[[#This Row],[Sex]]="male",1,0)</f>
        <v>1</v>
      </c>
      <c r="P276" s="14">
        <v>1</v>
      </c>
      <c r="V276" s="22">
        <v>-1.2568827548996264</v>
      </c>
      <c r="W276" s="22">
        <v>0.40937473364797627</v>
      </c>
      <c r="X276" s="20">
        <f t="shared" si="8"/>
        <v>0</v>
      </c>
      <c r="Y276" s="20">
        <f t="shared" si="8"/>
        <v>0.40937473364797627</v>
      </c>
      <c r="Z276" s="20">
        <f t="shared" si="9"/>
        <v>0.40937473364797627</v>
      </c>
      <c r="AA276" s="20">
        <f>(Table134[[#This Row],[Survived]]-Z276)^2</f>
        <v>0.34883820525339898</v>
      </c>
    </row>
    <row r="277" spans="1:27" x14ac:dyDescent="0.25">
      <c r="A277" s="14">
        <v>1</v>
      </c>
      <c r="B277" s="14" t="s">
        <v>9</v>
      </c>
      <c r="C277" s="14">
        <v>1</v>
      </c>
      <c r="D277" s="14" t="s">
        <v>10</v>
      </c>
      <c r="E277" s="14">
        <v>24</v>
      </c>
      <c r="F277" s="15">
        <v>263</v>
      </c>
      <c r="G277" s="14">
        <v>3</v>
      </c>
      <c r="H277" s="14">
        <v>2</v>
      </c>
      <c r="I277" s="20">
        <f>Table1342[[#This Row],[Age]]/$E$1</f>
        <v>0.3</v>
      </c>
      <c r="J277" s="20">
        <f>LOG10(Table1342[[#This Row],[Fare]]+1)</f>
        <v>2.4216039268698313</v>
      </c>
      <c r="K277" s="14">
        <f>IF(Table1342[[#This Row],[Pclass]]=1,1,0)</f>
        <v>1</v>
      </c>
      <c r="L277" s="14">
        <f>IF(Table1342[[#This Row],[Pclass]]=2,1,0)</f>
        <v>0</v>
      </c>
      <c r="M277" s="14">
        <f>IF(Table1342[[#This Row],[Embarked]]="S",1,0)</f>
        <v>1</v>
      </c>
      <c r="N277" s="14">
        <f>IF(Table1342[[#This Row],[Embarked]]="C",1,0)</f>
        <v>0</v>
      </c>
      <c r="O277" s="14">
        <f>IF(Table1342[[#This Row],[Sex]]="male",1,0)</f>
        <v>0</v>
      </c>
      <c r="P277" s="14">
        <v>1</v>
      </c>
      <c r="V277" s="22">
        <v>-0.76420765841279659</v>
      </c>
      <c r="W277" s="22">
        <v>0.83481520747865945</v>
      </c>
      <c r="X277" s="20">
        <f t="shared" si="8"/>
        <v>0</v>
      </c>
      <c r="Y277" s="20">
        <f t="shared" si="8"/>
        <v>0.83481520747865945</v>
      </c>
      <c r="Z277" s="20">
        <f t="shared" si="9"/>
        <v>0.83481520747865945</v>
      </c>
      <c r="AA277" s="20">
        <f>(Table134[[#This Row],[Survived]]-Z277)^2</f>
        <v>2.7286015680318326E-2</v>
      </c>
    </row>
    <row r="278" spans="1:27" x14ac:dyDescent="0.25">
      <c r="A278" s="14">
        <v>0</v>
      </c>
      <c r="B278" s="14" t="s">
        <v>9</v>
      </c>
      <c r="C278" s="14">
        <v>2</v>
      </c>
      <c r="D278" s="14" t="s">
        <v>8</v>
      </c>
      <c r="E278" s="14">
        <v>28</v>
      </c>
      <c r="F278" s="15">
        <v>13</v>
      </c>
      <c r="G278" s="14">
        <v>0</v>
      </c>
      <c r="H278" s="14">
        <v>0</v>
      </c>
      <c r="I278" s="20">
        <f>Table1342[[#This Row],[Age]]/$E$1</f>
        <v>0.35</v>
      </c>
      <c r="J278" s="20">
        <f>LOG10(Table1342[[#This Row],[Fare]]+1)</f>
        <v>1.146128035678238</v>
      </c>
      <c r="K278" s="14">
        <f>IF(Table1342[[#This Row],[Pclass]]=1,1,0)</f>
        <v>0</v>
      </c>
      <c r="L278" s="14">
        <f>IF(Table1342[[#This Row],[Pclass]]=2,1,0)</f>
        <v>1</v>
      </c>
      <c r="M278" s="14">
        <f>IF(Table1342[[#This Row],[Embarked]]="S",1,0)</f>
        <v>1</v>
      </c>
      <c r="N278" s="14">
        <f>IF(Table1342[[#This Row],[Embarked]]="C",1,0)</f>
        <v>0</v>
      </c>
      <c r="O278" s="14">
        <f>IF(Table1342[[#This Row],[Sex]]="male",1,0)</f>
        <v>1</v>
      </c>
      <c r="P278" s="14">
        <v>1</v>
      </c>
      <c r="V278" s="22">
        <v>-1.446696305099888</v>
      </c>
      <c r="W278" s="22">
        <v>0.30634171208548366</v>
      </c>
      <c r="X278" s="20">
        <f t="shared" si="8"/>
        <v>0</v>
      </c>
      <c r="Y278" s="20">
        <f t="shared" si="8"/>
        <v>0.30634171208548366</v>
      </c>
      <c r="Z278" s="20">
        <f t="shared" si="9"/>
        <v>0.30634171208548366</v>
      </c>
      <c r="AA278" s="20">
        <f>(Table134[[#This Row],[Survived]]-Z278)^2</f>
        <v>9.3845244563465366E-2</v>
      </c>
    </row>
    <row r="279" spans="1:27" x14ac:dyDescent="0.25">
      <c r="A279" s="14">
        <v>0</v>
      </c>
      <c r="B279" s="14" t="s">
        <v>9</v>
      </c>
      <c r="C279" s="14">
        <v>2</v>
      </c>
      <c r="D279" s="14" t="s">
        <v>8</v>
      </c>
      <c r="E279" s="14">
        <v>25</v>
      </c>
      <c r="F279" s="15">
        <v>13</v>
      </c>
      <c r="G279" s="14">
        <v>0</v>
      </c>
      <c r="H279" s="14">
        <v>0</v>
      </c>
      <c r="I279" s="20">
        <f>Table1342[[#This Row],[Age]]/$E$1</f>
        <v>0.3125</v>
      </c>
      <c r="J279" s="20">
        <f>LOG10(Table1342[[#This Row],[Fare]]+1)</f>
        <v>1.146128035678238</v>
      </c>
      <c r="K279" s="14">
        <f>IF(Table1342[[#This Row],[Pclass]]=1,1,0)</f>
        <v>0</v>
      </c>
      <c r="L279" s="14">
        <f>IF(Table1342[[#This Row],[Pclass]]=2,1,0)</f>
        <v>1</v>
      </c>
      <c r="M279" s="14">
        <f>IF(Table1342[[#This Row],[Embarked]]="S",1,0)</f>
        <v>1</v>
      </c>
      <c r="N279" s="14">
        <f>IF(Table1342[[#This Row],[Embarked]]="C",1,0)</f>
        <v>0</v>
      </c>
      <c r="O279" s="14">
        <f>IF(Table1342[[#This Row],[Sex]]="male",1,0)</f>
        <v>1</v>
      </c>
      <c r="P279" s="14">
        <v>1</v>
      </c>
      <c r="V279" s="22">
        <v>-1.4191277791841592</v>
      </c>
      <c r="W279" s="22">
        <v>0.32602580325521879</v>
      </c>
      <c r="X279" s="20">
        <f t="shared" si="8"/>
        <v>0</v>
      </c>
      <c r="Y279" s="20">
        <f t="shared" si="8"/>
        <v>0.32602580325521879</v>
      </c>
      <c r="Z279" s="20">
        <f t="shared" si="9"/>
        <v>0.32602580325521879</v>
      </c>
      <c r="AA279" s="20">
        <f>(Table134[[#This Row],[Survived]]-Z279)^2</f>
        <v>0.10629282438821064</v>
      </c>
    </row>
    <row r="280" spans="1:27" x14ac:dyDescent="0.25">
      <c r="A280" s="14">
        <v>0</v>
      </c>
      <c r="B280" s="14" t="s">
        <v>9</v>
      </c>
      <c r="C280" s="14">
        <v>2</v>
      </c>
      <c r="D280" s="14" t="s">
        <v>8</v>
      </c>
      <c r="E280" s="14">
        <v>36</v>
      </c>
      <c r="F280" s="15">
        <v>13</v>
      </c>
      <c r="G280" s="14">
        <v>0</v>
      </c>
      <c r="H280" s="14">
        <v>0</v>
      </c>
      <c r="I280" s="20">
        <f>Table1342[[#This Row],[Age]]/$E$1</f>
        <v>0.45</v>
      </c>
      <c r="J280" s="20">
        <f>LOG10(Table1342[[#This Row],[Fare]]+1)</f>
        <v>1.146128035678238</v>
      </c>
      <c r="K280" s="14">
        <f>IF(Table1342[[#This Row],[Pclass]]=1,1,0)</f>
        <v>0</v>
      </c>
      <c r="L280" s="14">
        <f>IF(Table1342[[#This Row],[Pclass]]=2,1,0)</f>
        <v>1</v>
      </c>
      <c r="M280" s="14">
        <f>IF(Table1342[[#This Row],[Embarked]]="S",1,0)</f>
        <v>1</v>
      </c>
      <c r="N280" s="14">
        <f>IF(Table1342[[#This Row],[Embarked]]="C",1,0)</f>
        <v>0</v>
      </c>
      <c r="O280" s="14">
        <f>IF(Table1342[[#This Row],[Sex]]="male",1,0)</f>
        <v>1</v>
      </c>
      <c r="P280" s="14">
        <v>1</v>
      </c>
      <c r="V280" s="22">
        <v>-1.520212374208499</v>
      </c>
      <c r="W280" s="22">
        <v>0.25385080229952228</v>
      </c>
      <c r="X280" s="20">
        <f t="shared" si="8"/>
        <v>0</v>
      </c>
      <c r="Y280" s="20">
        <f t="shared" si="8"/>
        <v>0.25385080229952228</v>
      </c>
      <c r="Z280" s="20">
        <f t="shared" si="9"/>
        <v>0.25385080229952228</v>
      </c>
      <c r="AA280" s="20">
        <f>(Table134[[#This Row],[Survived]]-Z280)^2</f>
        <v>6.4440229828111151E-2</v>
      </c>
    </row>
    <row r="281" spans="1:27" x14ac:dyDescent="0.25">
      <c r="A281" s="14">
        <v>1</v>
      </c>
      <c r="B281" s="14" t="s">
        <v>9</v>
      </c>
      <c r="C281" s="14">
        <v>2</v>
      </c>
      <c r="D281" s="14" t="s">
        <v>10</v>
      </c>
      <c r="E281" s="14">
        <v>24</v>
      </c>
      <c r="F281" s="15">
        <v>13</v>
      </c>
      <c r="G281" s="14">
        <v>0</v>
      </c>
      <c r="H281" s="14">
        <v>0</v>
      </c>
      <c r="I281" s="20">
        <f>Table1342[[#This Row],[Age]]/$E$1</f>
        <v>0.3</v>
      </c>
      <c r="J281" s="20">
        <f>LOG10(Table1342[[#This Row],[Fare]]+1)</f>
        <v>1.146128035678238</v>
      </c>
      <c r="K281" s="14">
        <f>IF(Table1342[[#This Row],[Pclass]]=1,1,0)</f>
        <v>0</v>
      </c>
      <c r="L281" s="14">
        <f>IF(Table1342[[#This Row],[Pclass]]=2,1,0)</f>
        <v>1</v>
      </c>
      <c r="M281" s="14">
        <f>IF(Table1342[[#This Row],[Embarked]]="S",1,0)</f>
        <v>1</v>
      </c>
      <c r="N281" s="14">
        <f>IF(Table1342[[#This Row],[Embarked]]="C",1,0)</f>
        <v>0</v>
      </c>
      <c r="O281" s="14">
        <f>IF(Table1342[[#This Row],[Sex]]="male",1,0)</f>
        <v>0</v>
      </c>
      <c r="P281" s="14">
        <v>1</v>
      </c>
      <c r="V281" s="22">
        <v>-0.90945637086738462</v>
      </c>
      <c r="W281" s="22">
        <v>0.82733977729880026</v>
      </c>
      <c r="X281" s="20">
        <f t="shared" si="8"/>
        <v>0</v>
      </c>
      <c r="Y281" s="20">
        <f t="shared" si="8"/>
        <v>0.82733977729880026</v>
      </c>
      <c r="Z281" s="20">
        <f t="shared" si="9"/>
        <v>0.82733977729880026</v>
      </c>
      <c r="AA281" s="20">
        <f>(Table134[[#This Row],[Survived]]-Z281)^2</f>
        <v>2.9811552503227891E-2</v>
      </c>
    </row>
    <row r="282" spans="1:27" x14ac:dyDescent="0.25">
      <c r="A282" s="14">
        <v>1</v>
      </c>
      <c r="B282" s="14" t="s">
        <v>9</v>
      </c>
      <c r="C282" s="14">
        <v>2</v>
      </c>
      <c r="D282" s="14" t="s">
        <v>10</v>
      </c>
      <c r="E282" s="14">
        <v>40</v>
      </c>
      <c r="F282" s="15">
        <v>13</v>
      </c>
      <c r="G282" s="14">
        <v>0</v>
      </c>
      <c r="H282" s="14">
        <v>0</v>
      </c>
      <c r="I282" s="20">
        <f>Table1342[[#This Row],[Age]]/$E$1</f>
        <v>0.5</v>
      </c>
      <c r="J282" s="20">
        <f>LOG10(Table1342[[#This Row],[Fare]]+1)</f>
        <v>1.146128035678238</v>
      </c>
      <c r="K282" s="14">
        <f>IF(Table1342[[#This Row],[Pclass]]=1,1,0)</f>
        <v>0</v>
      </c>
      <c r="L282" s="14">
        <f>IF(Table1342[[#This Row],[Pclass]]=2,1,0)</f>
        <v>1</v>
      </c>
      <c r="M282" s="14">
        <f>IF(Table1342[[#This Row],[Embarked]]="S",1,0)</f>
        <v>1</v>
      </c>
      <c r="N282" s="14">
        <f>IF(Table1342[[#This Row],[Embarked]]="C",1,0)</f>
        <v>0</v>
      </c>
      <c r="O282" s="14">
        <f>IF(Table1342[[#This Row],[Sex]]="male",1,0)</f>
        <v>0</v>
      </c>
      <c r="P282" s="14">
        <v>1</v>
      </c>
      <c r="V282" s="22">
        <v>-1.0564885090846061</v>
      </c>
      <c r="W282" s="22">
        <v>0.72235795772687794</v>
      </c>
      <c r="X282" s="20">
        <f t="shared" si="8"/>
        <v>0</v>
      </c>
      <c r="Y282" s="20">
        <f t="shared" si="8"/>
        <v>0.72235795772687794</v>
      </c>
      <c r="Z282" s="20">
        <f t="shared" si="9"/>
        <v>0.72235795772687794</v>
      </c>
      <c r="AA282" s="20">
        <f>(Table134[[#This Row],[Survived]]-Z282)^2</f>
        <v>7.7085103637590094E-2</v>
      </c>
    </row>
    <row r="283" spans="1:27" x14ac:dyDescent="0.25">
      <c r="A283" s="14">
        <v>1</v>
      </c>
      <c r="B283" s="14" t="s">
        <v>9</v>
      </c>
      <c r="C283" s="14">
        <v>3</v>
      </c>
      <c r="D283" s="14" t="s">
        <v>8</v>
      </c>
      <c r="E283" s="14">
        <v>3</v>
      </c>
      <c r="F283" s="15">
        <v>15.9</v>
      </c>
      <c r="G283" s="14">
        <v>1</v>
      </c>
      <c r="H283" s="14">
        <v>1</v>
      </c>
      <c r="I283" s="20">
        <f>Table1342[[#This Row],[Age]]/$E$1</f>
        <v>3.7499999999999999E-2</v>
      </c>
      <c r="J283" s="20">
        <f>LOG10(Table1342[[#This Row],[Fare]]+1)</f>
        <v>1.2278867046136734</v>
      </c>
      <c r="K283" s="14">
        <f>IF(Table1342[[#This Row],[Pclass]]=1,1,0)</f>
        <v>0</v>
      </c>
      <c r="L283" s="14">
        <f>IF(Table1342[[#This Row],[Pclass]]=2,1,0)</f>
        <v>0</v>
      </c>
      <c r="M283" s="14">
        <f>IF(Table1342[[#This Row],[Embarked]]="S",1,0)</f>
        <v>1</v>
      </c>
      <c r="N283" s="14">
        <f>IF(Table1342[[#This Row],[Embarked]]="C",1,0)</f>
        <v>0</v>
      </c>
      <c r="O283" s="14">
        <f>IF(Table1342[[#This Row],[Sex]]="male",1,0)</f>
        <v>1</v>
      </c>
      <c r="P283" s="14">
        <v>1</v>
      </c>
      <c r="V283" s="22">
        <v>-1.3885441663568143</v>
      </c>
      <c r="W283" s="22">
        <v>0.18327334446794108</v>
      </c>
      <c r="X283" s="20">
        <f t="shared" si="8"/>
        <v>0</v>
      </c>
      <c r="Y283" s="20">
        <f t="shared" si="8"/>
        <v>0.18327334446794108</v>
      </c>
      <c r="Z283" s="20">
        <f t="shared" si="9"/>
        <v>0.18327334446794108</v>
      </c>
      <c r="AA283" s="20">
        <f>(Table134[[#This Row],[Survived]]-Z283)^2</f>
        <v>0.66704242985658246</v>
      </c>
    </row>
    <row r="284" spans="1:27" x14ac:dyDescent="0.25">
      <c r="A284" s="14">
        <v>0</v>
      </c>
      <c r="B284" s="14" t="s">
        <v>9</v>
      </c>
      <c r="C284" s="14">
        <v>3</v>
      </c>
      <c r="D284" s="14" t="s">
        <v>8</v>
      </c>
      <c r="E284" s="14">
        <v>42</v>
      </c>
      <c r="F284" s="15">
        <v>8.6624999999999996</v>
      </c>
      <c r="G284" s="14">
        <v>0</v>
      </c>
      <c r="H284" s="14">
        <v>0</v>
      </c>
      <c r="I284" s="20">
        <f>Table1342[[#This Row],[Age]]/$E$1</f>
        <v>0.52500000000000002</v>
      </c>
      <c r="J284" s="20">
        <f>LOG10(Table1342[[#This Row],[Fare]]+1)</f>
        <v>0.98508950692638131</v>
      </c>
      <c r="K284" s="14">
        <f>IF(Table1342[[#This Row],[Pclass]]=1,1,0)</f>
        <v>0</v>
      </c>
      <c r="L284" s="14">
        <f>IF(Table1342[[#This Row],[Pclass]]=2,1,0)</f>
        <v>0</v>
      </c>
      <c r="M284" s="14">
        <f>IF(Table1342[[#This Row],[Embarked]]="S",1,0)</f>
        <v>1</v>
      </c>
      <c r="N284" s="14">
        <f>IF(Table1342[[#This Row],[Embarked]]="C",1,0)</f>
        <v>0</v>
      </c>
      <c r="O284" s="14">
        <f>IF(Table1342[[#This Row],[Sex]]="male",1,0)</f>
        <v>1</v>
      </c>
      <c r="P284" s="14">
        <v>1</v>
      </c>
      <c r="V284" s="22">
        <v>-1.6973276372656179</v>
      </c>
      <c r="W284" s="22">
        <v>-2.0249772152309831E-3</v>
      </c>
      <c r="X284" s="20">
        <f t="shared" si="8"/>
        <v>0</v>
      </c>
      <c r="Y284" s="20">
        <f t="shared" si="8"/>
        <v>0</v>
      </c>
      <c r="Z284" s="20">
        <f t="shared" si="9"/>
        <v>0</v>
      </c>
      <c r="AA284" s="20">
        <f>(Table134[[#This Row],[Survived]]-Z284)^2</f>
        <v>0</v>
      </c>
    </row>
    <row r="285" spans="1:27" x14ac:dyDescent="0.25">
      <c r="A285" s="14">
        <v>0</v>
      </c>
      <c r="B285" s="14" t="s">
        <v>9</v>
      </c>
      <c r="C285" s="14">
        <v>3</v>
      </c>
      <c r="D285" s="14" t="s">
        <v>8</v>
      </c>
      <c r="E285" s="14">
        <v>23</v>
      </c>
      <c r="F285" s="15">
        <v>9.2249999999999996</v>
      </c>
      <c r="G285" s="14">
        <v>0</v>
      </c>
      <c r="H285" s="14">
        <v>0</v>
      </c>
      <c r="I285" s="20">
        <f>Table1342[[#This Row],[Age]]/$E$1</f>
        <v>0.28749999999999998</v>
      </c>
      <c r="J285" s="20">
        <f>LOG10(Table1342[[#This Row],[Fare]]+1)</f>
        <v>1.0096633166793794</v>
      </c>
      <c r="K285" s="14">
        <f>IF(Table1342[[#This Row],[Pclass]]=1,1,0)</f>
        <v>0</v>
      </c>
      <c r="L285" s="14">
        <f>IF(Table1342[[#This Row],[Pclass]]=2,1,0)</f>
        <v>0</v>
      </c>
      <c r="M285" s="14">
        <f>IF(Table1342[[#This Row],[Embarked]]="S",1,0)</f>
        <v>1</v>
      </c>
      <c r="N285" s="14">
        <f>IF(Table1342[[#This Row],[Embarked]]="C",1,0)</f>
        <v>0</v>
      </c>
      <c r="O285" s="14">
        <f>IF(Table1342[[#This Row],[Sex]]="male",1,0)</f>
        <v>1</v>
      </c>
      <c r="P285" s="14">
        <v>1</v>
      </c>
      <c r="V285" s="22">
        <v>-1.5224411035925345</v>
      </c>
      <c r="W285" s="22">
        <v>0.12439684529542872</v>
      </c>
      <c r="X285" s="20">
        <f t="shared" si="8"/>
        <v>0</v>
      </c>
      <c r="Y285" s="20">
        <f t="shared" si="8"/>
        <v>0.12439684529542872</v>
      </c>
      <c r="Z285" s="20">
        <f t="shared" si="9"/>
        <v>0.12439684529542872</v>
      </c>
      <c r="AA285" s="20">
        <f>(Table134[[#This Row],[Survived]]-Z285)^2</f>
        <v>1.5474575119454825E-2</v>
      </c>
    </row>
    <row r="286" spans="1:27" x14ac:dyDescent="0.25">
      <c r="A286" s="14">
        <v>0</v>
      </c>
      <c r="B286" s="14" t="s">
        <v>11</v>
      </c>
      <c r="C286" s="14">
        <v>3</v>
      </c>
      <c r="D286" s="14" t="s">
        <v>8</v>
      </c>
      <c r="E286" s="14">
        <v>15</v>
      </c>
      <c r="F286" s="15">
        <v>7.2291999999999996</v>
      </c>
      <c r="G286" s="14">
        <v>1</v>
      </c>
      <c r="H286" s="14">
        <v>1</v>
      </c>
      <c r="I286" s="20">
        <f>Table1342[[#This Row],[Age]]/$E$1</f>
        <v>0.1875</v>
      </c>
      <c r="J286" s="20">
        <f>LOG10(Table1342[[#This Row],[Fare]]+1)</f>
        <v>0.91535761741483168</v>
      </c>
      <c r="K286" s="14">
        <f>IF(Table1342[[#This Row],[Pclass]]=1,1,0)</f>
        <v>0</v>
      </c>
      <c r="L286" s="14">
        <f>IF(Table1342[[#This Row],[Pclass]]=2,1,0)</f>
        <v>0</v>
      </c>
      <c r="M286" s="14">
        <f>IF(Table1342[[#This Row],[Embarked]]="S",1,0)</f>
        <v>0</v>
      </c>
      <c r="N286" s="14">
        <f>IF(Table1342[[#This Row],[Embarked]]="C",1,0)</f>
        <v>1</v>
      </c>
      <c r="O286" s="14">
        <f>IF(Table1342[[#This Row],[Sex]]="male",1,0)</f>
        <v>1</v>
      </c>
      <c r="P286" s="14">
        <v>1</v>
      </c>
      <c r="V286" s="22">
        <v>0.25359611757889189</v>
      </c>
      <c r="W286" s="22">
        <v>-3.2898759465253105</v>
      </c>
      <c r="X286" s="20">
        <f t="shared" si="8"/>
        <v>0.25359611757889189</v>
      </c>
      <c r="Y286" s="20">
        <f t="shared" si="8"/>
        <v>0</v>
      </c>
      <c r="Z286" s="20">
        <f t="shared" si="9"/>
        <v>0.25359611757889189</v>
      </c>
      <c r="AA286" s="20">
        <f>(Table134[[#This Row],[Survived]]-Z286)^2</f>
        <v>6.4310990851087158E-2</v>
      </c>
    </row>
    <row r="287" spans="1:27" x14ac:dyDescent="0.25">
      <c r="A287" s="14">
        <v>0</v>
      </c>
      <c r="B287" s="14" t="s">
        <v>9</v>
      </c>
      <c r="C287" s="14">
        <v>3</v>
      </c>
      <c r="D287" s="14" t="s">
        <v>8</v>
      </c>
      <c r="E287" s="14">
        <v>25</v>
      </c>
      <c r="F287" s="15">
        <v>17.8</v>
      </c>
      <c r="G287" s="14">
        <v>1</v>
      </c>
      <c r="H287" s="14">
        <v>0</v>
      </c>
      <c r="I287" s="20">
        <f>Table1342[[#This Row],[Age]]/$E$1</f>
        <v>0.3125</v>
      </c>
      <c r="J287" s="20">
        <f>LOG10(Table1342[[#This Row],[Fare]]+1)</f>
        <v>1.2741578492636798</v>
      </c>
      <c r="K287" s="14">
        <f>IF(Table1342[[#This Row],[Pclass]]=1,1,0)</f>
        <v>0</v>
      </c>
      <c r="L287" s="14">
        <f>IF(Table1342[[#This Row],[Pclass]]=2,1,0)</f>
        <v>0</v>
      </c>
      <c r="M287" s="14">
        <f>IF(Table1342[[#This Row],[Embarked]]="S",1,0)</f>
        <v>1</v>
      </c>
      <c r="N287" s="14">
        <f>IF(Table1342[[#This Row],[Embarked]]="C",1,0)</f>
        <v>0</v>
      </c>
      <c r="O287" s="14">
        <f>IF(Table1342[[#This Row],[Sex]]="male",1,0)</f>
        <v>1</v>
      </c>
      <c r="P287" s="14">
        <v>1</v>
      </c>
      <c r="V287" s="22">
        <v>-1.5554999264398497</v>
      </c>
      <c r="W287" s="22">
        <v>5.2393013385122256E-2</v>
      </c>
      <c r="X287" s="20">
        <f t="shared" si="8"/>
        <v>0</v>
      </c>
      <c r="Y287" s="20">
        <f t="shared" si="8"/>
        <v>5.2393013385122256E-2</v>
      </c>
      <c r="Z287" s="20">
        <f t="shared" si="9"/>
        <v>5.2393013385122256E-2</v>
      </c>
      <c r="AA287" s="20">
        <f>(Table134[[#This Row],[Survived]]-Z287)^2</f>
        <v>2.7450278515736E-3</v>
      </c>
    </row>
    <row r="288" spans="1:27" x14ac:dyDescent="0.25">
      <c r="A288" s="14">
        <v>0</v>
      </c>
      <c r="B288" s="14" t="s">
        <v>9</v>
      </c>
      <c r="C288" s="14">
        <v>3</v>
      </c>
      <c r="D288" s="14" t="s">
        <v>8</v>
      </c>
      <c r="E288" s="14">
        <v>28</v>
      </c>
      <c r="F288" s="15">
        <v>9.5</v>
      </c>
      <c r="G288" s="14">
        <v>0</v>
      </c>
      <c r="H288" s="14">
        <v>0</v>
      </c>
      <c r="I288" s="20">
        <f>Table1342[[#This Row],[Age]]/$E$1</f>
        <v>0.35</v>
      </c>
      <c r="J288" s="20">
        <f>LOG10(Table1342[[#This Row],[Fare]]+1)</f>
        <v>1.0211892990699381</v>
      </c>
      <c r="K288" s="14">
        <f>IF(Table1342[[#This Row],[Pclass]]=1,1,0)</f>
        <v>0</v>
      </c>
      <c r="L288" s="14">
        <f>IF(Table1342[[#This Row],[Pclass]]=2,1,0)</f>
        <v>0</v>
      </c>
      <c r="M288" s="14">
        <f>IF(Table1342[[#This Row],[Embarked]]="S",1,0)</f>
        <v>1</v>
      </c>
      <c r="N288" s="14">
        <f>IF(Table1342[[#This Row],[Embarked]]="C",1,0)</f>
        <v>0</v>
      </c>
      <c r="O288" s="14">
        <f>IF(Table1342[[#This Row],[Sex]]="male",1,0)</f>
        <v>1</v>
      </c>
      <c r="P288" s="14">
        <v>1</v>
      </c>
      <c r="V288" s="22">
        <v>-1.568254563901293</v>
      </c>
      <c r="W288" s="22">
        <v>9.2413611151139552E-2</v>
      </c>
      <c r="X288" s="20">
        <f t="shared" si="8"/>
        <v>0</v>
      </c>
      <c r="Y288" s="20">
        <f t="shared" si="8"/>
        <v>9.2413611151139552E-2</v>
      </c>
      <c r="Z288" s="20">
        <f t="shared" si="9"/>
        <v>9.2413611151139552E-2</v>
      </c>
      <c r="AA288" s="20">
        <f>(Table134[[#This Row],[Survived]]-Z288)^2</f>
        <v>8.5402755259940243E-3</v>
      </c>
    </row>
    <row r="289" spans="1:27" x14ac:dyDescent="0.25">
      <c r="A289" s="14">
        <v>1</v>
      </c>
      <c r="B289" s="14" t="s">
        <v>9</v>
      </c>
      <c r="C289" s="14">
        <v>1</v>
      </c>
      <c r="D289" s="14" t="s">
        <v>10</v>
      </c>
      <c r="E289" s="14">
        <v>22</v>
      </c>
      <c r="F289" s="15">
        <v>55</v>
      </c>
      <c r="G289" s="14">
        <v>0</v>
      </c>
      <c r="H289" s="14">
        <v>1</v>
      </c>
      <c r="I289" s="20">
        <f>Table1342[[#This Row],[Age]]/$E$1</f>
        <v>0.27500000000000002</v>
      </c>
      <c r="J289" s="20">
        <f>LOG10(Table1342[[#This Row],[Fare]]+1)</f>
        <v>1.7481880270062005</v>
      </c>
      <c r="K289" s="14">
        <f>IF(Table1342[[#This Row],[Pclass]]=1,1,0)</f>
        <v>1</v>
      </c>
      <c r="L289" s="14">
        <f>IF(Table1342[[#This Row],[Pclass]]=2,1,0)</f>
        <v>0</v>
      </c>
      <c r="M289" s="14">
        <f>IF(Table1342[[#This Row],[Embarked]]="S",1,0)</f>
        <v>1</v>
      </c>
      <c r="N289" s="14">
        <f>IF(Table1342[[#This Row],[Embarked]]="C",1,0)</f>
        <v>0</v>
      </c>
      <c r="O289" s="14">
        <f>IF(Table1342[[#This Row],[Sex]]="male",1,0)</f>
        <v>0</v>
      </c>
      <c r="P289" s="14">
        <v>1</v>
      </c>
      <c r="V289" s="22">
        <v>-0.66571731191447792</v>
      </c>
      <c r="W289" s="22">
        <v>1.0433240224062086</v>
      </c>
      <c r="X289" s="20">
        <f t="shared" si="8"/>
        <v>0</v>
      </c>
      <c r="Y289" s="20">
        <f t="shared" si="8"/>
        <v>1.0433240224062086</v>
      </c>
      <c r="Z289" s="20">
        <f t="shared" si="9"/>
        <v>1.0433240224062086</v>
      </c>
      <c r="AA289" s="20">
        <f>(Table134[[#This Row],[Survived]]-Z289)^2</f>
        <v>1.8769709174536635E-3</v>
      </c>
    </row>
    <row r="290" spans="1:27" x14ac:dyDescent="0.25">
      <c r="A290" s="14">
        <v>0</v>
      </c>
      <c r="B290" s="14" t="s">
        <v>9</v>
      </c>
      <c r="C290" s="14">
        <v>2</v>
      </c>
      <c r="D290" s="14" t="s">
        <v>10</v>
      </c>
      <c r="E290" s="14">
        <v>38</v>
      </c>
      <c r="F290" s="15">
        <v>13</v>
      </c>
      <c r="G290" s="14">
        <v>0</v>
      </c>
      <c r="H290" s="14">
        <v>0</v>
      </c>
      <c r="I290" s="20">
        <f>Table1342[[#This Row],[Age]]/$E$1</f>
        <v>0.47499999999999998</v>
      </c>
      <c r="J290" s="20">
        <f>LOG10(Table1342[[#This Row],[Fare]]+1)</f>
        <v>1.146128035678238</v>
      </c>
      <c r="K290" s="14">
        <f>IF(Table1342[[#This Row],[Pclass]]=1,1,0)</f>
        <v>0</v>
      </c>
      <c r="L290" s="14">
        <f>IF(Table1342[[#This Row],[Pclass]]=2,1,0)</f>
        <v>1</v>
      </c>
      <c r="M290" s="14">
        <f>IF(Table1342[[#This Row],[Embarked]]="S",1,0)</f>
        <v>1</v>
      </c>
      <c r="N290" s="14">
        <f>IF(Table1342[[#This Row],[Embarked]]="C",1,0)</f>
        <v>0</v>
      </c>
      <c r="O290" s="14">
        <f>IF(Table1342[[#This Row],[Sex]]="male",1,0)</f>
        <v>0</v>
      </c>
      <c r="P290" s="14">
        <v>1</v>
      </c>
      <c r="V290" s="22">
        <v>-1.0381094918074534</v>
      </c>
      <c r="W290" s="22">
        <v>0.73548068517336818</v>
      </c>
      <c r="X290" s="20">
        <f t="shared" si="8"/>
        <v>0</v>
      </c>
      <c r="Y290" s="20">
        <f t="shared" si="8"/>
        <v>0.73548068517336818</v>
      </c>
      <c r="Z290" s="20">
        <f t="shared" si="9"/>
        <v>0.73548068517336818</v>
      </c>
      <c r="AA290" s="20">
        <f>(Table134[[#This Row],[Survived]]-Z290)^2</f>
        <v>0.54093183826308711</v>
      </c>
    </row>
    <row r="291" spans="1:27" x14ac:dyDescent="0.25">
      <c r="A291" s="14">
        <v>0</v>
      </c>
      <c r="B291" s="14" t="s">
        <v>9</v>
      </c>
      <c r="C291" s="14">
        <v>3</v>
      </c>
      <c r="D291" s="14" t="s">
        <v>8</v>
      </c>
      <c r="E291" s="14">
        <v>40</v>
      </c>
      <c r="F291" s="15">
        <v>27.9</v>
      </c>
      <c r="G291" s="14">
        <v>1</v>
      </c>
      <c r="H291" s="14">
        <v>4</v>
      </c>
      <c r="I291" s="20">
        <f>Table1342[[#This Row],[Age]]/$E$1</f>
        <v>0.5</v>
      </c>
      <c r="J291" s="20">
        <f>LOG10(Table1342[[#This Row],[Fare]]+1)</f>
        <v>1.4608978427565478</v>
      </c>
      <c r="K291" s="14">
        <f>IF(Table1342[[#This Row],[Pclass]]=1,1,0)</f>
        <v>0</v>
      </c>
      <c r="L291" s="14">
        <f>IF(Table1342[[#This Row],[Pclass]]=2,1,0)</f>
        <v>0</v>
      </c>
      <c r="M291" s="14">
        <f>IF(Table1342[[#This Row],[Embarked]]="S",1,0)</f>
        <v>1</v>
      </c>
      <c r="N291" s="14">
        <f>IF(Table1342[[#This Row],[Embarked]]="C",1,0)</f>
        <v>0</v>
      </c>
      <c r="O291" s="14">
        <f>IF(Table1342[[#This Row],[Sex]]="male",1,0)</f>
        <v>1</v>
      </c>
      <c r="P291" s="14">
        <v>1</v>
      </c>
      <c r="V291" s="22">
        <v>-1.829870804149065</v>
      </c>
      <c r="W291" s="22">
        <v>-7.3337549366440768E-2</v>
      </c>
      <c r="X291" s="20">
        <f t="shared" si="8"/>
        <v>0</v>
      </c>
      <c r="Y291" s="20">
        <f t="shared" si="8"/>
        <v>0</v>
      </c>
      <c r="Z291" s="20">
        <f t="shared" si="9"/>
        <v>0</v>
      </c>
      <c r="AA291" s="20">
        <f>(Table134[[#This Row],[Survived]]-Z291)^2</f>
        <v>0</v>
      </c>
    </row>
    <row r="292" spans="1:27" x14ac:dyDescent="0.25">
      <c r="A292" s="14">
        <v>0</v>
      </c>
      <c r="B292" s="14" t="s">
        <v>11</v>
      </c>
      <c r="C292" s="14">
        <v>2</v>
      </c>
      <c r="D292" s="14" t="s">
        <v>8</v>
      </c>
      <c r="E292" s="14">
        <v>29</v>
      </c>
      <c r="F292" s="15">
        <v>27.720800000000001</v>
      </c>
      <c r="G292" s="14">
        <v>1</v>
      </c>
      <c r="H292" s="14">
        <v>0</v>
      </c>
      <c r="I292" s="20">
        <f>Table1342[[#This Row],[Age]]/$E$1</f>
        <v>0.36249999999999999</v>
      </c>
      <c r="J292" s="20">
        <f>LOG10(Table1342[[#This Row],[Fare]]+1)</f>
        <v>1.4581965327411079</v>
      </c>
      <c r="K292" s="14">
        <f>IF(Table1342[[#This Row],[Pclass]]=1,1,0)</f>
        <v>0</v>
      </c>
      <c r="L292" s="14">
        <f>IF(Table1342[[#This Row],[Pclass]]=2,1,0)</f>
        <v>1</v>
      </c>
      <c r="M292" s="14">
        <f>IF(Table1342[[#This Row],[Embarked]]="S",1,0)</f>
        <v>0</v>
      </c>
      <c r="N292" s="14">
        <f>IF(Table1342[[#This Row],[Embarked]]="C",1,0)</f>
        <v>1</v>
      </c>
      <c r="O292" s="14">
        <f>IF(Table1342[[#This Row],[Sex]]="male",1,0)</f>
        <v>1</v>
      </c>
      <c r="P292" s="14">
        <v>1</v>
      </c>
      <c r="V292" s="22">
        <v>0.28603788242484768</v>
      </c>
      <c r="W292" s="22">
        <v>-3.1277826625679483</v>
      </c>
      <c r="X292" s="20">
        <f t="shared" si="8"/>
        <v>0.28603788242484768</v>
      </c>
      <c r="Y292" s="20">
        <f t="shared" si="8"/>
        <v>0</v>
      </c>
      <c r="Z292" s="20">
        <f t="shared" si="9"/>
        <v>0.28603788242484768</v>
      </c>
      <c r="AA292" s="20">
        <f>(Table134[[#This Row],[Survived]]-Z292)^2</f>
        <v>8.181767018209099E-2</v>
      </c>
    </row>
    <row r="293" spans="1:27" x14ac:dyDescent="0.25">
      <c r="A293" s="14">
        <v>0</v>
      </c>
      <c r="B293" s="14" t="s">
        <v>11</v>
      </c>
      <c r="C293" s="14">
        <v>3</v>
      </c>
      <c r="D293" s="14" t="s">
        <v>10</v>
      </c>
      <c r="E293" s="14">
        <v>45</v>
      </c>
      <c r="F293" s="15">
        <v>14.4542</v>
      </c>
      <c r="G293" s="14">
        <v>0</v>
      </c>
      <c r="H293" s="14">
        <v>1</v>
      </c>
      <c r="I293" s="20">
        <f>Table1342[[#This Row],[Age]]/$E$1</f>
        <v>0.5625</v>
      </c>
      <c r="J293" s="20">
        <f>LOG10(Table1342[[#This Row],[Fare]]+1)</f>
        <v>1.1890465283525415</v>
      </c>
      <c r="K293" s="14">
        <f>IF(Table1342[[#This Row],[Pclass]]=1,1,0)</f>
        <v>0</v>
      </c>
      <c r="L293" s="14">
        <f>IF(Table1342[[#This Row],[Pclass]]=2,1,0)</f>
        <v>0</v>
      </c>
      <c r="M293" s="14">
        <f>IF(Table1342[[#This Row],[Embarked]]="S",1,0)</f>
        <v>0</v>
      </c>
      <c r="N293" s="14">
        <f>IF(Table1342[[#This Row],[Embarked]]="C",1,0)</f>
        <v>1</v>
      </c>
      <c r="O293" s="14">
        <f>IF(Table1342[[#This Row],[Sex]]="male",1,0)</f>
        <v>0</v>
      </c>
      <c r="P293" s="14">
        <v>1</v>
      </c>
      <c r="V293" s="22">
        <v>0.49933330447707364</v>
      </c>
      <c r="W293" s="22">
        <v>-2.8946274602595135</v>
      </c>
      <c r="X293" s="20">
        <f t="shared" si="8"/>
        <v>0.49933330447707364</v>
      </c>
      <c r="Y293" s="20">
        <f t="shared" si="8"/>
        <v>0</v>
      </c>
      <c r="Z293" s="20">
        <f t="shared" si="9"/>
        <v>0.49933330447707364</v>
      </c>
      <c r="AA293" s="20">
        <f>(Table134[[#This Row],[Survived]]-Z293)^2</f>
        <v>0.24933374895999394</v>
      </c>
    </row>
    <row r="294" spans="1:27" x14ac:dyDescent="0.25">
      <c r="A294" s="14">
        <v>0</v>
      </c>
      <c r="B294" s="14" t="s">
        <v>9</v>
      </c>
      <c r="C294" s="14">
        <v>3</v>
      </c>
      <c r="D294" s="14" t="s">
        <v>8</v>
      </c>
      <c r="E294" s="14">
        <v>35</v>
      </c>
      <c r="F294" s="15">
        <v>7.05</v>
      </c>
      <c r="G294" s="14">
        <v>0</v>
      </c>
      <c r="H294" s="14">
        <v>0</v>
      </c>
      <c r="I294" s="20">
        <f>Table1342[[#This Row],[Age]]/$E$1</f>
        <v>0.4375</v>
      </c>
      <c r="J294" s="20">
        <f>LOG10(Table1342[[#This Row],[Fare]]+1)</f>
        <v>0.90579588036786851</v>
      </c>
      <c r="K294" s="14">
        <f>IF(Table1342[[#This Row],[Pclass]]=1,1,0)</f>
        <v>0</v>
      </c>
      <c r="L294" s="14">
        <f>IF(Table1342[[#This Row],[Pclass]]=2,1,0)</f>
        <v>0</v>
      </c>
      <c r="M294" s="14">
        <f>IF(Table1342[[#This Row],[Embarked]]="S",1,0)</f>
        <v>1</v>
      </c>
      <c r="N294" s="14">
        <f>IF(Table1342[[#This Row],[Embarked]]="C",1,0)</f>
        <v>0</v>
      </c>
      <c r="O294" s="14">
        <f>IF(Table1342[[#This Row],[Sex]]="male",1,0)</f>
        <v>1</v>
      </c>
      <c r="P294" s="14">
        <v>1</v>
      </c>
      <c r="V294" s="22">
        <v>-1.6339235073339327</v>
      </c>
      <c r="W294" s="22">
        <v>3.8238674406190665E-2</v>
      </c>
      <c r="X294" s="20">
        <f t="shared" si="8"/>
        <v>0</v>
      </c>
      <c r="Y294" s="20">
        <f t="shared" si="8"/>
        <v>3.8238674406190665E-2</v>
      </c>
      <c r="Z294" s="20">
        <f t="shared" si="9"/>
        <v>3.8238674406190665E-2</v>
      </c>
      <c r="AA294" s="20">
        <f>(Table134[[#This Row],[Survived]]-Z294)^2</f>
        <v>1.462196220342661E-3</v>
      </c>
    </row>
    <row r="295" spans="1:27" x14ac:dyDescent="0.25">
      <c r="A295" s="14">
        <v>0</v>
      </c>
      <c r="B295" s="14" t="s">
        <v>9</v>
      </c>
      <c r="C295" s="14">
        <v>3</v>
      </c>
      <c r="D295" s="14" t="s">
        <v>8</v>
      </c>
      <c r="E295" s="14">
        <v>30</v>
      </c>
      <c r="F295" s="15">
        <v>7.25</v>
      </c>
      <c r="G295" s="14">
        <v>0</v>
      </c>
      <c r="H295" s="14">
        <v>0</v>
      </c>
      <c r="I295" s="20">
        <f>Table1342[[#This Row],[Age]]/$E$1</f>
        <v>0.375</v>
      </c>
      <c r="J295" s="20">
        <f>LOG10(Table1342[[#This Row],[Fare]]+1)</f>
        <v>0.91645394854992512</v>
      </c>
      <c r="K295" s="14">
        <f>IF(Table1342[[#This Row],[Pclass]]=1,1,0)</f>
        <v>0</v>
      </c>
      <c r="L295" s="14">
        <f>IF(Table1342[[#This Row],[Pclass]]=2,1,0)</f>
        <v>0</v>
      </c>
      <c r="M295" s="14">
        <f>IF(Table1342[[#This Row],[Embarked]]="S",1,0)</f>
        <v>1</v>
      </c>
      <c r="N295" s="14">
        <f>IF(Table1342[[#This Row],[Embarked]]="C",1,0)</f>
        <v>0</v>
      </c>
      <c r="O295" s="14">
        <f>IF(Table1342[[#This Row],[Sex]]="male",1,0)</f>
        <v>1</v>
      </c>
      <c r="P295" s="14">
        <v>1</v>
      </c>
      <c r="V295" s="22">
        <v>-1.5878519777880784</v>
      </c>
      <c r="W295" s="22">
        <v>7.1807061030951136E-2</v>
      </c>
      <c r="X295" s="20">
        <f t="shared" si="8"/>
        <v>0</v>
      </c>
      <c r="Y295" s="20">
        <f t="shared" si="8"/>
        <v>7.1807061030951136E-2</v>
      </c>
      <c r="Z295" s="20">
        <f t="shared" si="9"/>
        <v>7.1807061030951136E-2</v>
      </c>
      <c r="AA295" s="20">
        <f>(Table134[[#This Row],[Survived]]-Z295)^2</f>
        <v>5.1562540139027408E-3</v>
      </c>
    </row>
    <row r="296" spans="1:27" x14ac:dyDescent="0.25">
      <c r="A296" s="14">
        <v>1</v>
      </c>
      <c r="B296" s="14" t="s">
        <v>11</v>
      </c>
      <c r="C296" s="14">
        <v>1</v>
      </c>
      <c r="D296" s="14" t="s">
        <v>10</v>
      </c>
      <c r="E296" s="14">
        <v>60</v>
      </c>
      <c r="F296" s="15">
        <v>75.25</v>
      </c>
      <c r="G296" s="14">
        <v>1</v>
      </c>
      <c r="H296" s="14">
        <v>0</v>
      </c>
      <c r="I296" s="20">
        <f>Table1342[[#This Row],[Age]]/$E$1</f>
        <v>0.75</v>
      </c>
      <c r="J296" s="20">
        <f>LOG10(Table1342[[#This Row],[Fare]]+1)</f>
        <v>1.8822398480188234</v>
      </c>
      <c r="K296" s="14">
        <f>IF(Table1342[[#This Row],[Pclass]]=1,1,0)</f>
        <v>1</v>
      </c>
      <c r="L296" s="14">
        <f>IF(Table1342[[#This Row],[Pclass]]=2,1,0)</f>
        <v>0</v>
      </c>
      <c r="M296" s="14">
        <f>IF(Table1342[[#This Row],[Embarked]]="S",1,0)</f>
        <v>0</v>
      </c>
      <c r="N296" s="14">
        <f>IF(Table1342[[#This Row],[Embarked]]="C",1,0)</f>
        <v>1</v>
      </c>
      <c r="O296" s="14">
        <f>IF(Table1342[[#This Row],[Sex]]="male",1,0)</f>
        <v>0</v>
      </c>
      <c r="P296" s="14">
        <v>1</v>
      </c>
      <c r="V296" s="22">
        <v>0.7596093237223922</v>
      </c>
      <c r="W296" s="22">
        <v>-2.6361275358982317</v>
      </c>
      <c r="X296" s="20">
        <f t="shared" si="8"/>
        <v>0.7596093237223922</v>
      </c>
      <c r="Y296" s="20">
        <f t="shared" si="8"/>
        <v>0</v>
      </c>
      <c r="Z296" s="20">
        <f t="shared" si="9"/>
        <v>0.7596093237223922</v>
      </c>
      <c r="AA296" s="20">
        <f>(Table134[[#This Row],[Survived]]-Z296)^2</f>
        <v>5.7787677241205627E-2</v>
      </c>
    </row>
    <row r="297" spans="1:27" x14ac:dyDescent="0.25">
      <c r="A297" s="14">
        <v>1</v>
      </c>
      <c r="B297" s="14" t="s">
        <v>11</v>
      </c>
      <c r="C297" s="14">
        <v>1</v>
      </c>
      <c r="D297" s="14" t="s">
        <v>10</v>
      </c>
      <c r="E297" s="14">
        <v>24</v>
      </c>
      <c r="F297" s="15">
        <v>69.3</v>
      </c>
      <c r="G297" s="14">
        <v>0</v>
      </c>
      <c r="H297" s="14">
        <v>0</v>
      </c>
      <c r="I297" s="20">
        <f>Table1342[[#This Row],[Age]]/$E$1</f>
        <v>0.3</v>
      </c>
      <c r="J297" s="20">
        <f>LOG10(Table1342[[#This Row],[Fare]]+1)</f>
        <v>1.8469553250198238</v>
      </c>
      <c r="K297" s="14">
        <f>IF(Table1342[[#This Row],[Pclass]]=1,1,0)</f>
        <v>1</v>
      </c>
      <c r="L297" s="14">
        <f>IF(Table1342[[#This Row],[Pclass]]=2,1,0)</f>
        <v>0</v>
      </c>
      <c r="M297" s="14">
        <f>IF(Table1342[[#This Row],[Embarked]]="S",1,0)</f>
        <v>0</v>
      </c>
      <c r="N297" s="14">
        <f>IF(Table1342[[#This Row],[Embarked]]="C",1,0)</f>
        <v>1</v>
      </c>
      <c r="O297" s="14">
        <f>IF(Table1342[[#This Row],[Sex]]="male",1,0)</f>
        <v>0</v>
      </c>
      <c r="P297" s="14">
        <v>1</v>
      </c>
      <c r="V297" s="22">
        <v>1.1077778628137729</v>
      </c>
      <c r="W297" s="22">
        <v>-2.3246592276356401</v>
      </c>
      <c r="X297" s="20">
        <f t="shared" si="8"/>
        <v>1.1077778628137729</v>
      </c>
      <c r="Y297" s="20">
        <f t="shared" si="8"/>
        <v>0</v>
      </c>
      <c r="Z297" s="20">
        <f t="shared" si="9"/>
        <v>1.1077778628137729</v>
      </c>
      <c r="AA297" s="20">
        <f>(Table134[[#This Row],[Survived]]-Z297)^2</f>
        <v>1.1616067712704448E-2</v>
      </c>
    </row>
    <row r="298" spans="1:27" x14ac:dyDescent="0.25">
      <c r="A298" s="14">
        <v>1</v>
      </c>
      <c r="B298" s="14" t="s">
        <v>11</v>
      </c>
      <c r="C298" s="14">
        <v>1</v>
      </c>
      <c r="D298" s="14" t="s">
        <v>8</v>
      </c>
      <c r="E298" s="14">
        <v>25</v>
      </c>
      <c r="F298" s="15">
        <v>55.441699999999997</v>
      </c>
      <c r="G298" s="14">
        <v>1</v>
      </c>
      <c r="H298" s="14">
        <v>0</v>
      </c>
      <c r="I298" s="20">
        <f>Table1342[[#This Row],[Age]]/$E$1</f>
        <v>0.3125</v>
      </c>
      <c r="J298" s="20">
        <f>LOG10(Table1342[[#This Row],[Fare]]+1)</f>
        <v>1.7516000860444023</v>
      </c>
      <c r="K298" s="14">
        <f>IF(Table1342[[#This Row],[Pclass]]=1,1,0)</f>
        <v>1</v>
      </c>
      <c r="L298" s="14">
        <f>IF(Table1342[[#This Row],[Pclass]]=2,1,0)</f>
        <v>0</v>
      </c>
      <c r="M298" s="14">
        <f>IF(Table1342[[#This Row],[Embarked]]="S",1,0)</f>
        <v>0</v>
      </c>
      <c r="N298" s="14">
        <f>IF(Table1342[[#This Row],[Embarked]]="C",1,0)</f>
        <v>1</v>
      </c>
      <c r="O298" s="14">
        <f>IF(Table1342[[#This Row],[Sex]]="male",1,0)</f>
        <v>1</v>
      </c>
      <c r="P298" s="14">
        <v>1</v>
      </c>
      <c r="V298" s="22">
        <v>0.57924048122444405</v>
      </c>
      <c r="W298" s="22">
        <v>-2.9105672279612467</v>
      </c>
      <c r="X298" s="20">
        <f t="shared" si="8"/>
        <v>0.57924048122444405</v>
      </c>
      <c r="Y298" s="20">
        <f t="shared" si="8"/>
        <v>0</v>
      </c>
      <c r="Z298" s="20">
        <f t="shared" si="9"/>
        <v>0.57924048122444405</v>
      </c>
      <c r="AA298" s="20">
        <f>(Table134[[#This Row],[Survived]]-Z298)^2</f>
        <v>0.17703857264023742</v>
      </c>
    </row>
    <row r="299" spans="1:27" x14ac:dyDescent="0.25">
      <c r="A299" s="14">
        <v>0</v>
      </c>
      <c r="B299" s="14" t="s">
        <v>9</v>
      </c>
      <c r="C299" s="14">
        <v>3</v>
      </c>
      <c r="D299" s="14" t="s">
        <v>8</v>
      </c>
      <c r="E299" s="14">
        <v>18</v>
      </c>
      <c r="F299" s="15">
        <v>6.4958</v>
      </c>
      <c r="G299" s="14">
        <v>1</v>
      </c>
      <c r="H299" s="14">
        <v>0</v>
      </c>
      <c r="I299" s="20">
        <f>Table1342[[#This Row],[Age]]/$E$1</f>
        <v>0.22500000000000001</v>
      </c>
      <c r="J299" s="20">
        <f>LOG10(Table1342[[#This Row],[Fare]]+1)</f>
        <v>0.87481799035902574</v>
      </c>
      <c r="K299" s="14">
        <f>IF(Table1342[[#This Row],[Pclass]]=1,1,0)</f>
        <v>0</v>
      </c>
      <c r="L299" s="14">
        <f>IF(Table1342[[#This Row],[Pclass]]=2,1,0)</f>
        <v>0</v>
      </c>
      <c r="M299" s="14">
        <f>IF(Table1342[[#This Row],[Embarked]]="S",1,0)</f>
        <v>1</v>
      </c>
      <c r="N299" s="14">
        <f>IF(Table1342[[#This Row],[Embarked]]="C",1,0)</f>
        <v>0</v>
      </c>
      <c r="O299" s="14">
        <f>IF(Table1342[[#This Row],[Sex]]="male",1,0)</f>
        <v>1</v>
      </c>
      <c r="P299" s="14">
        <v>1</v>
      </c>
      <c r="V299" s="22">
        <v>-1.4958189257332084</v>
      </c>
      <c r="W299" s="22">
        <v>6.9787889198073216E-2</v>
      </c>
      <c r="X299" s="20">
        <f t="shared" si="8"/>
        <v>0</v>
      </c>
      <c r="Y299" s="20">
        <f t="shared" si="8"/>
        <v>6.9787889198073216E-2</v>
      </c>
      <c r="Z299" s="20">
        <f t="shared" si="9"/>
        <v>6.9787889198073216E-2</v>
      </c>
      <c r="AA299" s="20">
        <f>(Table134[[#This Row],[Survived]]-Z299)^2</f>
        <v>4.8703494787225446E-3</v>
      </c>
    </row>
    <row r="300" spans="1:27" x14ac:dyDescent="0.25">
      <c r="A300" s="14">
        <v>0</v>
      </c>
      <c r="B300" s="14" t="s">
        <v>9</v>
      </c>
      <c r="C300" s="14">
        <v>3</v>
      </c>
      <c r="D300" s="14" t="s">
        <v>8</v>
      </c>
      <c r="E300" s="14">
        <v>19</v>
      </c>
      <c r="F300" s="15">
        <v>8.0500000000000007</v>
      </c>
      <c r="G300" s="14">
        <v>0</v>
      </c>
      <c r="H300" s="14">
        <v>0</v>
      </c>
      <c r="I300" s="20">
        <f>Table1342[[#This Row],[Age]]/$E$1</f>
        <v>0.23749999999999999</v>
      </c>
      <c r="J300" s="20">
        <f>LOG10(Table1342[[#This Row],[Fare]]+1)</f>
        <v>0.9566485792052033</v>
      </c>
      <c r="K300" s="14">
        <f>IF(Table1342[[#This Row],[Pclass]]=1,1,0)</f>
        <v>0</v>
      </c>
      <c r="L300" s="14">
        <f>IF(Table1342[[#This Row],[Pclass]]=2,1,0)</f>
        <v>0</v>
      </c>
      <c r="M300" s="14">
        <f>IF(Table1342[[#This Row],[Embarked]]="S",1,0)</f>
        <v>1</v>
      </c>
      <c r="N300" s="14">
        <f>IF(Table1342[[#This Row],[Embarked]]="C",1,0)</f>
        <v>0</v>
      </c>
      <c r="O300" s="14">
        <f>IF(Table1342[[#This Row],[Sex]]="male",1,0)</f>
        <v>1</v>
      </c>
      <c r="P300" s="14">
        <v>1</v>
      </c>
      <c r="V300" s="22">
        <v>-1.4862997946812746</v>
      </c>
      <c r="W300" s="22">
        <v>0.14685415327927576</v>
      </c>
      <c r="X300" s="20">
        <f t="shared" si="8"/>
        <v>0</v>
      </c>
      <c r="Y300" s="20">
        <f t="shared" si="8"/>
        <v>0.14685415327927576</v>
      </c>
      <c r="Z300" s="20">
        <f t="shared" si="9"/>
        <v>0.14685415327927576</v>
      </c>
      <c r="AA300" s="20">
        <f>(Table134[[#This Row],[Survived]]-Z300)^2</f>
        <v>2.1566142335373018E-2</v>
      </c>
    </row>
    <row r="301" spans="1:27" x14ac:dyDescent="0.25">
      <c r="A301" s="14">
        <v>0</v>
      </c>
      <c r="B301" s="14" t="s">
        <v>11</v>
      </c>
      <c r="C301" s="14">
        <v>1</v>
      </c>
      <c r="D301" s="14" t="s">
        <v>8</v>
      </c>
      <c r="E301" s="14">
        <v>22</v>
      </c>
      <c r="F301" s="15">
        <v>135.63329999999999</v>
      </c>
      <c r="G301" s="14">
        <v>0</v>
      </c>
      <c r="H301" s="14">
        <v>0</v>
      </c>
      <c r="I301" s="20">
        <f>Table1342[[#This Row],[Age]]/$E$1</f>
        <v>0.27500000000000002</v>
      </c>
      <c r="J301" s="20">
        <f>LOG10(Table1342[[#This Row],[Fare]]+1)</f>
        <v>2.1355565576455011</v>
      </c>
      <c r="K301" s="14">
        <f>IF(Table1342[[#This Row],[Pclass]]=1,1,0)</f>
        <v>1</v>
      </c>
      <c r="L301" s="14">
        <f>IF(Table1342[[#This Row],[Pclass]]=2,1,0)</f>
        <v>0</v>
      </c>
      <c r="M301" s="14">
        <f>IF(Table1342[[#This Row],[Embarked]]="S",1,0)</f>
        <v>0</v>
      </c>
      <c r="N301" s="14">
        <f>IF(Table1342[[#This Row],[Embarked]]="C",1,0)</f>
        <v>1</v>
      </c>
      <c r="O301" s="14">
        <f>IF(Table1342[[#This Row],[Sex]]="male",1,0)</f>
        <v>1</v>
      </c>
      <c r="P301" s="14">
        <v>1</v>
      </c>
      <c r="V301" s="22">
        <v>0.62903230687051914</v>
      </c>
      <c r="W301" s="22">
        <v>-2.7856672246069931</v>
      </c>
      <c r="X301" s="20">
        <f t="shared" si="8"/>
        <v>0.62903230687051914</v>
      </c>
      <c r="Y301" s="20">
        <f t="shared" si="8"/>
        <v>0</v>
      </c>
      <c r="Z301" s="20">
        <f t="shared" si="9"/>
        <v>0.62903230687051914</v>
      </c>
      <c r="AA301" s="20">
        <f>(Table134[[#This Row],[Survived]]-Z301)^2</f>
        <v>0.39568164308684695</v>
      </c>
    </row>
    <row r="302" spans="1:27" x14ac:dyDescent="0.25">
      <c r="A302" s="14">
        <v>0</v>
      </c>
      <c r="B302" s="14" t="s">
        <v>9</v>
      </c>
      <c r="C302" s="14">
        <v>3</v>
      </c>
      <c r="D302" s="14" t="s">
        <v>10</v>
      </c>
      <c r="E302" s="14">
        <v>3</v>
      </c>
      <c r="F302" s="15">
        <v>21.074999999999999</v>
      </c>
      <c r="G302" s="14">
        <v>3</v>
      </c>
      <c r="H302" s="14">
        <v>1</v>
      </c>
      <c r="I302" s="20">
        <f>Table1342[[#This Row],[Age]]/$E$1</f>
        <v>3.7499999999999999E-2</v>
      </c>
      <c r="J302" s="20">
        <f>LOG10(Table1342[[#This Row],[Fare]]+1)</f>
        <v>1.3439007122496063</v>
      </c>
      <c r="K302" s="14">
        <f>IF(Table1342[[#This Row],[Pclass]]=1,1,0)</f>
        <v>0</v>
      </c>
      <c r="L302" s="14">
        <f>IF(Table1342[[#This Row],[Pclass]]=2,1,0)</f>
        <v>0</v>
      </c>
      <c r="M302" s="14">
        <f>IF(Table1342[[#This Row],[Embarked]]="S",1,0)</f>
        <v>1</v>
      </c>
      <c r="N302" s="14">
        <f>IF(Table1342[[#This Row],[Embarked]]="C",1,0)</f>
        <v>0</v>
      </c>
      <c r="O302" s="14">
        <f>IF(Table1342[[#This Row],[Sex]]="male",1,0)</f>
        <v>0</v>
      </c>
      <c r="P302" s="14">
        <v>1</v>
      </c>
      <c r="V302" s="22">
        <v>-0.92222605718591311</v>
      </c>
      <c r="W302" s="22">
        <v>0.53075477793444037</v>
      </c>
      <c r="X302" s="20">
        <f t="shared" si="8"/>
        <v>0</v>
      </c>
      <c r="Y302" s="20">
        <f t="shared" si="8"/>
        <v>0.53075477793444037</v>
      </c>
      <c r="Z302" s="20">
        <f t="shared" si="9"/>
        <v>0.53075477793444037</v>
      </c>
      <c r="AA302" s="20">
        <f>(Table134[[#This Row],[Survived]]-Z302)^2</f>
        <v>0.28170063430023712</v>
      </c>
    </row>
    <row r="303" spans="1:27" x14ac:dyDescent="0.25">
      <c r="A303" s="14">
        <v>1</v>
      </c>
      <c r="B303" s="14" t="s">
        <v>9</v>
      </c>
      <c r="C303" s="14">
        <v>3</v>
      </c>
      <c r="D303" s="14" t="s">
        <v>10</v>
      </c>
      <c r="E303" s="14">
        <v>22</v>
      </c>
      <c r="F303" s="15">
        <v>7.25</v>
      </c>
      <c r="G303" s="14">
        <v>0</v>
      </c>
      <c r="H303" s="14">
        <v>0</v>
      </c>
      <c r="I303" s="20">
        <f>Table1342[[#This Row],[Age]]/$E$1</f>
        <v>0.27500000000000002</v>
      </c>
      <c r="J303" s="20">
        <f>LOG10(Table1342[[#This Row],[Fare]]+1)</f>
        <v>0.91645394854992512</v>
      </c>
      <c r="K303" s="14">
        <f>IF(Table1342[[#This Row],[Pclass]]=1,1,0)</f>
        <v>0</v>
      </c>
      <c r="L303" s="14">
        <f>IF(Table1342[[#This Row],[Pclass]]=2,1,0)</f>
        <v>0</v>
      </c>
      <c r="M303" s="14">
        <f>IF(Table1342[[#This Row],[Embarked]]="S",1,0)</f>
        <v>1</v>
      </c>
      <c r="N303" s="14">
        <f>IF(Table1342[[#This Row],[Embarked]]="C",1,0)</f>
        <v>0</v>
      </c>
      <c r="O303" s="14">
        <f>IF(Table1342[[#This Row],[Sex]]="male",1,0)</f>
        <v>0</v>
      </c>
      <c r="P303" s="14">
        <v>1</v>
      </c>
      <c r="V303" s="22">
        <v>-1.0138540090012693</v>
      </c>
      <c r="W303" s="22">
        <v>0.6190505811372482</v>
      </c>
      <c r="X303" s="20">
        <f t="shared" si="8"/>
        <v>0</v>
      </c>
      <c r="Y303" s="20">
        <f t="shared" si="8"/>
        <v>0.6190505811372482</v>
      </c>
      <c r="Z303" s="20">
        <f t="shared" si="9"/>
        <v>0.6190505811372482</v>
      </c>
      <c r="AA303" s="20">
        <f>(Table134[[#This Row],[Survived]]-Z303)^2</f>
        <v>0.14512245973186833</v>
      </c>
    </row>
    <row r="304" spans="1:27" x14ac:dyDescent="0.25">
      <c r="A304" s="14">
        <v>0</v>
      </c>
      <c r="B304" s="14" t="s">
        <v>11</v>
      </c>
      <c r="C304" s="14">
        <v>1</v>
      </c>
      <c r="D304" s="14" t="s">
        <v>8</v>
      </c>
      <c r="E304" s="14">
        <v>27</v>
      </c>
      <c r="F304" s="15">
        <v>211.5</v>
      </c>
      <c r="G304" s="14">
        <v>0</v>
      </c>
      <c r="H304" s="14">
        <v>2</v>
      </c>
      <c r="I304" s="20">
        <f>Table1342[[#This Row],[Age]]/$E$1</f>
        <v>0.33750000000000002</v>
      </c>
      <c r="J304" s="20">
        <f>LOG10(Table1342[[#This Row],[Fare]]+1)</f>
        <v>2.3273589343863303</v>
      </c>
      <c r="K304" s="14">
        <f>IF(Table1342[[#This Row],[Pclass]]=1,1,0)</f>
        <v>1</v>
      </c>
      <c r="L304" s="14">
        <f>IF(Table1342[[#This Row],[Pclass]]=2,1,0)</f>
        <v>0</v>
      </c>
      <c r="M304" s="14">
        <f>IF(Table1342[[#This Row],[Embarked]]="S",1,0)</f>
        <v>0</v>
      </c>
      <c r="N304" s="14">
        <f>IF(Table1342[[#This Row],[Embarked]]="C",1,0)</f>
        <v>1</v>
      </c>
      <c r="O304" s="14">
        <f>IF(Table1342[[#This Row],[Sex]]="male",1,0)</f>
        <v>1</v>
      </c>
      <c r="P304" s="14">
        <v>1</v>
      </c>
      <c r="V304" s="22">
        <v>0.51596571314738904</v>
      </c>
      <c r="W304" s="22">
        <v>-2.8250956502444864</v>
      </c>
      <c r="X304" s="20">
        <f t="shared" si="8"/>
        <v>0.51596571314738904</v>
      </c>
      <c r="Y304" s="20">
        <f t="shared" si="8"/>
        <v>0</v>
      </c>
      <c r="Z304" s="20">
        <f t="shared" si="9"/>
        <v>0.51596571314738904</v>
      </c>
      <c r="AA304" s="20">
        <f>(Table134[[#This Row],[Survived]]-Z304)^2</f>
        <v>0.26622061714369377</v>
      </c>
    </row>
    <row r="305" spans="1:27" x14ac:dyDescent="0.25">
      <c r="A305" s="14">
        <v>0</v>
      </c>
      <c r="B305" s="14" t="s">
        <v>11</v>
      </c>
      <c r="C305" s="14">
        <v>3</v>
      </c>
      <c r="D305" s="14" t="s">
        <v>8</v>
      </c>
      <c r="E305" s="14">
        <v>20</v>
      </c>
      <c r="F305" s="15">
        <v>4.0125000000000002</v>
      </c>
      <c r="G305" s="14">
        <v>0</v>
      </c>
      <c r="H305" s="14">
        <v>0</v>
      </c>
      <c r="I305" s="20">
        <f>Table1342[[#This Row],[Age]]/$E$1</f>
        <v>0.25</v>
      </c>
      <c r="J305" s="20">
        <f>LOG10(Table1342[[#This Row],[Fare]]+1)</f>
        <v>0.70005438562823874</v>
      </c>
      <c r="K305" s="14">
        <f>IF(Table1342[[#This Row],[Pclass]]=1,1,0)</f>
        <v>0</v>
      </c>
      <c r="L305" s="14">
        <f>IF(Table1342[[#This Row],[Pclass]]=2,1,0)</f>
        <v>0</v>
      </c>
      <c r="M305" s="14">
        <f>IF(Table1342[[#This Row],[Embarked]]="S",1,0)</f>
        <v>0</v>
      </c>
      <c r="N305" s="14">
        <f>IF(Table1342[[#This Row],[Embarked]]="C",1,0)</f>
        <v>1</v>
      </c>
      <c r="O305" s="14">
        <f>IF(Table1342[[#This Row],[Sex]]="male",1,0)</f>
        <v>1</v>
      </c>
      <c r="P305" s="14">
        <v>1</v>
      </c>
      <c r="V305" s="22">
        <v>0.25757578038482054</v>
      </c>
      <c r="W305" s="22">
        <v>-3.2501233312569853</v>
      </c>
      <c r="X305" s="20">
        <f t="shared" si="8"/>
        <v>0.25757578038482054</v>
      </c>
      <c r="Y305" s="20">
        <f t="shared" si="8"/>
        <v>0</v>
      </c>
      <c r="Z305" s="20">
        <f t="shared" si="9"/>
        <v>0.25757578038482054</v>
      </c>
      <c r="AA305" s="20">
        <f>(Table134[[#This Row],[Survived]]-Z305)^2</f>
        <v>6.6345282640849296E-2</v>
      </c>
    </row>
    <row r="306" spans="1:27" x14ac:dyDescent="0.25">
      <c r="A306" s="14">
        <v>0</v>
      </c>
      <c r="B306" s="14" t="s">
        <v>9</v>
      </c>
      <c r="C306" s="14">
        <v>3</v>
      </c>
      <c r="D306" s="14" t="s">
        <v>8</v>
      </c>
      <c r="E306" s="14">
        <v>19</v>
      </c>
      <c r="F306" s="15">
        <v>7.7750000000000004</v>
      </c>
      <c r="G306" s="14">
        <v>0</v>
      </c>
      <c r="H306" s="14">
        <v>0</v>
      </c>
      <c r="I306" s="20">
        <f>Table1342[[#This Row],[Age]]/$E$1</f>
        <v>0.23749999999999999</v>
      </c>
      <c r="J306" s="20">
        <f>LOG10(Table1342[[#This Row],[Fare]]+1)</f>
        <v>0.94324712513786169</v>
      </c>
      <c r="K306" s="14">
        <f>IF(Table1342[[#This Row],[Pclass]]=1,1,0)</f>
        <v>0</v>
      </c>
      <c r="L306" s="14">
        <f>IF(Table1342[[#This Row],[Pclass]]=2,1,0)</f>
        <v>0</v>
      </c>
      <c r="M306" s="14">
        <f>IF(Table1342[[#This Row],[Embarked]]="S",1,0)</f>
        <v>1</v>
      </c>
      <c r="N306" s="14">
        <f>IF(Table1342[[#This Row],[Embarked]]="C",1,0)</f>
        <v>0</v>
      </c>
      <c r="O306" s="14">
        <f>IF(Table1342[[#This Row],[Sex]]="male",1,0)</f>
        <v>1</v>
      </c>
      <c r="P306" s="14">
        <v>1</v>
      </c>
      <c r="V306" s="22">
        <v>-1.4864556951114423</v>
      </c>
      <c r="W306" s="22">
        <v>0.14589655772713694</v>
      </c>
      <c r="X306" s="20">
        <f t="shared" si="8"/>
        <v>0</v>
      </c>
      <c r="Y306" s="20">
        <f t="shared" si="8"/>
        <v>0.14589655772713694</v>
      </c>
      <c r="Z306" s="20">
        <f t="shared" si="9"/>
        <v>0.14589655772713694</v>
      </c>
      <c r="AA306" s="20">
        <f>(Table134[[#This Row],[Survived]]-Z306)^2</f>
        <v>2.1285805556627804E-2</v>
      </c>
    </row>
    <row r="307" spans="1:27" x14ac:dyDescent="0.25">
      <c r="A307" s="14">
        <v>1</v>
      </c>
      <c r="B307" s="14" t="s">
        <v>11</v>
      </c>
      <c r="C307" s="14">
        <v>1</v>
      </c>
      <c r="D307" s="14" t="s">
        <v>10</v>
      </c>
      <c r="E307" s="14">
        <v>42</v>
      </c>
      <c r="F307" s="15">
        <v>227.52500000000001</v>
      </c>
      <c r="G307" s="14">
        <v>0</v>
      </c>
      <c r="H307" s="14">
        <v>0</v>
      </c>
      <c r="I307" s="20">
        <f>Table1342[[#This Row],[Age]]/$E$1</f>
        <v>0.52500000000000002</v>
      </c>
      <c r="J307" s="20">
        <f>LOG10(Table1342[[#This Row],[Fare]]+1)</f>
        <v>2.3589337176143736</v>
      </c>
      <c r="K307" s="14">
        <f>IF(Table1342[[#This Row],[Pclass]]=1,1,0)</f>
        <v>1</v>
      </c>
      <c r="L307" s="14">
        <f>IF(Table1342[[#This Row],[Pclass]]=2,1,0)</f>
        <v>0</v>
      </c>
      <c r="M307" s="14">
        <f>IF(Table1342[[#This Row],[Embarked]]="S",1,0)</f>
        <v>0</v>
      </c>
      <c r="N307" s="14">
        <f>IF(Table1342[[#This Row],[Embarked]]="C",1,0)</f>
        <v>1</v>
      </c>
      <c r="O307" s="14">
        <f>IF(Table1342[[#This Row],[Sex]]="male",1,0)</f>
        <v>0</v>
      </c>
      <c r="P307" s="14">
        <v>1</v>
      </c>
      <c r="V307" s="22">
        <v>0.94832260219773035</v>
      </c>
      <c r="W307" s="22">
        <v>-2.4061805629311825</v>
      </c>
      <c r="X307" s="20">
        <f t="shared" si="8"/>
        <v>0.94832260219773035</v>
      </c>
      <c r="Y307" s="20">
        <f t="shared" si="8"/>
        <v>0</v>
      </c>
      <c r="Z307" s="20">
        <f t="shared" si="9"/>
        <v>0.94832260219773035</v>
      </c>
      <c r="AA307" s="20">
        <f>(Table134[[#This Row],[Survived]]-Z307)^2</f>
        <v>2.6705534436140244E-3</v>
      </c>
    </row>
    <row r="308" spans="1:27" x14ac:dyDescent="0.25">
      <c r="A308" s="14">
        <v>1</v>
      </c>
      <c r="B308" s="14" t="s">
        <v>11</v>
      </c>
      <c r="C308" s="14">
        <v>3</v>
      </c>
      <c r="D308" s="14" t="s">
        <v>10</v>
      </c>
      <c r="E308" s="14">
        <v>1</v>
      </c>
      <c r="F308" s="15">
        <v>15.7417</v>
      </c>
      <c r="G308" s="14">
        <v>0</v>
      </c>
      <c r="H308" s="14">
        <v>2</v>
      </c>
      <c r="I308" s="20">
        <f>Table1342[[#This Row],[Age]]/$E$1</f>
        <v>1.2500000000000001E-2</v>
      </c>
      <c r="J308" s="20">
        <f>LOG10(Table1342[[#This Row],[Fare]]+1)</f>
        <v>1.2237995553975871</v>
      </c>
      <c r="K308" s="14">
        <f>IF(Table1342[[#This Row],[Pclass]]=1,1,0)</f>
        <v>0</v>
      </c>
      <c r="L308" s="14">
        <f>IF(Table1342[[#This Row],[Pclass]]=2,1,0)</f>
        <v>0</v>
      </c>
      <c r="M308" s="14">
        <f>IF(Table1342[[#This Row],[Embarked]]="S",1,0)</f>
        <v>0</v>
      </c>
      <c r="N308" s="14">
        <f>IF(Table1342[[#This Row],[Embarked]]="C",1,0)</f>
        <v>1</v>
      </c>
      <c r="O308" s="14">
        <f>IF(Table1342[[#This Row],[Sex]]="male",1,0)</f>
        <v>0</v>
      </c>
      <c r="P308" s="14">
        <v>1</v>
      </c>
      <c r="V308" s="22">
        <v>0.86940081674851899</v>
      </c>
      <c r="W308" s="22">
        <v>-2.6136075774119005</v>
      </c>
      <c r="X308" s="20">
        <f t="shared" si="8"/>
        <v>0.86940081674851899</v>
      </c>
      <c r="Y308" s="20">
        <f t="shared" si="8"/>
        <v>0</v>
      </c>
      <c r="Z308" s="20">
        <f t="shared" si="9"/>
        <v>0.86940081674851899</v>
      </c>
      <c r="AA308" s="20">
        <f>(Table134[[#This Row],[Survived]]-Z308)^2</f>
        <v>1.7056146665953918E-2</v>
      </c>
    </row>
    <row r="309" spans="1:27" x14ac:dyDescent="0.25">
      <c r="A309" s="14">
        <v>0</v>
      </c>
      <c r="B309" s="14" t="s">
        <v>9</v>
      </c>
      <c r="C309" s="14">
        <v>3</v>
      </c>
      <c r="D309" s="14" t="s">
        <v>8</v>
      </c>
      <c r="E309" s="14">
        <v>32</v>
      </c>
      <c r="F309" s="15">
        <v>7.9249999999999998</v>
      </c>
      <c r="G309" s="14">
        <v>0</v>
      </c>
      <c r="H309" s="14">
        <v>0</v>
      </c>
      <c r="I309" s="20">
        <f>Table1342[[#This Row],[Age]]/$E$1</f>
        <v>0.4</v>
      </c>
      <c r="J309" s="20">
        <f>LOG10(Table1342[[#This Row],[Fare]]+1)</f>
        <v>0.95060822478423079</v>
      </c>
      <c r="K309" s="14">
        <f>IF(Table1342[[#This Row],[Pclass]]=1,1,0)</f>
        <v>0</v>
      </c>
      <c r="L309" s="14">
        <f>IF(Table1342[[#This Row],[Pclass]]=2,1,0)</f>
        <v>0</v>
      </c>
      <c r="M309" s="14">
        <f>IF(Table1342[[#This Row],[Embarked]]="S",1,0)</f>
        <v>1</v>
      </c>
      <c r="N309" s="14">
        <f>IF(Table1342[[#This Row],[Embarked]]="C",1,0)</f>
        <v>0</v>
      </c>
      <c r="O309" s="14">
        <f>IF(Table1342[[#This Row],[Sex]]="male",1,0)</f>
        <v>1</v>
      </c>
      <c r="P309" s="14">
        <v>1</v>
      </c>
      <c r="V309" s="22">
        <v>-1.605833675018449</v>
      </c>
      <c r="W309" s="22">
        <v>6.1124813762518659E-2</v>
      </c>
      <c r="X309" s="20">
        <f t="shared" si="8"/>
        <v>0</v>
      </c>
      <c r="Y309" s="20">
        <f t="shared" si="8"/>
        <v>6.1124813762518659E-2</v>
      </c>
      <c r="Z309" s="20">
        <f t="shared" si="9"/>
        <v>6.1124813762518659E-2</v>
      </c>
      <c r="AA309" s="20">
        <f>(Table134[[#This Row],[Survived]]-Z309)^2</f>
        <v>3.7362428575025905E-3</v>
      </c>
    </row>
    <row r="310" spans="1:27" x14ac:dyDescent="0.25">
      <c r="A310" s="14">
        <v>1</v>
      </c>
      <c r="B310" s="14" t="s">
        <v>9</v>
      </c>
      <c r="C310" s="14">
        <v>1</v>
      </c>
      <c r="D310" s="14" t="s">
        <v>10</v>
      </c>
      <c r="E310" s="14">
        <v>35</v>
      </c>
      <c r="F310" s="15">
        <v>52</v>
      </c>
      <c r="G310" s="14">
        <v>1</v>
      </c>
      <c r="H310" s="14">
        <v>0</v>
      </c>
      <c r="I310" s="20">
        <f>Table1342[[#This Row],[Age]]/$E$1</f>
        <v>0.4375</v>
      </c>
      <c r="J310" s="20">
        <f>LOG10(Table1342[[#This Row],[Fare]]+1)</f>
        <v>1.7242758696007889</v>
      </c>
      <c r="K310" s="14">
        <f>IF(Table1342[[#This Row],[Pclass]]=1,1,0)</f>
        <v>1</v>
      </c>
      <c r="L310" s="14">
        <f>IF(Table1342[[#This Row],[Pclass]]=2,1,0)</f>
        <v>0</v>
      </c>
      <c r="M310" s="14">
        <f>IF(Table1342[[#This Row],[Embarked]]="S",1,0)</f>
        <v>1</v>
      </c>
      <c r="N310" s="14">
        <f>IF(Table1342[[#This Row],[Embarked]]="C",1,0)</f>
        <v>0</v>
      </c>
      <c r="O310" s="14">
        <f>IF(Table1342[[#This Row],[Sex]]="male",1,0)</f>
        <v>0</v>
      </c>
      <c r="P310" s="14">
        <v>1</v>
      </c>
      <c r="V310" s="22">
        <v>-0.76854063991072308</v>
      </c>
      <c r="W310" s="22">
        <v>0.88870058925759121</v>
      </c>
      <c r="X310" s="20">
        <f t="shared" si="8"/>
        <v>0</v>
      </c>
      <c r="Y310" s="20">
        <f t="shared" si="8"/>
        <v>0.88870058925759121</v>
      </c>
      <c r="Z310" s="20">
        <f t="shared" si="9"/>
        <v>0.88870058925759121</v>
      </c>
      <c r="AA310" s="20">
        <f>(Table134[[#This Row],[Survived]]-Z310)^2</f>
        <v>1.2387558831607422E-2</v>
      </c>
    </row>
    <row r="311" spans="1:27" x14ac:dyDescent="0.25">
      <c r="A311" s="14">
        <v>0</v>
      </c>
      <c r="B311" s="14" t="s">
        <v>9</v>
      </c>
      <c r="C311" s="14">
        <v>2</v>
      </c>
      <c r="D311" s="14" t="s">
        <v>8</v>
      </c>
      <c r="E311" s="14">
        <v>18</v>
      </c>
      <c r="F311" s="15">
        <v>73.5</v>
      </c>
      <c r="G311" s="14">
        <v>0</v>
      </c>
      <c r="H311" s="14">
        <v>0</v>
      </c>
      <c r="I311" s="20">
        <f>Table1342[[#This Row],[Age]]/$E$1</f>
        <v>0.22500000000000001</v>
      </c>
      <c r="J311" s="20">
        <f>LOG10(Table1342[[#This Row],[Fare]]+1)</f>
        <v>1.8721562727482928</v>
      </c>
      <c r="K311" s="14">
        <f>IF(Table1342[[#This Row],[Pclass]]=1,1,0)</f>
        <v>0</v>
      </c>
      <c r="L311" s="14">
        <f>IF(Table1342[[#This Row],[Pclass]]=2,1,0)</f>
        <v>1</v>
      </c>
      <c r="M311" s="14">
        <f>IF(Table1342[[#This Row],[Embarked]]="S",1,0)</f>
        <v>1</v>
      </c>
      <c r="N311" s="14">
        <f>IF(Table1342[[#This Row],[Embarked]]="C",1,0)</f>
        <v>0</v>
      </c>
      <c r="O311" s="14">
        <f>IF(Table1342[[#This Row],[Sex]]="male",1,0)</f>
        <v>1</v>
      </c>
      <c r="P311" s="14">
        <v>1</v>
      </c>
      <c r="V311" s="22">
        <v>-1.3463552609916196</v>
      </c>
      <c r="W311" s="22">
        <v>0.42383340725494234</v>
      </c>
      <c r="X311" s="20">
        <f t="shared" si="8"/>
        <v>0</v>
      </c>
      <c r="Y311" s="20">
        <f t="shared" si="8"/>
        <v>0.42383340725494234</v>
      </c>
      <c r="Z311" s="20">
        <f t="shared" si="9"/>
        <v>0.42383340725494234</v>
      </c>
      <c r="AA311" s="20">
        <f>(Table134[[#This Row],[Survived]]-Z311)^2</f>
        <v>0.1796347571053338</v>
      </c>
    </row>
    <row r="312" spans="1:27" x14ac:dyDescent="0.25">
      <c r="A312" s="14">
        <v>0</v>
      </c>
      <c r="B312" s="14" t="s">
        <v>9</v>
      </c>
      <c r="C312" s="14">
        <v>3</v>
      </c>
      <c r="D312" s="14" t="s">
        <v>8</v>
      </c>
      <c r="E312" s="14">
        <v>1</v>
      </c>
      <c r="F312" s="15">
        <v>46.9</v>
      </c>
      <c r="G312" s="14">
        <v>5</v>
      </c>
      <c r="H312" s="14">
        <v>2</v>
      </c>
      <c r="I312" s="20">
        <f>Table1342[[#This Row],[Age]]/$E$1</f>
        <v>1.2500000000000001E-2</v>
      </c>
      <c r="J312" s="20">
        <f>LOG10(Table1342[[#This Row],[Fare]]+1)</f>
        <v>1.6803355134145632</v>
      </c>
      <c r="K312" s="14">
        <f>IF(Table1342[[#This Row],[Pclass]]=1,1,0)</f>
        <v>0</v>
      </c>
      <c r="L312" s="14">
        <f>IF(Table1342[[#This Row],[Pclass]]=2,1,0)</f>
        <v>0</v>
      </c>
      <c r="M312" s="14">
        <f>IF(Table1342[[#This Row],[Embarked]]="S",1,0)</f>
        <v>1</v>
      </c>
      <c r="N312" s="14">
        <f>IF(Table1342[[#This Row],[Embarked]]="C",1,0)</f>
        <v>0</v>
      </c>
      <c r="O312" s="14">
        <f>IF(Table1342[[#This Row],[Sex]]="male",1,0)</f>
        <v>1</v>
      </c>
      <c r="P312" s="14">
        <v>1</v>
      </c>
      <c r="V312" s="22">
        <v>-1.4706037065742292</v>
      </c>
      <c r="W312" s="22">
        <v>-9.2559586610463374E-2</v>
      </c>
      <c r="X312" s="20">
        <f t="shared" si="8"/>
        <v>0</v>
      </c>
      <c r="Y312" s="20">
        <f t="shared" si="8"/>
        <v>0</v>
      </c>
      <c r="Z312" s="20">
        <f t="shared" si="9"/>
        <v>0</v>
      </c>
      <c r="AA312" s="20">
        <f>(Table134[[#This Row],[Survived]]-Z312)^2</f>
        <v>0</v>
      </c>
    </row>
    <row r="313" spans="1:27" x14ac:dyDescent="0.25">
      <c r="A313" s="14">
        <v>1</v>
      </c>
      <c r="B313" s="14" t="s">
        <v>9</v>
      </c>
      <c r="C313" s="14">
        <v>2</v>
      </c>
      <c r="D313" s="14" t="s">
        <v>10</v>
      </c>
      <c r="E313" s="14">
        <v>36</v>
      </c>
      <c r="F313" s="15">
        <v>13</v>
      </c>
      <c r="G313" s="14">
        <v>0</v>
      </c>
      <c r="H313" s="14">
        <v>0</v>
      </c>
      <c r="I313" s="20">
        <f>Table1342[[#This Row],[Age]]/$E$1</f>
        <v>0.45</v>
      </c>
      <c r="J313" s="20">
        <f>LOG10(Table1342[[#This Row],[Fare]]+1)</f>
        <v>1.146128035678238</v>
      </c>
      <c r="K313" s="14">
        <f>IF(Table1342[[#This Row],[Pclass]]=1,1,0)</f>
        <v>0</v>
      </c>
      <c r="L313" s="14">
        <f>IF(Table1342[[#This Row],[Pclass]]=2,1,0)</f>
        <v>1</v>
      </c>
      <c r="M313" s="14">
        <f>IF(Table1342[[#This Row],[Embarked]]="S",1,0)</f>
        <v>1</v>
      </c>
      <c r="N313" s="14">
        <f>IF(Table1342[[#This Row],[Embarked]]="C",1,0)</f>
        <v>0</v>
      </c>
      <c r="O313" s="14">
        <f>IF(Table1342[[#This Row],[Sex]]="male",1,0)</f>
        <v>0</v>
      </c>
      <c r="P313" s="14">
        <v>1</v>
      </c>
      <c r="V313" s="22">
        <v>-1.0197304745303006</v>
      </c>
      <c r="W313" s="22">
        <v>0.74860341261985841</v>
      </c>
      <c r="X313" s="20">
        <f t="shared" si="8"/>
        <v>0</v>
      </c>
      <c r="Y313" s="20">
        <f t="shared" si="8"/>
        <v>0.74860341261985841</v>
      </c>
      <c r="Z313" s="20">
        <f t="shared" si="9"/>
        <v>0.74860341261985841</v>
      </c>
      <c r="AA313" s="20">
        <f>(Table134[[#This Row],[Survived]]-Z313)^2</f>
        <v>6.320024414638116E-2</v>
      </c>
    </row>
    <row r="314" spans="1:27" x14ac:dyDescent="0.25">
      <c r="A314" s="14">
        <v>1</v>
      </c>
      <c r="B314" s="14" t="s">
        <v>11</v>
      </c>
      <c r="C314" s="14">
        <v>2</v>
      </c>
      <c r="D314" s="14" t="s">
        <v>10</v>
      </c>
      <c r="E314" s="14">
        <v>17</v>
      </c>
      <c r="F314" s="15">
        <v>12</v>
      </c>
      <c r="G314" s="14">
        <v>0</v>
      </c>
      <c r="H314" s="14">
        <v>0</v>
      </c>
      <c r="I314" s="20">
        <f>Table1342[[#This Row],[Age]]/$E$1</f>
        <v>0.21249999999999999</v>
      </c>
      <c r="J314" s="20">
        <f>LOG10(Table1342[[#This Row],[Fare]]+1)</f>
        <v>1.1139433523068367</v>
      </c>
      <c r="K314" s="14">
        <f>IF(Table1342[[#This Row],[Pclass]]=1,1,0)</f>
        <v>0</v>
      </c>
      <c r="L314" s="14">
        <f>IF(Table1342[[#This Row],[Pclass]]=2,1,0)</f>
        <v>1</v>
      </c>
      <c r="M314" s="14">
        <f>IF(Table1342[[#This Row],[Embarked]]="S",1,0)</f>
        <v>0</v>
      </c>
      <c r="N314" s="14">
        <f>IF(Table1342[[#This Row],[Embarked]]="C",1,0)</f>
        <v>1</v>
      </c>
      <c r="O314" s="14">
        <f>IF(Table1342[[#This Row],[Sex]]="male",1,0)</f>
        <v>0</v>
      </c>
      <c r="P314" s="14">
        <v>1</v>
      </c>
      <c r="V314" s="22">
        <v>0.91054585115946285</v>
      </c>
      <c r="W314" s="22">
        <v>-2.5011117054569492</v>
      </c>
      <c r="X314" s="20">
        <f t="shared" si="8"/>
        <v>0.91054585115946285</v>
      </c>
      <c r="Y314" s="20">
        <f t="shared" si="8"/>
        <v>0</v>
      </c>
      <c r="Z314" s="20">
        <f t="shared" si="9"/>
        <v>0.91054585115946285</v>
      </c>
      <c r="AA314" s="20">
        <f>(Table134[[#This Row],[Survived]]-Z314)^2</f>
        <v>8.0020447447849748E-3</v>
      </c>
    </row>
    <row r="315" spans="1:27" x14ac:dyDescent="0.25">
      <c r="A315" s="14">
        <v>1</v>
      </c>
      <c r="B315" s="14" t="s">
        <v>9</v>
      </c>
      <c r="C315" s="14">
        <v>1</v>
      </c>
      <c r="D315" s="14" t="s">
        <v>8</v>
      </c>
      <c r="E315" s="14">
        <v>36</v>
      </c>
      <c r="F315" s="15">
        <v>120</v>
      </c>
      <c r="G315" s="14">
        <v>1</v>
      </c>
      <c r="H315" s="14">
        <v>2</v>
      </c>
      <c r="I315" s="20">
        <f>Table1342[[#This Row],[Age]]/$E$1</f>
        <v>0.45</v>
      </c>
      <c r="J315" s="20">
        <f>LOG10(Table1342[[#This Row],[Fare]]+1)</f>
        <v>2.0827853703164503</v>
      </c>
      <c r="K315" s="14">
        <f>IF(Table1342[[#This Row],[Pclass]]=1,1,0)</f>
        <v>1</v>
      </c>
      <c r="L315" s="14">
        <f>IF(Table1342[[#This Row],[Pclass]]=2,1,0)</f>
        <v>0</v>
      </c>
      <c r="M315" s="14">
        <f>IF(Table1342[[#This Row],[Embarked]]="S",1,0)</f>
        <v>1</v>
      </c>
      <c r="N315" s="14">
        <f>IF(Table1342[[#This Row],[Embarked]]="C",1,0)</f>
        <v>0</v>
      </c>
      <c r="O315" s="14">
        <f>IF(Table1342[[#This Row],[Sex]]="male",1,0)</f>
        <v>1</v>
      </c>
      <c r="P315" s="14">
        <v>1</v>
      </c>
      <c r="V315" s="22">
        <v>-1.3433917784266061</v>
      </c>
      <c r="W315" s="22">
        <v>0.39267699920700316</v>
      </c>
      <c r="X315" s="20">
        <f t="shared" si="8"/>
        <v>0</v>
      </c>
      <c r="Y315" s="20">
        <f t="shared" si="8"/>
        <v>0.39267699920700316</v>
      </c>
      <c r="Z315" s="20">
        <f t="shared" si="9"/>
        <v>0.39267699920700316</v>
      </c>
      <c r="AA315" s="20">
        <f>(Table134[[#This Row],[Survived]]-Z315)^2</f>
        <v>0.36884122729221042</v>
      </c>
    </row>
    <row r="316" spans="1:27" x14ac:dyDescent="0.25">
      <c r="A316" s="14">
        <v>1</v>
      </c>
      <c r="B316" s="14" t="s">
        <v>9</v>
      </c>
      <c r="C316" s="14">
        <v>3</v>
      </c>
      <c r="D316" s="14" t="s">
        <v>8</v>
      </c>
      <c r="E316" s="14">
        <v>21</v>
      </c>
      <c r="F316" s="15">
        <v>7.7957999999999998</v>
      </c>
      <c r="G316" s="14">
        <v>0</v>
      </c>
      <c r="H316" s="14">
        <v>0</v>
      </c>
      <c r="I316" s="20">
        <f>Table1342[[#This Row],[Age]]/$E$1</f>
        <v>0.26250000000000001</v>
      </c>
      <c r="J316" s="20">
        <f>LOG10(Table1342[[#This Row],[Fare]]+1)</f>
        <v>0.94427534575879857</v>
      </c>
      <c r="K316" s="14">
        <f>IF(Table1342[[#This Row],[Pclass]]=1,1,0)</f>
        <v>0</v>
      </c>
      <c r="L316" s="14">
        <f>IF(Table1342[[#This Row],[Pclass]]=2,1,0)</f>
        <v>0</v>
      </c>
      <c r="M316" s="14">
        <f>IF(Table1342[[#This Row],[Embarked]]="S",1,0)</f>
        <v>1</v>
      </c>
      <c r="N316" s="14">
        <f>IF(Table1342[[#This Row],[Embarked]]="C",1,0)</f>
        <v>0</v>
      </c>
      <c r="O316" s="14">
        <f>IF(Table1342[[#This Row],[Sex]]="male",1,0)</f>
        <v>1</v>
      </c>
      <c r="P316" s="14">
        <v>1</v>
      </c>
      <c r="V316" s="22">
        <v>-1.5048227509972183</v>
      </c>
      <c r="W316" s="22">
        <v>0.13284730137477396</v>
      </c>
      <c r="X316" s="20">
        <f t="shared" si="8"/>
        <v>0</v>
      </c>
      <c r="Y316" s="20">
        <f t="shared" si="8"/>
        <v>0.13284730137477396</v>
      </c>
      <c r="Z316" s="20">
        <f t="shared" si="9"/>
        <v>0.13284730137477396</v>
      </c>
      <c r="AA316" s="20">
        <f>(Table134[[#This Row],[Survived]]-Z316)^2</f>
        <v>0.75195380273301204</v>
      </c>
    </row>
    <row r="317" spans="1:27" x14ac:dyDescent="0.25">
      <c r="A317" s="14">
        <v>0</v>
      </c>
      <c r="B317" s="14" t="s">
        <v>9</v>
      </c>
      <c r="C317" s="14">
        <v>3</v>
      </c>
      <c r="D317" s="14" t="s">
        <v>8</v>
      </c>
      <c r="E317" s="14">
        <v>28</v>
      </c>
      <c r="F317" s="15">
        <v>7.9249999999999998</v>
      </c>
      <c r="G317" s="14">
        <v>2</v>
      </c>
      <c r="H317" s="14">
        <v>0</v>
      </c>
      <c r="I317" s="20">
        <f>Table1342[[#This Row],[Age]]/$E$1</f>
        <v>0.35</v>
      </c>
      <c r="J317" s="20">
        <f>LOG10(Table1342[[#This Row],[Fare]]+1)</f>
        <v>0.95060822478423079</v>
      </c>
      <c r="K317" s="14">
        <f>IF(Table1342[[#This Row],[Pclass]]=1,1,0)</f>
        <v>0</v>
      </c>
      <c r="L317" s="14">
        <f>IF(Table1342[[#This Row],[Pclass]]=2,1,0)</f>
        <v>0</v>
      </c>
      <c r="M317" s="14">
        <f>IF(Table1342[[#This Row],[Embarked]]="S",1,0)</f>
        <v>1</v>
      </c>
      <c r="N317" s="14">
        <f>IF(Table1342[[#This Row],[Embarked]]="C",1,0)</f>
        <v>0</v>
      </c>
      <c r="O317" s="14">
        <f>IF(Table1342[[#This Row],[Sex]]="male",1,0)</f>
        <v>1</v>
      </c>
      <c r="P317" s="14">
        <v>1</v>
      </c>
      <c r="V317" s="22">
        <v>-1.6045890333060078</v>
      </c>
      <c r="W317" s="22">
        <v>-6.8190642815175284E-2</v>
      </c>
      <c r="X317" s="20">
        <f t="shared" si="8"/>
        <v>0</v>
      </c>
      <c r="Y317" s="20">
        <f t="shared" si="8"/>
        <v>0</v>
      </c>
      <c r="Z317" s="20">
        <f t="shared" si="9"/>
        <v>0</v>
      </c>
      <c r="AA317" s="20">
        <f>(Table134[[#This Row],[Survived]]-Z317)^2</f>
        <v>0</v>
      </c>
    </row>
    <row r="318" spans="1:27" x14ac:dyDescent="0.25">
      <c r="A318" s="14">
        <v>1</v>
      </c>
      <c r="B318" s="14" t="s">
        <v>11</v>
      </c>
      <c r="C318" s="14">
        <v>1</v>
      </c>
      <c r="D318" s="14" t="s">
        <v>10</v>
      </c>
      <c r="E318" s="14">
        <v>23</v>
      </c>
      <c r="F318" s="15">
        <v>113.27500000000001</v>
      </c>
      <c r="G318" s="14">
        <v>1</v>
      </c>
      <c r="H318" s="14">
        <v>0</v>
      </c>
      <c r="I318" s="20">
        <f>Table1342[[#This Row],[Age]]/$E$1</f>
        <v>0.28749999999999998</v>
      </c>
      <c r="J318" s="20">
        <f>LOG10(Table1342[[#This Row],[Fare]]+1)</f>
        <v>2.0579512299613683</v>
      </c>
      <c r="K318" s="14">
        <f>IF(Table1342[[#This Row],[Pclass]]=1,1,0)</f>
        <v>1</v>
      </c>
      <c r="L318" s="14">
        <f>IF(Table1342[[#This Row],[Pclass]]=2,1,0)</f>
        <v>0</v>
      </c>
      <c r="M318" s="14">
        <f>IF(Table1342[[#This Row],[Embarked]]="S",1,0)</f>
        <v>0</v>
      </c>
      <c r="N318" s="14">
        <f>IF(Table1342[[#This Row],[Embarked]]="C",1,0)</f>
        <v>1</v>
      </c>
      <c r="O318" s="14">
        <f>IF(Table1342[[#This Row],[Sex]]="male",1,0)</f>
        <v>0</v>
      </c>
      <c r="P318" s="14">
        <v>1</v>
      </c>
      <c r="V318" s="22">
        <v>1.1016652110973277</v>
      </c>
      <c r="W318" s="22">
        <v>-2.3808016914642303</v>
      </c>
      <c r="X318" s="20">
        <f t="shared" si="8"/>
        <v>1.1016652110973277</v>
      </c>
      <c r="Y318" s="20">
        <f t="shared" si="8"/>
        <v>0</v>
      </c>
      <c r="Z318" s="20">
        <f t="shared" si="9"/>
        <v>1.1016652110973277</v>
      </c>
      <c r="AA318" s="20">
        <f>(Table134[[#This Row],[Survived]]-Z318)^2</f>
        <v>1.0335815147464211E-2</v>
      </c>
    </row>
    <row r="319" spans="1:27" x14ac:dyDescent="0.25">
      <c r="A319" s="14">
        <v>1</v>
      </c>
      <c r="B319" s="14" t="s">
        <v>9</v>
      </c>
      <c r="C319" s="14">
        <v>3</v>
      </c>
      <c r="D319" s="14" t="s">
        <v>10</v>
      </c>
      <c r="E319" s="14">
        <v>24</v>
      </c>
      <c r="F319" s="15">
        <v>16.7</v>
      </c>
      <c r="G319" s="14">
        <v>0</v>
      </c>
      <c r="H319" s="14">
        <v>2</v>
      </c>
      <c r="I319" s="20">
        <f>Table1342[[#This Row],[Age]]/$E$1</f>
        <v>0.3</v>
      </c>
      <c r="J319" s="20">
        <f>LOG10(Table1342[[#This Row],[Fare]]+1)</f>
        <v>1.2479732663618066</v>
      </c>
      <c r="K319" s="14">
        <f>IF(Table1342[[#This Row],[Pclass]]=1,1,0)</f>
        <v>0</v>
      </c>
      <c r="L319" s="14">
        <f>IF(Table1342[[#This Row],[Pclass]]=2,1,0)</f>
        <v>0</v>
      </c>
      <c r="M319" s="14">
        <f>IF(Table1342[[#This Row],[Embarked]]="S",1,0)</f>
        <v>1</v>
      </c>
      <c r="N319" s="14">
        <f>IF(Table1342[[#This Row],[Embarked]]="C",1,0)</f>
        <v>0</v>
      </c>
      <c r="O319" s="14">
        <f>IF(Table1342[[#This Row],[Sex]]="male",1,0)</f>
        <v>0</v>
      </c>
      <c r="P319" s="14">
        <v>1</v>
      </c>
      <c r="V319" s="22">
        <v>-1.09772673592363</v>
      </c>
      <c r="W319" s="22">
        <v>0.60928966493558478</v>
      </c>
      <c r="X319" s="20">
        <f t="shared" si="8"/>
        <v>0</v>
      </c>
      <c r="Y319" s="20">
        <f t="shared" si="8"/>
        <v>0.60928966493558478</v>
      </c>
      <c r="Z319" s="20">
        <f t="shared" si="9"/>
        <v>0.60928966493558478</v>
      </c>
      <c r="AA319" s="20">
        <f>(Table134[[#This Row],[Survived]]-Z319)^2</f>
        <v>0.1526545659261476</v>
      </c>
    </row>
    <row r="320" spans="1:27" x14ac:dyDescent="0.25">
      <c r="A320" s="14">
        <v>0</v>
      </c>
      <c r="B320" s="14" t="s">
        <v>9</v>
      </c>
      <c r="C320" s="14">
        <v>3</v>
      </c>
      <c r="D320" s="14" t="s">
        <v>8</v>
      </c>
      <c r="E320" s="14">
        <v>22</v>
      </c>
      <c r="F320" s="15">
        <v>7.7957999999999998</v>
      </c>
      <c r="G320" s="14">
        <v>0</v>
      </c>
      <c r="H320" s="14">
        <v>0</v>
      </c>
      <c r="I320" s="20">
        <f>Table1342[[#This Row],[Age]]/$E$1</f>
        <v>0.27500000000000002</v>
      </c>
      <c r="J320" s="20">
        <f>LOG10(Table1342[[#This Row],[Fare]]+1)</f>
        <v>0.94427534575879857</v>
      </c>
      <c r="K320" s="14">
        <f>IF(Table1342[[#This Row],[Pclass]]=1,1,0)</f>
        <v>0</v>
      </c>
      <c r="L320" s="14">
        <f>IF(Table1342[[#This Row],[Pclass]]=2,1,0)</f>
        <v>0</v>
      </c>
      <c r="M320" s="14">
        <f>IF(Table1342[[#This Row],[Embarked]]="S",1,0)</f>
        <v>1</v>
      </c>
      <c r="N320" s="14">
        <f>IF(Table1342[[#This Row],[Embarked]]="C",1,0)</f>
        <v>0</v>
      </c>
      <c r="O320" s="14">
        <f>IF(Table1342[[#This Row],[Sex]]="male",1,0)</f>
        <v>1</v>
      </c>
      <c r="P320" s="14">
        <v>1</v>
      </c>
      <c r="V320" s="22">
        <v>-1.514012259635795</v>
      </c>
      <c r="W320" s="22">
        <v>0.12628593765152907</v>
      </c>
      <c r="X320" s="20">
        <f t="shared" si="8"/>
        <v>0</v>
      </c>
      <c r="Y320" s="20">
        <f t="shared" si="8"/>
        <v>0.12628593765152907</v>
      </c>
      <c r="Z320" s="20">
        <f t="shared" si="9"/>
        <v>0.12628593765152907</v>
      </c>
      <c r="AA320" s="20">
        <f>(Table134[[#This Row],[Survived]]-Z320)^2</f>
        <v>1.5948138048525885E-2</v>
      </c>
    </row>
    <row r="321" spans="1:27" x14ac:dyDescent="0.25">
      <c r="A321" s="14">
        <v>0</v>
      </c>
      <c r="B321" s="14" t="s">
        <v>9</v>
      </c>
      <c r="C321" s="14">
        <v>3</v>
      </c>
      <c r="D321" s="14" t="s">
        <v>10</v>
      </c>
      <c r="E321" s="14">
        <v>31</v>
      </c>
      <c r="F321" s="15">
        <v>7.8541999999999996</v>
      </c>
      <c r="G321" s="14">
        <v>0</v>
      </c>
      <c r="H321" s="14">
        <v>0</v>
      </c>
      <c r="I321" s="20">
        <f>Table1342[[#This Row],[Age]]/$E$1</f>
        <v>0.38750000000000001</v>
      </c>
      <c r="J321" s="20">
        <f>LOG10(Table1342[[#This Row],[Fare]]+1)</f>
        <v>0.94714932766263737</v>
      </c>
      <c r="K321" s="14">
        <f>IF(Table1342[[#This Row],[Pclass]]=1,1,0)</f>
        <v>0</v>
      </c>
      <c r="L321" s="14">
        <f>IF(Table1342[[#This Row],[Pclass]]=2,1,0)</f>
        <v>0</v>
      </c>
      <c r="M321" s="14">
        <f>IF(Table1342[[#This Row],[Embarked]]="S",1,0)</f>
        <v>1</v>
      </c>
      <c r="N321" s="14">
        <f>IF(Table1342[[#This Row],[Embarked]]="C",1,0)</f>
        <v>0</v>
      </c>
      <c r="O321" s="14">
        <f>IF(Table1342[[#This Row],[Sex]]="male",1,0)</f>
        <v>0</v>
      </c>
      <c r="P321" s="14">
        <v>1</v>
      </c>
      <c r="V321" s="22">
        <v>-1.0962025043912902</v>
      </c>
      <c r="W321" s="22">
        <v>0.56219163369265068</v>
      </c>
      <c r="X321" s="20">
        <f t="shared" si="8"/>
        <v>0</v>
      </c>
      <c r="Y321" s="20">
        <f t="shared" si="8"/>
        <v>0.56219163369265068</v>
      </c>
      <c r="Z321" s="20">
        <f t="shared" si="9"/>
        <v>0.56219163369265068</v>
      </c>
      <c r="AA321" s="20">
        <f>(Table134[[#This Row],[Survived]]-Z321)^2</f>
        <v>0.31605943299401151</v>
      </c>
    </row>
    <row r="322" spans="1:27" x14ac:dyDescent="0.25">
      <c r="A322" s="14">
        <v>0</v>
      </c>
      <c r="B322" s="14" t="s">
        <v>9</v>
      </c>
      <c r="C322" s="14">
        <v>2</v>
      </c>
      <c r="D322" s="14" t="s">
        <v>8</v>
      </c>
      <c r="E322" s="14">
        <v>46</v>
      </c>
      <c r="F322" s="15">
        <v>26</v>
      </c>
      <c r="G322" s="14">
        <v>0</v>
      </c>
      <c r="H322" s="14">
        <v>0</v>
      </c>
      <c r="I322" s="20">
        <f>Table1342[[#This Row],[Age]]/$E$1</f>
        <v>0.57499999999999996</v>
      </c>
      <c r="J322" s="20">
        <f>LOG10(Table1342[[#This Row],[Fare]]+1)</f>
        <v>1.4313637641589874</v>
      </c>
      <c r="K322" s="14">
        <f>IF(Table1342[[#This Row],[Pclass]]=1,1,0)</f>
        <v>0</v>
      </c>
      <c r="L322" s="14">
        <f>IF(Table1342[[#This Row],[Pclass]]=2,1,0)</f>
        <v>1</v>
      </c>
      <c r="M322" s="14">
        <f>IF(Table1342[[#This Row],[Embarked]]="S",1,0)</f>
        <v>1</v>
      </c>
      <c r="N322" s="14">
        <f>IF(Table1342[[#This Row],[Embarked]]="C",1,0)</f>
        <v>0</v>
      </c>
      <c r="O322" s="14">
        <f>IF(Table1342[[#This Row],[Sex]]="male",1,0)</f>
        <v>1</v>
      </c>
      <c r="P322" s="14">
        <v>1</v>
      </c>
      <c r="V322" s="22">
        <v>-1.6087892853764247</v>
      </c>
      <c r="W322" s="22">
        <v>0.20861857021399111</v>
      </c>
      <c r="X322" s="20">
        <f t="shared" si="8"/>
        <v>0</v>
      </c>
      <c r="Y322" s="20">
        <f t="shared" si="8"/>
        <v>0.20861857021399111</v>
      </c>
      <c r="Z322" s="20">
        <f t="shared" si="9"/>
        <v>0.20861857021399111</v>
      </c>
      <c r="AA322" s="20">
        <f>(Table134[[#This Row],[Survived]]-Z322)^2</f>
        <v>4.352170783812994E-2</v>
      </c>
    </row>
    <row r="323" spans="1:27" x14ac:dyDescent="0.25">
      <c r="A323" s="14">
        <v>0</v>
      </c>
      <c r="B323" s="14" t="s">
        <v>9</v>
      </c>
      <c r="C323" s="14">
        <v>2</v>
      </c>
      <c r="D323" s="14" t="s">
        <v>8</v>
      </c>
      <c r="E323" s="14">
        <v>23</v>
      </c>
      <c r="F323" s="15">
        <v>10.5</v>
      </c>
      <c r="G323" s="14">
        <v>0</v>
      </c>
      <c r="H323" s="14">
        <v>0</v>
      </c>
      <c r="I323" s="20">
        <f>Table1342[[#This Row],[Age]]/$E$1</f>
        <v>0.28749999999999998</v>
      </c>
      <c r="J323" s="20">
        <f>LOG10(Table1342[[#This Row],[Fare]]+1)</f>
        <v>1.0606978403536116</v>
      </c>
      <c r="K323" s="14">
        <f>IF(Table1342[[#This Row],[Pclass]]=1,1,0)</f>
        <v>0</v>
      </c>
      <c r="L323" s="14">
        <f>IF(Table1342[[#This Row],[Pclass]]=2,1,0)</f>
        <v>1</v>
      </c>
      <c r="M323" s="14">
        <f>IF(Table1342[[#This Row],[Embarked]]="S",1,0)</f>
        <v>1</v>
      </c>
      <c r="N323" s="14">
        <f>IF(Table1342[[#This Row],[Embarked]]="C",1,0)</f>
        <v>0</v>
      </c>
      <c r="O323" s="14">
        <f>IF(Table1342[[#This Row],[Sex]]="male",1,0)</f>
        <v>1</v>
      </c>
      <c r="P323" s="14">
        <v>1</v>
      </c>
      <c r="V323" s="22">
        <v>-1.4017425797519556</v>
      </c>
      <c r="W323" s="22">
        <v>0.33304415018820999</v>
      </c>
      <c r="X323" s="20">
        <f t="shared" si="8"/>
        <v>0</v>
      </c>
      <c r="Y323" s="20">
        <f t="shared" si="8"/>
        <v>0.33304415018820999</v>
      </c>
      <c r="Z323" s="20">
        <f t="shared" si="9"/>
        <v>0.33304415018820999</v>
      </c>
      <c r="AA323" s="20">
        <f>(Table134[[#This Row],[Survived]]-Z323)^2</f>
        <v>0.11091840597458696</v>
      </c>
    </row>
    <row r="324" spans="1:27" x14ac:dyDescent="0.25">
      <c r="A324" s="14">
        <v>1</v>
      </c>
      <c r="B324" s="14" t="s">
        <v>9</v>
      </c>
      <c r="C324" s="14">
        <v>2</v>
      </c>
      <c r="D324" s="14" t="s">
        <v>10</v>
      </c>
      <c r="E324" s="14">
        <v>28</v>
      </c>
      <c r="F324" s="15">
        <v>12.65</v>
      </c>
      <c r="G324" s="14">
        <v>0</v>
      </c>
      <c r="H324" s="14">
        <v>0</v>
      </c>
      <c r="I324" s="20">
        <f>Table1342[[#This Row],[Age]]/$E$1</f>
        <v>0.35</v>
      </c>
      <c r="J324" s="20">
        <f>LOG10(Table1342[[#This Row],[Fare]]+1)</f>
        <v>1.1351326513767748</v>
      </c>
      <c r="K324" s="14">
        <f>IF(Table1342[[#This Row],[Pclass]]=1,1,0)</f>
        <v>0</v>
      </c>
      <c r="L324" s="14">
        <f>IF(Table1342[[#This Row],[Pclass]]=2,1,0)</f>
        <v>1</v>
      </c>
      <c r="M324" s="14">
        <f>IF(Table1342[[#This Row],[Embarked]]="S",1,0)</f>
        <v>1</v>
      </c>
      <c r="N324" s="14">
        <f>IF(Table1342[[#This Row],[Embarked]]="C",1,0)</f>
        <v>0</v>
      </c>
      <c r="O324" s="14">
        <f>IF(Table1342[[#This Row],[Sex]]="male",1,0)</f>
        <v>0</v>
      </c>
      <c r="P324" s="14">
        <v>1</v>
      </c>
      <c r="V324" s="22">
        <v>-0.94634231580617811</v>
      </c>
      <c r="W324" s="22">
        <v>0.80030865160858866</v>
      </c>
      <c r="X324" s="20">
        <f t="shared" si="8"/>
        <v>0</v>
      </c>
      <c r="Y324" s="20">
        <f t="shared" si="8"/>
        <v>0.80030865160858866</v>
      </c>
      <c r="Z324" s="20">
        <f t="shared" si="9"/>
        <v>0.80030865160858866</v>
      </c>
      <c r="AA324" s="20">
        <f>(Table134[[#This Row],[Survived]]-Z324)^2</f>
        <v>3.9876634622380017E-2</v>
      </c>
    </row>
    <row r="325" spans="1:27" x14ac:dyDescent="0.25">
      <c r="A325" s="14">
        <v>1</v>
      </c>
      <c r="B325" s="14" t="s">
        <v>9</v>
      </c>
      <c r="C325" s="14">
        <v>3</v>
      </c>
      <c r="D325" s="14" t="s">
        <v>8</v>
      </c>
      <c r="E325" s="14">
        <v>39</v>
      </c>
      <c r="F325" s="15">
        <v>7.9249999999999998</v>
      </c>
      <c r="G325" s="14">
        <v>0</v>
      </c>
      <c r="H325" s="14">
        <v>0</v>
      </c>
      <c r="I325" s="20">
        <f>Table1342[[#This Row],[Age]]/$E$1</f>
        <v>0.48749999999999999</v>
      </c>
      <c r="J325" s="20">
        <f>LOG10(Table1342[[#This Row],[Fare]]+1)</f>
        <v>0.95060822478423079</v>
      </c>
      <c r="K325" s="14">
        <f>IF(Table1342[[#This Row],[Pclass]]=1,1,0)</f>
        <v>0</v>
      </c>
      <c r="L325" s="14">
        <f>IF(Table1342[[#This Row],[Pclass]]=2,1,0)</f>
        <v>0</v>
      </c>
      <c r="M325" s="14">
        <f>IF(Table1342[[#This Row],[Embarked]]="S",1,0)</f>
        <v>1</v>
      </c>
      <c r="N325" s="14">
        <f>IF(Table1342[[#This Row],[Embarked]]="C",1,0)</f>
        <v>0</v>
      </c>
      <c r="O325" s="14">
        <f>IF(Table1342[[#This Row],[Sex]]="male",1,0)</f>
        <v>1</v>
      </c>
      <c r="P325" s="14">
        <v>1</v>
      </c>
      <c r="V325" s="22">
        <v>-1.6701602354884837</v>
      </c>
      <c r="W325" s="22">
        <v>1.5195267699803061E-2</v>
      </c>
      <c r="X325" s="20">
        <f t="shared" ref="X325:Y388" si="10">IF(V325&lt;0,0,V325)</f>
        <v>0</v>
      </c>
      <c r="Y325" s="20">
        <f t="shared" si="10"/>
        <v>1.5195267699803061E-2</v>
      </c>
      <c r="Z325" s="20">
        <f t="shared" ref="Z325:Z388" si="11">X325+Y325</f>
        <v>1.5195267699803061E-2</v>
      </c>
      <c r="AA325" s="20">
        <f>(Table134[[#This Row],[Survived]]-Z325)^2</f>
        <v>0.96984036076086255</v>
      </c>
    </row>
    <row r="326" spans="1:27" x14ac:dyDescent="0.25">
      <c r="A326" s="14">
        <v>0</v>
      </c>
      <c r="B326" s="14" t="s">
        <v>9</v>
      </c>
      <c r="C326" s="14">
        <v>3</v>
      </c>
      <c r="D326" s="14" t="s">
        <v>8</v>
      </c>
      <c r="E326" s="14">
        <v>26</v>
      </c>
      <c r="F326" s="15">
        <v>8.0500000000000007</v>
      </c>
      <c r="G326" s="14">
        <v>0</v>
      </c>
      <c r="H326" s="14">
        <v>0</v>
      </c>
      <c r="I326" s="20">
        <f>Table1342[[#This Row],[Age]]/$E$1</f>
        <v>0.32500000000000001</v>
      </c>
      <c r="J326" s="20">
        <f>LOG10(Table1342[[#This Row],[Fare]]+1)</f>
        <v>0.9566485792052033</v>
      </c>
      <c r="K326" s="14">
        <f>IF(Table1342[[#This Row],[Pclass]]=1,1,0)</f>
        <v>0</v>
      </c>
      <c r="L326" s="14">
        <f>IF(Table1342[[#This Row],[Pclass]]=2,1,0)</f>
        <v>0</v>
      </c>
      <c r="M326" s="14">
        <f>IF(Table1342[[#This Row],[Embarked]]="S",1,0)</f>
        <v>1</v>
      </c>
      <c r="N326" s="14">
        <f>IF(Table1342[[#This Row],[Embarked]]="C",1,0)</f>
        <v>0</v>
      </c>
      <c r="O326" s="14">
        <f>IF(Table1342[[#This Row],[Sex]]="male",1,0)</f>
        <v>1</v>
      </c>
      <c r="P326" s="14">
        <v>1</v>
      </c>
      <c r="V326" s="22">
        <v>-1.5506263551513093</v>
      </c>
      <c r="W326" s="22">
        <v>0.10092460721656016</v>
      </c>
      <c r="X326" s="20">
        <f t="shared" si="10"/>
        <v>0</v>
      </c>
      <c r="Y326" s="20">
        <f t="shared" si="10"/>
        <v>0.10092460721656016</v>
      </c>
      <c r="Z326" s="20">
        <f t="shared" si="11"/>
        <v>0.10092460721656016</v>
      </c>
      <c r="AA326" s="20">
        <f>(Table134[[#This Row],[Survived]]-Z326)^2</f>
        <v>1.0185776341816947E-2</v>
      </c>
    </row>
    <row r="327" spans="1:27" x14ac:dyDescent="0.25">
      <c r="A327" s="14">
        <v>0</v>
      </c>
      <c r="B327" s="14" t="s">
        <v>9</v>
      </c>
      <c r="C327" s="14">
        <v>3</v>
      </c>
      <c r="D327" s="14" t="s">
        <v>10</v>
      </c>
      <c r="E327" s="14">
        <v>21</v>
      </c>
      <c r="F327" s="15">
        <v>9.8249999999999993</v>
      </c>
      <c r="G327" s="14">
        <v>1</v>
      </c>
      <c r="H327" s="14">
        <v>0</v>
      </c>
      <c r="I327" s="20">
        <f>Table1342[[#This Row],[Age]]/$E$1</f>
        <v>0.26250000000000001</v>
      </c>
      <c r="J327" s="20">
        <f>LOG10(Table1342[[#This Row],[Fare]]+1)</f>
        <v>1.034427905025403</v>
      </c>
      <c r="K327" s="14">
        <f>IF(Table1342[[#This Row],[Pclass]]=1,1,0)</f>
        <v>0</v>
      </c>
      <c r="L327" s="14">
        <f>IF(Table1342[[#This Row],[Pclass]]=2,1,0)</f>
        <v>0</v>
      </c>
      <c r="M327" s="14">
        <f>IF(Table1342[[#This Row],[Embarked]]="S",1,0)</f>
        <v>1</v>
      </c>
      <c r="N327" s="14">
        <f>IF(Table1342[[#This Row],[Embarked]]="C",1,0)</f>
        <v>0</v>
      </c>
      <c r="O327" s="14">
        <f>IF(Table1342[[#This Row],[Sex]]="male",1,0)</f>
        <v>0</v>
      </c>
      <c r="P327" s="14">
        <v>1</v>
      </c>
      <c r="V327" s="22">
        <v>-1.0210487941718898</v>
      </c>
      <c r="W327" s="22">
        <v>0.55626127110414858</v>
      </c>
      <c r="X327" s="20">
        <f t="shared" si="10"/>
        <v>0</v>
      </c>
      <c r="Y327" s="20">
        <f t="shared" si="10"/>
        <v>0.55626127110414858</v>
      </c>
      <c r="Z327" s="20">
        <f t="shared" si="11"/>
        <v>0.55626127110414858</v>
      </c>
      <c r="AA327" s="20">
        <f>(Table134[[#This Row],[Survived]]-Z327)^2</f>
        <v>0.30942660173040309</v>
      </c>
    </row>
    <row r="328" spans="1:27" x14ac:dyDescent="0.25">
      <c r="A328" s="14">
        <v>0</v>
      </c>
      <c r="B328" s="14" t="s">
        <v>9</v>
      </c>
      <c r="C328" s="14">
        <v>3</v>
      </c>
      <c r="D328" s="14" t="s">
        <v>8</v>
      </c>
      <c r="E328" s="14">
        <v>28</v>
      </c>
      <c r="F328" s="15">
        <v>15.85</v>
      </c>
      <c r="G328" s="14">
        <v>1</v>
      </c>
      <c r="H328" s="14">
        <v>0</v>
      </c>
      <c r="I328" s="20">
        <f>Table1342[[#This Row],[Age]]/$E$1</f>
        <v>0.35</v>
      </c>
      <c r="J328" s="20">
        <f>LOG10(Table1342[[#This Row],[Fare]]+1)</f>
        <v>1.2265999052073575</v>
      </c>
      <c r="K328" s="14">
        <f>IF(Table1342[[#This Row],[Pclass]]=1,1,0)</f>
        <v>0</v>
      </c>
      <c r="L328" s="14">
        <f>IF(Table1342[[#This Row],[Pclass]]=2,1,0)</f>
        <v>0</v>
      </c>
      <c r="M328" s="14">
        <f>IF(Table1342[[#This Row],[Embarked]]="S",1,0)</f>
        <v>1</v>
      </c>
      <c r="N328" s="14">
        <f>IF(Table1342[[#This Row],[Embarked]]="C",1,0)</f>
        <v>0</v>
      </c>
      <c r="O328" s="14">
        <f>IF(Table1342[[#This Row],[Sex]]="male",1,0)</f>
        <v>1</v>
      </c>
      <c r="P328" s="14">
        <v>1</v>
      </c>
      <c r="V328" s="22">
        <v>-1.5836216985853537</v>
      </c>
      <c r="W328" s="22">
        <v>2.9310688302232712E-2</v>
      </c>
      <c r="X328" s="20">
        <f t="shared" si="10"/>
        <v>0</v>
      </c>
      <c r="Y328" s="20">
        <f t="shared" si="10"/>
        <v>2.9310688302232712E-2</v>
      </c>
      <c r="Z328" s="20">
        <f t="shared" si="11"/>
        <v>2.9310688302232712E-2</v>
      </c>
      <c r="AA328" s="20">
        <f>(Table134[[#This Row],[Survived]]-Z328)^2</f>
        <v>8.5911644875064162E-4</v>
      </c>
    </row>
    <row r="329" spans="1:27" x14ac:dyDescent="0.25">
      <c r="A329" s="14">
        <v>0</v>
      </c>
      <c r="B329" s="14" t="s">
        <v>9</v>
      </c>
      <c r="C329" s="14">
        <v>3</v>
      </c>
      <c r="D329" s="14" t="s">
        <v>10</v>
      </c>
      <c r="E329" s="14">
        <v>20</v>
      </c>
      <c r="F329" s="15">
        <v>8.6624999999999996</v>
      </c>
      <c r="G329" s="14">
        <v>0</v>
      </c>
      <c r="H329" s="14">
        <v>0</v>
      </c>
      <c r="I329" s="20">
        <f>Table1342[[#This Row],[Age]]/$E$1</f>
        <v>0.25</v>
      </c>
      <c r="J329" s="20">
        <f>LOG10(Table1342[[#This Row],[Fare]]+1)</f>
        <v>0.98508950692638131</v>
      </c>
      <c r="K329" s="14">
        <f>IF(Table1342[[#This Row],[Pclass]]=1,1,0)</f>
        <v>0</v>
      </c>
      <c r="L329" s="14">
        <f>IF(Table1342[[#This Row],[Pclass]]=2,1,0)</f>
        <v>0</v>
      </c>
      <c r="M329" s="14">
        <f>IF(Table1342[[#This Row],[Embarked]]="S",1,0)</f>
        <v>1</v>
      </c>
      <c r="N329" s="14">
        <f>IF(Table1342[[#This Row],[Embarked]]="C",1,0)</f>
        <v>0</v>
      </c>
      <c r="O329" s="14">
        <f>IF(Table1342[[#This Row],[Sex]]="male",1,0)</f>
        <v>0</v>
      </c>
      <c r="P329" s="14">
        <v>1</v>
      </c>
      <c r="V329" s="22">
        <v>-0.9946765475387398</v>
      </c>
      <c r="W329" s="22">
        <v>0.63707763501649861</v>
      </c>
      <c r="X329" s="20">
        <f t="shared" si="10"/>
        <v>0</v>
      </c>
      <c r="Y329" s="20">
        <f t="shared" si="10"/>
        <v>0.63707763501649861</v>
      </c>
      <c r="Z329" s="20">
        <f t="shared" si="11"/>
        <v>0.63707763501649861</v>
      </c>
      <c r="AA329" s="20">
        <f>(Table134[[#This Row],[Survived]]-Z329)^2</f>
        <v>0.40586791303821501</v>
      </c>
    </row>
    <row r="330" spans="1:27" x14ac:dyDescent="0.25">
      <c r="A330" s="14">
        <v>0</v>
      </c>
      <c r="B330" s="14" t="s">
        <v>9</v>
      </c>
      <c r="C330" s="14">
        <v>2</v>
      </c>
      <c r="D330" s="14" t="s">
        <v>8</v>
      </c>
      <c r="E330" s="14">
        <v>34</v>
      </c>
      <c r="F330" s="15">
        <v>21</v>
      </c>
      <c r="G330" s="14">
        <v>1</v>
      </c>
      <c r="H330" s="14">
        <v>0</v>
      </c>
      <c r="I330" s="20">
        <f>Table1342[[#This Row],[Age]]/$E$1</f>
        <v>0.42499999999999999</v>
      </c>
      <c r="J330" s="20">
        <f>LOG10(Table1342[[#This Row],[Fare]]+1)</f>
        <v>1.3424226808222062</v>
      </c>
      <c r="K330" s="14">
        <f>IF(Table1342[[#This Row],[Pclass]]=1,1,0)</f>
        <v>0</v>
      </c>
      <c r="L330" s="14">
        <f>IF(Table1342[[#This Row],[Pclass]]=2,1,0)</f>
        <v>1</v>
      </c>
      <c r="M330" s="14">
        <f>IF(Table1342[[#This Row],[Embarked]]="S",1,0)</f>
        <v>1</v>
      </c>
      <c r="N330" s="14">
        <f>IF(Table1342[[#This Row],[Embarked]]="C",1,0)</f>
        <v>0</v>
      </c>
      <c r="O330" s="14">
        <f>IF(Table1342[[#This Row],[Sex]]="male",1,0)</f>
        <v>1</v>
      </c>
      <c r="P330" s="14">
        <v>1</v>
      </c>
      <c r="V330" s="22">
        <v>-1.5173065384841371</v>
      </c>
      <c r="W330" s="22">
        <v>0.20321922954230986</v>
      </c>
      <c r="X330" s="20">
        <f t="shared" si="10"/>
        <v>0</v>
      </c>
      <c r="Y330" s="20">
        <f t="shared" si="10"/>
        <v>0.20321922954230986</v>
      </c>
      <c r="Z330" s="20">
        <f t="shared" si="11"/>
        <v>0.20321922954230986</v>
      </c>
      <c r="AA330" s="20">
        <f>(Table134[[#This Row],[Survived]]-Z330)^2</f>
        <v>4.1298055255770023E-2</v>
      </c>
    </row>
    <row r="331" spans="1:27" x14ac:dyDescent="0.25">
      <c r="A331" s="14">
        <v>0</v>
      </c>
      <c r="B331" s="14" t="s">
        <v>9</v>
      </c>
      <c r="C331" s="14">
        <v>3</v>
      </c>
      <c r="D331" s="14" t="s">
        <v>8</v>
      </c>
      <c r="E331" s="14">
        <v>51</v>
      </c>
      <c r="F331" s="15">
        <v>7.75</v>
      </c>
      <c r="G331" s="14">
        <v>0</v>
      </c>
      <c r="H331" s="14">
        <v>0</v>
      </c>
      <c r="I331" s="20">
        <f>Table1342[[#This Row],[Age]]/$E$1</f>
        <v>0.63749999999999996</v>
      </c>
      <c r="J331" s="20">
        <f>LOG10(Table1342[[#This Row],[Fare]]+1)</f>
        <v>0.94200805302231327</v>
      </c>
      <c r="K331" s="14">
        <f>IF(Table1342[[#This Row],[Pclass]]=1,1,0)</f>
        <v>0</v>
      </c>
      <c r="L331" s="14">
        <f>IF(Table1342[[#This Row],[Pclass]]=2,1,0)</f>
        <v>0</v>
      </c>
      <c r="M331" s="14">
        <f>IF(Table1342[[#This Row],[Embarked]]="S",1,0)</f>
        <v>1</v>
      </c>
      <c r="N331" s="14">
        <f>IF(Table1342[[#This Row],[Embarked]]="C",1,0)</f>
        <v>0</v>
      </c>
      <c r="O331" s="14">
        <f>IF(Table1342[[#This Row],[Sex]]="male",1,0)</f>
        <v>1</v>
      </c>
      <c r="P331" s="14">
        <v>1</v>
      </c>
      <c r="V331" s="22">
        <v>-1.780534385793388</v>
      </c>
      <c r="W331" s="22">
        <v>-6.4155618820236349E-2</v>
      </c>
      <c r="X331" s="20">
        <f t="shared" si="10"/>
        <v>0</v>
      </c>
      <c r="Y331" s="20">
        <f t="shared" si="10"/>
        <v>0</v>
      </c>
      <c r="Z331" s="20">
        <f t="shared" si="11"/>
        <v>0</v>
      </c>
      <c r="AA331" s="20">
        <f>(Table134[[#This Row],[Survived]]-Z331)^2</f>
        <v>0</v>
      </c>
    </row>
    <row r="332" spans="1:27" x14ac:dyDescent="0.25">
      <c r="A332" s="14">
        <v>1</v>
      </c>
      <c r="B332" s="14" t="s">
        <v>9</v>
      </c>
      <c r="C332" s="14">
        <v>2</v>
      </c>
      <c r="D332" s="14" t="s">
        <v>8</v>
      </c>
      <c r="E332" s="14">
        <v>3</v>
      </c>
      <c r="F332" s="15">
        <v>18.75</v>
      </c>
      <c r="G332" s="14">
        <v>1</v>
      </c>
      <c r="H332" s="14">
        <v>1</v>
      </c>
      <c r="I332" s="20">
        <f>Table1342[[#This Row],[Age]]/$E$1</f>
        <v>3.7499999999999999E-2</v>
      </c>
      <c r="J332" s="20">
        <f>LOG10(Table1342[[#This Row],[Fare]]+1)</f>
        <v>1.2955670999624791</v>
      </c>
      <c r="K332" s="14">
        <f>IF(Table1342[[#This Row],[Pclass]]=1,1,0)</f>
        <v>0</v>
      </c>
      <c r="L332" s="14">
        <f>IF(Table1342[[#This Row],[Pclass]]=2,1,0)</f>
        <v>1</v>
      </c>
      <c r="M332" s="14">
        <f>IF(Table1342[[#This Row],[Embarked]]="S",1,0)</f>
        <v>1</v>
      </c>
      <c r="N332" s="14">
        <f>IF(Table1342[[#This Row],[Embarked]]="C",1,0)</f>
        <v>0</v>
      </c>
      <c r="O332" s="14">
        <f>IF(Table1342[[#This Row],[Sex]]="male",1,0)</f>
        <v>1</v>
      </c>
      <c r="P332" s="14">
        <v>1</v>
      </c>
      <c r="V332" s="22">
        <v>-1.2676519994576891</v>
      </c>
      <c r="W332" s="22">
        <v>0.39311007347820581</v>
      </c>
      <c r="X332" s="20">
        <f t="shared" si="10"/>
        <v>0</v>
      </c>
      <c r="Y332" s="20">
        <f t="shared" si="10"/>
        <v>0.39311007347820581</v>
      </c>
      <c r="Z332" s="20">
        <f t="shared" si="11"/>
        <v>0.39311007347820581</v>
      </c>
      <c r="AA332" s="20">
        <f>(Table134[[#This Row],[Survived]]-Z332)^2</f>
        <v>0.36831538291362875</v>
      </c>
    </row>
    <row r="333" spans="1:27" x14ac:dyDescent="0.25">
      <c r="A333" s="14">
        <v>0</v>
      </c>
      <c r="B333" s="14" t="s">
        <v>9</v>
      </c>
      <c r="C333" s="14">
        <v>3</v>
      </c>
      <c r="D333" s="14" t="s">
        <v>8</v>
      </c>
      <c r="E333" s="14">
        <v>21</v>
      </c>
      <c r="F333" s="15">
        <v>7.7750000000000004</v>
      </c>
      <c r="G333" s="14">
        <v>0</v>
      </c>
      <c r="H333" s="14">
        <v>0</v>
      </c>
      <c r="I333" s="20">
        <f>Table1342[[#This Row],[Age]]/$E$1</f>
        <v>0.26250000000000001</v>
      </c>
      <c r="J333" s="20">
        <f>LOG10(Table1342[[#This Row],[Fare]]+1)</f>
        <v>0.94324712513786169</v>
      </c>
      <c r="K333" s="14">
        <f>IF(Table1342[[#This Row],[Pclass]]=1,1,0)</f>
        <v>0</v>
      </c>
      <c r="L333" s="14">
        <f>IF(Table1342[[#This Row],[Pclass]]=2,1,0)</f>
        <v>0</v>
      </c>
      <c r="M333" s="14">
        <f>IF(Table1342[[#This Row],[Embarked]]="S",1,0)</f>
        <v>1</v>
      </c>
      <c r="N333" s="14">
        <f>IF(Table1342[[#This Row],[Embarked]]="C",1,0)</f>
        <v>0</v>
      </c>
      <c r="O333" s="14">
        <f>IF(Table1342[[#This Row],[Sex]]="male",1,0)</f>
        <v>1</v>
      </c>
      <c r="P333" s="14">
        <v>1</v>
      </c>
      <c r="V333" s="22">
        <v>-1.5048347123885948</v>
      </c>
      <c r="W333" s="22">
        <v>0.13277383028064671</v>
      </c>
      <c r="X333" s="20">
        <f t="shared" si="10"/>
        <v>0</v>
      </c>
      <c r="Y333" s="20">
        <f t="shared" si="10"/>
        <v>0.13277383028064671</v>
      </c>
      <c r="Z333" s="20">
        <f t="shared" si="11"/>
        <v>0.13277383028064671</v>
      </c>
      <c r="AA333" s="20">
        <f>(Table134[[#This Row],[Survived]]-Z333)^2</f>
        <v>1.7628890007393976E-2</v>
      </c>
    </row>
    <row r="334" spans="1:27" x14ac:dyDescent="0.25">
      <c r="A334" s="14">
        <v>1</v>
      </c>
      <c r="B334" s="14" t="s">
        <v>12</v>
      </c>
      <c r="C334" s="14">
        <v>1</v>
      </c>
      <c r="D334" s="14" t="s">
        <v>10</v>
      </c>
      <c r="E334" s="14">
        <v>33</v>
      </c>
      <c r="F334" s="15">
        <v>90</v>
      </c>
      <c r="G334" s="14">
        <v>1</v>
      </c>
      <c r="H334" s="14">
        <v>0</v>
      </c>
      <c r="I334" s="20">
        <f>Table1342[[#This Row],[Age]]/$E$1</f>
        <v>0.41249999999999998</v>
      </c>
      <c r="J334" s="20">
        <f>LOG10(Table1342[[#This Row],[Fare]]+1)</f>
        <v>1.9590413923210936</v>
      </c>
      <c r="K334" s="14">
        <f>IF(Table1342[[#This Row],[Pclass]]=1,1,0)</f>
        <v>1</v>
      </c>
      <c r="L334" s="14">
        <f>IF(Table1342[[#This Row],[Pclass]]=2,1,0)</f>
        <v>0</v>
      </c>
      <c r="M334" s="14">
        <f>IF(Table1342[[#This Row],[Embarked]]="S",1,0)</f>
        <v>0</v>
      </c>
      <c r="N334" s="14">
        <f>IF(Table1342[[#This Row],[Embarked]]="C",1,0)</f>
        <v>0</v>
      </c>
      <c r="O334" s="14">
        <f>IF(Table1342[[#This Row],[Sex]]="male",1,0)</f>
        <v>0</v>
      </c>
      <c r="P334" s="14">
        <v>1</v>
      </c>
      <c r="V334" s="22">
        <v>0.79663786847219231</v>
      </c>
      <c r="W334" s="22">
        <v>-1.7861256948863071</v>
      </c>
      <c r="X334" s="20">
        <f t="shared" si="10"/>
        <v>0.79663786847219231</v>
      </c>
      <c r="Y334" s="20">
        <f t="shared" si="10"/>
        <v>0</v>
      </c>
      <c r="Z334" s="20">
        <f t="shared" si="11"/>
        <v>0.79663786847219231</v>
      </c>
      <c r="AA334" s="20">
        <f>(Table134[[#This Row],[Survived]]-Z334)^2</f>
        <v>4.1356156539533354E-2</v>
      </c>
    </row>
    <row r="335" spans="1:27" x14ac:dyDescent="0.25">
      <c r="A335" s="14">
        <v>1</v>
      </c>
      <c r="B335" s="14" t="s">
        <v>9</v>
      </c>
      <c r="C335" s="14">
        <v>3</v>
      </c>
      <c r="D335" s="14" t="s">
        <v>8</v>
      </c>
      <c r="E335" s="14">
        <v>44</v>
      </c>
      <c r="F335" s="15">
        <v>7.9249999999999998</v>
      </c>
      <c r="G335" s="14">
        <v>0</v>
      </c>
      <c r="H335" s="14">
        <v>0</v>
      </c>
      <c r="I335" s="20">
        <f>Table1342[[#This Row],[Age]]/$E$1</f>
        <v>0.55000000000000004</v>
      </c>
      <c r="J335" s="20">
        <f>LOG10(Table1342[[#This Row],[Fare]]+1)</f>
        <v>0.95060822478423079</v>
      </c>
      <c r="K335" s="14">
        <f>IF(Table1342[[#This Row],[Pclass]]=1,1,0)</f>
        <v>0</v>
      </c>
      <c r="L335" s="14">
        <f>IF(Table1342[[#This Row],[Pclass]]=2,1,0)</f>
        <v>0</v>
      </c>
      <c r="M335" s="14">
        <f>IF(Table1342[[#This Row],[Embarked]]="S",1,0)</f>
        <v>1</v>
      </c>
      <c r="N335" s="14">
        <f>IF(Table1342[[#This Row],[Embarked]]="C",1,0)</f>
        <v>0</v>
      </c>
      <c r="O335" s="14">
        <f>IF(Table1342[[#This Row],[Sex]]="male",1,0)</f>
        <v>1</v>
      </c>
      <c r="P335" s="14">
        <v>1</v>
      </c>
      <c r="V335" s="22">
        <v>-1.7161077786813654</v>
      </c>
      <c r="W335" s="22">
        <v>-1.7611550916422747E-2</v>
      </c>
      <c r="X335" s="20">
        <f t="shared" si="10"/>
        <v>0</v>
      </c>
      <c r="Y335" s="20">
        <f t="shared" si="10"/>
        <v>0</v>
      </c>
      <c r="Z335" s="20">
        <f t="shared" si="11"/>
        <v>0</v>
      </c>
      <c r="AA335" s="20">
        <f>(Table134[[#This Row],[Survived]]-Z335)^2</f>
        <v>1</v>
      </c>
    </row>
    <row r="336" spans="1:27" x14ac:dyDescent="0.25">
      <c r="A336" s="14">
        <v>1</v>
      </c>
      <c r="B336" s="14" t="s">
        <v>9</v>
      </c>
      <c r="C336" s="14">
        <v>2</v>
      </c>
      <c r="D336" s="14" t="s">
        <v>10</v>
      </c>
      <c r="E336" s="14">
        <v>34</v>
      </c>
      <c r="F336" s="15">
        <v>32.5</v>
      </c>
      <c r="G336" s="14">
        <v>1</v>
      </c>
      <c r="H336" s="14">
        <v>1</v>
      </c>
      <c r="I336" s="20">
        <f>Table1342[[#This Row],[Age]]/$E$1</f>
        <v>0.42499999999999999</v>
      </c>
      <c r="J336" s="20">
        <f>LOG10(Table1342[[#This Row],[Fare]]+1)</f>
        <v>1.5250448070368452</v>
      </c>
      <c r="K336" s="14">
        <f>IF(Table1342[[#This Row],[Pclass]]=1,1,0)</f>
        <v>0</v>
      </c>
      <c r="L336" s="14">
        <f>IF(Table1342[[#This Row],[Pclass]]=2,1,0)</f>
        <v>1</v>
      </c>
      <c r="M336" s="14">
        <f>IF(Table1342[[#This Row],[Embarked]]="S",1,0)</f>
        <v>1</v>
      </c>
      <c r="N336" s="14">
        <f>IF(Table1342[[#This Row],[Embarked]]="C",1,0)</f>
        <v>0</v>
      </c>
      <c r="O336" s="14">
        <f>IF(Table1342[[#This Row],[Sex]]="male",1,0)</f>
        <v>0</v>
      </c>
      <c r="P336" s="14">
        <v>1</v>
      </c>
      <c r="V336" s="22">
        <v>-1.0493753308917306</v>
      </c>
      <c r="W336" s="22">
        <v>0.70085764635714121</v>
      </c>
      <c r="X336" s="20">
        <f t="shared" si="10"/>
        <v>0</v>
      </c>
      <c r="Y336" s="20">
        <f t="shared" si="10"/>
        <v>0.70085764635714121</v>
      </c>
      <c r="Z336" s="20">
        <f t="shared" si="11"/>
        <v>0.70085764635714121</v>
      </c>
      <c r="AA336" s="20">
        <f>(Table134[[#This Row],[Survived]]-Z336)^2</f>
        <v>8.94861477429892E-2</v>
      </c>
    </row>
    <row r="337" spans="1:27" x14ac:dyDescent="0.25">
      <c r="A337" s="14">
        <v>1</v>
      </c>
      <c r="B337" s="14" t="s">
        <v>9</v>
      </c>
      <c r="C337" s="14">
        <v>2</v>
      </c>
      <c r="D337" s="14" t="s">
        <v>10</v>
      </c>
      <c r="E337" s="14">
        <v>18</v>
      </c>
      <c r="F337" s="15">
        <v>13</v>
      </c>
      <c r="G337" s="14">
        <v>0</v>
      </c>
      <c r="H337" s="14">
        <v>2</v>
      </c>
      <c r="I337" s="20">
        <f>Table1342[[#This Row],[Age]]/$E$1</f>
        <v>0.22500000000000001</v>
      </c>
      <c r="J337" s="20">
        <f>LOG10(Table1342[[#This Row],[Fare]]+1)</f>
        <v>1.146128035678238</v>
      </c>
      <c r="K337" s="14">
        <f>IF(Table1342[[#This Row],[Pclass]]=1,1,0)</f>
        <v>0</v>
      </c>
      <c r="L337" s="14">
        <f>IF(Table1342[[#This Row],[Pclass]]=2,1,0)</f>
        <v>1</v>
      </c>
      <c r="M337" s="14">
        <f>IF(Table1342[[#This Row],[Embarked]]="S",1,0)</f>
        <v>1</v>
      </c>
      <c r="N337" s="14">
        <f>IF(Table1342[[#This Row],[Embarked]]="C",1,0)</f>
        <v>0</v>
      </c>
      <c r="O337" s="14">
        <f>IF(Table1342[[#This Row],[Sex]]="male",1,0)</f>
        <v>0</v>
      </c>
      <c r="P337" s="14">
        <v>1</v>
      </c>
      <c r="V337" s="22">
        <v>-0.92366962543518416</v>
      </c>
      <c r="W337" s="22">
        <v>0.84638119033134362</v>
      </c>
      <c r="X337" s="20">
        <f t="shared" si="10"/>
        <v>0</v>
      </c>
      <c r="Y337" s="20">
        <f t="shared" si="10"/>
        <v>0.84638119033134362</v>
      </c>
      <c r="Z337" s="20">
        <f t="shared" si="11"/>
        <v>0.84638119033134362</v>
      </c>
      <c r="AA337" s="20">
        <f>(Table134[[#This Row],[Survived]]-Z337)^2</f>
        <v>2.3598738684014874E-2</v>
      </c>
    </row>
    <row r="338" spans="1:27" x14ac:dyDescent="0.25">
      <c r="A338" s="14">
        <v>0</v>
      </c>
      <c r="B338" s="14" t="s">
        <v>9</v>
      </c>
      <c r="C338" s="14">
        <v>2</v>
      </c>
      <c r="D338" s="14" t="s">
        <v>8</v>
      </c>
      <c r="E338" s="14">
        <v>30</v>
      </c>
      <c r="F338" s="15">
        <v>13</v>
      </c>
      <c r="G338" s="14">
        <v>0</v>
      </c>
      <c r="H338" s="14">
        <v>0</v>
      </c>
      <c r="I338" s="20">
        <f>Table1342[[#This Row],[Age]]/$E$1</f>
        <v>0.375</v>
      </c>
      <c r="J338" s="20">
        <f>LOG10(Table1342[[#This Row],[Fare]]+1)</f>
        <v>1.146128035678238</v>
      </c>
      <c r="K338" s="14">
        <f>IF(Table1342[[#This Row],[Pclass]]=1,1,0)</f>
        <v>0</v>
      </c>
      <c r="L338" s="14">
        <f>IF(Table1342[[#This Row],[Pclass]]=2,1,0)</f>
        <v>1</v>
      </c>
      <c r="M338" s="14">
        <f>IF(Table1342[[#This Row],[Embarked]]="S",1,0)</f>
        <v>1</v>
      </c>
      <c r="N338" s="14">
        <f>IF(Table1342[[#This Row],[Embarked]]="C",1,0)</f>
        <v>0</v>
      </c>
      <c r="O338" s="14">
        <f>IF(Table1342[[#This Row],[Sex]]="male",1,0)</f>
        <v>1</v>
      </c>
      <c r="P338" s="14">
        <v>1</v>
      </c>
      <c r="V338" s="22">
        <v>-1.465075322377041</v>
      </c>
      <c r="W338" s="22">
        <v>0.29321898463899343</v>
      </c>
      <c r="X338" s="20">
        <f t="shared" si="10"/>
        <v>0</v>
      </c>
      <c r="Y338" s="20">
        <f t="shared" si="10"/>
        <v>0.29321898463899343</v>
      </c>
      <c r="Z338" s="20">
        <f t="shared" si="11"/>
        <v>0.29321898463899343</v>
      </c>
      <c r="AA338" s="20">
        <f>(Table134[[#This Row],[Survived]]-Z338)^2</f>
        <v>8.5977372952722259E-2</v>
      </c>
    </row>
    <row r="339" spans="1:27" x14ac:dyDescent="0.25">
      <c r="A339" s="14">
        <v>0</v>
      </c>
      <c r="B339" s="14" t="s">
        <v>9</v>
      </c>
      <c r="C339" s="14">
        <v>3</v>
      </c>
      <c r="D339" s="14" t="s">
        <v>10</v>
      </c>
      <c r="E339" s="14">
        <v>10</v>
      </c>
      <c r="F339" s="15">
        <v>24.15</v>
      </c>
      <c r="G339" s="14">
        <v>0</v>
      </c>
      <c r="H339" s="14">
        <v>2</v>
      </c>
      <c r="I339" s="20">
        <f>Table1342[[#This Row],[Age]]/$E$1</f>
        <v>0.125</v>
      </c>
      <c r="J339" s="20">
        <f>LOG10(Table1342[[#This Row],[Fare]]+1)</f>
        <v>1.4005379893919461</v>
      </c>
      <c r="K339" s="14">
        <f>IF(Table1342[[#This Row],[Pclass]]=1,1,0)</f>
        <v>0</v>
      </c>
      <c r="L339" s="14">
        <f>IF(Table1342[[#This Row],[Pclass]]=2,1,0)</f>
        <v>0</v>
      </c>
      <c r="M339" s="14">
        <f>IF(Table1342[[#This Row],[Embarked]]="S",1,0)</f>
        <v>1</v>
      </c>
      <c r="N339" s="14">
        <f>IF(Table1342[[#This Row],[Embarked]]="C",1,0)</f>
        <v>0</v>
      </c>
      <c r="O339" s="14">
        <f>IF(Table1342[[#This Row],[Sex]]="male",1,0)</f>
        <v>0</v>
      </c>
      <c r="P339" s="14">
        <v>1</v>
      </c>
      <c r="V339" s="22">
        <v>-0.96729881459031697</v>
      </c>
      <c r="W339" s="22">
        <v>0.71205020845971401</v>
      </c>
      <c r="X339" s="20">
        <f t="shared" si="10"/>
        <v>0</v>
      </c>
      <c r="Y339" s="20">
        <f t="shared" si="10"/>
        <v>0.71205020845971401</v>
      </c>
      <c r="Z339" s="20">
        <f t="shared" si="11"/>
        <v>0.71205020845971401</v>
      </c>
      <c r="AA339" s="20">
        <f>(Table134[[#This Row],[Survived]]-Z339)^2</f>
        <v>0.50701549936752222</v>
      </c>
    </row>
    <row r="340" spans="1:27" x14ac:dyDescent="0.25">
      <c r="A340" s="14">
        <v>0</v>
      </c>
      <c r="B340" s="14" t="s">
        <v>12</v>
      </c>
      <c r="C340" s="14">
        <v>3</v>
      </c>
      <c r="D340" s="14" t="s">
        <v>8</v>
      </c>
      <c r="E340" s="14">
        <v>21</v>
      </c>
      <c r="F340" s="15">
        <v>7.7332999999999998</v>
      </c>
      <c r="G340" s="14">
        <v>0</v>
      </c>
      <c r="H340" s="14">
        <v>0</v>
      </c>
      <c r="I340" s="20">
        <f>Table1342[[#This Row],[Age]]/$E$1</f>
        <v>0.26250000000000001</v>
      </c>
      <c r="J340" s="20">
        <f>LOG10(Table1342[[#This Row],[Fare]]+1)</f>
        <v>0.94117837898439327</v>
      </c>
      <c r="K340" s="14">
        <f>IF(Table1342[[#This Row],[Pclass]]=1,1,0)</f>
        <v>0</v>
      </c>
      <c r="L340" s="14">
        <f>IF(Table1342[[#This Row],[Pclass]]=2,1,0)</f>
        <v>0</v>
      </c>
      <c r="M340" s="14">
        <f>IF(Table1342[[#This Row],[Embarked]]="S",1,0)</f>
        <v>0</v>
      </c>
      <c r="N340" s="14">
        <f>IF(Table1342[[#This Row],[Embarked]]="C",1,0)</f>
        <v>0</v>
      </c>
      <c r="O340" s="14">
        <f>IF(Table1342[[#This Row],[Sex]]="male",1,0)</f>
        <v>1</v>
      </c>
      <c r="P340" s="14">
        <v>1</v>
      </c>
      <c r="V340" s="22">
        <v>3.9209662428274394E-2</v>
      </c>
      <c r="W340" s="22">
        <v>-2.5720980794764658</v>
      </c>
      <c r="X340" s="20">
        <f t="shared" si="10"/>
        <v>3.9209662428274394E-2</v>
      </c>
      <c r="Y340" s="20">
        <f t="shared" si="10"/>
        <v>0</v>
      </c>
      <c r="Z340" s="20">
        <f t="shared" si="11"/>
        <v>3.9209662428274394E-2</v>
      </c>
      <c r="AA340" s="20">
        <f>(Table134[[#This Row],[Survived]]-Z340)^2</f>
        <v>1.5373976277392326E-3</v>
      </c>
    </row>
    <row r="341" spans="1:27" x14ac:dyDescent="0.25">
      <c r="A341" s="14">
        <v>0</v>
      </c>
      <c r="B341" s="14" t="s">
        <v>9</v>
      </c>
      <c r="C341" s="14">
        <v>3</v>
      </c>
      <c r="D341" s="14" t="s">
        <v>8</v>
      </c>
      <c r="E341" s="14">
        <v>29</v>
      </c>
      <c r="F341" s="15">
        <v>7.875</v>
      </c>
      <c r="G341" s="14">
        <v>0</v>
      </c>
      <c r="H341" s="14">
        <v>0</v>
      </c>
      <c r="I341" s="20">
        <f>Table1342[[#This Row],[Age]]/$E$1</f>
        <v>0.36249999999999999</v>
      </c>
      <c r="J341" s="20">
        <f>LOG10(Table1342[[#This Row],[Fare]]+1)</f>
        <v>0.9481683617271317</v>
      </c>
      <c r="K341" s="14">
        <f>IF(Table1342[[#This Row],[Pclass]]=1,1,0)</f>
        <v>0</v>
      </c>
      <c r="L341" s="14">
        <f>IF(Table1342[[#This Row],[Pclass]]=2,1,0)</f>
        <v>0</v>
      </c>
      <c r="M341" s="14">
        <f>IF(Table1342[[#This Row],[Embarked]]="S",1,0)</f>
        <v>1</v>
      </c>
      <c r="N341" s="14">
        <f>IF(Table1342[[#This Row],[Embarked]]="C",1,0)</f>
        <v>0</v>
      </c>
      <c r="O341" s="14">
        <f>IF(Table1342[[#This Row],[Sex]]="male",1,0)</f>
        <v>1</v>
      </c>
      <c r="P341" s="14">
        <v>1</v>
      </c>
      <c r="V341" s="22">
        <v>-1.5782935322690721</v>
      </c>
      <c r="W341" s="22">
        <v>8.0634565491207955E-2</v>
      </c>
      <c r="X341" s="20">
        <f t="shared" si="10"/>
        <v>0</v>
      </c>
      <c r="Y341" s="20">
        <f t="shared" si="10"/>
        <v>8.0634565491207955E-2</v>
      </c>
      <c r="Z341" s="20">
        <f t="shared" si="11"/>
        <v>8.0634565491207955E-2</v>
      </c>
      <c r="AA341" s="20">
        <f>(Table134[[#This Row],[Survived]]-Z341)^2</f>
        <v>6.501933151955905E-3</v>
      </c>
    </row>
    <row r="342" spans="1:27" x14ac:dyDescent="0.25">
      <c r="A342" s="14">
        <v>0</v>
      </c>
      <c r="B342" s="14" t="s">
        <v>9</v>
      </c>
      <c r="C342" s="14">
        <v>3</v>
      </c>
      <c r="D342" s="14" t="s">
        <v>10</v>
      </c>
      <c r="E342" s="14">
        <v>28</v>
      </c>
      <c r="F342" s="15">
        <v>14.4</v>
      </c>
      <c r="G342" s="14">
        <v>1</v>
      </c>
      <c r="H342" s="14">
        <v>1</v>
      </c>
      <c r="I342" s="20">
        <f>Table1342[[#This Row],[Age]]/$E$1</f>
        <v>0.35</v>
      </c>
      <c r="J342" s="20">
        <f>LOG10(Table1342[[#This Row],[Fare]]+1)</f>
        <v>1.1875207208364631</v>
      </c>
      <c r="K342" s="14">
        <f>IF(Table1342[[#This Row],[Pclass]]=1,1,0)</f>
        <v>0</v>
      </c>
      <c r="L342" s="14">
        <f>IF(Table1342[[#This Row],[Pclass]]=2,1,0)</f>
        <v>0</v>
      </c>
      <c r="M342" s="14">
        <f>IF(Table1342[[#This Row],[Embarked]]="S",1,0)</f>
        <v>1</v>
      </c>
      <c r="N342" s="14">
        <f>IF(Table1342[[#This Row],[Embarked]]="C",1,0)</f>
        <v>0</v>
      </c>
      <c r="O342" s="14">
        <f>IF(Table1342[[#This Row],[Sex]]="male",1,0)</f>
        <v>0</v>
      </c>
      <c r="P342" s="14">
        <v>1</v>
      </c>
      <c r="V342" s="22">
        <v>-1.1182695640931699</v>
      </c>
      <c r="W342" s="22">
        <v>0.511107526445576</v>
      </c>
      <c r="X342" s="20">
        <f t="shared" si="10"/>
        <v>0</v>
      </c>
      <c r="Y342" s="20">
        <f t="shared" si="10"/>
        <v>0.511107526445576</v>
      </c>
      <c r="Z342" s="20">
        <f t="shared" si="11"/>
        <v>0.511107526445576</v>
      </c>
      <c r="AA342" s="20">
        <f>(Table134[[#This Row],[Survived]]-Z342)^2</f>
        <v>0.26123090358931517</v>
      </c>
    </row>
    <row r="343" spans="1:27" x14ac:dyDescent="0.25">
      <c r="A343" s="14">
        <v>0</v>
      </c>
      <c r="B343" s="14" t="s">
        <v>9</v>
      </c>
      <c r="C343" s="14">
        <v>3</v>
      </c>
      <c r="D343" s="14" t="s">
        <v>8</v>
      </c>
      <c r="E343" s="14">
        <v>18</v>
      </c>
      <c r="F343" s="15">
        <v>20.212499999999999</v>
      </c>
      <c r="G343" s="14">
        <v>1</v>
      </c>
      <c r="H343" s="14">
        <v>1</v>
      </c>
      <c r="I343" s="20">
        <f>Table1342[[#This Row],[Age]]/$E$1</f>
        <v>0.22500000000000001</v>
      </c>
      <c r="J343" s="20">
        <f>LOG10(Table1342[[#This Row],[Fare]]+1)</f>
        <v>1.3265918553257321</v>
      </c>
      <c r="K343" s="14">
        <f>IF(Table1342[[#This Row],[Pclass]]=1,1,0)</f>
        <v>0</v>
      </c>
      <c r="L343" s="14">
        <f>IF(Table1342[[#This Row],[Pclass]]=2,1,0)</f>
        <v>0</v>
      </c>
      <c r="M343" s="14">
        <f>IF(Table1342[[#This Row],[Embarked]]="S",1,0)</f>
        <v>1</v>
      </c>
      <c r="N343" s="14">
        <f>IF(Table1342[[#This Row],[Embarked]]="C",1,0)</f>
        <v>0</v>
      </c>
      <c r="O343" s="14">
        <f>IF(Table1342[[#This Row],[Sex]]="male",1,0)</f>
        <v>1</v>
      </c>
      <c r="P343" s="14">
        <v>1</v>
      </c>
      <c r="V343" s="22">
        <v>-1.5252385492318992</v>
      </c>
      <c r="W343" s="22">
        <v>9.1905825772212513E-2</v>
      </c>
      <c r="X343" s="20">
        <f t="shared" si="10"/>
        <v>0</v>
      </c>
      <c r="Y343" s="20">
        <f t="shared" si="10"/>
        <v>9.1905825772212513E-2</v>
      </c>
      <c r="Z343" s="20">
        <f t="shared" si="11"/>
        <v>9.1905825772212513E-2</v>
      </c>
      <c r="AA343" s="20">
        <f>(Table134[[#This Row],[Survived]]-Z343)^2</f>
        <v>8.4466808108722823E-3</v>
      </c>
    </row>
    <row r="344" spans="1:27" x14ac:dyDescent="0.25">
      <c r="A344" s="14">
        <v>1</v>
      </c>
      <c r="B344" s="14" t="s">
        <v>9</v>
      </c>
      <c r="C344" s="14">
        <v>2</v>
      </c>
      <c r="D344" s="14" t="s">
        <v>10</v>
      </c>
      <c r="E344" s="14">
        <v>28</v>
      </c>
      <c r="F344" s="15">
        <v>26</v>
      </c>
      <c r="G344" s="14">
        <v>1</v>
      </c>
      <c r="H344" s="14">
        <v>0</v>
      </c>
      <c r="I344" s="20">
        <f>Table1342[[#This Row],[Age]]/$E$1</f>
        <v>0.35</v>
      </c>
      <c r="J344" s="20">
        <f>LOG10(Table1342[[#This Row],[Fare]]+1)</f>
        <v>1.4313637641589874</v>
      </c>
      <c r="K344" s="14">
        <f>IF(Table1342[[#This Row],[Pclass]]=1,1,0)</f>
        <v>0</v>
      </c>
      <c r="L344" s="14">
        <f>IF(Table1342[[#This Row],[Pclass]]=2,1,0)</f>
        <v>1</v>
      </c>
      <c r="M344" s="14">
        <f>IF(Table1342[[#This Row],[Embarked]]="S",1,0)</f>
        <v>1</v>
      </c>
      <c r="N344" s="14">
        <f>IF(Table1342[[#This Row],[Embarked]]="C",1,0)</f>
        <v>0</v>
      </c>
      <c r="O344" s="14">
        <f>IF(Table1342[[#This Row],[Sex]]="male",1,0)</f>
        <v>0</v>
      </c>
      <c r="P344" s="14">
        <v>1</v>
      </c>
      <c r="V344" s="22">
        <v>-0.96065292662478408</v>
      </c>
      <c r="W344" s="22">
        <v>0.74369527181740214</v>
      </c>
      <c r="X344" s="20">
        <f t="shared" si="10"/>
        <v>0</v>
      </c>
      <c r="Y344" s="20">
        <f t="shared" si="10"/>
        <v>0.74369527181740214</v>
      </c>
      <c r="Z344" s="20">
        <f t="shared" si="11"/>
        <v>0.74369527181740214</v>
      </c>
      <c r="AA344" s="20">
        <f>(Table134[[#This Row],[Survived]]-Z344)^2</f>
        <v>6.5692113688755369E-2</v>
      </c>
    </row>
    <row r="345" spans="1:27" x14ac:dyDescent="0.25">
      <c r="A345" s="14">
        <v>1</v>
      </c>
      <c r="B345" s="14" t="s">
        <v>9</v>
      </c>
      <c r="C345" s="14">
        <v>2</v>
      </c>
      <c r="D345" s="14" t="s">
        <v>10</v>
      </c>
      <c r="E345" s="14">
        <v>19</v>
      </c>
      <c r="F345" s="15">
        <v>26</v>
      </c>
      <c r="G345" s="14">
        <v>0</v>
      </c>
      <c r="H345" s="14">
        <v>0</v>
      </c>
      <c r="I345" s="20">
        <f>Table1342[[#This Row],[Age]]/$E$1</f>
        <v>0.23749999999999999</v>
      </c>
      <c r="J345" s="20">
        <f>LOG10(Table1342[[#This Row],[Fare]]+1)</f>
        <v>1.4313637641589874</v>
      </c>
      <c r="K345" s="14">
        <f>IF(Table1342[[#This Row],[Pclass]]=1,1,0)</f>
        <v>0</v>
      </c>
      <c r="L345" s="14">
        <f>IF(Table1342[[#This Row],[Pclass]]=2,1,0)</f>
        <v>1</v>
      </c>
      <c r="M345" s="14">
        <f>IF(Table1342[[#This Row],[Embarked]]="S",1,0)</f>
        <v>1</v>
      </c>
      <c r="N345" s="14">
        <f>IF(Table1342[[#This Row],[Embarked]]="C",1,0)</f>
        <v>0</v>
      </c>
      <c r="O345" s="14">
        <f>IF(Table1342[[#This Row],[Sex]]="male",1,0)</f>
        <v>0</v>
      </c>
      <c r="P345" s="14">
        <v>1</v>
      </c>
      <c r="V345" s="22">
        <v>-0.86019065245666493</v>
      </c>
      <c r="W345" s="22">
        <v>0.88052800106194606</v>
      </c>
      <c r="X345" s="20">
        <f t="shared" si="10"/>
        <v>0</v>
      </c>
      <c r="Y345" s="20">
        <f t="shared" si="10"/>
        <v>0.88052800106194606</v>
      </c>
      <c r="Z345" s="20">
        <f t="shared" si="11"/>
        <v>0.88052800106194606</v>
      </c>
      <c r="AA345" s="20">
        <f>(Table134[[#This Row],[Survived]]-Z345)^2</f>
        <v>1.4273558530254362E-2</v>
      </c>
    </row>
    <row r="346" spans="1:27" x14ac:dyDescent="0.25">
      <c r="A346" s="14">
        <v>1</v>
      </c>
      <c r="B346" s="14" t="s">
        <v>9</v>
      </c>
      <c r="C346" s="14">
        <v>3</v>
      </c>
      <c r="D346" s="14" t="s">
        <v>8</v>
      </c>
      <c r="E346" s="14">
        <v>32</v>
      </c>
      <c r="F346" s="15">
        <v>8.0500000000000007</v>
      </c>
      <c r="G346" s="14">
        <v>0</v>
      </c>
      <c r="H346" s="14">
        <v>0</v>
      </c>
      <c r="I346" s="20">
        <f>Table1342[[#This Row],[Age]]/$E$1</f>
        <v>0.4</v>
      </c>
      <c r="J346" s="20">
        <f>LOG10(Table1342[[#This Row],[Fare]]+1)</f>
        <v>0.9566485792052033</v>
      </c>
      <c r="K346" s="14">
        <f>IF(Table1342[[#This Row],[Pclass]]=1,1,0)</f>
        <v>0</v>
      </c>
      <c r="L346" s="14">
        <f>IF(Table1342[[#This Row],[Pclass]]=2,1,0)</f>
        <v>0</v>
      </c>
      <c r="M346" s="14">
        <f>IF(Table1342[[#This Row],[Embarked]]="S",1,0)</f>
        <v>1</v>
      </c>
      <c r="N346" s="14">
        <f>IF(Table1342[[#This Row],[Embarked]]="C",1,0)</f>
        <v>0</v>
      </c>
      <c r="O346" s="14">
        <f>IF(Table1342[[#This Row],[Sex]]="male",1,0)</f>
        <v>1</v>
      </c>
      <c r="P346" s="14">
        <v>1</v>
      </c>
      <c r="V346" s="22">
        <v>-1.6057634069827673</v>
      </c>
      <c r="W346" s="22">
        <v>6.1556424877089011E-2</v>
      </c>
      <c r="X346" s="20">
        <f t="shared" si="10"/>
        <v>0</v>
      </c>
      <c r="Y346" s="20">
        <f t="shared" si="10"/>
        <v>6.1556424877089011E-2</v>
      </c>
      <c r="Z346" s="20">
        <f t="shared" si="11"/>
        <v>6.1556424877089011E-2</v>
      </c>
      <c r="AA346" s="20">
        <f>(Table134[[#This Row],[Survived]]-Z346)^2</f>
        <v>0.88067634368947068</v>
      </c>
    </row>
    <row r="347" spans="1:27" x14ac:dyDescent="0.25">
      <c r="A347" s="14">
        <v>1</v>
      </c>
      <c r="B347" s="14" t="s">
        <v>9</v>
      </c>
      <c r="C347" s="14">
        <v>1</v>
      </c>
      <c r="D347" s="14" t="s">
        <v>8</v>
      </c>
      <c r="E347" s="14">
        <v>28</v>
      </c>
      <c r="F347" s="15">
        <v>26.55</v>
      </c>
      <c r="G347" s="14">
        <v>0</v>
      </c>
      <c r="H347" s="14">
        <v>0</v>
      </c>
      <c r="I347" s="20">
        <f>Table1342[[#This Row],[Age]]/$E$1</f>
        <v>0.35</v>
      </c>
      <c r="J347" s="20">
        <f>LOG10(Table1342[[#This Row],[Fare]]+1)</f>
        <v>1.4401216031878039</v>
      </c>
      <c r="K347" s="14">
        <f>IF(Table1342[[#This Row],[Pclass]]=1,1,0)</f>
        <v>1</v>
      </c>
      <c r="L347" s="14">
        <f>IF(Table1342[[#This Row],[Pclass]]=2,1,0)</f>
        <v>0</v>
      </c>
      <c r="M347" s="14">
        <f>IF(Table1342[[#This Row],[Embarked]]="S",1,0)</f>
        <v>1</v>
      </c>
      <c r="N347" s="14">
        <f>IF(Table1342[[#This Row],[Embarked]]="C",1,0)</f>
        <v>0</v>
      </c>
      <c r="O347" s="14">
        <f>IF(Table1342[[#This Row],[Sex]]="male",1,0)</f>
        <v>1</v>
      </c>
      <c r="P347" s="14">
        <v>1</v>
      </c>
      <c r="V347" s="22">
        <v>-1.1902448771614413</v>
      </c>
      <c r="W347" s="22">
        <v>0.49735385102885177</v>
      </c>
      <c r="X347" s="20">
        <f t="shared" si="10"/>
        <v>0</v>
      </c>
      <c r="Y347" s="20">
        <f t="shared" si="10"/>
        <v>0.49735385102885177</v>
      </c>
      <c r="Z347" s="20">
        <f t="shared" si="11"/>
        <v>0.49735385102885177</v>
      </c>
      <c r="AA347" s="20">
        <f>(Table134[[#This Row],[Survived]]-Z347)^2</f>
        <v>0.25265315107552572</v>
      </c>
    </row>
    <row r="348" spans="1:27" x14ac:dyDescent="0.25">
      <c r="A348" s="14">
        <v>1</v>
      </c>
      <c r="B348" s="14" t="s">
        <v>9</v>
      </c>
      <c r="C348" s="14">
        <v>2</v>
      </c>
      <c r="D348" s="14" t="s">
        <v>10</v>
      </c>
      <c r="E348" s="14">
        <v>42</v>
      </c>
      <c r="F348" s="15">
        <v>26</v>
      </c>
      <c r="G348" s="14">
        <v>1</v>
      </c>
      <c r="H348" s="14">
        <v>0</v>
      </c>
      <c r="I348" s="20">
        <f>Table1342[[#This Row],[Age]]/$E$1</f>
        <v>0.52500000000000002</v>
      </c>
      <c r="J348" s="20">
        <f>LOG10(Table1342[[#This Row],[Fare]]+1)</f>
        <v>1.4313637641589874</v>
      </c>
      <c r="K348" s="14">
        <f>IF(Table1342[[#This Row],[Pclass]]=1,1,0)</f>
        <v>0</v>
      </c>
      <c r="L348" s="14">
        <f>IF(Table1342[[#This Row],[Pclass]]=2,1,0)</f>
        <v>1</v>
      </c>
      <c r="M348" s="14">
        <f>IF(Table1342[[#This Row],[Embarked]]="S",1,0)</f>
        <v>1</v>
      </c>
      <c r="N348" s="14">
        <f>IF(Table1342[[#This Row],[Embarked]]="C",1,0)</f>
        <v>0</v>
      </c>
      <c r="O348" s="14">
        <f>IF(Table1342[[#This Row],[Sex]]="male",1,0)</f>
        <v>0</v>
      </c>
      <c r="P348" s="14">
        <v>1</v>
      </c>
      <c r="V348" s="22">
        <v>-1.0893060475648531</v>
      </c>
      <c r="W348" s="22">
        <v>0.6518361796919705</v>
      </c>
      <c r="X348" s="20">
        <f t="shared" si="10"/>
        <v>0</v>
      </c>
      <c r="Y348" s="20">
        <f t="shared" si="10"/>
        <v>0.6518361796919705</v>
      </c>
      <c r="Z348" s="20">
        <f t="shared" si="11"/>
        <v>0.6518361796919705</v>
      </c>
      <c r="AA348" s="20">
        <f>(Table134[[#This Row],[Survived]]-Z348)^2</f>
        <v>0.12121804577148186</v>
      </c>
    </row>
    <row r="349" spans="1:27" x14ac:dyDescent="0.25">
      <c r="A349" s="14">
        <v>0</v>
      </c>
      <c r="B349" s="14" t="s">
        <v>9</v>
      </c>
      <c r="C349" s="14">
        <v>3</v>
      </c>
      <c r="D349" s="14" t="s">
        <v>8</v>
      </c>
      <c r="E349" s="14">
        <v>17</v>
      </c>
      <c r="F349" s="15">
        <v>7.125</v>
      </c>
      <c r="G349" s="14">
        <v>0</v>
      </c>
      <c r="H349" s="14">
        <v>0</v>
      </c>
      <c r="I349" s="20">
        <f>Table1342[[#This Row],[Age]]/$E$1</f>
        <v>0.21249999999999999</v>
      </c>
      <c r="J349" s="20">
        <f>LOG10(Table1342[[#This Row],[Fare]]+1)</f>
        <v>0.90982336965091204</v>
      </c>
      <c r="K349" s="14">
        <f>IF(Table1342[[#This Row],[Pclass]]=1,1,0)</f>
        <v>0</v>
      </c>
      <c r="L349" s="14">
        <f>IF(Table1342[[#This Row],[Pclass]]=2,1,0)</f>
        <v>0</v>
      </c>
      <c r="M349" s="14">
        <f>IF(Table1342[[#This Row],[Embarked]]="S",1,0)</f>
        <v>1</v>
      </c>
      <c r="N349" s="14">
        <f>IF(Table1342[[#This Row],[Embarked]]="C",1,0)</f>
        <v>0</v>
      </c>
      <c r="O349" s="14">
        <f>IF(Table1342[[#This Row],[Sex]]="male",1,0)</f>
        <v>1</v>
      </c>
      <c r="P349" s="14">
        <v>1</v>
      </c>
      <c r="V349" s="22">
        <v>-1.4684654996615361</v>
      </c>
      <c r="W349" s="22">
        <v>0.15663100406403574</v>
      </c>
      <c r="X349" s="20">
        <f t="shared" si="10"/>
        <v>0</v>
      </c>
      <c r="Y349" s="20">
        <f t="shared" si="10"/>
        <v>0.15663100406403574</v>
      </c>
      <c r="Z349" s="20">
        <f t="shared" si="11"/>
        <v>0.15663100406403574</v>
      </c>
      <c r="AA349" s="20">
        <f>(Table134[[#This Row],[Survived]]-Z349)^2</f>
        <v>2.4533271434107981E-2</v>
      </c>
    </row>
    <row r="350" spans="1:27" x14ac:dyDescent="0.25">
      <c r="A350" s="14">
        <v>0</v>
      </c>
      <c r="B350" s="14" t="s">
        <v>9</v>
      </c>
      <c r="C350" s="14">
        <v>1</v>
      </c>
      <c r="D350" s="14" t="s">
        <v>8</v>
      </c>
      <c r="E350" s="14">
        <v>50</v>
      </c>
      <c r="F350" s="15">
        <v>55.9</v>
      </c>
      <c r="G350" s="14">
        <v>1</v>
      </c>
      <c r="H350" s="14">
        <v>0</v>
      </c>
      <c r="I350" s="20">
        <f>Table1342[[#This Row],[Age]]/$E$1</f>
        <v>0.625</v>
      </c>
      <c r="J350" s="20">
        <f>LOG10(Table1342[[#This Row],[Fare]]+1)</f>
        <v>1.7551122663950711</v>
      </c>
      <c r="K350" s="14">
        <f>IF(Table1342[[#This Row],[Pclass]]=1,1,0)</f>
        <v>1</v>
      </c>
      <c r="L350" s="14">
        <f>IF(Table1342[[#This Row],[Pclass]]=2,1,0)</f>
        <v>0</v>
      </c>
      <c r="M350" s="14">
        <f>IF(Table1342[[#This Row],[Embarked]]="S",1,0)</f>
        <v>1</v>
      </c>
      <c r="N350" s="14">
        <f>IF(Table1342[[#This Row],[Embarked]]="C",1,0)</f>
        <v>0</v>
      </c>
      <c r="O350" s="14">
        <f>IF(Table1342[[#This Row],[Sex]]="male",1,0)</f>
        <v>1</v>
      </c>
      <c r="P350" s="14">
        <v>1</v>
      </c>
      <c r="V350" s="22">
        <v>-1.4065064463378734</v>
      </c>
      <c r="W350" s="22">
        <v>0.29773092551534619</v>
      </c>
      <c r="X350" s="20">
        <f t="shared" si="10"/>
        <v>0</v>
      </c>
      <c r="Y350" s="20">
        <f t="shared" si="10"/>
        <v>0.29773092551534619</v>
      </c>
      <c r="Z350" s="20">
        <f t="shared" si="11"/>
        <v>0.29773092551534619</v>
      </c>
      <c r="AA350" s="20">
        <f>(Table134[[#This Row],[Survived]]-Z350)^2</f>
        <v>8.8643704008224619E-2</v>
      </c>
    </row>
    <row r="351" spans="1:27" x14ac:dyDescent="0.25">
      <c r="A351" s="14">
        <v>1</v>
      </c>
      <c r="B351" s="14" t="s">
        <v>9</v>
      </c>
      <c r="C351" s="14">
        <v>1</v>
      </c>
      <c r="D351" s="14" t="s">
        <v>10</v>
      </c>
      <c r="E351" s="14">
        <v>14</v>
      </c>
      <c r="F351" s="15">
        <v>120</v>
      </c>
      <c r="G351" s="14">
        <v>1</v>
      </c>
      <c r="H351" s="14">
        <v>2</v>
      </c>
      <c r="I351" s="20">
        <f>Table1342[[#This Row],[Age]]/$E$1</f>
        <v>0.17499999999999999</v>
      </c>
      <c r="J351" s="20">
        <f>LOG10(Table1342[[#This Row],[Fare]]+1)</f>
        <v>2.0827853703164503</v>
      </c>
      <c r="K351" s="14">
        <f>IF(Table1342[[#This Row],[Pclass]]=1,1,0)</f>
        <v>1</v>
      </c>
      <c r="L351" s="14">
        <f>IF(Table1342[[#This Row],[Pclass]]=2,1,0)</f>
        <v>0</v>
      </c>
      <c r="M351" s="14">
        <f>IF(Table1342[[#This Row],[Embarked]]="S",1,0)</f>
        <v>1</v>
      </c>
      <c r="N351" s="14">
        <f>IF(Table1342[[#This Row],[Embarked]]="C",1,0)</f>
        <v>0</v>
      </c>
      <c r="O351" s="14">
        <f>IF(Table1342[[#This Row],[Sex]]="male",1,0)</f>
        <v>0</v>
      </c>
      <c r="P351" s="14">
        <v>1</v>
      </c>
      <c r="V351" s="22">
        <v>-0.640740688699728</v>
      </c>
      <c r="W351" s="22">
        <v>1.0317796114387328</v>
      </c>
      <c r="X351" s="20">
        <f t="shared" si="10"/>
        <v>0</v>
      </c>
      <c r="Y351" s="20">
        <f t="shared" si="10"/>
        <v>1.0317796114387328</v>
      </c>
      <c r="Z351" s="20">
        <f t="shared" si="11"/>
        <v>1.0317796114387328</v>
      </c>
      <c r="AA351" s="20">
        <f>(Table134[[#This Row],[Survived]]-Z351)^2</f>
        <v>1.009943703196834E-3</v>
      </c>
    </row>
    <row r="352" spans="1:27" x14ac:dyDescent="0.25">
      <c r="A352" s="14">
        <v>0</v>
      </c>
      <c r="B352" s="14" t="s">
        <v>9</v>
      </c>
      <c r="C352" s="14">
        <v>3</v>
      </c>
      <c r="D352" s="14" t="s">
        <v>10</v>
      </c>
      <c r="E352" s="14">
        <v>21</v>
      </c>
      <c r="F352" s="15">
        <v>34.375</v>
      </c>
      <c r="G352" s="14">
        <v>2</v>
      </c>
      <c r="H352" s="14">
        <v>2</v>
      </c>
      <c r="I352" s="20">
        <f>Table1342[[#This Row],[Age]]/$E$1</f>
        <v>0.26250000000000001</v>
      </c>
      <c r="J352" s="20">
        <f>LOG10(Table1342[[#This Row],[Fare]]+1)</f>
        <v>1.5486964485323467</v>
      </c>
      <c r="K352" s="14">
        <f>IF(Table1342[[#This Row],[Pclass]]=1,1,0)</f>
        <v>0</v>
      </c>
      <c r="L352" s="14">
        <f>IF(Table1342[[#This Row],[Pclass]]=2,1,0)</f>
        <v>0</v>
      </c>
      <c r="M352" s="14">
        <f>IF(Table1342[[#This Row],[Embarked]]="S",1,0)</f>
        <v>1</v>
      </c>
      <c r="N352" s="14">
        <f>IF(Table1342[[#This Row],[Embarked]]="C",1,0)</f>
        <v>0</v>
      </c>
      <c r="O352" s="14">
        <f>IF(Table1342[[#This Row],[Sex]]="male",1,0)</f>
        <v>0</v>
      </c>
      <c r="P352" s="14">
        <v>1</v>
      </c>
      <c r="V352" s="22">
        <v>-1.1021732605634655</v>
      </c>
      <c r="W352" s="22">
        <v>0.49490089960424744</v>
      </c>
      <c r="X352" s="20">
        <f t="shared" si="10"/>
        <v>0</v>
      </c>
      <c r="Y352" s="20">
        <f t="shared" si="10"/>
        <v>0.49490089960424744</v>
      </c>
      <c r="Z352" s="20">
        <f t="shared" si="11"/>
        <v>0.49490089960424744</v>
      </c>
      <c r="AA352" s="20">
        <f>(Table134[[#This Row],[Survived]]-Z352)^2</f>
        <v>0.2449269004290934</v>
      </c>
    </row>
    <row r="353" spans="1:27" x14ac:dyDescent="0.25">
      <c r="A353" s="14">
        <v>1</v>
      </c>
      <c r="B353" s="14" t="s">
        <v>9</v>
      </c>
      <c r="C353" s="14">
        <v>2</v>
      </c>
      <c r="D353" s="14" t="s">
        <v>10</v>
      </c>
      <c r="E353" s="14">
        <v>24</v>
      </c>
      <c r="F353" s="15">
        <v>18.75</v>
      </c>
      <c r="G353" s="14">
        <v>2</v>
      </c>
      <c r="H353" s="14">
        <v>3</v>
      </c>
      <c r="I353" s="20">
        <f>Table1342[[#This Row],[Age]]/$E$1</f>
        <v>0.3</v>
      </c>
      <c r="J353" s="20">
        <f>LOG10(Table1342[[#This Row],[Fare]]+1)</f>
        <v>1.2955670999624791</v>
      </c>
      <c r="K353" s="14">
        <f>IF(Table1342[[#This Row],[Pclass]]=1,1,0)</f>
        <v>0</v>
      </c>
      <c r="L353" s="14">
        <f>IF(Table1342[[#This Row],[Pclass]]=2,1,0)</f>
        <v>1</v>
      </c>
      <c r="M353" s="14">
        <f>IF(Table1342[[#This Row],[Embarked]]="S",1,0)</f>
        <v>1</v>
      </c>
      <c r="N353" s="14">
        <f>IF(Table1342[[#This Row],[Embarked]]="C",1,0)</f>
        <v>0</v>
      </c>
      <c r="O353" s="14">
        <f>IF(Table1342[[#This Row],[Sex]]="male",1,0)</f>
        <v>0</v>
      </c>
      <c r="P353" s="14">
        <v>1</v>
      </c>
      <c r="V353" s="22">
        <v>-1.0472567840097837</v>
      </c>
      <c r="W353" s="22">
        <v>0.65196682056812927</v>
      </c>
      <c r="X353" s="20">
        <f t="shared" si="10"/>
        <v>0</v>
      </c>
      <c r="Y353" s="20">
        <f t="shared" si="10"/>
        <v>0.65196682056812927</v>
      </c>
      <c r="Z353" s="20">
        <f t="shared" si="11"/>
        <v>0.65196682056812927</v>
      </c>
      <c r="AA353" s="20">
        <f>(Table134[[#This Row],[Survived]]-Z353)^2</f>
        <v>0.12112709398545674</v>
      </c>
    </row>
    <row r="354" spans="1:27" x14ac:dyDescent="0.25">
      <c r="A354" s="14">
        <v>0</v>
      </c>
      <c r="B354" s="14" t="s">
        <v>9</v>
      </c>
      <c r="C354" s="14">
        <v>1</v>
      </c>
      <c r="D354" s="14" t="s">
        <v>8</v>
      </c>
      <c r="E354" s="14">
        <v>64</v>
      </c>
      <c r="F354" s="15">
        <v>263</v>
      </c>
      <c r="G354" s="14">
        <v>1</v>
      </c>
      <c r="H354" s="14">
        <v>4</v>
      </c>
      <c r="I354" s="20">
        <f>Table1342[[#This Row],[Age]]/$E$1</f>
        <v>0.8</v>
      </c>
      <c r="J354" s="20">
        <f>LOG10(Table1342[[#This Row],[Fare]]+1)</f>
        <v>2.4216039268698313</v>
      </c>
      <c r="K354" s="14">
        <f>IF(Table1342[[#This Row],[Pclass]]=1,1,0)</f>
        <v>1</v>
      </c>
      <c r="L354" s="14">
        <f>IF(Table1342[[#This Row],[Pclass]]=2,1,0)</f>
        <v>0</v>
      </c>
      <c r="M354" s="14">
        <f>IF(Table1342[[#This Row],[Embarked]]="S",1,0)</f>
        <v>1</v>
      </c>
      <c r="N354" s="14">
        <f>IF(Table1342[[#This Row],[Embarked]]="C",1,0)</f>
        <v>0</v>
      </c>
      <c r="O354" s="14">
        <f>IF(Table1342[[#This Row],[Sex]]="male",1,0)</f>
        <v>1</v>
      </c>
      <c r="P354" s="14">
        <v>1</v>
      </c>
      <c r="V354" s="22">
        <v>-1.6661068171914424</v>
      </c>
      <c r="W354" s="22">
        <v>0.21284219039226482</v>
      </c>
      <c r="X354" s="20">
        <f t="shared" si="10"/>
        <v>0</v>
      </c>
      <c r="Y354" s="20">
        <f t="shared" si="10"/>
        <v>0.21284219039226482</v>
      </c>
      <c r="Z354" s="20">
        <f t="shared" si="11"/>
        <v>0.21284219039226482</v>
      </c>
      <c r="AA354" s="20">
        <f>(Table134[[#This Row],[Survived]]-Z354)^2</f>
        <v>4.5301798010977105E-2</v>
      </c>
    </row>
    <row r="355" spans="1:27" x14ac:dyDescent="0.25">
      <c r="A355" s="14">
        <v>0</v>
      </c>
      <c r="B355" s="14" t="s">
        <v>9</v>
      </c>
      <c r="C355" s="14">
        <v>2</v>
      </c>
      <c r="D355" s="14" t="s">
        <v>8</v>
      </c>
      <c r="E355" s="14">
        <v>31</v>
      </c>
      <c r="F355" s="15">
        <v>10.5</v>
      </c>
      <c r="G355" s="14">
        <v>0</v>
      </c>
      <c r="H355" s="14">
        <v>0</v>
      </c>
      <c r="I355" s="20">
        <f>Table1342[[#This Row],[Age]]/$E$1</f>
        <v>0.38750000000000001</v>
      </c>
      <c r="J355" s="20">
        <f>LOG10(Table1342[[#This Row],[Fare]]+1)</f>
        <v>1.0606978403536116</v>
      </c>
      <c r="K355" s="14">
        <f>IF(Table1342[[#This Row],[Pclass]]=1,1,0)</f>
        <v>0</v>
      </c>
      <c r="L355" s="14">
        <f>IF(Table1342[[#This Row],[Pclass]]=2,1,0)</f>
        <v>1</v>
      </c>
      <c r="M355" s="14">
        <f>IF(Table1342[[#This Row],[Embarked]]="S",1,0)</f>
        <v>1</v>
      </c>
      <c r="N355" s="14">
        <f>IF(Table1342[[#This Row],[Embarked]]="C",1,0)</f>
        <v>0</v>
      </c>
      <c r="O355" s="14">
        <f>IF(Table1342[[#This Row],[Sex]]="male",1,0)</f>
        <v>1</v>
      </c>
      <c r="P355" s="14">
        <v>1</v>
      </c>
      <c r="V355" s="22">
        <v>-1.4752586488605666</v>
      </c>
      <c r="W355" s="22">
        <v>0.2805532404022486</v>
      </c>
      <c r="X355" s="20">
        <f t="shared" si="10"/>
        <v>0</v>
      </c>
      <c r="Y355" s="20">
        <f t="shared" si="10"/>
        <v>0.2805532404022486</v>
      </c>
      <c r="Z355" s="20">
        <f t="shared" si="11"/>
        <v>0.2805532404022486</v>
      </c>
      <c r="AA355" s="20">
        <f>(Table134[[#This Row],[Survived]]-Z355)^2</f>
        <v>7.8710120700201905E-2</v>
      </c>
    </row>
    <row r="356" spans="1:27" x14ac:dyDescent="0.25">
      <c r="A356" s="14">
        <v>1</v>
      </c>
      <c r="B356" s="14" t="s">
        <v>9</v>
      </c>
      <c r="C356" s="14">
        <v>2</v>
      </c>
      <c r="D356" s="14" t="s">
        <v>10</v>
      </c>
      <c r="E356" s="14">
        <v>45</v>
      </c>
      <c r="F356" s="15">
        <v>26.25</v>
      </c>
      <c r="G356" s="14">
        <v>1</v>
      </c>
      <c r="H356" s="14">
        <v>1</v>
      </c>
      <c r="I356" s="20">
        <f>Table1342[[#This Row],[Age]]/$E$1</f>
        <v>0.5625</v>
      </c>
      <c r="J356" s="20">
        <f>LOG10(Table1342[[#This Row],[Fare]]+1)</f>
        <v>1.4353665066126613</v>
      </c>
      <c r="K356" s="14">
        <f>IF(Table1342[[#This Row],[Pclass]]=1,1,0)</f>
        <v>0</v>
      </c>
      <c r="L356" s="14">
        <f>IF(Table1342[[#This Row],[Pclass]]=2,1,0)</f>
        <v>1</v>
      </c>
      <c r="M356" s="14">
        <f>IF(Table1342[[#This Row],[Embarked]]="S",1,0)</f>
        <v>1</v>
      </c>
      <c r="N356" s="14">
        <f>IF(Table1342[[#This Row],[Embarked]]="C",1,0)</f>
        <v>0</v>
      </c>
      <c r="O356" s="14">
        <f>IF(Table1342[[#This Row],[Sex]]="male",1,0)</f>
        <v>0</v>
      </c>
      <c r="P356" s="14">
        <v>1</v>
      </c>
      <c r="V356" s="22">
        <v>-1.1515031623844829</v>
      </c>
      <c r="W356" s="22">
        <v>0.62227471823338698</v>
      </c>
      <c r="X356" s="20">
        <f t="shared" si="10"/>
        <v>0</v>
      </c>
      <c r="Y356" s="20">
        <f t="shared" si="10"/>
        <v>0.62227471823338698</v>
      </c>
      <c r="Z356" s="20">
        <f t="shared" si="11"/>
        <v>0.62227471823338698</v>
      </c>
      <c r="AA356" s="20">
        <f>(Table134[[#This Row],[Survived]]-Z356)^2</f>
        <v>0.14267638848566719</v>
      </c>
    </row>
    <row r="357" spans="1:27" x14ac:dyDescent="0.25">
      <c r="A357" s="14">
        <v>0</v>
      </c>
      <c r="B357" s="14" t="s">
        <v>9</v>
      </c>
      <c r="C357" s="14">
        <v>3</v>
      </c>
      <c r="D357" s="14" t="s">
        <v>8</v>
      </c>
      <c r="E357" s="14">
        <v>20</v>
      </c>
      <c r="F357" s="15">
        <v>9.5</v>
      </c>
      <c r="G357" s="14">
        <v>0</v>
      </c>
      <c r="H357" s="14">
        <v>0</v>
      </c>
      <c r="I357" s="20">
        <f>Table1342[[#This Row],[Age]]/$E$1</f>
        <v>0.25</v>
      </c>
      <c r="J357" s="20">
        <f>LOG10(Table1342[[#This Row],[Fare]]+1)</f>
        <v>1.0211892990699381</v>
      </c>
      <c r="K357" s="14">
        <f>IF(Table1342[[#This Row],[Pclass]]=1,1,0)</f>
        <v>0</v>
      </c>
      <c r="L357" s="14">
        <f>IF(Table1342[[#This Row],[Pclass]]=2,1,0)</f>
        <v>0</v>
      </c>
      <c r="M357" s="14">
        <f>IF(Table1342[[#This Row],[Embarked]]="S",1,0)</f>
        <v>1</v>
      </c>
      <c r="N357" s="14">
        <f>IF(Table1342[[#This Row],[Embarked]]="C",1,0)</f>
        <v>0</v>
      </c>
      <c r="O357" s="14">
        <f>IF(Table1342[[#This Row],[Sex]]="male",1,0)</f>
        <v>1</v>
      </c>
      <c r="P357" s="14">
        <v>1</v>
      </c>
      <c r="V357" s="22">
        <v>-1.4947384947926825</v>
      </c>
      <c r="W357" s="22">
        <v>0.14490452093710093</v>
      </c>
      <c r="X357" s="20">
        <f t="shared" si="10"/>
        <v>0</v>
      </c>
      <c r="Y357" s="20">
        <f t="shared" si="10"/>
        <v>0.14490452093710093</v>
      </c>
      <c r="Z357" s="20">
        <f t="shared" si="11"/>
        <v>0.14490452093710093</v>
      </c>
      <c r="AA357" s="20">
        <f>(Table134[[#This Row],[Survived]]-Z357)^2</f>
        <v>2.0997320188010721E-2</v>
      </c>
    </row>
    <row r="358" spans="1:27" x14ac:dyDescent="0.25">
      <c r="A358" s="14">
        <v>0</v>
      </c>
      <c r="B358" s="14" t="s">
        <v>9</v>
      </c>
      <c r="C358" s="14">
        <v>3</v>
      </c>
      <c r="D358" s="14" t="s">
        <v>8</v>
      </c>
      <c r="E358" s="14">
        <v>25</v>
      </c>
      <c r="F358" s="15">
        <v>7.7750000000000004</v>
      </c>
      <c r="G358" s="14">
        <v>1</v>
      </c>
      <c r="H358" s="14">
        <v>0</v>
      </c>
      <c r="I358" s="20">
        <f>Table1342[[#This Row],[Age]]/$E$1</f>
        <v>0.3125</v>
      </c>
      <c r="J358" s="20">
        <f>LOG10(Table1342[[#This Row],[Fare]]+1)</f>
        <v>0.94324712513786169</v>
      </c>
      <c r="K358" s="14">
        <f>IF(Table1342[[#This Row],[Pclass]]=1,1,0)</f>
        <v>0</v>
      </c>
      <c r="L358" s="14">
        <f>IF(Table1342[[#This Row],[Pclass]]=2,1,0)</f>
        <v>0</v>
      </c>
      <c r="M358" s="14">
        <f>IF(Table1342[[#This Row],[Embarked]]="S",1,0)</f>
        <v>1</v>
      </c>
      <c r="N358" s="14">
        <f>IF(Table1342[[#This Row],[Embarked]]="C",1,0)</f>
        <v>0</v>
      </c>
      <c r="O358" s="14">
        <f>IF(Table1342[[#This Row],[Sex]]="male",1,0)</f>
        <v>1</v>
      </c>
      <c r="P358" s="14">
        <v>1</v>
      </c>
      <c r="V358" s="22">
        <v>-1.5593494433638322</v>
      </c>
      <c r="W358" s="22">
        <v>2.8747919652328591E-2</v>
      </c>
      <c r="X358" s="20">
        <f t="shared" si="10"/>
        <v>0</v>
      </c>
      <c r="Y358" s="20">
        <f t="shared" si="10"/>
        <v>2.8747919652328591E-2</v>
      </c>
      <c r="Z358" s="20">
        <f t="shared" si="11"/>
        <v>2.8747919652328591E-2</v>
      </c>
      <c r="AA358" s="20">
        <f>(Table134[[#This Row],[Survived]]-Z358)^2</f>
        <v>8.2644288433674038E-4</v>
      </c>
    </row>
    <row r="359" spans="1:27" x14ac:dyDescent="0.25">
      <c r="A359" s="14">
        <v>1</v>
      </c>
      <c r="B359" s="14" t="s">
        <v>9</v>
      </c>
      <c r="C359" s="14">
        <v>2</v>
      </c>
      <c r="D359" s="14" t="s">
        <v>10</v>
      </c>
      <c r="E359" s="14">
        <v>28</v>
      </c>
      <c r="F359" s="15">
        <v>13</v>
      </c>
      <c r="G359" s="14">
        <v>0</v>
      </c>
      <c r="H359" s="14">
        <v>0</v>
      </c>
      <c r="I359" s="20">
        <f>Table1342[[#This Row],[Age]]/$E$1</f>
        <v>0.35</v>
      </c>
      <c r="J359" s="20">
        <f>LOG10(Table1342[[#This Row],[Fare]]+1)</f>
        <v>1.146128035678238</v>
      </c>
      <c r="K359" s="14">
        <f>IF(Table1342[[#This Row],[Pclass]]=1,1,0)</f>
        <v>0</v>
      </c>
      <c r="L359" s="14">
        <f>IF(Table1342[[#This Row],[Pclass]]=2,1,0)</f>
        <v>1</v>
      </c>
      <c r="M359" s="14">
        <f>IF(Table1342[[#This Row],[Embarked]]="S",1,0)</f>
        <v>1</v>
      </c>
      <c r="N359" s="14">
        <f>IF(Table1342[[#This Row],[Embarked]]="C",1,0)</f>
        <v>0</v>
      </c>
      <c r="O359" s="14">
        <f>IF(Table1342[[#This Row],[Sex]]="male",1,0)</f>
        <v>0</v>
      </c>
      <c r="P359" s="14">
        <v>1</v>
      </c>
      <c r="V359" s="22">
        <v>-0.94621440542168989</v>
      </c>
      <c r="W359" s="22">
        <v>0.80109432240581979</v>
      </c>
      <c r="X359" s="20">
        <f t="shared" si="10"/>
        <v>0</v>
      </c>
      <c r="Y359" s="20">
        <f t="shared" si="10"/>
        <v>0.80109432240581979</v>
      </c>
      <c r="Z359" s="20">
        <f t="shared" si="11"/>
        <v>0.80109432240581979</v>
      </c>
      <c r="AA359" s="20">
        <f>(Table134[[#This Row],[Survived]]-Z359)^2</f>
        <v>3.9563468579199963E-2</v>
      </c>
    </row>
    <row r="360" spans="1:27" x14ac:dyDescent="0.25">
      <c r="A360" s="14">
        <v>1</v>
      </c>
      <c r="B360" s="14" t="s">
        <v>9</v>
      </c>
      <c r="C360" s="14">
        <v>1</v>
      </c>
      <c r="D360" s="14" t="s">
        <v>8</v>
      </c>
      <c r="E360" s="14">
        <v>4</v>
      </c>
      <c r="F360" s="15">
        <v>81.8583</v>
      </c>
      <c r="G360" s="14">
        <v>0</v>
      </c>
      <c r="H360" s="14">
        <v>2</v>
      </c>
      <c r="I360" s="20">
        <f>Table1342[[#This Row],[Age]]/$E$1</f>
        <v>0.05</v>
      </c>
      <c r="J360" s="20">
        <f>LOG10(Table1342[[#This Row],[Fare]]+1)</f>
        <v>1.9183360186534042</v>
      </c>
      <c r="K360" s="14">
        <f>IF(Table1342[[#This Row],[Pclass]]=1,1,0)</f>
        <v>1</v>
      </c>
      <c r="L360" s="14">
        <f>IF(Table1342[[#This Row],[Pclass]]=2,1,0)</f>
        <v>0</v>
      </c>
      <c r="M360" s="14">
        <f>IF(Table1342[[#This Row],[Embarked]]="S",1,0)</f>
        <v>1</v>
      </c>
      <c r="N360" s="14">
        <f>IF(Table1342[[#This Row],[Embarked]]="C",1,0)</f>
        <v>0</v>
      </c>
      <c r="O360" s="14">
        <f>IF(Table1342[[#This Row],[Sex]]="male",1,0)</f>
        <v>1</v>
      </c>
      <c r="P360" s="14">
        <v>1</v>
      </c>
      <c r="V360" s="22">
        <v>-1.0334838610155268</v>
      </c>
      <c r="W360" s="22">
        <v>0.66867043129143289</v>
      </c>
      <c r="X360" s="20">
        <f t="shared" si="10"/>
        <v>0</v>
      </c>
      <c r="Y360" s="20">
        <f t="shared" si="10"/>
        <v>0.66867043129143289</v>
      </c>
      <c r="Z360" s="20">
        <f t="shared" si="11"/>
        <v>0.66867043129143289</v>
      </c>
      <c r="AA360" s="20">
        <f>(Table134[[#This Row],[Survived]]-Z360)^2</f>
        <v>0.1097792831006051</v>
      </c>
    </row>
    <row r="361" spans="1:27" x14ac:dyDescent="0.25">
      <c r="A361" s="14">
        <v>1</v>
      </c>
      <c r="B361" s="14" t="s">
        <v>9</v>
      </c>
      <c r="C361" s="14">
        <v>2</v>
      </c>
      <c r="D361" s="14" t="s">
        <v>10</v>
      </c>
      <c r="E361" s="14">
        <v>13</v>
      </c>
      <c r="F361" s="15">
        <v>19.5</v>
      </c>
      <c r="G361" s="14">
        <v>0</v>
      </c>
      <c r="H361" s="14">
        <v>1</v>
      </c>
      <c r="I361" s="20">
        <f>Table1342[[#This Row],[Age]]/$E$1</f>
        <v>0.16250000000000001</v>
      </c>
      <c r="J361" s="20">
        <f>LOG10(Table1342[[#This Row],[Fare]]+1)</f>
        <v>1.3117538610557542</v>
      </c>
      <c r="K361" s="14">
        <f>IF(Table1342[[#This Row],[Pclass]]=1,1,0)</f>
        <v>0</v>
      </c>
      <c r="L361" s="14">
        <f>IF(Table1342[[#This Row],[Pclass]]=2,1,0)</f>
        <v>1</v>
      </c>
      <c r="M361" s="14">
        <f>IF(Table1342[[#This Row],[Embarked]]="S",1,0)</f>
        <v>1</v>
      </c>
      <c r="N361" s="14">
        <f>IF(Table1342[[#This Row],[Embarked]]="C",1,0)</f>
        <v>0</v>
      </c>
      <c r="O361" s="14">
        <f>IF(Table1342[[#This Row],[Sex]]="male",1,0)</f>
        <v>0</v>
      </c>
      <c r="P361" s="14">
        <v>1</v>
      </c>
      <c r="V361" s="22">
        <v>-0.84112018756421714</v>
      </c>
      <c r="W361" s="22">
        <v>0.90118612085554695</v>
      </c>
      <c r="X361" s="20">
        <f t="shared" si="10"/>
        <v>0</v>
      </c>
      <c r="Y361" s="20">
        <f t="shared" si="10"/>
        <v>0.90118612085554695</v>
      </c>
      <c r="Z361" s="20">
        <f t="shared" si="11"/>
        <v>0.90118612085554695</v>
      </c>
      <c r="AA361" s="20">
        <f>(Table134[[#This Row],[Survived]]-Z361)^2</f>
        <v>9.764182711574575E-3</v>
      </c>
    </row>
    <row r="362" spans="1:27" x14ac:dyDescent="0.25">
      <c r="A362" s="14">
        <v>1</v>
      </c>
      <c r="B362" s="14" t="s">
        <v>9</v>
      </c>
      <c r="C362" s="14">
        <v>1</v>
      </c>
      <c r="D362" s="14" t="s">
        <v>8</v>
      </c>
      <c r="E362" s="14">
        <v>34</v>
      </c>
      <c r="F362" s="15">
        <v>26.55</v>
      </c>
      <c r="G362" s="14">
        <v>0</v>
      </c>
      <c r="H362" s="14">
        <v>0</v>
      </c>
      <c r="I362" s="20">
        <f>Table1342[[#This Row],[Age]]/$E$1</f>
        <v>0.42499999999999999</v>
      </c>
      <c r="J362" s="20">
        <f>LOG10(Table1342[[#This Row],[Fare]]+1)</f>
        <v>1.4401216031878039</v>
      </c>
      <c r="K362" s="14">
        <f>IF(Table1342[[#This Row],[Pclass]]=1,1,0)</f>
        <v>1</v>
      </c>
      <c r="L362" s="14">
        <f>IF(Table1342[[#This Row],[Pclass]]=2,1,0)</f>
        <v>0</v>
      </c>
      <c r="M362" s="14">
        <f>IF(Table1342[[#This Row],[Embarked]]="S",1,0)</f>
        <v>1</v>
      </c>
      <c r="N362" s="14">
        <f>IF(Table1342[[#This Row],[Embarked]]="C",1,0)</f>
        <v>0</v>
      </c>
      <c r="O362" s="14">
        <f>IF(Table1342[[#This Row],[Sex]]="male",1,0)</f>
        <v>1</v>
      </c>
      <c r="P362" s="14">
        <v>1</v>
      </c>
      <c r="V362" s="22">
        <v>-1.2453819289928993</v>
      </c>
      <c r="W362" s="22">
        <v>0.45798566868938062</v>
      </c>
      <c r="X362" s="20">
        <f t="shared" si="10"/>
        <v>0</v>
      </c>
      <c r="Y362" s="20">
        <f t="shared" si="10"/>
        <v>0.45798566868938062</v>
      </c>
      <c r="Z362" s="20">
        <f t="shared" si="11"/>
        <v>0.45798566868938062</v>
      </c>
      <c r="AA362" s="20">
        <f>(Table134[[#This Row],[Survived]]-Z362)^2</f>
        <v>0.29377953534609785</v>
      </c>
    </row>
    <row r="363" spans="1:27" x14ac:dyDescent="0.25">
      <c r="A363" s="14">
        <v>1</v>
      </c>
      <c r="B363" s="14" t="s">
        <v>11</v>
      </c>
      <c r="C363" s="14">
        <v>3</v>
      </c>
      <c r="D363" s="14" t="s">
        <v>10</v>
      </c>
      <c r="E363" s="14">
        <v>5</v>
      </c>
      <c r="F363" s="15">
        <v>19.258299999999998</v>
      </c>
      <c r="G363" s="14">
        <v>2</v>
      </c>
      <c r="H363" s="14">
        <v>1</v>
      </c>
      <c r="I363" s="20">
        <f>Table1342[[#This Row],[Age]]/$E$1</f>
        <v>6.25E-2</v>
      </c>
      <c r="J363" s="20">
        <f>LOG10(Table1342[[#This Row],[Fare]]+1)</f>
        <v>1.3066029982011584</v>
      </c>
      <c r="K363" s="14">
        <f>IF(Table1342[[#This Row],[Pclass]]=1,1,0)</f>
        <v>0</v>
      </c>
      <c r="L363" s="14">
        <f>IF(Table1342[[#This Row],[Pclass]]=2,1,0)</f>
        <v>0</v>
      </c>
      <c r="M363" s="14">
        <f>IF(Table1342[[#This Row],[Embarked]]="S",1,0)</f>
        <v>0</v>
      </c>
      <c r="N363" s="14">
        <f>IF(Table1342[[#This Row],[Embarked]]="C",1,0)</f>
        <v>1</v>
      </c>
      <c r="O363" s="14">
        <f>IF(Table1342[[#This Row],[Sex]]="male",1,0)</f>
        <v>0</v>
      </c>
      <c r="P363" s="14">
        <v>1</v>
      </c>
      <c r="V363" s="22">
        <v>0.83276780312710308</v>
      </c>
      <c r="W363" s="22">
        <v>-2.7793338721617018</v>
      </c>
      <c r="X363" s="20">
        <f t="shared" si="10"/>
        <v>0.83276780312710308</v>
      </c>
      <c r="Y363" s="20">
        <f t="shared" si="10"/>
        <v>0</v>
      </c>
      <c r="Z363" s="20">
        <f t="shared" si="11"/>
        <v>0.83276780312710308</v>
      </c>
      <c r="AA363" s="20">
        <f>(Table134[[#This Row],[Survived]]-Z363)^2</f>
        <v>2.7966607670935353E-2</v>
      </c>
    </row>
    <row r="364" spans="1:27" x14ac:dyDescent="0.25">
      <c r="A364" s="14">
        <v>1</v>
      </c>
      <c r="B364" s="14" t="s">
        <v>9</v>
      </c>
      <c r="C364" s="14">
        <v>1</v>
      </c>
      <c r="D364" s="14" t="s">
        <v>8</v>
      </c>
      <c r="E364" s="14">
        <v>52</v>
      </c>
      <c r="F364" s="15">
        <v>30.5</v>
      </c>
      <c r="G364" s="14">
        <v>0</v>
      </c>
      <c r="H364" s="14">
        <v>0</v>
      </c>
      <c r="I364" s="20">
        <f>Table1342[[#This Row],[Age]]/$E$1</f>
        <v>0.65</v>
      </c>
      <c r="J364" s="20">
        <f>LOG10(Table1342[[#This Row],[Fare]]+1)</f>
        <v>1.4983105537896004</v>
      </c>
      <c r="K364" s="14">
        <f>IF(Table1342[[#This Row],[Pclass]]=1,1,0)</f>
        <v>1</v>
      </c>
      <c r="L364" s="14">
        <f>IF(Table1342[[#This Row],[Pclass]]=2,1,0)</f>
        <v>0</v>
      </c>
      <c r="M364" s="14">
        <f>IF(Table1342[[#This Row],[Embarked]]="S",1,0)</f>
        <v>1</v>
      </c>
      <c r="N364" s="14">
        <f>IF(Table1342[[#This Row],[Embarked]]="C",1,0)</f>
        <v>0</v>
      </c>
      <c r="O364" s="14">
        <f>IF(Table1342[[#This Row],[Sex]]="male",1,0)</f>
        <v>1</v>
      </c>
      <c r="P364" s="14">
        <v>1</v>
      </c>
      <c r="V364" s="22">
        <v>-1.4101161667152005</v>
      </c>
      <c r="W364" s="22">
        <v>0.34403898991421444</v>
      </c>
      <c r="X364" s="20">
        <f t="shared" si="10"/>
        <v>0</v>
      </c>
      <c r="Y364" s="20">
        <f t="shared" si="10"/>
        <v>0.34403898991421444</v>
      </c>
      <c r="Z364" s="20">
        <f t="shared" si="11"/>
        <v>0.34403898991421444</v>
      </c>
      <c r="AA364" s="20">
        <f>(Table134[[#This Row],[Survived]]-Z364)^2</f>
        <v>0.43028484675276407</v>
      </c>
    </row>
    <row r="365" spans="1:27" x14ac:dyDescent="0.25">
      <c r="A365" s="14">
        <v>0</v>
      </c>
      <c r="B365" s="14" t="s">
        <v>9</v>
      </c>
      <c r="C365" s="14">
        <v>2</v>
      </c>
      <c r="D365" s="14" t="s">
        <v>8</v>
      </c>
      <c r="E365" s="14">
        <v>36</v>
      </c>
      <c r="F365" s="15">
        <v>27.75</v>
      </c>
      <c r="G365" s="14">
        <v>1</v>
      </c>
      <c r="H365" s="14">
        <v>2</v>
      </c>
      <c r="I365" s="20">
        <f>Table1342[[#This Row],[Age]]/$E$1</f>
        <v>0.45</v>
      </c>
      <c r="J365" s="20">
        <f>LOG10(Table1342[[#This Row],[Fare]]+1)</f>
        <v>1.4586378490256493</v>
      </c>
      <c r="K365" s="14">
        <f>IF(Table1342[[#This Row],[Pclass]]=1,1,0)</f>
        <v>0</v>
      </c>
      <c r="L365" s="14">
        <f>IF(Table1342[[#This Row],[Pclass]]=2,1,0)</f>
        <v>1</v>
      </c>
      <c r="M365" s="14">
        <f>IF(Table1342[[#This Row],[Embarked]]="S",1,0)</f>
        <v>1</v>
      </c>
      <c r="N365" s="14">
        <f>IF(Table1342[[#This Row],[Embarked]]="C",1,0)</f>
        <v>0</v>
      </c>
      <c r="O365" s="14">
        <f>IF(Table1342[[#This Row],[Sex]]="male",1,0)</f>
        <v>1</v>
      </c>
      <c r="P365" s="14">
        <v>1</v>
      </c>
      <c r="V365" s="22">
        <v>-1.6036839197053594</v>
      </c>
      <c r="W365" s="22">
        <v>0.17807384125380255</v>
      </c>
      <c r="X365" s="20">
        <f t="shared" si="10"/>
        <v>0</v>
      </c>
      <c r="Y365" s="20">
        <f t="shared" si="10"/>
        <v>0.17807384125380255</v>
      </c>
      <c r="Z365" s="20">
        <f t="shared" si="11"/>
        <v>0.17807384125380255</v>
      </c>
      <c r="AA365" s="20">
        <f>(Table134[[#This Row],[Survived]]-Z365)^2</f>
        <v>3.1710292938884471E-2</v>
      </c>
    </row>
    <row r="366" spans="1:27" x14ac:dyDescent="0.25">
      <c r="A366" s="14">
        <v>0</v>
      </c>
      <c r="B366" s="14" t="s">
        <v>11</v>
      </c>
      <c r="C366" s="14">
        <v>1</v>
      </c>
      <c r="D366" s="14" t="s">
        <v>8</v>
      </c>
      <c r="E366" s="14">
        <v>30</v>
      </c>
      <c r="F366" s="15">
        <v>27.75</v>
      </c>
      <c r="G366" s="14">
        <v>0</v>
      </c>
      <c r="H366" s="14">
        <v>0</v>
      </c>
      <c r="I366" s="20">
        <f>Table1342[[#This Row],[Age]]/$E$1</f>
        <v>0.375</v>
      </c>
      <c r="J366" s="20">
        <f>LOG10(Table1342[[#This Row],[Fare]]+1)</f>
        <v>1.4586378490256493</v>
      </c>
      <c r="K366" s="14">
        <f>IF(Table1342[[#This Row],[Pclass]]=1,1,0)</f>
        <v>1</v>
      </c>
      <c r="L366" s="14">
        <f>IF(Table1342[[#This Row],[Pclass]]=2,1,0)</f>
        <v>0</v>
      </c>
      <c r="M366" s="14">
        <f>IF(Table1342[[#This Row],[Embarked]]="S",1,0)</f>
        <v>0</v>
      </c>
      <c r="N366" s="14">
        <f>IF(Table1342[[#This Row],[Embarked]]="C",1,0)</f>
        <v>1</v>
      </c>
      <c r="O366" s="14">
        <f>IF(Table1342[[#This Row],[Sex]]="male",1,0)</f>
        <v>1</v>
      </c>
      <c r="P366" s="14">
        <v>1</v>
      </c>
      <c r="V366" s="22">
        <v>0.54764157600267938</v>
      </c>
      <c r="W366" s="22">
        <v>-2.8865270905731482</v>
      </c>
      <c r="X366" s="20">
        <f t="shared" si="10"/>
        <v>0.54764157600267938</v>
      </c>
      <c r="Y366" s="20">
        <f t="shared" si="10"/>
        <v>0</v>
      </c>
      <c r="Z366" s="20">
        <f t="shared" si="11"/>
        <v>0.54764157600267938</v>
      </c>
      <c r="AA366" s="20">
        <f>(Table134[[#This Row],[Survived]]-Z366)^2</f>
        <v>0.29991129576669845</v>
      </c>
    </row>
    <row r="367" spans="1:27" x14ac:dyDescent="0.25">
      <c r="A367" s="14">
        <v>1</v>
      </c>
      <c r="B367" s="14" t="s">
        <v>11</v>
      </c>
      <c r="C367" s="14">
        <v>1</v>
      </c>
      <c r="D367" s="14" t="s">
        <v>8</v>
      </c>
      <c r="E367" s="14">
        <v>49</v>
      </c>
      <c r="F367" s="15">
        <v>89.104200000000006</v>
      </c>
      <c r="G367" s="14">
        <v>1</v>
      </c>
      <c r="H367" s="14">
        <v>0</v>
      </c>
      <c r="I367" s="20">
        <f>Table1342[[#This Row],[Age]]/$E$1</f>
        <v>0.61250000000000004</v>
      </c>
      <c r="J367" s="20">
        <f>LOG10(Table1342[[#This Row],[Fare]]+1)</f>
        <v>1.9547450350890707</v>
      </c>
      <c r="K367" s="14">
        <f>IF(Table1342[[#This Row],[Pclass]]=1,1,0)</f>
        <v>1</v>
      </c>
      <c r="L367" s="14">
        <f>IF(Table1342[[#This Row],[Pclass]]=2,1,0)</f>
        <v>0</v>
      </c>
      <c r="M367" s="14">
        <f>IF(Table1342[[#This Row],[Embarked]]="S",1,0)</f>
        <v>0</v>
      </c>
      <c r="N367" s="14">
        <f>IF(Table1342[[#This Row],[Embarked]]="C",1,0)</f>
        <v>1</v>
      </c>
      <c r="O367" s="14">
        <f>IF(Table1342[[#This Row],[Sex]]="male",1,0)</f>
        <v>1</v>
      </c>
      <c r="P367" s="14">
        <v>1</v>
      </c>
      <c r="V367" s="22">
        <v>0.3610554790242082</v>
      </c>
      <c r="W367" s="22">
        <v>-3.0535243160560852</v>
      </c>
      <c r="X367" s="20">
        <f t="shared" si="10"/>
        <v>0.3610554790242082</v>
      </c>
      <c r="Y367" s="20">
        <f t="shared" si="10"/>
        <v>0</v>
      </c>
      <c r="Z367" s="20">
        <f t="shared" si="11"/>
        <v>0.3610554790242082</v>
      </c>
      <c r="AA367" s="20">
        <f>(Table134[[#This Row],[Survived]]-Z367)^2</f>
        <v>0.40825010088498404</v>
      </c>
    </row>
    <row r="368" spans="1:27" x14ac:dyDescent="0.25">
      <c r="A368" s="14">
        <v>1</v>
      </c>
      <c r="B368" s="14" t="s">
        <v>11</v>
      </c>
      <c r="C368" s="14">
        <v>3</v>
      </c>
      <c r="D368" s="14" t="s">
        <v>8</v>
      </c>
      <c r="E368" s="14">
        <v>29</v>
      </c>
      <c r="F368" s="15">
        <v>7.8958000000000004</v>
      </c>
      <c r="G368" s="14">
        <v>0</v>
      </c>
      <c r="H368" s="14">
        <v>0</v>
      </c>
      <c r="I368" s="20">
        <f>Table1342[[#This Row],[Age]]/$E$1</f>
        <v>0.36249999999999999</v>
      </c>
      <c r="J368" s="20">
        <f>LOG10(Table1342[[#This Row],[Fare]]+1)</f>
        <v>0.94918501031343461</v>
      </c>
      <c r="K368" s="14">
        <f>IF(Table1342[[#This Row],[Pclass]]=1,1,0)</f>
        <v>0</v>
      </c>
      <c r="L368" s="14">
        <f>IF(Table1342[[#This Row],[Pclass]]=2,1,0)</f>
        <v>0</v>
      </c>
      <c r="M368" s="14">
        <f>IF(Table1342[[#This Row],[Embarked]]="S",1,0)</f>
        <v>0</v>
      </c>
      <c r="N368" s="14">
        <f>IF(Table1342[[#This Row],[Embarked]]="C",1,0)</f>
        <v>1</v>
      </c>
      <c r="O368" s="14">
        <f>IF(Table1342[[#This Row],[Sex]]="male",1,0)</f>
        <v>1</v>
      </c>
      <c r="P368" s="14">
        <v>1</v>
      </c>
      <c r="V368" s="22">
        <v>0.17776836364024673</v>
      </c>
      <c r="W368" s="22">
        <v>-3.2913740754021834</v>
      </c>
      <c r="X368" s="20">
        <f t="shared" si="10"/>
        <v>0.17776836364024673</v>
      </c>
      <c r="Y368" s="20">
        <f t="shared" si="10"/>
        <v>0</v>
      </c>
      <c r="Z368" s="20">
        <f t="shared" si="11"/>
        <v>0.17776836364024673</v>
      </c>
      <c r="AA368" s="20">
        <f>(Table134[[#This Row],[Survived]]-Z368)^2</f>
        <v>0.67606486383083753</v>
      </c>
    </row>
    <row r="369" spans="1:27" x14ac:dyDescent="0.25">
      <c r="A369" s="14">
        <v>0</v>
      </c>
      <c r="B369" s="14" t="s">
        <v>9</v>
      </c>
      <c r="C369" s="14">
        <v>1</v>
      </c>
      <c r="D369" s="14" t="s">
        <v>8</v>
      </c>
      <c r="E369" s="14">
        <v>65</v>
      </c>
      <c r="F369" s="15">
        <v>26.55</v>
      </c>
      <c r="G369" s="14">
        <v>0</v>
      </c>
      <c r="H369" s="14">
        <v>0</v>
      </c>
      <c r="I369" s="20">
        <f>Table1342[[#This Row],[Age]]/$E$1</f>
        <v>0.8125</v>
      </c>
      <c r="J369" s="20">
        <f>LOG10(Table1342[[#This Row],[Fare]]+1)</f>
        <v>1.4401216031878039</v>
      </c>
      <c r="K369" s="14">
        <f>IF(Table1342[[#This Row],[Pclass]]=1,1,0)</f>
        <v>1</v>
      </c>
      <c r="L369" s="14">
        <f>IF(Table1342[[#This Row],[Pclass]]=2,1,0)</f>
        <v>0</v>
      </c>
      <c r="M369" s="14">
        <f>IF(Table1342[[#This Row],[Embarked]]="S",1,0)</f>
        <v>1</v>
      </c>
      <c r="N369" s="14">
        <f>IF(Table1342[[#This Row],[Embarked]]="C",1,0)</f>
        <v>0</v>
      </c>
      <c r="O369" s="14">
        <f>IF(Table1342[[#This Row],[Sex]]="male",1,0)</f>
        <v>1</v>
      </c>
      <c r="P369" s="14">
        <v>1</v>
      </c>
      <c r="V369" s="22">
        <v>-1.5302566967887661</v>
      </c>
      <c r="W369" s="22">
        <v>0.25458339326878132</v>
      </c>
      <c r="X369" s="20">
        <f t="shared" si="10"/>
        <v>0</v>
      </c>
      <c r="Y369" s="20">
        <f t="shared" si="10"/>
        <v>0.25458339326878132</v>
      </c>
      <c r="Z369" s="20">
        <f t="shared" si="11"/>
        <v>0.25458339326878132</v>
      </c>
      <c r="AA369" s="20">
        <f>(Table134[[#This Row],[Survived]]-Z369)^2</f>
        <v>6.4812704128246967E-2</v>
      </c>
    </row>
    <row r="370" spans="1:27" x14ac:dyDescent="0.25">
      <c r="A370" s="14">
        <v>1</v>
      </c>
      <c r="B370" s="14" t="s">
        <v>9</v>
      </c>
      <c r="C370" s="14">
        <v>2</v>
      </c>
      <c r="D370" s="14" t="s">
        <v>10</v>
      </c>
      <c r="E370" s="14">
        <v>50</v>
      </c>
      <c r="F370" s="15">
        <v>10.5</v>
      </c>
      <c r="G370" s="14">
        <v>0</v>
      </c>
      <c r="H370" s="14">
        <v>0</v>
      </c>
      <c r="I370" s="20">
        <f>Table1342[[#This Row],[Age]]/$E$1</f>
        <v>0.625</v>
      </c>
      <c r="J370" s="20">
        <f>LOG10(Table1342[[#This Row],[Fare]]+1)</f>
        <v>1.0606978403536116</v>
      </c>
      <c r="K370" s="14">
        <f>IF(Table1342[[#This Row],[Pclass]]=1,1,0)</f>
        <v>0</v>
      </c>
      <c r="L370" s="14">
        <f>IF(Table1342[[#This Row],[Pclass]]=2,1,0)</f>
        <v>1</v>
      </c>
      <c r="M370" s="14">
        <f>IF(Table1342[[#This Row],[Embarked]]="S",1,0)</f>
        <v>1</v>
      </c>
      <c r="N370" s="14">
        <f>IF(Table1342[[#This Row],[Embarked]]="C",1,0)</f>
        <v>0</v>
      </c>
      <c r="O370" s="14">
        <f>IF(Table1342[[#This Row],[Sex]]="male",1,0)</f>
        <v>0</v>
      </c>
      <c r="P370" s="14">
        <v>1</v>
      </c>
      <c r="V370" s="22">
        <v>-1.1493774133153185</v>
      </c>
      <c r="W370" s="22">
        <v>0.65063993998092684</v>
      </c>
      <c r="X370" s="20">
        <f t="shared" si="10"/>
        <v>0</v>
      </c>
      <c r="Y370" s="20">
        <f t="shared" si="10"/>
        <v>0.65063993998092684</v>
      </c>
      <c r="Z370" s="20">
        <f t="shared" si="11"/>
        <v>0.65063993998092684</v>
      </c>
      <c r="AA370" s="20">
        <f>(Table134[[#This Row],[Survived]]-Z370)^2</f>
        <v>0.1220524515365304</v>
      </c>
    </row>
    <row r="371" spans="1:27" x14ac:dyDescent="0.25">
      <c r="A371" s="14">
        <v>1</v>
      </c>
      <c r="B371" s="14" t="s">
        <v>9</v>
      </c>
      <c r="C371" s="14">
        <v>1</v>
      </c>
      <c r="D371" s="14" t="s">
        <v>8</v>
      </c>
      <c r="E371" s="14">
        <v>48</v>
      </c>
      <c r="F371" s="15">
        <v>26.55</v>
      </c>
      <c r="G371" s="14">
        <v>0</v>
      </c>
      <c r="H371" s="14">
        <v>0</v>
      </c>
      <c r="I371" s="20">
        <f>Table1342[[#This Row],[Age]]/$E$1</f>
        <v>0.6</v>
      </c>
      <c r="J371" s="20">
        <f>LOG10(Table1342[[#This Row],[Fare]]+1)</f>
        <v>1.4401216031878039</v>
      </c>
      <c r="K371" s="14">
        <f>IF(Table1342[[#This Row],[Pclass]]=1,1,0)</f>
        <v>1</v>
      </c>
      <c r="L371" s="14">
        <f>IF(Table1342[[#This Row],[Pclass]]=2,1,0)</f>
        <v>0</v>
      </c>
      <c r="M371" s="14">
        <f>IF(Table1342[[#This Row],[Embarked]]="S",1,0)</f>
        <v>1</v>
      </c>
      <c r="N371" s="14">
        <f>IF(Table1342[[#This Row],[Embarked]]="C",1,0)</f>
        <v>0</v>
      </c>
      <c r="O371" s="14">
        <f>IF(Table1342[[#This Row],[Sex]]="male",1,0)</f>
        <v>1</v>
      </c>
      <c r="P371" s="14">
        <v>1</v>
      </c>
      <c r="V371" s="22">
        <v>-1.3740350499329683</v>
      </c>
      <c r="W371" s="22">
        <v>0.36612657656394854</v>
      </c>
      <c r="X371" s="20">
        <f t="shared" si="10"/>
        <v>0</v>
      </c>
      <c r="Y371" s="20">
        <f t="shared" si="10"/>
        <v>0.36612657656394854</v>
      </c>
      <c r="Z371" s="20">
        <f t="shared" si="11"/>
        <v>0.36612657656394854</v>
      </c>
      <c r="AA371" s="20">
        <f>(Table134[[#This Row],[Survived]]-Z371)^2</f>
        <v>0.40179551693853982</v>
      </c>
    </row>
    <row r="372" spans="1:27" x14ac:dyDescent="0.25">
      <c r="A372" s="14">
        <v>0</v>
      </c>
      <c r="B372" s="14" t="s">
        <v>9</v>
      </c>
      <c r="C372" s="14">
        <v>3</v>
      </c>
      <c r="D372" s="14" t="s">
        <v>8</v>
      </c>
      <c r="E372" s="14">
        <v>34</v>
      </c>
      <c r="F372" s="15">
        <v>8.0500000000000007</v>
      </c>
      <c r="G372" s="14">
        <v>0</v>
      </c>
      <c r="H372" s="14">
        <v>0</v>
      </c>
      <c r="I372" s="20">
        <f>Table1342[[#This Row],[Age]]/$E$1</f>
        <v>0.42499999999999999</v>
      </c>
      <c r="J372" s="20">
        <f>LOG10(Table1342[[#This Row],[Fare]]+1)</f>
        <v>0.9566485792052033</v>
      </c>
      <c r="K372" s="14">
        <f>IF(Table1342[[#This Row],[Pclass]]=1,1,0)</f>
        <v>0</v>
      </c>
      <c r="L372" s="14">
        <f>IF(Table1342[[#This Row],[Pclass]]=2,1,0)</f>
        <v>0</v>
      </c>
      <c r="M372" s="14">
        <f>IF(Table1342[[#This Row],[Embarked]]="S",1,0)</f>
        <v>1</v>
      </c>
      <c r="N372" s="14">
        <f>IF(Table1342[[#This Row],[Embarked]]="C",1,0)</f>
        <v>0</v>
      </c>
      <c r="O372" s="14">
        <f>IF(Table1342[[#This Row],[Sex]]="male",1,0)</f>
        <v>1</v>
      </c>
      <c r="P372" s="14">
        <v>1</v>
      </c>
      <c r="V372" s="22">
        <v>-1.6241424242599198</v>
      </c>
      <c r="W372" s="22">
        <v>4.8433697430598777E-2</v>
      </c>
      <c r="X372" s="20">
        <f t="shared" si="10"/>
        <v>0</v>
      </c>
      <c r="Y372" s="20">
        <f t="shared" si="10"/>
        <v>4.8433697430598777E-2</v>
      </c>
      <c r="Z372" s="20">
        <f t="shared" si="11"/>
        <v>4.8433697430598777E-2</v>
      </c>
      <c r="AA372" s="20">
        <f>(Table134[[#This Row],[Survived]]-Z372)^2</f>
        <v>2.3458230467987905E-3</v>
      </c>
    </row>
    <row r="373" spans="1:27" x14ac:dyDescent="0.25">
      <c r="A373" s="14">
        <v>0</v>
      </c>
      <c r="B373" s="14" t="s">
        <v>9</v>
      </c>
      <c r="C373" s="14">
        <v>1</v>
      </c>
      <c r="D373" s="14" t="s">
        <v>8</v>
      </c>
      <c r="E373" s="14">
        <v>47</v>
      </c>
      <c r="F373" s="15">
        <v>38.5</v>
      </c>
      <c r="G373" s="14">
        <v>0</v>
      </c>
      <c r="H373" s="14">
        <v>0</v>
      </c>
      <c r="I373" s="20">
        <f>Table1342[[#This Row],[Age]]/$E$1</f>
        <v>0.58750000000000002</v>
      </c>
      <c r="J373" s="20">
        <f>LOG10(Table1342[[#This Row],[Fare]]+1)</f>
        <v>1.5965970956264601</v>
      </c>
      <c r="K373" s="14">
        <f>IF(Table1342[[#This Row],[Pclass]]=1,1,0)</f>
        <v>1</v>
      </c>
      <c r="L373" s="14">
        <f>IF(Table1342[[#This Row],[Pclass]]=2,1,0)</f>
        <v>0</v>
      </c>
      <c r="M373" s="14">
        <f>IF(Table1342[[#This Row],[Embarked]]="S",1,0)</f>
        <v>1</v>
      </c>
      <c r="N373" s="14">
        <f>IF(Table1342[[#This Row],[Embarked]]="C",1,0)</f>
        <v>0</v>
      </c>
      <c r="O373" s="14">
        <f>IF(Table1342[[#This Row],[Sex]]="male",1,0)</f>
        <v>1</v>
      </c>
      <c r="P373" s="14">
        <v>1</v>
      </c>
      <c r="V373" s="22">
        <v>-1.3630252465368786</v>
      </c>
      <c r="W373" s="22">
        <v>0.38386883415326967</v>
      </c>
      <c r="X373" s="20">
        <f t="shared" si="10"/>
        <v>0</v>
      </c>
      <c r="Y373" s="20">
        <f t="shared" si="10"/>
        <v>0.38386883415326967</v>
      </c>
      <c r="Z373" s="20">
        <f t="shared" si="11"/>
        <v>0.38386883415326967</v>
      </c>
      <c r="AA373" s="20">
        <f>(Table134[[#This Row],[Survived]]-Z373)^2</f>
        <v>0.14735528183419044</v>
      </c>
    </row>
    <row r="374" spans="1:27" x14ac:dyDescent="0.25">
      <c r="A374" s="14">
        <v>0</v>
      </c>
      <c r="B374" s="14" t="s">
        <v>9</v>
      </c>
      <c r="C374" s="14">
        <v>2</v>
      </c>
      <c r="D374" s="14" t="s">
        <v>8</v>
      </c>
      <c r="E374" s="14">
        <v>48</v>
      </c>
      <c r="F374" s="15">
        <v>13</v>
      </c>
      <c r="G374" s="14">
        <v>0</v>
      </c>
      <c r="H374" s="14">
        <v>0</v>
      </c>
      <c r="I374" s="20">
        <f>Table1342[[#This Row],[Age]]/$E$1</f>
        <v>0.6</v>
      </c>
      <c r="J374" s="20">
        <f>LOG10(Table1342[[#This Row],[Fare]]+1)</f>
        <v>1.146128035678238</v>
      </c>
      <c r="K374" s="14">
        <f>IF(Table1342[[#This Row],[Pclass]]=1,1,0)</f>
        <v>0</v>
      </c>
      <c r="L374" s="14">
        <f>IF(Table1342[[#This Row],[Pclass]]=2,1,0)</f>
        <v>1</v>
      </c>
      <c r="M374" s="14">
        <f>IF(Table1342[[#This Row],[Embarked]]="S",1,0)</f>
        <v>1</v>
      </c>
      <c r="N374" s="14">
        <f>IF(Table1342[[#This Row],[Embarked]]="C",1,0)</f>
        <v>0</v>
      </c>
      <c r="O374" s="14">
        <f>IF(Table1342[[#This Row],[Sex]]="male",1,0)</f>
        <v>1</v>
      </c>
      <c r="P374" s="14">
        <v>1</v>
      </c>
      <c r="V374" s="22">
        <v>-1.630486477871415</v>
      </c>
      <c r="W374" s="22">
        <v>0.17511443762058088</v>
      </c>
      <c r="X374" s="20">
        <f t="shared" si="10"/>
        <v>0</v>
      </c>
      <c r="Y374" s="20">
        <f t="shared" si="10"/>
        <v>0.17511443762058088</v>
      </c>
      <c r="Z374" s="20">
        <f t="shared" si="11"/>
        <v>0.17511443762058088</v>
      </c>
      <c r="AA374" s="20">
        <f>(Table134[[#This Row],[Survived]]-Z374)^2</f>
        <v>3.0665066263172312E-2</v>
      </c>
    </row>
    <row r="375" spans="1:27" x14ac:dyDescent="0.25">
      <c r="A375" s="14">
        <v>0</v>
      </c>
      <c r="B375" s="14" t="s">
        <v>9</v>
      </c>
      <c r="C375" s="14">
        <v>3</v>
      </c>
      <c r="D375" s="14" t="s">
        <v>8</v>
      </c>
      <c r="E375" s="14">
        <v>38</v>
      </c>
      <c r="F375" s="15">
        <v>7.05</v>
      </c>
      <c r="G375" s="14">
        <v>0</v>
      </c>
      <c r="H375" s="14">
        <v>0</v>
      </c>
      <c r="I375" s="20">
        <f>Table1342[[#This Row],[Age]]/$E$1</f>
        <v>0.47499999999999998</v>
      </c>
      <c r="J375" s="20">
        <f>LOG10(Table1342[[#This Row],[Fare]]+1)</f>
        <v>0.90579588036786851</v>
      </c>
      <c r="K375" s="14">
        <f>IF(Table1342[[#This Row],[Pclass]]=1,1,0)</f>
        <v>0</v>
      </c>
      <c r="L375" s="14">
        <f>IF(Table1342[[#This Row],[Pclass]]=2,1,0)</f>
        <v>0</v>
      </c>
      <c r="M375" s="14">
        <f>IF(Table1342[[#This Row],[Embarked]]="S",1,0)</f>
        <v>1</v>
      </c>
      <c r="N375" s="14">
        <f>IF(Table1342[[#This Row],[Embarked]]="C",1,0)</f>
        <v>0</v>
      </c>
      <c r="O375" s="14">
        <f>IF(Table1342[[#This Row],[Sex]]="male",1,0)</f>
        <v>1</v>
      </c>
      <c r="P375" s="14">
        <v>1</v>
      </c>
      <c r="V375" s="22">
        <v>-1.6614920332496614</v>
      </c>
      <c r="W375" s="22">
        <v>1.8554583236455535E-2</v>
      </c>
      <c r="X375" s="20">
        <f t="shared" si="10"/>
        <v>0</v>
      </c>
      <c r="Y375" s="20">
        <f t="shared" si="10"/>
        <v>1.8554583236455535E-2</v>
      </c>
      <c r="Z375" s="20">
        <f t="shared" si="11"/>
        <v>1.8554583236455535E-2</v>
      </c>
      <c r="AA375" s="20">
        <f>(Table134[[#This Row],[Survived]]-Z375)^2</f>
        <v>3.4427255907855674E-4</v>
      </c>
    </row>
    <row r="376" spans="1:27" x14ac:dyDescent="0.25">
      <c r="A376" s="14">
        <v>0</v>
      </c>
      <c r="B376" s="14" t="s">
        <v>9</v>
      </c>
      <c r="C376" s="14">
        <v>1</v>
      </c>
      <c r="D376" s="14" t="s">
        <v>8</v>
      </c>
      <c r="E376" s="14">
        <v>56</v>
      </c>
      <c r="F376" s="15">
        <v>26.55</v>
      </c>
      <c r="G376" s="14">
        <v>0</v>
      </c>
      <c r="H376" s="14">
        <v>0</v>
      </c>
      <c r="I376" s="20">
        <f>Table1342[[#This Row],[Age]]/$E$1</f>
        <v>0.7</v>
      </c>
      <c r="J376" s="20">
        <f>LOG10(Table1342[[#This Row],[Fare]]+1)</f>
        <v>1.4401216031878039</v>
      </c>
      <c r="K376" s="14">
        <f>IF(Table1342[[#This Row],[Pclass]]=1,1,0)</f>
        <v>1</v>
      </c>
      <c r="L376" s="14">
        <f>IF(Table1342[[#This Row],[Pclass]]=2,1,0)</f>
        <v>0</v>
      </c>
      <c r="M376" s="14">
        <f>IF(Table1342[[#This Row],[Embarked]]="S",1,0)</f>
        <v>1</v>
      </c>
      <c r="N376" s="14">
        <f>IF(Table1342[[#This Row],[Embarked]]="C",1,0)</f>
        <v>0</v>
      </c>
      <c r="O376" s="14">
        <f>IF(Table1342[[#This Row],[Sex]]="male",1,0)</f>
        <v>1</v>
      </c>
      <c r="P376" s="14">
        <v>1</v>
      </c>
      <c r="V376" s="22">
        <v>-1.4475511190415788</v>
      </c>
      <c r="W376" s="22">
        <v>0.3136356667779876</v>
      </c>
      <c r="X376" s="20">
        <f t="shared" si="10"/>
        <v>0</v>
      </c>
      <c r="Y376" s="20">
        <f t="shared" si="10"/>
        <v>0.3136356667779876</v>
      </c>
      <c r="Z376" s="20">
        <f t="shared" si="11"/>
        <v>0.3136356667779876</v>
      </c>
      <c r="AA376" s="20">
        <f>(Table134[[#This Row],[Survived]]-Z376)^2</f>
        <v>9.8367331475272879E-2</v>
      </c>
    </row>
    <row r="377" spans="1:27" x14ac:dyDescent="0.25">
      <c r="A377" s="14">
        <v>1</v>
      </c>
      <c r="B377" s="14" t="s">
        <v>11</v>
      </c>
      <c r="C377" s="14">
        <v>3</v>
      </c>
      <c r="D377" s="14" t="s">
        <v>10</v>
      </c>
      <c r="E377" s="14">
        <v>0.75</v>
      </c>
      <c r="F377" s="15">
        <v>19.258299999999998</v>
      </c>
      <c r="G377" s="14">
        <v>2</v>
      </c>
      <c r="H377" s="14">
        <v>1</v>
      </c>
      <c r="I377" s="20">
        <f>Table1342[[#This Row],[Age]]/$E$1</f>
        <v>9.3749999999999997E-3</v>
      </c>
      <c r="J377" s="20">
        <f>LOG10(Table1342[[#This Row],[Fare]]+1)</f>
        <v>1.3066029982011584</v>
      </c>
      <c r="K377" s="14">
        <f>IF(Table1342[[#This Row],[Pclass]]=1,1,0)</f>
        <v>0</v>
      </c>
      <c r="L377" s="14">
        <f>IF(Table1342[[#This Row],[Pclass]]=2,1,0)</f>
        <v>0</v>
      </c>
      <c r="M377" s="14">
        <f>IF(Table1342[[#This Row],[Embarked]]="S",1,0)</f>
        <v>0</v>
      </c>
      <c r="N377" s="14">
        <f>IF(Table1342[[#This Row],[Embarked]]="C",1,0)</f>
        <v>1</v>
      </c>
      <c r="O377" s="14">
        <f>IF(Table1342[[#This Row],[Sex]]="male",1,0)</f>
        <v>0</v>
      </c>
      <c r="P377" s="14">
        <v>1</v>
      </c>
      <c r="V377" s="22">
        <v>0.87182321484105252</v>
      </c>
      <c r="W377" s="22">
        <v>-2.7514480763379101</v>
      </c>
      <c r="X377" s="20">
        <f t="shared" si="10"/>
        <v>0.87182321484105252</v>
      </c>
      <c r="Y377" s="20">
        <f t="shared" si="10"/>
        <v>0</v>
      </c>
      <c r="Z377" s="20">
        <f t="shared" si="11"/>
        <v>0.87182321484105252</v>
      </c>
      <c r="AA377" s="20">
        <f>(Table134[[#This Row],[Survived]]-Z377)^2</f>
        <v>1.6429288253682981E-2</v>
      </c>
    </row>
    <row r="378" spans="1:27" x14ac:dyDescent="0.25">
      <c r="A378" s="14">
        <v>0</v>
      </c>
      <c r="B378" s="14" t="s">
        <v>9</v>
      </c>
      <c r="C378" s="14">
        <v>3</v>
      </c>
      <c r="D378" s="14" t="s">
        <v>8</v>
      </c>
      <c r="E378" s="14">
        <v>38</v>
      </c>
      <c r="F378" s="15">
        <v>8.6624999999999996</v>
      </c>
      <c r="G378" s="14">
        <v>0</v>
      </c>
      <c r="H378" s="14">
        <v>0</v>
      </c>
      <c r="I378" s="20">
        <f>Table1342[[#This Row],[Age]]/$E$1</f>
        <v>0.47499999999999998</v>
      </c>
      <c r="J378" s="20">
        <f>LOG10(Table1342[[#This Row],[Fare]]+1)</f>
        <v>0.98508950692638131</v>
      </c>
      <c r="K378" s="14">
        <f>IF(Table1342[[#This Row],[Pclass]]=1,1,0)</f>
        <v>0</v>
      </c>
      <c r="L378" s="14">
        <f>IF(Table1342[[#This Row],[Pclass]]=2,1,0)</f>
        <v>0</v>
      </c>
      <c r="M378" s="14">
        <f>IF(Table1342[[#This Row],[Embarked]]="S",1,0)</f>
        <v>1</v>
      </c>
      <c r="N378" s="14">
        <f>IF(Table1342[[#This Row],[Embarked]]="C",1,0)</f>
        <v>0</v>
      </c>
      <c r="O378" s="14">
        <f>IF(Table1342[[#This Row],[Sex]]="male",1,0)</f>
        <v>1</v>
      </c>
      <c r="P378" s="14">
        <v>1</v>
      </c>
      <c r="V378" s="22">
        <v>-1.6605696027113124</v>
      </c>
      <c r="W378" s="22">
        <v>2.422047767774993E-2</v>
      </c>
      <c r="X378" s="20">
        <f t="shared" si="10"/>
        <v>0</v>
      </c>
      <c r="Y378" s="20">
        <f t="shared" si="10"/>
        <v>2.422047767774993E-2</v>
      </c>
      <c r="Z378" s="20">
        <f t="shared" si="11"/>
        <v>2.422047767774993E-2</v>
      </c>
      <c r="AA378" s="20">
        <f>(Table134[[#This Row],[Survived]]-Z378)^2</f>
        <v>5.8663153893838264E-4</v>
      </c>
    </row>
    <row r="379" spans="1:27" x14ac:dyDescent="0.25">
      <c r="A379" s="14">
        <v>1</v>
      </c>
      <c r="B379" s="14" t="s">
        <v>9</v>
      </c>
      <c r="C379" s="14">
        <v>2</v>
      </c>
      <c r="D379" s="14" t="s">
        <v>10</v>
      </c>
      <c r="E379" s="14">
        <v>33</v>
      </c>
      <c r="F379" s="15">
        <v>27.75</v>
      </c>
      <c r="G379" s="14">
        <v>1</v>
      </c>
      <c r="H379" s="14">
        <v>2</v>
      </c>
      <c r="I379" s="20">
        <f>Table1342[[#This Row],[Age]]/$E$1</f>
        <v>0.41249999999999998</v>
      </c>
      <c r="J379" s="20">
        <f>LOG10(Table1342[[#This Row],[Fare]]+1)</f>
        <v>1.4586378490256493</v>
      </c>
      <c r="K379" s="14">
        <f>IF(Table1342[[#This Row],[Pclass]]=1,1,0)</f>
        <v>0</v>
      </c>
      <c r="L379" s="14">
        <f>IF(Table1342[[#This Row],[Pclass]]=2,1,0)</f>
        <v>1</v>
      </c>
      <c r="M379" s="14">
        <f>IF(Table1342[[#This Row],[Embarked]]="S",1,0)</f>
        <v>1</v>
      </c>
      <c r="N379" s="14">
        <f>IF(Table1342[[#This Row],[Embarked]]="C",1,0)</f>
        <v>0</v>
      </c>
      <c r="O379" s="14">
        <f>IF(Table1342[[#This Row],[Sex]]="male",1,0)</f>
        <v>0</v>
      </c>
      <c r="P379" s="14">
        <v>1</v>
      </c>
      <c r="V379" s="22">
        <v>-1.0756334941114321</v>
      </c>
      <c r="W379" s="22">
        <v>0.69251054274387425</v>
      </c>
      <c r="X379" s="20">
        <f t="shared" si="10"/>
        <v>0</v>
      </c>
      <c r="Y379" s="20">
        <f t="shared" si="10"/>
        <v>0.69251054274387425</v>
      </c>
      <c r="Z379" s="20">
        <f t="shared" si="11"/>
        <v>0.69251054274387425</v>
      </c>
      <c r="AA379" s="20">
        <f>(Table134[[#This Row],[Survived]]-Z379)^2</f>
        <v>9.4549766323666781E-2</v>
      </c>
    </row>
    <row r="380" spans="1:27" x14ac:dyDescent="0.25">
      <c r="A380" s="14">
        <v>1</v>
      </c>
      <c r="B380" s="14" t="s">
        <v>11</v>
      </c>
      <c r="C380" s="14">
        <v>2</v>
      </c>
      <c r="D380" s="14" t="s">
        <v>10</v>
      </c>
      <c r="E380" s="14">
        <v>23</v>
      </c>
      <c r="F380" s="15">
        <v>13.791700000000001</v>
      </c>
      <c r="G380" s="14">
        <v>0</v>
      </c>
      <c r="H380" s="14">
        <v>0</v>
      </c>
      <c r="I380" s="20">
        <f>Table1342[[#This Row],[Age]]/$E$1</f>
        <v>0.28749999999999998</v>
      </c>
      <c r="J380" s="20">
        <f>LOG10(Table1342[[#This Row],[Fare]]+1)</f>
        <v>1.1700180900341755</v>
      </c>
      <c r="K380" s="14">
        <f>IF(Table1342[[#This Row],[Pclass]]=1,1,0)</f>
        <v>0</v>
      </c>
      <c r="L380" s="14">
        <f>IF(Table1342[[#This Row],[Pclass]]=2,1,0)</f>
        <v>1</v>
      </c>
      <c r="M380" s="14">
        <f>IF(Table1342[[#This Row],[Embarked]]="S",1,0)</f>
        <v>0</v>
      </c>
      <c r="N380" s="14">
        <f>IF(Table1342[[#This Row],[Embarked]]="C",1,0)</f>
        <v>1</v>
      </c>
      <c r="O380" s="14">
        <f>IF(Table1342[[#This Row],[Sex]]="male",1,0)</f>
        <v>0</v>
      </c>
      <c r="P380" s="14">
        <v>1</v>
      </c>
      <c r="V380" s="22">
        <v>0.85606112225425468</v>
      </c>
      <c r="W380" s="22">
        <v>-2.5364730897903796</v>
      </c>
      <c r="X380" s="20">
        <f t="shared" si="10"/>
        <v>0.85606112225425468</v>
      </c>
      <c r="Y380" s="20">
        <f t="shared" si="10"/>
        <v>0</v>
      </c>
      <c r="Z380" s="20">
        <f t="shared" si="11"/>
        <v>0.85606112225425468</v>
      </c>
      <c r="AA380" s="20">
        <f>(Table134[[#This Row],[Survived]]-Z380)^2</f>
        <v>2.0718400526704619E-2</v>
      </c>
    </row>
    <row r="381" spans="1:27" x14ac:dyDescent="0.25">
      <c r="A381" s="14">
        <v>0</v>
      </c>
      <c r="B381" s="14" t="s">
        <v>9</v>
      </c>
      <c r="C381" s="14">
        <v>3</v>
      </c>
      <c r="D381" s="14" t="s">
        <v>10</v>
      </c>
      <c r="E381" s="14">
        <v>22</v>
      </c>
      <c r="F381" s="15">
        <v>9.8375000000000004</v>
      </c>
      <c r="G381" s="14">
        <v>0</v>
      </c>
      <c r="H381" s="14">
        <v>0</v>
      </c>
      <c r="I381" s="20">
        <f>Table1342[[#This Row],[Age]]/$E$1</f>
        <v>0.27500000000000002</v>
      </c>
      <c r="J381" s="20">
        <f>LOG10(Table1342[[#This Row],[Fare]]+1)</f>
        <v>1.0349291104842666</v>
      </c>
      <c r="K381" s="14">
        <f>IF(Table1342[[#This Row],[Pclass]]=1,1,0)</f>
        <v>0</v>
      </c>
      <c r="L381" s="14">
        <f>IF(Table1342[[#This Row],[Pclass]]=2,1,0)</f>
        <v>0</v>
      </c>
      <c r="M381" s="14">
        <f>IF(Table1342[[#This Row],[Embarked]]="S",1,0)</f>
        <v>1</v>
      </c>
      <c r="N381" s="14">
        <f>IF(Table1342[[#This Row],[Embarked]]="C",1,0)</f>
        <v>0</v>
      </c>
      <c r="O381" s="14">
        <f>IF(Table1342[[#This Row],[Sex]]="male",1,0)</f>
        <v>0</v>
      </c>
      <c r="P381" s="14">
        <v>1</v>
      </c>
      <c r="V381" s="22">
        <v>-1.0124757758172509</v>
      </c>
      <c r="W381" s="22">
        <v>0.62751617655228342</v>
      </c>
      <c r="X381" s="20">
        <f t="shared" si="10"/>
        <v>0</v>
      </c>
      <c r="Y381" s="20">
        <f t="shared" si="10"/>
        <v>0.62751617655228342</v>
      </c>
      <c r="Z381" s="20">
        <f t="shared" si="11"/>
        <v>0.62751617655228342</v>
      </c>
      <c r="AA381" s="20">
        <f>(Table134[[#This Row],[Survived]]-Z381)^2</f>
        <v>0.39377655183479654</v>
      </c>
    </row>
    <row r="382" spans="1:27" x14ac:dyDescent="0.25">
      <c r="A382" s="14">
        <v>0</v>
      </c>
      <c r="B382" s="14" t="s">
        <v>9</v>
      </c>
      <c r="C382" s="14">
        <v>2</v>
      </c>
      <c r="D382" s="14" t="s">
        <v>8</v>
      </c>
      <c r="E382" s="14">
        <v>34</v>
      </c>
      <c r="F382" s="15">
        <v>21</v>
      </c>
      <c r="G382" s="14">
        <v>1</v>
      </c>
      <c r="H382" s="14">
        <v>0</v>
      </c>
      <c r="I382" s="20">
        <f>Table1342[[#This Row],[Age]]/$E$1</f>
        <v>0.42499999999999999</v>
      </c>
      <c r="J382" s="20">
        <f>LOG10(Table1342[[#This Row],[Fare]]+1)</f>
        <v>1.3424226808222062</v>
      </c>
      <c r="K382" s="14">
        <f>IF(Table1342[[#This Row],[Pclass]]=1,1,0)</f>
        <v>0</v>
      </c>
      <c r="L382" s="14">
        <f>IF(Table1342[[#This Row],[Pclass]]=2,1,0)</f>
        <v>1</v>
      </c>
      <c r="M382" s="14">
        <f>IF(Table1342[[#This Row],[Embarked]]="S",1,0)</f>
        <v>1</v>
      </c>
      <c r="N382" s="14">
        <f>IF(Table1342[[#This Row],[Embarked]]="C",1,0)</f>
        <v>0</v>
      </c>
      <c r="O382" s="14">
        <f>IF(Table1342[[#This Row],[Sex]]="male",1,0)</f>
        <v>1</v>
      </c>
      <c r="P382" s="14">
        <v>1</v>
      </c>
      <c r="V382" s="22">
        <v>-1.5173065384841371</v>
      </c>
      <c r="W382" s="22">
        <v>0.20321922954230986</v>
      </c>
      <c r="X382" s="20">
        <f t="shared" si="10"/>
        <v>0</v>
      </c>
      <c r="Y382" s="20">
        <f t="shared" si="10"/>
        <v>0.20321922954230986</v>
      </c>
      <c r="Z382" s="20">
        <f t="shared" si="11"/>
        <v>0.20321922954230986</v>
      </c>
      <c r="AA382" s="20">
        <f>(Table134[[#This Row],[Survived]]-Z382)^2</f>
        <v>4.1298055255770023E-2</v>
      </c>
    </row>
    <row r="383" spans="1:27" x14ac:dyDescent="0.25">
      <c r="A383" s="14">
        <v>0</v>
      </c>
      <c r="B383" s="14" t="s">
        <v>9</v>
      </c>
      <c r="C383" s="14">
        <v>3</v>
      </c>
      <c r="D383" s="14" t="s">
        <v>8</v>
      </c>
      <c r="E383" s="14">
        <v>29</v>
      </c>
      <c r="F383" s="15">
        <v>7.0457999999999998</v>
      </c>
      <c r="G383" s="14">
        <v>1</v>
      </c>
      <c r="H383" s="14">
        <v>0</v>
      </c>
      <c r="I383" s="20">
        <f>Table1342[[#This Row],[Age]]/$E$1</f>
        <v>0.36249999999999999</v>
      </c>
      <c r="J383" s="20">
        <f>LOG10(Table1342[[#This Row],[Fare]]+1)</f>
        <v>0.90556923281193558</v>
      </c>
      <c r="K383" s="14">
        <f>IF(Table1342[[#This Row],[Pclass]]=1,1,0)</f>
        <v>0</v>
      </c>
      <c r="L383" s="14">
        <f>IF(Table1342[[#This Row],[Pclass]]=2,1,0)</f>
        <v>0</v>
      </c>
      <c r="M383" s="14">
        <f>IF(Table1342[[#This Row],[Embarked]]="S",1,0)</f>
        <v>1</v>
      </c>
      <c r="N383" s="14">
        <f>IF(Table1342[[#This Row],[Embarked]]="C",1,0)</f>
        <v>0</v>
      </c>
      <c r="O383" s="14">
        <f>IF(Table1342[[#This Row],[Sex]]="male",1,0)</f>
        <v>1</v>
      </c>
      <c r="P383" s="14">
        <v>1</v>
      </c>
      <c r="V383" s="22">
        <v>-1.5965457885366641</v>
      </c>
      <c r="W383" s="22">
        <v>-1.897940003345866E-4</v>
      </c>
      <c r="X383" s="20">
        <f t="shared" si="10"/>
        <v>0</v>
      </c>
      <c r="Y383" s="20">
        <f t="shared" si="10"/>
        <v>0</v>
      </c>
      <c r="Z383" s="20">
        <f t="shared" si="11"/>
        <v>0</v>
      </c>
      <c r="AA383" s="20">
        <f>(Table134[[#This Row],[Survived]]-Z383)^2</f>
        <v>0</v>
      </c>
    </row>
    <row r="384" spans="1:27" x14ac:dyDescent="0.25">
      <c r="A384" s="14">
        <v>0</v>
      </c>
      <c r="B384" s="14" t="s">
        <v>9</v>
      </c>
      <c r="C384" s="14">
        <v>3</v>
      </c>
      <c r="D384" s="14" t="s">
        <v>8</v>
      </c>
      <c r="E384" s="14">
        <v>22</v>
      </c>
      <c r="F384" s="15">
        <v>7.5208000000000004</v>
      </c>
      <c r="G384" s="14">
        <v>0</v>
      </c>
      <c r="H384" s="14">
        <v>0</v>
      </c>
      <c r="I384" s="20">
        <f>Table1342[[#This Row],[Age]]/$E$1</f>
        <v>0.27500000000000002</v>
      </c>
      <c r="J384" s="20">
        <f>LOG10(Table1342[[#This Row],[Fare]]+1)</f>
        <v>0.93048037167691311</v>
      </c>
      <c r="K384" s="14">
        <f>IF(Table1342[[#This Row],[Pclass]]=1,1,0)</f>
        <v>0</v>
      </c>
      <c r="L384" s="14">
        <f>IF(Table1342[[#This Row],[Pclass]]=2,1,0)</f>
        <v>0</v>
      </c>
      <c r="M384" s="14">
        <f>IF(Table1342[[#This Row],[Embarked]]="S",1,0)</f>
        <v>1</v>
      </c>
      <c r="N384" s="14">
        <f>IF(Table1342[[#This Row],[Embarked]]="C",1,0)</f>
        <v>0</v>
      </c>
      <c r="O384" s="14">
        <f>IF(Table1342[[#This Row],[Sex]]="male",1,0)</f>
        <v>1</v>
      </c>
      <c r="P384" s="14">
        <v>1</v>
      </c>
      <c r="V384" s="22">
        <v>-1.5141727379229051</v>
      </c>
      <c r="W384" s="22">
        <v>0.12530022328379609</v>
      </c>
      <c r="X384" s="20">
        <f t="shared" si="10"/>
        <v>0</v>
      </c>
      <c r="Y384" s="20">
        <f t="shared" si="10"/>
        <v>0.12530022328379609</v>
      </c>
      <c r="Z384" s="20">
        <f t="shared" si="11"/>
        <v>0.12530022328379609</v>
      </c>
      <c r="AA384" s="20">
        <f>(Table134[[#This Row],[Survived]]-Z384)^2</f>
        <v>1.5700145954969155E-2</v>
      </c>
    </row>
    <row r="385" spans="1:27" x14ac:dyDescent="0.25">
      <c r="A385" s="14">
        <v>1</v>
      </c>
      <c r="B385" s="14" t="s">
        <v>9</v>
      </c>
      <c r="C385" s="14">
        <v>3</v>
      </c>
      <c r="D385" s="14" t="s">
        <v>10</v>
      </c>
      <c r="E385" s="14">
        <v>2</v>
      </c>
      <c r="F385" s="15">
        <v>12.2875</v>
      </c>
      <c r="G385" s="14">
        <v>0</v>
      </c>
      <c r="H385" s="14">
        <v>1</v>
      </c>
      <c r="I385" s="20">
        <f>Table1342[[#This Row],[Age]]/$E$1</f>
        <v>2.5000000000000001E-2</v>
      </c>
      <c r="J385" s="20">
        <f>LOG10(Table1342[[#This Row],[Fare]]+1)</f>
        <v>1.1234432775313532</v>
      </c>
      <c r="K385" s="14">
        <f>IF(Table1342[[#This Row],[Pclass]]=1,1,0)</f>
        <v>0</v>
      </c>
      <c r="L385" s="14">
        <f>IF(Table1342[[#This Row],[Pclass]]=2,1,0)</f>
        <v>0</v>
      </c>
      <c r="M385" s="14">
        <f>IF(Table1342[[#This Row],[Embarked]]="S",1,0)</f>
        <v>1</v>
      </c>
      <c r="N385" s="14">
        <f>IF(Table1342[[#This Row],[Embarked]]="C",1,0)</f>
        <v>0</v>
      </c>
      <c r="O385" s="14">
        <f>IF(Table1342[[#This Row],[Sex]]="male",1,0)</f>
        <v>0</v>
      </c>
      <c r="P385" s="14">
        <v>1</v>
      </c>
      <c r="V385" s="22">
        <v>-0.86233106225474532</v>
      </c>
      <c r="W385" s="22">
        <v>0.75490481084590133</v>
      </c>
      <c r="X385" s="20">
        <f t="shared" si="10"/>
        <v>0</v>
      </c>
      <c r="Y385" s="20">
        <f t="shared" si="10"/>
        <v>0.75490481084590133</v>
      </c>
      <c r="Z385" s="20">
        <f t="shared" si="11"/>
        <v>0.75490481084590133</v>
      </c>
      <c r="AA385" s="20">
        <f>(Table134[[#This Row],[Survived]]-Z385)^2</f>
        <v>6.0071651746483407E-2</v>
      </c>
    </row>
    <row r="386" spans="1:27" x14ac:dyDescent="0.25">
      <c r="A386" s="14">
        <v>0</v>
      </c>
      <c r="B386" s="14" t="s">
        <v>9</v>
      </c>
      <c r="C386" s="14">
        <v>3</v>
      </c>
      <c r="D386" s="14" t="s">
        <v>8</v>
      </c>
      <c r="E386" s="14">
        <v>9</v>
      </c>
      <c r="F386" s="15">
        <v>46.9</v>
      </c>
      <c r="G386" s="14">
        <v>5</v>
      </c>
      <c r="H386" s="14">
        <v>2</v>
      </c>
      <c r="I386" s="20">
        <f>Table1342[[#This Row],[Age]]/$E$1</f>
        <v>0.1125</v>
      </c>
      <c r="J386" s="20">
        <f>LOG10(Table1342[[#This Row],[Fare]]+1)</f>
        <v>1.6803355134145632</v>
      </c>
      <c r="K386" s="14">
        <f>IF(Table1342[[#This Row],[Pclass]]=1,1,0)</f>
        <v>0</v>
      </c>
      <c r="L386" s="14">
        <f>IF(Table1342[[#This Row],[Pclass]]=2,1,0)</f>
        <v>0</v>
      </c>
      <c r="M386" s="14">
        <f>IF(Table1342[[#This Row],[Embarked]]="S",1,0)</f>
        <v>1</v>
      </c>
      <c r="N386" s="14">
        <f>IF(Table1342[[#This Row],[Embarked]]="C",1,0)</f>
        <v>0</v>
      </c>
      <c r="O386" s="14">
        <f>IF(Table1342[[#This Row],[Sex]]="male",1,0)</f>
        <v>1</v>
      </c>
      <c r="P386" s="14">
        <v>1</v>
      </c>
      <c r="V386" s="22">
        <v>-1.5441197756828402</v>
      </c>
      <c r="W386" s="22">
        <v>-0.14505049639642476</v>
      </c>
      <c r="X386" s="20">
        <f t="shared" si="10"/>
        <v>0</v>
      </c>
      <c r="Y386" s="20">
        <f t="shared" si="10"/>
        <v>0</v>
      </c>
      <c r="Z386" s="20">
        <f t="shared" si="11"/>
        <v>0</v>
      </c>
      <c r="AA386" s="20">
        <f>(Table134[[#This Row],[Survived]]-Z386)^2</f>
        <v>0</v>
      </c>
    </row>
    <row r="387" spans="1:27" x14ac:dyDescent="0.25">
      <c r="A387" s="14">
        <v>0</v>
      </c>
      <c r="B387" s="14" t="s">
        <v>9</v>
      </c>
      <c r="C387" s="14">
        <v>3</v>
      </c>
      <c r="D387" s="14" t="s">
        <v>8</v>
      </c>
      <c r="E387" s="14">
        <v>50</v>
      </c>
      <c r="F387" s="15">
        <v>8.0500000000000007</v>
      </c>
      <c r="G387" s="14">
        <v>0</v>
      </c>
      <c r="H387" s="14">
        <v>0</v>
      </c>
      <c r="I387" s="20">
        <f>Table1342[[#This Row],[Age]]/$E$1</f>
        <v>0.625</v>
      </c>
      <c r="J387" s="20">
        <f>LOG10(Table1342[[#This Row],[Fare]]+1)</f>
        <v>0.9566485792052033</v>
      </c>
      <c r="K387" s="14">
        <f>IF(Table1342[[#This Row],[Pclass]]=1,1,0)</f>
        <v>0</v>
      </c>
      <c r="L387" s="14">
        <f>IF(Table1342[[#This Row],[Pclass]]=2,1,0)</f>
        <v>0</v>
      </c>
      <c r="M387" s="14">
        <f>IF(Table1342[[#This Row],[Embarked]]="S",1,0)</f>
        <v>1</v>
      </c>
      <c r="N387" s="14">
        <f>IF(Table1342[[#This Row],[Embarked]]="C",1,0)</f>
        <v>0</v>
      </c>
      <c r="O387" s="14">
        <f>IF(Table1342[[#This Row],[Sex]]="male",1,0)</f>
        <v>1</v>
      </c>
      <c r="P387" s="14">
        <v>1</v>
      </c>
      <c r="V387" s="22">
        <v>-1.7711745624771418</v>
      </c>
      <c r="W387" s="22">
        <v>-5.6548122141323542E-2</v>
      </c>
      <c r="X387" s="20">
        <f t="shared" si="10"/>
        <v>0</v>
      </c>
      <c r="Y387" s="20">
        <f t="shared" si="10"/>
        <v>0</v>
      </c>
      <c r="Z387" s="20">
        <f t="shared" si="11"/>
        <v>0</v>
      </c>
      <c r="AA387" s="20">
        <f>(Table134[[#This Row],[Survived]]-Z387)^2</f>
        <v>0</v>
      </c>
    </row>
    <row r="388" spans="1:27" x14ac:dyDescent="0.25">
      <c r="A388" s="14">
        <v>1</v>
      </c>
      <c r="B388" s="14" t="s">
        <v>9</v>
      </c>
      <c r="C388" s="14">
        <v>3</v>
      </c>
      <c r="D388" s="14" t="s">
        <v>10</v>
      </c>
      <c r="E388" s="14">
        <v>63</v>
      </c>
      <c r="F388" s="15">
        <v>9.5875000000000004</v>
      </c>
      <c r="G388" s="14">
        <v>0</v>
      </c>
      <c r="H388" s="14">
        <v>0</v>
      </c>
      <c r="I388" s="20">
        <f>Table1342[[#This Row],[Age]]/$E$1</f>
        <v>0.78749999999999998</v>
      </c>
      <c r="J388" s="20">
        <f>LOG10(Table1342[[#This Row],[Fare]]+1)</f>
        <v>1.0247934233387634</v>
      </c>
      <c r="K388" s="14">
        <f>IF(Table1342[[#This Row],[Pclass]]=1,1,0)</f>
        <v>0</v>
      </c>
      <c r="L388" s="14">
        <f>IF(Table1342[[#This Row],[Pclass]]=2,1,0)</f>
        <v>0</v>
      </c>
      <c r="M388" s="14">
        <f>IF(Table1342[[#This Row],[Embarked]]="S",1,0)</f>
        <v>1</v>
      </c>
      <c r="N388" s="14">
        <f>IF(Table1342[[#This Row],[Embarked]]="C",1,0)</f>
        <v>0</v>
      </c>
      <c r="O388" s="14">
        <f>IF(Table1342[[#This Row],[Sex]]="male",1,0)</f>
        <v>0</v>
      </c>
      <c r="P388" s="14">
        <v>1</v>
      </c>
      <c r="V388" s="22">
        <v>-1.389363539441997</v>
      </c>
      <c r="W388" s="22">
        <v>0.35777602241919304</v>
      </c>
      <c r="X388" s="20">
        <f t="shared" si="10"/>
        <v>0</v>
      </c>
      <c r="Y388" s="20">
        <f t="shared" si="10"/>
        <v>0.35777602241919304</v>
      </c>
      <c r="Z388" s="20">
        <f t="shared" si="11"/>
        <v>0.35777602241919304</v>
      </c>
      <c r="AA388" s="20">
        <f>(Table134[[#This Row],[Survived]]-Z388)^2</f>
        <v>0.41245163737971285</v>
      </c>
    </row>
    <row r="389" spans="1:27" x14ac:dyDescent="0.25">
      <c r="A389" s="14">
        <v>1</v>
      </c>
      <c r="B389" s="14" t="s">
        <v>11</v>
      </c>
      <c r="C389" s="14">
        <v>1</v>
      </c>
      <c r="D389" s="14" t="s">
        <v>8</v>
      </c>
      <c r="E389" s="14">
        <v>25</v>
      </c>
      <c r="F389" s="15">
        <v>91.0792</v>
      </c>
      <c r="G389" s="14">
        <v>1</v>
      </c>
      <c r="H389" s="14">
        <v>0</v>
      </c>
      <c r="I389" s="20">
        <f>Table1342[[#This Row],[Age]]/$E$1</f>
        <v>0.3125</v>
      </c>
      <c r="J389" s="20">
        <f>LOG10(Table1342[[#This Row],[Fare]]+1)</f>
        <v>1.9641615374126258</v>
      </c>
      <c r="K389" s="14">
        <f>IF(Table1342[[#This Row],[Pclass]]=1,1,0)</f>
        <v>1</v>
      </c>
      <c r="L389" s="14">
        <f>IF(Table1342[[#This Row],[Pclass]]=2,1,0)</f>
        <v>0</v>
      </c>
      <c r="M389" s="14">
        <f>IF(Table1342[[#This Row],[Embarked]]="S",1,0)</f>
        <v>0</v>
      </c>
      <c r="N389" s="14">
        <f>IF(Table1342[[#This Row],[Embarked]]="C",1,0)</f>
        <v>1</v>
      </c>
      <c r="O389" s="14">
        <f>IF(Table1342[[#This Row],[Sex]]="male",1,0)</f>
        <v>1</v>
      </c>
      <c r="P389" s="14">
        <v>1</v>
      </c>
      <c r="V389" s="22">
        <v>0.5817132294455537</v>
      </c>
      <c r="W389" s="22">
        <v>-2.8953787342826032</v>
      </c>
      <c r="X389" s="20">
        <f t="shared" ref="X389:Y452" si="12">IF(V389&lt;0,0,V389)</f>
        <v>0.5817132294455537</v>
      </c>
      <c r="Y389" s="20">
        <f t="shared" si="12"/>
        <v>0</v>
      </c>
      <c r="Z389" s="20">
        <f t="shared" ref="Z389:Z452" si="13">X389+Y389</f>
        <v>0.5817132294455537</v>
      </c>
      <c r="AA389" s="20">
        <f>(Table134[[#This Row],[Survived]]-Z389)^2</f>
        <v>0.174963822420868</v>
      </c>
    </row>
    <row r="390" spans="1:27" x14ac:dyDescent="0.25">
      <c r="A390" s="14">
        <v>1</v>
      </c>
      <c r="B390" s="14" t="s">
        <v>9</v>
      </c>
      <c r="C390" s="14">
        <v>1</v>
      </c>
      <c r="D390" s="14" t="s">
        <v>10</v>
      </c>
      <c r="E390" s="14">
        <v>35</v>
      </c>
      <c r="F390" s="15">
        <v>90</v>
      </c>
      <c r="G390" s="14">
        <v>1</v>
      </c>
      <c r="H390" s="14">
        <v>0</v>
      </c>
      <c r="I390" s="20">
        <f>Table1342[[#This Row],[Age]]/$E$1</f>
        <v>0.4375</v>
      </c>
      <c r="J390" s="20">
        <f>LOG10(Table1342[[#This Row],[Fare]]+1)</f>
        <v>1.9590413923210936</v>
      </c>
      <c r="K390" s="14">
        <f>IF(Table1342[[#This Row],[Pclass]]=1,1,0)</f>
        <v>1</v>
      </c>
      <c r="L390" s="14">
        <f>IF(Table1342[[#This Row],[Pclass]]=2,1,0)</f>
        <v>0</v>
      </c>
      <c r="M390" s="14">
        <f>IF(Table1342[[#This Row],[Embarked]]="S",1,0)</f>
        <v>1</v>
      </c>
      <c r="N390" s="14">
        <f>IF(Table1342[[#This Row],[Embarked]]="C",1,0)</f>
        <v>0</v>
      </c>
      <c r="O390" s="14">
        <f>IF(Table1342[[#This Row],[Sex]]="male",1,0)</f>
        <v>0</v>
      </c>
      <c r="P390" s="14">
        <v>1</v>
      </c>
      <c r="V390" s="22">
        <v>-0.76580958954882639</v>
      </c>
      <c r="W390" s="22">
        <v>0.90547566599351281</v>
      </c>
      <c r="X390" s="20">
        <f t="shared" si="12"/>
        <v>0</v>
      </c>
      <c r="Y390" s="20">
        <f t="shared" si="12"/>
        <v>0.90547566599351281</v>
      </c>
      <c r="Z390" s="20">
        <f t="shared" si="13"/>
        <v>0.90547566599351281</v>
      </c>
      <c r="AA390" s="20">
        <f>(Table134[[#This Row],[Survived]]-Z390)^2</f>
        <v>8.9348497193699507E-3</v>
      </c>
    </row>
    <row r="391" spans="1:27" x14ac:dyDescent="0.25">
      <c r="A391" s="14">
        <v>0</v>
      </c>
      <c r="B391" s="14" t="s">
        <v>11</v>
      </c>
      <c r="C391" s="14">
        <v>1</v>
      </c>
      <c r="D391" s="14" t="s">
        <v>8</v>
      </c>
      <c r="E391" s="14">
        <v>58</v>
      </c>
      <c r="F391" s="15">
        <v>29.7</v>
      </c>
      <c r="G391" s="14">
        <v>0</v>
      </c>
      <c r="H391" s="14">
        <v>0</v>
      </c>
      <c r="I391" s="20">
        <f>Table1342[[#This Row],[Age]]/$E$1</f>
        <v>0.72499999999999998</v>
      </c>
      <c r="J391" s="20">
        <f>LOG10(Table1342[[#This Row],[Fare]]+1)</f>
        <v>1.4871383754771865</v>
      </c>
      <c r="K391" s="14">
        <f>IF(Table1342[[#This Row],[Pclass]]=1,1,0)</f>
        <v>1</v>
      </c>
      <c r="L391" s="14">
        <f>IF(Table1342[[#This Row],[Pclass]]=2,1,0)</f>
        <v>0</v>
      </c>
      <c r="M391" s="14">
        <f>IF(Table1342[[#This Row],[Embarked]]="S",1,0)</f>
        <v>0</v>
      </c>
      <c r="N391" s="14">
        <f>IF(Table1342[[#This Row],[Embarked]]="C",1,0)</f>
        <v>1</v>
      </c>
      <c r="O391" s="14">
        <f>IF(Table1342[[#This Row],[Sex]]="male",1,0)</f>
        <v>1</v>
      </c>
      <c r="P391" s="14">
        <v>1</v>
      </c>
      <c r="V391" s="22">
        <v>0.29066688354333314</v>
      </c>
      <c r="W391" s="22">
        <v>-3.0682087810803873</v>
      </c>
      <c r="X391" s="20">
        <f t="shared" si="12"/>
        <v>0.29066688354333314</v>
      </c>
      <c r="Y391" s="20">
        <f t="shared" si="12"/>
        <v>0</v>
      </c>
      <c r="Z391" s="20">
        <f t="shared" si="13"/>
        <v>0.29066688354333314</v>
      </c>
      <c r="AA391" s="20">
        <f>(Table134[[#This Row],[Survived]]-Z391)^2</f>
        <v>8.4487237188793599E-2</v>
      </c>
    </row>
    <row r="392" spans="1:27" x14ac:dyDescent="0.25">
      <c r="A392" s="14">
        <v>0</v>
      </c>
      <c r="B392" s="14" t="s">
        <v>9</v>
      </c>
      <c r="C392" s="14">
        <v>3</v>
      </c>
      <c r="D392" s="14" t="s">
        <v>8</v>
      </c>
      <c r="E392" s="14">
        <v>30</v>
      </c>
      <c r="F392" s="15">
        <v>8.0500000000000007</v>
      </c>
      <c r="G392" s="14">
        <v>0</v>
      </c>
      <c r="H392" s="14">
        <v>0</v>
      </c>
      <c r="I392" s="20">
        <f>Table1342[[#This Row],[Age]]/$E$1</f>
        <v>0.375</v>
      </c>
      <c r="J392" s="20">
        <f>LOG10(Table1342[[#This Row],[Fare]]+1)</f>
        <v>0.9566485792052033</v>
      </c>
      <c r="K392" s="14">
        <f>IF(Table1342[[#This Row],[Pclass]]=1,1,0)</f>
        <v>0</v>
      </c>
      <c r="L392" s="14">
        <f>IF(Table1342[[#This Row],[Pclass]]=2,1,0)</f>
        <v>0</v>
      </c>
      <c r="M392" s="14">
        <f>IF(Table1342[[#This Row],[Embarked]]="S",1,0)</f>
        <v>1</v>
      </c>
      <c r="N392" s="14">
        <f>IF(Table1342[[#This Row],[Embarked]]="C",1,0)</f>
        <v>0</v>
      </c>
      <c r="O392" s="14">
        <f>IF(Table1342[[#This Row],[Sex]]="male",1,0)</f>
        <v>1</v>
      </c>
      <c r="P392" s="14">
        <v>1</v>
      </c>
      <c r="V392" s="22">
        <v>-1.5873843897056148</v>
      </c>
      <c r="W392" s="22">
        <v>7.4679152323579245E-2</v>
      </c>
      <c r="X392" s="20">
        <f t="shared" si="12"/>
        <v>0</v>
      </c>
      <c r="Y392" s="20">
        <f t="shared" si="12"/>
        <v>7.4679152323579245E-2</v>
      </c>
      <c r="Z392" s="20">
        <f t="shared" si="13"/>
        <v>7.4679152323579245E-2</v>
      </c>
      <c r="AA392" s="20">
        <f>(Table134[[#This Row],[Survived]]-Z392)^2</f>
        <v>5.576975791768351E-3</v>
      </c>
    </row>
    <row r="393" spans="1:27" x14ac:dyDescent="0.25">
      <c r="A393" s="14">
        <v>1</v>
      </c>
      <c r="B393" s="14" t="s">
        <v>9</v>
      </c>
      <c r="C393" s="14">
        <v>3</v>
      </c>
      <c r="D393" s="14" t="s">
        <v>8</v>
      </c>
      <c r="E393" s="14">
        <v>9</v>
      </c>
      <c r="F393" s="15">
        <v>15.9</v>
      </c>
      <c r="G393" s="14">
        <v>1</v>
      </c>
      <c r="H393" s="14">
        <v>1</v>
      </c>
      <c r="I393" s="20">
        <f>Table1342[[#This Row],[Age]]/$E$1</f>
        <v>0.1125</v>
      </c>
      <c r="J393" s="20">
        <f>LOG10(Table1342[[#This Row],[Fare]]+1)</f>
        <v>1.2278867046136734</v>
      </c>
      <c r="K393" s="14">
        <f>IF(Table1342[[#This Row],[Pclass]]=1,1,0)</f>
        <v>0</v>
      </c>
      <c r="L393" s="14">
        <f>IF(Table1342[[#This Row],[Pclass]]=2,1,0)</f>
        <v>0</v>
      </c>
      <c r="M393" s="14">
        <f>IF(Table1342[[#This Row],[Embarked]]="S",1,0)</f>
        <v>1</v>
      </c>
      <c r="N393" s="14">
        <f>IF(Table1342[[#This Row],[Embarked]]="C",1,0)</f>
        <v>0</v>
      </c>
      <c r="O393" s="14">
        <f>IF(Table1342[[#This Row],[Sex]]="male",1,0)</f>
        <v>1</v>
      </c>
      <c r="P393" s="14">
        <v>1</v>
      </c>
      <c r="V393" s="22">
        <v>-1.4436812181882728</v>
      </c>
      <c r="W393" s="22">
        <v>0.14390516212846993</v>
      </c>
      <c r="X393" s="20">
        <f t="shared" si="12"/>
        <v>0</v>
      </c>
      <c r="Y393" s="20">
        <f t="shared" si="12"/>
        <v>0.14390516212846993</v>
      </c>
      <c r="Z393" s="20">
        <f t="shared" si="13"/>
        <v>0.14390516212846993</v>
      </c>
      <c r="AA393" s="20">
        <f>(Table134[[#This Row],[Survived]]-Z393)^2</f>
        <v>0.73289837143028136</v>
      </c>
    </row>
    <row r="394" spans="1:27" x14ac:dyDescent="0.25">
      <c r="A394" s="14">
        <v>0</v>
      </c>
      <c r="B394" s="14" t="s">
        <v>9</v>
      </c>
      <c r="C394" s="14">
        <v>3</v>
      </c>
      <c r="D394" s="14" t="s">
        <v>8</v>
      </c>
      <c r="E394" s="14">
        <v>21</v>
      </c>
      <c r="F394" s="15">
        <v>7.25</v>
      </c>
      <c r="G394" s="14">
        <v>0</v>
      </c>
      <c r="H394" s="14">
        <v>0</v>
      </c>
      <c r="I394" s="20">
        <f>Table1342[[#This Row],[Age]]/$E$1</f>
        <v>0.26250000000000001</v>
      </c>
      <c r="J394" s="20">
        <f>LOG10(Table1342[[#This Row],[Fare]]+1)</f>
        <v>0.91645394854992512</v>
      </c>
      <c r="K394" s="14">
        <f>IF(Table1342[[#This Row],[Pclass]]=1,1,0)</f>
        <v>0</v>
      </c>
      <c r="L394" s="14">
        <f>IF(Table1342[[#This Row],[Pclass]]=2,1,0)</f>
        <v>0</v>
      </c>
      <c r="M394" s="14">
        <f>IF(Table1342[[#This Row],[Embarked]]="S",1,0)</f>
        <v>1</v>
      </c>
      <c r="N394" s="14">
        <f>IF(Table1342[[#This Row],[Embarked]]="C",1,0)</f>
        <v>0</v>
      </c>
      <c r="O394" s="14">
        <f>IF(Table1342[[#This Row],[Sex]]="male",1,0)</f>
        <v>1</v>
      </c>
      <c r="P394" s="14">
        <v>1</v>
      </c>
      <c r="V394" s="22">
        <v>-1.5051464000408912</v>
      </c>
      <c r="W394" s="22">
        <v>0.13085933454015741</v>
      </c>
      <c r="X394" s="20">
        <f t="shared" si="12"/>
        <v>0</v>
      </c>
      <c r="Y394" s="20">
        <f t="shared" si="12"/>
        <v>0.13085933454015741</v>
      </c>
      <c r="Z394" s="20">
        <f t="shared" si="13"/>
        <v>0.13085933454015741</v>
      </c>
      <c r="AA394" s="20">
        <f>(Table134[[#This Row],[Survived]]-Z394)^2</f>
        <v>1.7124165436292835E-2</v>
      </c>
    </row>
    <row r="395" spans="1:27" x14ac:dyDescent="0.25">
      <c r="A395" s="14">
        <v>0</v>
      </c>
      <c r="B395" s="14" t="s">
        <v>9</v>
      </c>
      <c r="C395" s="14">
        <v>1</v>
      </c>
      <c r="D395" s="14" t="s">
        <v>8</v>
      </c>
      <c r="E395" s="14">
        <v>55</v>
      </c>
      <c r="F395" s="15">
        <v>30.5</v>
      </c>
      <c r="G395" s="14">
        <v>0</v>
      </c>
      <c r="H395" s="14">
        <v>0</v>
      </c>
      <c r="I395" s="20">
        <f>Table1342[[#This Row],[Age]]/$E$1</f>
        <v>0.6875</v>
      </c>
      <c r="J395" s="20">
        <f>LOG10(Table1342[[#This Row],[Fare]]+1)</f>
        <v>1.4983105537896004</v>
      </c>
      <c r="K395" s="14">
        <f>IF(Table1342[[#This Row],[Pclass]]=1,1,0)</f>
        <v>1</v>
      </c>
      <c r="L395" s="14">
        <f>IF(Table1342[[#This Row],[Pclass]]=2,1,0)</f>
        <v>0</v>
      </c>
      <c r="M395" s="14">
        <f>IF(Table1342[[#This Row],[Embarked]]="S",1,0)</f>
        <v>1</v>
      </c>
      <c r="N395" s="14">
        <f>IF(Table1342[[#This Row],[Embarked]]="C",1,0)</f>
        <v>0</v>
      </c>
      <c r="O395" s="14">
        <f>IF(Table1342[[#This Row],[Sex]]="male",1,0)</f>
        <v>1</v>
      </c>
      <c r="P395" s="14">
        <v>1</v>
      </c>
      <c r="V395" s="22">
        <v>-1.4376846926309297</v>
      </c>
      <c r="W395" s="22">
        <v>0.32435489874447887</v>
      </c>
      <c r="X395" s="20">
        <f t="shared" si="12"/>
        <v>0</v>
      </c>
      <c r="Y395" s="20">
        <f t="shared" si="12"/>
        <v>0.32435489874447887</v>
      </c>
      <c r="Z395" s="20">
        <f t="shared" si="13"/>
        <v>0.32435489874447887</v>
      </c>
      <c r="AA395" s="20">
        <f>(Table134[[#This Row],[Survived]]-Z395)^2</f>
        <v>0.10520610033954114</v>
      </c>
    </row>
    <row r="396" spans="1:27" x14ac:dyDescent="0.25">
      <c r="A396" s="14">
        <v>0</v>
      </c>
      <c r="B396" s="14" t="s">
        <v>11</v>
      </c>
      <c r="C396" s="14">
        <v>1</v>
      </c>
      <c r="D396" s="14" t="s">
        <v>8</v>
      </c>
      <c r="E396" s="14">
        <v>71</v>
      </c>
      <c r="F396" s="15">
        <v>49.504199999999997</v>
      </c>
      <c r="G396" s="14">
        <v>0</v>
      </c>
      <c r="H396" s="14">
        <v>0</v>
      </c>
      <c r="I396" s="20">
        <f>Table1342[[#This Row],[Age]]/$E$1</f>
        <v>0.88749999999999996</v>
      </c>
      <c r="J396" s="20">
        <f>LOG10(Table1342[[#This Row],[Fare]]+1)</f>
        <v>1.7033274961578131</v>
      </c>
      <c r="K396" s="14">
        <f>IF(Table1342[[#This Row],[Pclass]]=1,1,0)</f>
        <v>1</v>
      </c>
      <c r="L396" s="14">
        <f>IF(Table1342[[#This Row],[Pclass]]=2,1,0)</f>
        <v>0</v>
      </c>
      <c r="M396" s="14">
        <f>IF(Table1342[[#This Row],[Embarked]]="S",1,0)</f>
        <v>0</v>
      </c>
      <c r="N396" s="14">
        <f>IF(Table1342[[#This Row],[Embarked]]="C",1,0)</f>
        <v>1</v>
      </c>
      <c r="O396" s="14">
        <f>IF(Table1342[[#This Row],[Sex]]="male",1,0)</f>
        <v>1</v>
      </c>
      <c r="P396" s="14">
        <v>1</v>
      </c>
      <c r="V396" s="22">
        <v>0.17371822049602226</v>
      </c>
      <c r="W396" s="22">
        <v>-3.1380588021409412</v>
      </c>
      <c r="X396" s="20">
        <f t="shared" si="12"/>
        <v>0.17371822049602226</v>
      </c>
      <c r="Y396" s="20">
        <f t="shared" si="12"/>
        <v>0</v>
      </c>
      <c r="Z396" s="20">
        <f t="shared" si="13"/>
        <v>0.17371822049602226</v>
      </c>
      <c r="AA396" s="20">
        <f>(Table134[[#This Row],[Survived]]-Z396)^2</f>
        <v>3.0178020132304608E-2</v>
      </c>
    </row>
    <row r="397" spans="1:27" x14ac:dyDescent="0.25">
      <c r="A397" s="14">
        <v>0</v>
      </c>
      <c r="B397" s="14" t="s">
        <v>9</v>
      </c>
      <c r="C397" s="14">
        <v>3</v>
      </c>
      <c r="D397" s="14" t="s">
        <v>8</v>
      </c>
      <c r="E397" s="14">
        <v>21</v>
      </c>
      <c r="F397" s="15">
        <v>8.0500000000000007</v>
      </c>
      <c r="G397" s="14">
        <v>0</v>
      </c>
      <c r="H397" s="14">
        <v>0</v>
      </c>
      <c r="I397" s="20">
        <f>Table1342[[#This Row],[Age]]/$E$1</f>
        <v>0.26250000000000001</v>
      </c>
      <c r="J397" s="20">
        <f>LOG10(Table1342[[#This Row],[Fare]]+1)</f>
        <v>0.9566485792052033</v>
      </c>
      <c r="K397" s="14">
        <f>IF(Table1342[[#This Row],[Pclass]]=1,1,0)</f>
        <v>0</v>
      </c>
      <c r="L397" s="14">
        <f>IF(Table1342[[#This Row],[Pclass]]=2,1,0)</f>
        <v>0</v>
      </c>
      <c r="M397" s="14">
        <f>IF(Table1342[[#This Row],[Embarked]]="S",1,0)</f>
        <v>1</v>
      </c>
      <c r="N397" s="14">
        <f>IF(Table1342[[#This Row],[Embarked]]="C",1,0)</f>
        <v>0</v>
      </c>
      <c r="O397" s="14">
        <f>IF(Table1342[[#This Row],[Sex]]="male",1,0)</f>
        <v>1</v>
      </c>
      <c r="P397" s="14">
        <v>1</v>
      </c>
      <c r="V397" s="22">
        <v>-1.5046788119584276</v>
      </c>
      <c r="W397" s="22">
        <v>0.13373142583278552</v>
      </c>
      <c r="X397" s="20">
        <f t="shared" si="12"/>
        <v>0</v>
      </c>
      <c r="Y397" s="20">
        <f t="shared" si="12"/>
        <v>0.13373142583278552</v>
      </c>
      <c r="Z397" s="20">
        <f t="shared" si="13"/>
        <v>0.13373142583278552</v>
      </c>
      <c r="AA397" s="20">
        <f>(Table134[[#This Row],[Survived]]-Z397)^2</f>
        <v>1.7884094255269815E-2</v>
      </c>
    </row>
    <row r="398" spans="1:27" x14ac:dyDescent="0.25">
      <c r="A398" s="14">
        <v>1</v>
      </c>
      <c r="B398" s="14" t="s">
        <v>11</v>
      </c>
      <c r="C398" s="14">
        <v>1</v>
      </c>
      <c r="D398" s="14" t="s">
        <v>10</v>
      </c>
      <c r="E398" s="14">
        <v>54</v>
      </c>
      <c r="F398" s="15">
        <v>78.2667</v>
      </c>
      <c r="G398" s="14">
        <v>1</v>
      </c>
      <c r="H398" s="14">
        <v>0</v>
      </c>
      <c r="I398" s="20">
        <f>Table1342[[#This Row],[Age]]/$E$1</f>
        <v>0.67500000000000004</v>
      </c>
      <c r="J398" s="20">
        <f>LOG10(Table1342[[#This Row],[Fare]]+1)</f>
        <v>1.8990907781931157</v>
      </c>
      <c r="K398" s="14">
        <f>IF(Table1342[[#This Row],[Pclass]]=1,1,0)</f>
        <v>1</v>
      </c>
      <c r="L398" s="14">
        <f>IF(Table1342[[#This Row],[Pclass]]=2,1,0)</f>
        <v>0</v>
      </c>
      <c r="M398" s="14">
        <f>IF(Table1342[[#This Row],[Embarked]]="S",1,0)</f>
        <v>0</v>
      </c>
      <c r="N398" s="14">
        <f>IF(Table1342[[#This Row],[Embarked]]="C",1,0)</f>
        <v>1</v>
      </c>
      <c r="O398" s="14">
        <f>IF(Table1342[[#This Row],[Sex]]="male",1,0)</f>
        <v>0</v>
      </c>
      <c r="P398" s="14">
        <v>1</v>
      </c>
      <c r="V398" s="22">
        <v>0.81494240407804552</v>
      </c>
      <c r="W398" s="22">
        <v>-2.5955552770680139</v>
      </c>
      <c r="X398" s="20">
        <f t="shared" si="12"/>
        <v>0.81494240407804552</v>
      </c>
      <c r="Y398" s="20">
        <f t="shared" si="12"/>
        <v>0</v>
      </c>
      <c r="Z398" s="20">
        <f t="shared" si="13"/>
        <v>0.81494240407804552</v>
      </c>
      <c r="AA398" s="20">
        <f>(Table134[[#This Row],[Survived]]-Z398)^2</f>
        <v>3.4246313808413385E-2</v>
      </c>
    </row>
    <row r="399" spans="1:27" x14ac:dyDescent="0.25">
      <c r="A399" s="14">
        <v>0</v>
      </c>
      <c r="B399" s="14" t="s">
        <v>9</v>
      </c>
      <c r="C399" s="14">
        <v>1</v>
      </c>
      <c r="D399" s="14" t="s">
        <v>10</v>
      </c>
      <c r="E399" s="14">
        <v>25</v>
      </c>
      <c r="F399" s="15">
        <v>151.55000000000001</v>
      </c>
      <c r="G399" s="14">
        <v>1</v>
      </c>
      <c r="H399" s="14">
        <v>2</v>
      </c>
      <c r="I399" s="20">
        <f>Table1342[[#This Row],[Age]]/$E$1</f>
        <v>0.3125</v>
      </c>
      <c r="J399" s="20">
        <f>LOG10(Table1342[[#This Row],[Fare]]+1)</f>
        <v>2.1834122119784261</v>
      </c>
      <c r="K399" s="14">
        <f>IF(Table1342[[#This Row],[Pclass]]=1,1,0)</f>
        <v>1</v>
      </c>
      <c r="L399" s="14">
        <f>IF(Table1342[[#This Row],[Pclass]]=2,1,0)</f>
        <v>0</v>
      </c>
      <c r="M399" s="14">
        <f>IF(Table1342[[#This Row],[Embarked]]="S",1,0)</f>
        <v>1</v>
      </c>
      <c r="N399" s="14">
        <f>IF(Table1342[[#This Row],[Embarked]]="C",1,0)</f>
        <v>0</v>
      </c>
      <c r="O399" s="14">
        <f>IF(Table1342[[#This Row],[Sex]]="male",1,0)</f>
        <v>0</v>
      </c>
      <c r="P399" s="14">
        <v>1</v>
      </c>
      <c r="V399" s="22">
        <v>-0.74065468180112326</v>
      </c>
      <c r="W399" s="22">
        <v>0.96679486129590408</v>
      </c>
      <c r="X399" s="20">
        <f t="shared" si="12"/>
        <v>0</v>
      </c>
      <c r="Y399" s="20">
        <f t="shared" si="12"/>
        <v>0.96679486129590408</v>
      </c>
      <c r="Z399" s="20">
        <f t="shared" si="13"/>
        <v>0.96679486129590408</v>
      </c>
      <c r="AA399" s="20">
        <f>(Table134[[#This Row],[Survived]]-Z399)^2</f>
        <v>0.93469230382816637</v>
      </c>
    </row>
    <row r="400" spans="1:27" x14ac:dyDescent="0.25">
      <c r="A400" s="14">
        <v>0</v>
      </c>
      <c r="B400" s="14" t="s">
        <v>9</v>
      </c>
      <c r="C400" s="14">
        <v>3</v>
      </c>
      <c r="D400" s="14" t="s">
        <v>8</v>
      </c>
      <c r="E400" s="14">
        <v>24</v>
      </c>
      <c r="F400" s="15">
        <v>7.7957999999999998</v>
      </c>
      <c r="G400" s="14">
        <v>0</v>
      </c>
      <c r="H400" s="14">
        <v>0</v>
      </c>
      <c r="I400" s="20">
        <f>Table1342[[#This Row],[Age]]/$E$1</f>
        <v>0.3</v>
      </c>
      <c r="J400" s="20">
        <f>LOG10(Table1342[[#This Row],[Fare]]+1)</f>
        <v>0.94427534575879857</v>
      </c>
      <c r="K400" s="14">
        <f>IF(Table1342[[#This Row],[Pclass]]=1,1,0)</f>
        <v>0</v>
      </c>
      <c r="L400" s="14">
        <f>IF(Table1342[[#This Row],[Pclass]]=2,1,0)</f>
        <v>0</v>
      </c>
      <c r="M400" s="14">
        <f>IF(Table1342[[#This Row],[Embarked]]="S",1,0)</f>
        <v>1</v>
      </c>
      <c r="N400" s="14">
        <f>IF(Table1342[[#This Row],[Embarked]]="C",1,0)</f>
        <v>0</v>
      </c>
      <c r="O400" s="14">
        <f>IF(Table1342[[#This Row],[Sex]]="male",1,0)</f>
        <v>1</v>
      </c>
      <c r="P400" s="14">
        <v>1</v>
      </c>
      <c r="V400" s="22">
        <v>-1.5323912769129475</v>
      </c>
      <c r="W400" s="22">
        <v>0.11316321020503839</v>
      </c>
      <c r="X400" s="20">
        <f t="shared" si="12"/>
        <v>0</v>
      </c>
      <c r="Y400" s="20">
        <f t="shared" si="12"/>
        <v>0.11316321020503839</v>
      </c>
      <c r="Z400" s="20">
        <f t="shared" si="13"/>
        <v>0.11316321020503839</v>
      </c>
      <c r="AA400" s="20">
        <f>(Table134[[#This Row],[Survived]]-Z400)^2</f>
        <v>1.2805912143909704E-2</v>
      </c>
    </row>
    <row r="401" spans="1:27" x14ac:dyDescent="0.25">
      <c r="A401" s="14">
        <v>0</v>
      </c>
      <c r="B401" s="14" t="s">
        <v>9</v>
      </c>
      <c r="C401" s="14">
        <v>3</v>
      </c>
      <c r="D401" s="14" t="s">
        <v>8</v>
      </c>
      <c r="E401" s="14">
        <v>17</v>
      </c>
      <c r="F401" s="15">
        <v>8.6624999999999996</v>
      </c>
      <c r="G401" s="14">
        <v>0</v>
      </c>
      <c r="H401" s="14">
        <v>0</v>
      </c>
      <c r="I401" s="20">
        <f>Table1342[[#This Row],[Age]]/$E$1</f>
        <v>0.21249999999999999</v>
      </c>
      <c r="J401" s="20">
        <f>LOG10(Table1342[[#This Row],[Fare]]+1)</f>
        <v>0.98508950692638131</v>
      </c>
      <c r="K401" s="14">
        <f>IF(Table1342[[#This Row],[Pclass]]=1,1,0)</f>
        <v>0</v>
      </c>
      <c r="L401" s="14">
        <f>IF(Table1342[[#This Row],[Pclass]]=2,1,0)</f>
        <v>0</v>
      </c>
      <c r="M401" s="14">
        <f>IF(Table1342[[#This Row],[Embarked]]="S",1,0)</f>
        <v>1</v>
      </c>
      <c r="N401" s="14">
        <f>IF(Table1342[[#This Row],[Embarked]]="C",1,0)</f>
        <v>0</v>
      </c>
      <c r="O401" s="14">
        <f>IF(Table1342[[#This Row],[Sex]]="male",1,0)</f>
        <v>1</v>
      </c>
      <c r="P401" s="14">
        <v>1</v>
      </c>
      <c r="V401" s="22">
        <v>-1.4675899213012091</v>
      </c>
      <c r="W401" s="22">
        <v>0.16200911586589761</v>
      </c>
      <c r="X401" s="20">
        <f t="shared" si="12"/>
        <v>0</v>
      </c>
      <c r="Y401" s="20">
        <f t="shared" si="12"/>
        <v>0.16200911586589761</v>
      </c>
      <c r="Z401" s="20">
        <f t="shared" si="13"/>
        <v>0.16200911586589761</v>
      </c>
      <c r="AA401" s="20">
        <f>(Table134[[#This Row],[Survived]]-Z401)^2</f>
        <v>2.6246953623649837E-2</v>
      </c>
    </row>
    <row r="402" spans="1:27" x14ac:dyDescent="0.25">
      <c r="A402" s="14">
        <v>0</v>
      </c>
      <c r="B402" s="14" t="s">
        <v>12</v>
      </c>
      <c r="C402" s="14">
        <v>3</v>
      </c>
      <c r="D402" s="14" t="s">
        <v>10</v>
      </c>
      <c r="E402" s="14">
        <v>21</v>
      </c>
      <c r="F402" s="15">
        <v>7.75</v>
      </c>
      <c r="G402" s="14">
        <v>0</v>
      </c>
      <c r="H402" s="14">
        <v>0</v>
      </c>
      <c r="I402" s="20">
        <f>Table1342[[#This Row],[Age]]/$E$1</f>
        <v>0.26250000000000001</v>
      </c>
      <c r="J402" s="20">
        <f>LOG10(Table1342[[#This Row],[Fare]]+1)</f>
        <v>0.94200805302231327</v>
      </c>
      <c r="K402" s="14">
        <f>IF(Table1342[[#This Row],[Pclass]]=1,1,0)</f>
        <v>0</v>
      </c>
      <c r="L402" s="14">
        <f>IF(Table1342[[#This Row],[Pclass]]=2,1,0)</f>
        <v>0</v>
      </c>
      <c r="M402" s="14">
        <f>IF(Table1342[[#This Row],[Embarked]]="S",1,0)</f>
        <v>0</v>
      </c>
      <c r="N402" s="14">
        <f>IF(Table1342[[#This Row],[Embarked]]="C",1,0)</f>
        <v>0</v>
      </c>
      <c r="O402" s="14">
        <f>IF(Table1342[[#This Row],[Sex]]="male",1,0)</f>
        <v>0</v>
      </c>
      <c r="P402" s="14">
        <v>1</v>
      </c>
      <c r="V402" s="22">
        <v>0.53970121378596669</v>
      </c>
      <c r="W402" s="22">
        <v>-2.0772861851288558</v>
      </c>
      <c r="X402" s="20">
        <f t="shared" si="12"/>
        <v>0.53970121378596669</v>
      </c>
      <c r="Y402" s="20">
        <f t="shared" si="12"/>
        <v>0</v>
      </c>
      <c r="Z402" s="20">
        <f t="shared" si="13"/>
        <v>0.53970121378596669</v>
      </c>
      <c r="AA402" s="20">
        <f>(Table134[[#This Row],[Survived]]-Z402)^2</f>
        <v>0.29127740016204573</v>
      </c>
    </row>
    <row r="403" spans="1:27" x14ac:dyDescent="0.25">
      <c r="A403" s="14">
        <v>0</v>
      </c>
      <c r="B403" s="14" t="s">
        <v>9</v>
      </c>
      <c r="C403" s="14">
        <v>3</v>
      </c>
      <c r="D403" s="14" t="s">
        <v>10</v>
      </c>
      <c r="E403" s="14">
        <v>37</v>
      </c>
      <c r="F403" s="15">
        <v>9.5875000000000004</v>
      </c>
      <c r="G403" s="14">
        <v>0</v>
      </c>
      <c r="H403" s="14">
        <v>0</v>
      </c>
      <c r="I403" s="20">
        <f>Table1342[[#This Row],[Age]]/$E$1</f>
        <v>0.46250000000000002</v>
      </c>
      <c r="J403" s="20">
        <f>LOG10(Table1342[[#This Row],[Fare]]+1)</f>
        <v>1.0247934233387634</v>
      </c>
      <c r="K403" s="14">
        <f>IF(Table1342[[#This Row],[Pclass]]=1,1,0)</f>
        <v>0</v>
      </c>
      <c r="L403" s="14">
        <f>IF(Table1342[[#This Row],[Pclass]]=2,1,0)</f>
        <v>0</v>
      </c>
      <c r="M403" s="14">
        <f>IF(Table1342[[#This Row],[Embarked]]="S",1,0)</f>
        <v>1</v>
      </c>
      <c r="N403" s="14">
        <f>IF(Table1342[[#This Row],[Embarked]]="C",1,0)</f>
        <v>0</v>
      </c>
      <c r="O403" s="14">
        <f>IF(Table1342[[#This Row],[Sex]]="male",1,0)</f>
        <v>0</v>
      </c>
      <c r="P403" s="14">
        <v>1</v>
      </c>
      <c r="V403" s="22">
        <v>-1.1504363148390122</v>
      </c>
      <c r="W403" s="22">
        <v>0.52837147922356698</v>
      </c>
      <c r="X403" s="20">
        <f t="shared" si="12"/>
        <v>0</v>
      </c>
      <c r="Y403" s="20">
        <f t="shared" si="12"/>
        <v>0.52837147922356698</v>
      </c>
      <c r="Z403" s="20">
        <f t="shared" si="13"/>
        <v>0.52837147922356698</v>
      </c>
      <c r="AA403" s="20">
        <f>(Table134[[#This Row],[Survived]]-Z403)^2</f>
        <v>0.27917642005690024</v>
      </c>
    </row>
    <row r="404" spans="1:27" x14ac:dyDescent="0.25">
      <c r="A404" s="14">
        <v>1</v>
      </c>
      <c r="B404" s="14" t="s">
        <v>9</v>
      </c>
      <c r="C404" s="14">
        <v>1</v>
      </c>
      <c r="D404" s="14" t="s">
        <v>10</v>
      </c>
      <c r="E404" s="14">
        <v>16</v>
      </c>
      <c r="F404" s="15">
        <v>86.5</v>
      </c>
      <c r="G404" s="14">
        <v>0</v>
      </c>
      <c r="H404" s="14">
        <v>0</v>
      </c>
      <c r="I404" s="20">
        <f>Table1342[[#This Row],[Age]]/$E$1</f>
        <v>0.2</v>
      </c>
      <c r="J404" s="20">
        <f>LOG10(Table1342[[#This Row],[Fare]]+1)</f>
        <v>1.9420080530223132</v>
      </c>
      <c r="K404" s="14">
        <f>IF(Table1342[[#This Row],[Pclass]]=1,1,0)</f>
        <v>1</v>
      </c>
      <c r="L404" s="14">
        <f>IF(Table1342[[#This Row],[Pclass]]=2,1,0)</f>
        <v>0</v>
      </c>
      <c r="M404" s="14">
        <f>IF(Table1342[[#This Row],[Embarked]]="S",1,0)</f>
        <v>1</v>
      </c>
      <c r="N404" s="14">
        <f>IF(Table1342[[#This Row],[Embarked]]="C",1,0)</f>
        <v>0</v>
      </c>
      <c r="O404" s="14">
        <f>IF(Table1342[[#This Row],[Sex]]="male",1,0)</f>
        <v>0</v>
      </c>
      <c r="P404" s="14">
        <v>1</v>
      </c>
      <c r="V404" s="22">
        <v>-0.57365037950238285</v>
      </c>
      <c r="W404" s="22">
        <v>1.1067049220085661</v>
      </c>
      <c r="X404" s="20">
        <f t="shared" si="12"/>
        <v>0</v>
      </c>
      <c r="Y404" s="20">
        <f t="shared" si="12"/>
        <v>1.1067049220085661</v>
      </c>
      <c r="Z404" s="20">
        <f t="shared" si="13"/>
        <v>1.1067049220085661</v>
      </c>
      <c r="AA404" s="20">
        <f>(Table134[[#This Row],[Survived]]-Z404)^2</f>
        <v>1.1385940380854168E-2</v>
      </c>
    </row>
    <row r="405" spans="1:27" x14ac:dyDescent="0.25">
      <c r="A405" s="14">
        <v>0</v>
      </c>
      <c r="B405" s="14" t="s">
        <v>11</v>
      </c>
      <c r="C405" s="14">
        <v>1</v>
      </c>
      <c r="D405" s="14" t="s">
        <v>8</v>
      </c>
      <c r="E405" s="14">
        <v>18</v>
      </c>
      <c r="F405" s="15">
        <v>108.9</v>
      </c>
      <c r="G405" s="14">
        <v>1</v>
      </c>
      <c r="H405" s="14">
        <v>0</v>
      </c>
      <c r="I405" s="20">
        <f>Table1342[[#This Row],[Age]]/$E$1</f>
        <v>0.22500000000000001</v>
      </c>
      <c r="J405" s="20">
        <f>LOG10(Table1342[[#This Row],[Fare]]+1)</f>
        <v>2.0409976924234905</v>
      </c>
      <c r="K405" s="14">
        <f>IF(Table1342[[#This Row],[Pclass]]=1,1,0)</f>
        <v>1</v>
      </c>
      <c r="L405" s="14">
        <f>IF(Table1342[[#This Row],[Pclass]]=2,1,0)</f>
        <v>0</v>
      </c>
      <c r="M405" s="14">
        <f>IF(Table1342[[#This Row],[Embarked]]="S",1,0)</f>
        <v>0</v>
      </c>
      <c r="N405" s="14">
        <f>IF(Table1342[[#This Row],[Embarked]]="C",1,0)</f>
        <v>1</v>
      </c>
      <c r="O405" s="14">
        <f>IF(Table1342[[#This Row],[Sex]]="male",1,0)</f>
        <v>1</v>
      </c>
      <c r="P405" s="14">
        <v>1</v>
      </c>
      <c r="V405" s="22">
        <v>0.6469336324462871</v>
      </c>
      <c r="W405" s="22">
        <v>-2.8439588914273042</v>
      </c>
      <c r="X405" s="20">
        <f t="shared" si="12"/>
        <v>0.6469336324462871</v>
      </c>
      <c r="Y405" s="20">
        <f t="shared" si="12"/>
        <v>0</v>
      </c>
      <c r="Z405" s="20">
        <f t="shared" si="13"/>
        <v>0.6469336324462871</v>
      </c>
      <c r="AA405" s="20">
        <f>(Table134[[#This Row],[Survived]]-Z405)^2</f>
        <v>0.41852312479014769</v>
      </c>
    </row>
    <row r="406" spans="1:27" x14ac:dyDescent="0.25">
      <c r="A406" s="14">
        <v>1</v>
      </c>
      <c r="B406" s="14" t="s">
        <v>9</v>
      </c>
      <c r="C406" s="14">
        <v>2</v>
      </c>
      <c r="D406" s="14" t="s">
        <v>10</v>
      </c>
      <c r="E406" s="14">
        <v>33</v>
      </c>
      <c r="F406" s="15">
        <v>26</v>
      </c>
      <c r="G406" s="14">
        <v>0</v>
      </c>
      <c r="H406" s="14">
        <v>2</v>
      </c>
      <c r="I406" s="20">
        <f>Table1342[[#This Row],[Age]]/$E$1</f>
        <v>0.41249999999999998</v>
      </c>
      <c r="J406" s="20">
        <f>LOG10(Table1342[[#This Row],[Fare]]+1)</f>
        <v>1.4313637641589874</v>
      </c>
      <c r="K406" s="14">
        <f>IF(Table1342[[#This Row],[Pclass]]=1,1,0)</f>
        <v>0</v>
      </c>
      <c r="L406" s="14">
        <f>IF(Table1342[[#This Row],[Pclass]]=2,1,0)</f>
        <v>1</v>
      </c>
      <c r="M406" s="14">
        <f>IF(Table1342[[#This Row],[Embarked]]="S",1,0)</f>
        <v>1</v>
      </c>
      <c r="N406" s="14">
        <f>IF(Table1342[[#This Row],[Embarked]]="C",1,0)</f>
        <v>0</v>
      </c>
      <c r="O406" s="14">
        <f>IF(Table1342[[#This Row],[Sex]]="male",1,0)</f>
        <v>0</v>
      </c>
      <c r="P406" s="14">
        <v>1</v>
      </c>
      <c r="V406" s="22">
        <v>-1.0581940797959914</v>
      </c>
      <c r="W406" s="22">
        <v>0.76834213962958664</v>
      </c>
      <c r="X406" s="20">
        <f t="shared" si="12"/>
        <v>0</v>
      </c>
      <c r="Y406" s="20">
        <f t="shared" si="12"/>
        <v>0.76834213962958664</v>
      </c>
      <c r="Z406" s="20">
        <f t="shared" si="13"/>
        <v>0.76834213962958664</v>
      </c>
      <c r="AA406" s="20">
        <f>(Table134[[#This Row],[Survived]]-Z406)^2</f>
        <v>5.3665364271397932E-2</v>
      </c>
    </row>
    <row r="407" spans="1:27" x14ac:dyDescent="0.25">
      <c r="A407" s="14">
        <v>0</v>
      </c>
      <c r="B407" s="14" t="s">
        <v>9</v>
      </c>
      <c r="C407" s="14">
        <v>3</v>
      </c>
      <c r="D407" s="14" t="s">
        <v>8</v>
      </c>
      <c r="E407" s="14">
        <v>28</v>
      </c>
      <c r="F407" s="15">
        <v>22.524999999999999</v>
      </c>
      <c r="G407" s="14">
        <v>0</v>
      </c>
      <c r="H407" s="14">
        <v>0</v>
      </c>
      <c r="I407" s="20">
        <f>Table1342[[#This Row],[Age]]/$E$1</f>
        <v>0.35</v>
      </c>
      <c r="J407" s="20">
        <f>LOG10(Table1342[[#This Row],[Fare]]+1)</f>
        <v>1.3715296320992945</v>
      </c>
      <c r="K407" s="14">
        <f>IF(Table1342[[#This Row],[Pclass]]=1,1,0)</f>
        <v>0</v>
      </c>
      <c r="L407" s="14">
        <f>IF(Table1342[[#This Row],[Pclass]]=2,1,0)</f>
        <v>0</v>
      </c>
      <c r="M407" s="14">
        <f>IF(Table1342[[#This Row],[Embarked]]="S",1,0)</f>
        <v>1</v>
      </c>
      <c r="N407" s="14">
        <f>IF(Table1342[[#This Row],[Embarked]]="C",1,0)</f>
        <v>0</v>
      </c>
      <c r="O407" s="14">
        <f>IF(Table1342[[#This Row],[Sex]]="male",1,0)</f>
        <v>1</v>
      </c>
      <c r="P407" s="14">
        <v>1</v>
      </c>
      <c r="V407" s="22">
        <v>-1.5641790204304284</v>
      </c>
      <c r="W407" s="22">
        <v>0.11744703983418114</v>
      </c>
      <c r="X407" s="20">
        <f t="shared" si="12"/>
        <v>0</v>
      </c>
      <c r="Y407" s="20">
        <f t="shared" si="12"/>
        <v>0.11744703983418114</v>
      </c>
      <c r="Z407" s="20">
        <f t="shared" si="13"/>
        <v>0.11744703983418114</v>
      </c>
      <c r="AA407" s="20">
        <f>(Table134[[#This Row],[Survived]]-Z407)^2</f>
        <v>1.3793807165811732E-2</v>
      </c>
    </row>
    <row r="408" spans="1:27" x14ac:dyDescent="0.25">
      <c r="A408" s="14">
        <v>1</v>
      </c>
      <c r="B408" s="14" t="s">
        <v>9</v>
      </c>
      <c r="C408" s="14">
        <v>3</v>
      </c>
      <c r="D408" s="14" t="s">
        <v>8</v>
      </c>
      <c r="E408" s="14">
        <v>26</v>
      </c>
      <c r="F408" s="15">
        <v>56.495800000000003</v>
      </c>
      <c r="G408" s="14">
        <v>0</v>
      </c>
      <c r="H408" s="14">
        <v>0</v>
      </c>
      <c r="I408" s="20">
        <f>Table1342[[#This Row],[Age]]/$E$1</f>
        <v>0.32500000000000001</v>
      </c>
      <c r="J408" s="20">
        <f>LOG10(Table1342[[#This Row],[Fare]]+1)</f>
        <v>1.7596361211514699</v>
      </c>
      <c r="K408" s="14">
        <f>IF(Table1342[[#This Row],[Pclass]]=1,1,0)</f>
        <v>0</v>
      </c>
      <c r="L408" s="14">
        <f>IF(Table1342[[#This Row],[Pclass]]=2,1,0)</f>
        <v>0</v>
      </c>
      <c r="M408" s="14">
        <f>IF(Table1342[[#This Row],[Embarked]]="S",1,0)</f>
        <v>1</v>
      </c>
      <c r="N408" s="14">
        <f>IF(Table1342[[#This Row],[Embarked]]="C",1,0)</f>
        <v>0</v>
      </c>
      <c r="O408" s="14">
        <f>IF(Table1342[[#This Row],[Sex]]="male",1,0)</f>
        <v>1</v>
      </c>
      <c r="P408" s="14">
        <v>1</v>
      </c>
      <c r="V408" s="22">
        <v>-1.5412851222836379</v>
      </c>
      <c r="W408" s="22">
        <v>0.15830176157063258</v>
      </c>
      <c r="X408" s="20">
        <f t="shared" si="12"/>
        <v>0</v>
      </c>
      <c r="Y408" s="20">
        <f t="shared" si="12"/>
        <v>0.15830176157063258</v>
      </c>
      <c r="Z408" s="20">
        <f t="shared" si="13"/>
        <v>0.15830176157063258</v>
      </c>
      <c r="AA408" s="20">
        <f>(Table134[[#This Row],[Survived]]-Z408)^2</f>
        <v>0.7084559245751002</v>
      </c>
    </row>
    <row r="409" spans="1:27" x14ac:dyDescent="0.25">
      <c r="A409" s="14">
        <v>1</v>
      </c>
      <c r="B409" s="14" t="s">
        <v>12</v>
      </c>
      <c r="C409" s="14">
        <v>3</v>
      </c>
      <c r="D409" s="14" t="s">
        <v>8</v>
      </c>
      <c r="E409" s="14">
        <v>29</v>
      </c>
      <c r="F409" s="15">
        <v>7.75</v>
      </c>
      <c r="G409" s="14">
        <v>0</v>
      </c>
      <c r="H409" s="14">
        <v>0</v>
      </c>
      <c r="I409" s="20">
        <f>Table1342[[#This Row],[Age]]/$E$1</f>
        <v>0.36249999999999999</v>
      </c>
      <c r="J409" s="20">
        <f>LOG10(Table1342[[#This Row],[Fare]]+1)</f>
        <v>0.94200805302231327</v>
      </c>
      <c r="K409" s="14">
        <f>IF(Table1342[[#This Row],[Pclass]]=1,1,0)</f>
        <v>0</v>
      </c>
      <c r="L409" s="14">
        <f>IF(Table1342[[#This Row],[Pclass]]=2,1,0)</f>
        <v>0</v>
      </c>
      <c r="M409" s="14">
        <f>IF(Table1342[[#This Row],[Embarked]]="S",1,0)</f>
        <v>0</v>
      </c>
      <c r="N409" s="14">
        <f>IF(Table1342[[#This Row],[Embarked]]="C",1,0)</f>
        <v>0</v>
      </c>
      <c r="O409" s="14">
        <f>IF(Table1342[[#This Row],[Sex]]="male",1,0)</f>
        <v>1</v>
      </c>
      <c r="P409" s="14">
        <v>1</v>
      </c>
      <c r="V409" s="22">
        <v>-3.4296755000842394E-2</v>
      </c>
      <c r="W409" s="22">
        <v>-2.6245297052351528</v>
      </c>
      <c r="X409" s="20">
        <f t="shared" si="12"/>
        <v>0</v>
      </c>
      <c r="Y409" s="20">
        <f t="shared" si="12"/>
        <v>0</v>
      </c>
      <c r="Z409" s="20">
        <f t="shared" si="13"/>
        <v>0</v>
      </c>
      <c r="AA409" s="20">
        <f>(Table134[[#This Row],[Survived]]-Z409)^2</f>
        <v>1</v>
      </c>
    </row>
    <row r="410" spans="1:27" x14ac:dyDescent="0.25">
      <c r="A410" s="14">
        <v>1</v>
      </c>
      <c r="B410" s="14" t="s">
        <v>9</v>
      </c>
      <c r="C410" s="14">
        <v>1</v>
      </c>
      <c r="D410" s="14" t="s">
        <v>8</v>
      </c>
      <c r="E410" s="14">
        <v>36</v>
      </c>
      <c r="F410" s="15">
        <v>26.287500000000001</v>
      </c>
      <c r="G410" s="14">
        <v>0</v>
      </c>
      <c r="H410" s="14">
        <v>0</v>
      </c>
      <c r="I410" s="20">
        <f>Table1342[[#This Row],[Age]]/$E$1</f>
        <v>0.45</v>
      </c>
      <c r="J410" s="20">
        <f>LOG10(Table1342[[#This Row],[Fare]]+1)</f>
        <v>1.4359637487171957</v>
      </c>
      <c r="K410" s="14">
        <f>IF(Table1342[[#This Row],[Pclass]]=1,1,0)</f>
        <v>1</v>
      </c>
      <c r="L410" s="14">
        <f>IF(Table1342[[#This Row],[Pclass]]=2,1,0)</f>
        <v>0</v>
      </c>
      <c r="M410" s="14">
        <f>IF(Table1342[[#This Row],[Embarked]]="S",1,0)</f>
        <v>1</v>
      </c>
      <c r="N410" s="14">
        <f>IF(Table1342[[#This Row],[Embarked]]="C",1,0)</f>
        <v>0</v>
      </c>
      <c r="O410" s="14">
        <f>IF(Table1342[[#This Row],[Sex]]="male",1,0)</f>
        <v>1</v>
      </c>
      <c r="P410" s="14">
        <v>1</v>
      </c>
      <c r="V410" s="22">
        <v>-1.2638093149990932</v>
      </c>
      <c r="W410" s="22">
        <v>0.44456584341100669</v>
      </c>
      <c r="X410" s="20">
        <f t="shared" si="12"/>
        <v>0</v>
      </c>
      <c r="Y410" s="20">
        <f t="shared" si="12"/>
        <v>0.44456584341100669</v>
      </c>
      <c r="Z410" s="20">
        <f t="shared" si="13"/>
        <v>0.44456584341100669</v>
      </c>
      <c r="AA410" s="20">
        <f>(Table134[[#This Row],[Survived]]-Z410)^2</f>
        <v>0.30850710230572637</v>
      </c>
    </row>
    <row r="411" spans="1:27" x14ac:dyDescent="0.25">
      <c r="A411" s="14">
        <v>1</v>
      </c>
      <c r="B411" s="14" t="s">
        <v>11</v>
      </c>
      <c r="C411" s="14">
        <v>1</v>
      </c>
      <c r="D411" s="14" t="s">
        <v>10</v>
      </c>
      <c r="E411" s="14">
        <v>54</v>
      </c>
      <c r="F411" s="15">
        <v>59.4</v>
      </c>
      <c r="G411" s="14">
        <v>1</v>
      </c>
      <c r="H411" s="14">
        <v>0</v>
      </c>
      <c r="I411" s="20">
        <f>Table1342[[#This Row],[Age]]/$E$1</f>
        <v>0.67500000000000004</v>
      </c>
      <c r="J411" s="20">
        <f>LOG10(Table1342[[#This Row],[Fare]]+1)</f>
        <v>1.7810369386211318</v>
      </c>
      <c r="K411" s="14">
        <f>IF(Table1342[[#This Row],[Pclass]]=1,1,0)</f>
        <v>1</v>
      </c>
      <c r="L411" s="14">
        <f>IF(Table1342[[#This Row],[Pclass]]=2,1,0)</f>
        <v>0</v>
      </c>
      <c r="M411" s="14">
        <f>IF(Table1342[[#This Row],[Embarked]]="S",1,0)</f>
        <v>0</v>
      </c>
      <c r="N411" s="14">
        <f>IF(Table1342[[#This Row],[Embarked]]="C",1,0)</f>
        <v>1</v>
      </c>
      <c r="O411" s="14">
        <f>IF(Table1342[[#This Row],[Sex]]="male",1,0)</f>
        <v>0</v>
      </c>
      <c r="P411" s="14">
        <v>1</v>
      </c>
      <c r="V411" s="22">
        <v>0.81356907217841012</v>
      </c>
      <c r="W411" s="22">
        <v>-2.6039907670617874</v>
      </c>
      <c r="X411" s="20">
        <f t="shared" si="12"/>
        <v>0.81356907217841012</v>
      </c>
      <c r="Y411" s="20">
        <f t="shared" si="12"/>
        <v>0</v>
      </c>
      <c r="Z411" s="20">
        <f t="shared" si="13"/>
        <v>0.81356907217841012</v>
      </c>
      <c r="AA411" s="20">
        <f>(Table134[[#This Row],[Survived]]-Z411)^2</f>
        <v>3.4756490848418857E-2</v>
      </c>
    </row>
    <row r="412" spans="1:27" x14ac:dyDescent="0.25">
      <c r="A412" s="14">
        <v>0</v>
      </c>
      <c r="B412" s="14" t="s">
        <v>9</v>
      </c>
      <c r="C412" s="14">
        <v>3</v>
      </c>
      <c r="D412" s="14" t="s">
        <v>8</v>
      </c>
      <c r="E412" s="14">
        <v>24</v>
      </c>
      <c r="F412" s="15">
        <v>7.4958</v>
      </c>
      <c r="G412" s="14">
        <v>0</v>
      </c>
      <c r="H412" s="14">
        <v>0</v>
      </c>
      <c r="I412" s="20">
        <f>Table1342[[#This Row],[Age]]/$E$1</f>
        <v>0.3</v>
      </c>
      <c r="J412" s="20">
        <f>LOG10(Table1342[[#This Row],[Fare]]+1)</f>
        <v>0.92920428011230582</v>
      </c>
      <c r="K412" s="14">
        <f>IF(Table1342[[#This Row],[Pclass]]=1,1,0)</f>
        <v>0</v>
      </c>
      <c r="L412" s="14">
        <f>IF(Table1342[[#This Row],[Pclass]]=2,1,0)</f>
        <v>0</v>
      </c>
      <c r="M412" s="14">
        <f>IF(Table1342[[#This Row],[Embarked]]="S",1,0)</f>
        <v>1</v>
      </c>
      <c r="N412" s="14">
        <f>IF(Table1342[[#This Row],[Embarked]]="C",1,0)</f>
        <v>0</v>
      </c>
      <c r="O412" s="14">
        <f>IF(Table1342[[#This Row],[Sex]]="male",1,0)</f>
        <v>1</v>
      </c>
      <c r="P412" s="14">
        <v>1</v>
      </c>
      <c r="V412" s="22">
        <v>-1.5325666000984441</v>
      </c>
      <c r="W412" s="22">
        <v>0.11208631322381857</v>
      </c>
      <c r="X412" s="20">
        <f t="shared" si="12"/>
        <v>0</v>
      </c>
      <c r="Y412" s="20">
        <f t="shared" si="12"/>
        <v>0.11208631322381857</v>
      </c>
      <c r="Z412" s="20">
        <f t="shared" si="13"/>
        <v>0.11208631322381857</v>
      </c>
      <c r="AA412" s="20">
        <f>(Table134[[#This Row],[Survived]]-Z412)^2</f>
        <v>1.2563341612107965E-2</v>
      </c>
    </row>
    <row r="413" spans="1:27" x14ac:dyDescent="0.25">
      <c r="A413" s="14">
        <v>0</v>
      </c>
      <c r="B413" s="14" t="s">
        <v>9</v>
      </c>
      <c r="C413" s="14">
        <v>1</v>
      </c>
      <c r="D413" s="14" t="s">
        <v>8</v>
      </c>
      <c r="E413" s="14">
        <v>47</v>
      </c>
      <c r="F413" s="15">
        <v>34.020800000000001</v>
      </c>
      <c r="G413" s="14">
        <v>0</v>
      </c>
      <c r="H413" s="14">
        <v>0</v>
      </c>
      <c r="I413" s="20">
        <f>Table1342[[#This Row],[Age]]/$E$1</f>
        <v>0.58750000000000002</v>
      </c>
      <c r="J413" s="20">
        <f>LOG10(Table1342[[#This Row],[Fare]]+1)</f>
        <v>1.544326062695947</v>
      </c>
      <c r="K413" s="14">
        <f>IF(Table1342[[#This Row],[Pclass]]=1,1,0)</f>
        <v>1</v>
      </c>
      <c r="L413" s="14">
        <f>IF(Table1342[[#This Row],[Pclass]]=2,1,0)</f>
        <v>0</v>
      </c>
      <c r="M413" s="14">
        <f>IF(Table1342[[#This Row],[Embarked]]="S",1,0)</f>
        <v>1</v>
      </c>
      <c r="N413" s="14">
        <f>IF(Table1342[[#This Row],[Embarked]]="C",1,0)</f>
        <v>0</v>
      </c>
      <c r="O413" s="14">
        <f>IF(Table1342[[#This Row],[Sex]]="male",1,0)</f>
        <v>1</v>
      </c>
      <c r="P413" s="14">
        <v>1</v>
      </c>
      <c r="V413" s="22">
        <v>-1.3636333205919933</v>
      </c>
      <c r="W413" s="22">
        <v>0.38013382835550624</v>
      </c>
      <c r="X413" s="20">
        <f t="shared" si="12"/>
        <v>0</v>
      </c>
      <c r="Y413" s="20">
        <f t="shared" si="12"/>
        <v>0.38013382835550624</v>
      </c>
      <c r="Z413" s="20">
        <f t="shared" si="13"/>
        <v>0.38013382835550624</v>
      </c>
      <c r="AA413" s="20">
        <f>(Table134[[#This Row],[Survived]]-Z413)^2</f>
        <v>0.14450172746021347</v>
      </c>
    </row>
    <row r="414" spans="1:27" x14ac:dyDescent="0.25">
      <c r="A414" s="14">
        <v>1</v>
      </c>
      <c r="B414" s="14" t="s">
        <v>9</v>
      </c>
      <c r="C414" s="14">
        <v>2</v>
      </c>
      <c r="D414" s="14" t="s">
        <v>10</v>
      </c>
      <c r="E414" s="14">
        <v>34</v>
      </c>
      <c r="F414" s="15">
        <v>10.5</v>
      </c>
      <c r="G414" s="14">
        <v>0</v>
      </c>
      <c r="H414" s="14">
        <v>0</v>
      </c>
      <c r="I414" s="20">
        <f>Table1342[[#This Row],[Age]]/$E$1</f>
        <v>0.42499999999999999</v>
      </c>
      <c r="J414" s="20">
        <f>LOG10(Table1342[[#This Row],[Fare]]+1)</f>
        <v>1.0606978403536116</v>
      </c>
      <c r="K414" s="14">
        <f>IF(Table1342[[#This Row],[Pclass]]=1,1,0)</f>
        <v>0</v>
      </c>
      <c r="L414" s="14">
        <f>IF(Table1342[[#This Row],[Pclass]]=2,1,0)</f>
        <v>1</v>
      </c>
      <c r="M414" s="14">
        <f>IF(Table1342[[#This Row],[Embarked]]="S",1,0)</f>
        <v>1</v>
      </c>
      <c r="N414" s="14">
        <f>IF(Table1342[[#This Row],[Embarked]]="C",1,0)</f>
        <v>0</v>
      </c>
      <c r="O414" s="14">
        <f>IF(Table1342[[#This Row],[Sex]]="male",1,0)</f>
        <v>0</v>
      </c>
      <c r="P414" s="14">
        <v>1</v>
      </c>
      <c r="V414" s="22">
        <v>-1.002345275098097</v>
      </c>
      <c r="W414" s="22">
        <v>0.75562175955284916</v>
      </c>
      <c r="X414" s="20">
        <f t="shared" si="12"/>
        <v>0</v>
      </c>
      <c r="Y414" s="20">
        <f t="shared" si="12"/>
        <v>0.75562175955284916</v>
      </c>
      <c r="Z414" s="20">
        <f t="shared" si="13"/>
        <v>0.75562175955284916</v>
      </c>
      <c r="AA414" s="20">
        <f>(Table134[[#This Row],[Survived]]-Z414)^2</f>
        <v>5.9720724404045473E-2</v>
      </c>
    </row>
    <row r="415" spans="1:27" x14ac:dyDescent="0.25">
      <c r="A415" s="14">
        <v>1</v>
      </c>
      <c r="B415" s="14" t="s">
        <v>9</v>
      </c>
      <c r="C415" s="14">
        <v>2</v>
      </c>
      <c r="D415" s="14" t="s">
        <v>10</v>
      </c>
      <c r="E415" s="14">
        <v>36</v>
      </c>
      <c r="F415" s="15">
        <v>26</v>
      </c>
      <c r="G415" s="14">
        <v>1</v>
      </c>
      <c r="H415" s="14">
        <v>0</v>
      </c>
      <c r="I415" s="20">
        <f>Table1342[[#This Row],[Age]]/$E$1</f>
        <v>0.45</v>
      </c>
      <c r="J415" s="20">
        <f>LOG10(Table1342[[#This Row],[Fare]]+1)</f>
        <v>1.4313637641589874</v>
      </c>
      <c r="K415" s="14">
        <f>IF(Table1342[[#This Row],[Pclass]]=1,1,0)</f>
        <v>0</v>
      </c>
      <c r="L415" s="14">
        <f>IF(Table1342[[#This Row],[Pclass]]=2,1,0)</f>
        <v>1</v>
      </c>
      <c r="M415" s="14">
        <f>IF(Table1342[[#This Row],[Embarked]]="S",1,0)</f>
        <v>1</v>
      </c>
      <c r="N415" s="14">
        <f>IF(Table1342[[#This Row],[Embarked]]="C",1,0)</f>
        <v>0</v>
      </c>
      <c r="O415" s="14">
        <f>IF(Table1342[[#This Row],[Sex]]="male",1,0)</f>
        <v>0</v>
      </c>
      <c r="P415" s="14">
        <v>1</v>
      </c>
      <c r="V415" s="22">
        <v>-1.034168995733395</v>
      </c>
      <c r="W415" s="22">
        <v>0.6912043620314412</v>
      </c>
      <c r="X415" s="20">
        <f t="shared" si="12"/>
        <v>0</v>
      </c>
      <c r="Y415" s="20">
        <f t="shared" si="12"/>
        <v>0.6912043620314412</v>
      </c>
      <c r="Z415" s="20">
        <f t="shared" si="13"/>
        <v>0.6912043620314412</v>
      </c>
      <c r="AA415" s="20">
        <f>(Table134[[#This Row],[Survived]]-Z415)^2</f>
        <v>9.5354746028409237E-2</v>
      </c>
    </row>
    <row r="416" spans="1:27" x14ac:dyDescent="0.25">
      <c r="A416" s="14">
        <v>0</v>
      </c>
      <c r="B416" s="14" t="s">
        <v>9</v>
      </c>
      <c r="C416" s="14">
        <v>3</v>
      </c>
      <c r="D416" s="14" t="s">
        <v>8</v>
      </c>
      <c r="E416" s="14">
        <v>32</v>
      </c>
      <c r="F416" s="15">
        <v>7.8958000000000004</v>
      </c>
      <c r="G416" s="14">
        <v>0</v>
      </c>
      <c r="H416" s="14">
        <v>0</v>
      </c>
      <c r="I416" s="20">
        <f>Table1342[[#This Row],[Age]]/$E$1</f>
        <v>0.4</v>
      </c>
      <c r="J416" s="20">
        <f>LOG10(Table1342[[#This Row],[Fare]]+1)</f>
        <v>0.94918501031343461</v>
      </c>
      <c r="K416" s="14">
        <f>IF(Table1342[[#This Row],[Pclass]]=1,1,0)</f>
        <v>0</v>
      </c>
      <c r="L416" s="14">
        <f>IF(Table1342[[#This Row],[Pclass]]=2,1,0)</f>
        <v>0</v>
      </c>
      <c r="M416" s="14">
        <f>IF(Table1342[[#This Row],[Embarked]]="S",1,0)</f>
        <v>1</v>
      </c>
      <c r="N416" s="14">
        <f>IF(Table1342[[#This Row],[Embarked]]="C",1,0)</f>
        <v>0</v>
      </c>
      <c r="O416" s="14">
        <f>IF(Table1342[[#This Row],[Sex]]="male",1,0)</f>
        <v>1</v>
      </c>
      <c r="P416" s="14">
        <v>1</v>
      </c>
      <c r="V416" s="22">
        <v>-1.6058502314120393</v>
      </c>
      <c r="W416" s="22">
        <v>6.1023118540483701E-2</v>
      </c>
      <c r="X416" s="20">
        <f t="shared" si="12"/>
        <v>0</v>
      </c>
      <c r="Y416" s="20">
        <f t="shared" si="12"/>
        <v>6.1023118540483701E-2</v>
      </c>
      <c r="Z416" s="20">
        <f t="shared" si="13"/>
        <v>6.1023118540483701E-2</v>
      </c>
      <c r="AA416" s="20">
        <f>(Table134[[#This Row],[Survived]]-Z416)^2</f>
        <v>3.7238209964059257E-3</v>
      </c>
    </row>
    <row r="417" spans="1:27" x14ac:dyDescent="0.25">
      <c r="A417" s="14">
        <v>1</v>
      </c>
      <c r="B417" s="14" t="s">
        <v>9</v>
      </c>
      <c r="C417" s="14">
        <v>1</v>
      </c>
      <c r="D417" s="14" t="s">
        <v>10</v>
      </c>
      <c r="E417" s="14">
        <v>30</v>
      </c>
      <c r="F417" s="15">
        <v>93.5</v>
      </c>
      <c r="G417" s="14">
        <v>0</v>
      </c>
      <c r="H417" s="14">
        <v>0</v>
      </c>
      <c r="I417" s="20">
        <f>Table1342[[#This Row],[Age]]/$E$1</f>
        <v>0.375</v>
      </c>
      <c r="J417" s="20">
        <f>LOG10(Table1342[[#This Row],[Fare]]+1)</f>
        <v>1.975431808509263</v>
      </c>
      <c r="K417" s="14">
        <f>IF(Table1342[[#This Row],[Pclass]]=1,1,0)</f>
        <v>1</v>
      </c>
      <c r="L417" s="14">
        <f>IF(Table1342[[#This Row],[Pclass]]=2,1,0)</f>
        <v>0</v>
      </c>
      <c r="M417" s="14">
        <f>IF(Table1342[[#This Row],[Embarked]]="S",1,0)</f>
        <v>1</v>
      </c>
      <c r="N417" s="14">
        <f>IF(Table1342[[#This Row],[Embarked]]="C",1,0)</f>
        <v>0</v>
      </c>
      <c r="O417" s="14">
        <f>IF(Table1342[[#This Row],[Sex]]="male",1,0)</f>
        <v>0</v>
      </c>
      <c r="P417" s="14">
        <v>1</v>
      </c>
      <c r="V417" s="22">
        <v>-0.70191467861520507</v>
      </c>
      <c r="W417" s="22">
        <v>1.0172341109927254</v>
      </c>
      <c r="X417" s="20">
        <f t="shared" si="12"/>
        <v>0</v>
      </c>
      <c r="Y417" s="20">
        <f t="shared" si="12"/>
        <v>1.0172341109927254</v>
      </c>
      <c r="Z417" s="20">
        <f t="shared" si="13"/>
        <v>1.0172341109927254</v>
      </c>
      <c r="AA417" s="20">
        <f>(Table134[[#This Row],[Survived]]-Z417)^2</f>
        <v>2.9701458170957939E-4</v>
      </c>
    </row>
    <row r="418" spans="1:27" x14ac:dyDescent="0.25">
      <c r="A418" s="14">
        <v>0</v>
      </c>
      <c r="B418" s="14" t="s">
        <v>9</v>
      </c>
      <c r="C418" s="14">
        <v>3</v>
      </c>
      <c r="D418" s="14" t="s">
        <v>8</v>
      </c>
      <c r="E418" s="14">
        <v>22</v>
      </c>
      <c r="F418" s="15">
        <v>7.8958000000000004</v>
      </c>
      <c r="G418" s="14">
        <v>0</v>
      </c>
      <c r="H418" s="14">
        <v>0</v>
      </c>
      <c r="I418" s="20">
        <f>Table1342[[#This Row],[Age]]/$E$1</f>
        <v>0.27500000000000002</v>
      </c>
      <c r="J418" s="20">
        <f>LOG10(Table1342[[#This Row],[Fare]]+1)</f>
        <v>0.94918501031343461</v>
      </c>
      <c r="K418" s="14">
        <f>IF(Table1342[[#This Row],[Pclass]]=1,1,0)</f>
        <v>0</v>
      </c>
      <c r="L418" s="14">
        <f>IF(Table1342[[#This Row],[Pclass]]=2,1,0)</f>
        <v>0</v>
      </c>
      <c r="M418" s="14">
        <f>IF(Table1342[[#This Row],[Embarked]]="S",1,0)</f>
        <v>1</v>
      </c>
      <c r="N418" s="14">
        <f>IF(Table1342[[#This Row],[Embarked]]="C",1,0)</f>
        <v>0</v>
      </c>
      <c r="O418" s="14">
        <f>IF(Table1342[[#This Row],[Sex]]="male",1,0)</f>
        <v>1</v>
      </c>
      <c r="P418" s="14">
        <v>1</v>
      </c>
      <c r="V418" s="22">
        <v>-1.5139551450262758</v>
      </c>
      <c r="W418" s="22">
        <v>0.12663675577293487</v>
      </c>
      <c r="X418" s="20">
        <f t="shared" si="12"/>
        <v>0</v>
      </c>
      <c r="Y418" s="20">
        <f t="shared" si="12"/>
        <v>0.12663675577293487</v>
      </c>
      <c r="Z418" s="20">
        <f t="shared" si="13"/>
        <v>0.12663675577293487</v>
      </c>
      <c r="AA418" s="20">
        <f>(Table134[[#This Row],[Survived]]-Z418)^2</f>
        <v>1.6036867912693955E-2</v>
      </c>
    </row>
    <row r="419" spans="1:27" x14ac:dyDescent="0.25">
      <c r="A419" s="14">
        <v>1</v>
      </c>
      <c r="B419" s="14" t="s">
        <v>11</v>
      </c>
      <c r="C419" s="14">
        <v>1</v>
      </c>
      <c r="D419" s="14" t="s">
        <v>10</v>
      </c>
      <c r="E419" s="14">
        <v>44</v>
      </c>
      <c r="F419" s="15">
        <v>57.979199999999999</v>
      </c>
      <c r="G419" s="14">
        <v>0</v>
      </c>
      <c r="H419" s="14">
        <v>1</v>
      </c>
      <c r="I419" s="20">
        <f>Table1342[[#This Row],[Age]]/$E$1</f>
        <v>0.55000000000000004</v>
      </c>
      <c r="J419" s="20">
        <f>LOG10(Table1342[[#This Row],[Fare]]+1)</f>
        <v>1.770698877440231</v>
      </c>
      <c r="K419" s="14">
        <f>IF(Table1342[[#This Row],[Pclass]]=1,1,0)</f>
        <v>1</v>
      </c>
      <c r="L419" s="14">
        <f>IF(Table1342[[#This Row],[Pclass]]=2,1,0)</f>
        <v>0</v>
      </c>
      <c r="M419" s="14">
        <f>IF(Table1342[[#This Row],[Embarked]]="S",1,0)</f>
        <v>0</v>
      </c>
      <c r="N419" s="14">
        <f>IF(Table1342[[#This Row],[Embarked]]="C",1,0)</f>
        <v>1</v>
      </c>
      <c r="O419" s="14">
        <f>IF(Table1342[[#This Row],[Sex]]="male",1,0)</f>
        <v>0</v>
      </c>
      <c r="P419" s="14">
        <v>1</v>
      </c>
      <c r="V419" s="22">
        <v>0.88842543810534913</v>
      </c>
      <c r="W419" s="22">
        <v>-2.4714987607834376</v>
      </c>
      <c r="X419" s="20">
        <f t="shared" si="12"/>
        <v>0.88842543810534913</v>
      </c>
      <c r="Y419" s="20">
        <f t="shared" si="12"/>
        <v>0</v>
      </c>
      <c r="Z419" s="20">
        <f t="shared" si="13"/>
        <v>0.88842543810534913</v>
      </c>
      <c r="AA419" s="20">
        <f>(Table134[[#This Row],[Survived]]-Z419)^2</f>
        <v>1.2448882861983278E-2</v>
      </c>
    </row>
    <row r="420" spans="1:27" x14ac:dyDescent="0.25">
      <c r="A420" s="14">
        <v>0</v>
      </c>
      <c r="B420" s="14" t="s">
        <v>12</v>
      </c>
      <c r="C420" s="14">
        <v>3</v>
      </c>
      <c r="D420" s="14" t="s">
        <v>8</v>
      </c>
      <c r="E420" s="14">
        <v>40.5</v>
      </c>
      <c r="F420" s="15">
        <v>7.75</v>
      </c>
      <c r="G420" s="14">
        <v>0</v>
      </c>
      <c r="H420" s="14">
        <v>0</v>
      </c>
      <c r="I420" s="20">
        <f>Table1342[[#This Row],[Age]]/$E$1</f>
        <v>0.50624999999999998</v>
      </c>
      <c r="J420" s="20">
        <f>LOG10(Table1342[[#This Row],[Fare]]+1)</f>
        <v>0.94200805302231327</v>
      </c>
      <c r="K420" s="14">
        <f>IF(Table1342[[#This Row],[Pclass]]=1,1,0)</f>
        <v>0</v>
      </c>
      <c r="L420" s="14">
        <f>IF(Table1342[[#This Row],[Pclass]]=2,1,0)</f>
        <v>0</v>
      </c>
      <c r="M420" s="14">
        <f>IF(Table1342[[#This Row],[Embarked]]="S",1,0)</f>
        <v>0</v>
      </c>
      <c r="N420" s="14">
        <f>IF(Table1342[[#This Row],[Embarked]]="C",1,0)</f>
        <v>0</v>
      </c>
      <c r="O420" s="14">
        <f>IF(Table1342[[#This Row],[Sex]]="male",1,0)</f>
        <v>1</v>
      </c>
      <c r="P420" s="14">
        <v>1</v>
      </c>
      <c r="V420" s="22">
        <v>-0.13997610434447039</v>
      </c>
      <c r="W420" s="22">
        <v>-2.6999853880524722</v>
      </c>
      <c r="X420" s="20">
        <f t="shared" si="12"/>
        <v>0</v>
      </c>
      <c r="Y420" s="20">
        <f t="shared" si="12"/>
        <v>0</v>
      </c>
      <c r="Z420" s="20">
        <f t="shared" si="13"/>
        <v>0</v>
      </c>
      <c r="AA420" s="20">
        <f>(Table134[[#This Row],[Survived]]-Z420)^2</f>
        <v>0</v>
      </c>
    </row>
    <row r="421" spans="1:27" x14ac:dyDescent="0.25">
      <c r="A421" s="14">
        <v>1</v>
      </c>
      <c r="B421" s="14" t="s">
        <v>9</v>
      </c>
      <c r="C421" s="14">
        <v>2</v>
      </c>
      <c r="D421" s="14" t="s">
        <v>10</v>
      </c>
      <c r="E421" s="14">
        <v>50</v>
      </c>
      <c r="F421" s="15">
        <v>10.5</v>
      </c>
      <c r="G421" s="14">
        <v>0</v>
      </c>
      <c r="H421" s="14">
        <v>0</v>
      </c>
      <c r="I421" s="20">
        <f>Table1342[[#This Row],[Age]]/$E$1</f>
        <v>0.625</v>
      </c>
      <c r="J421" s="20">
        <f>LOG10(Table1342[[#This Row],[Fare]]+1)</f>
        <v>1.0606978403536116</v>
      </c>
      <c r="K421" s="14">
        <f>IF(Table1342[[#This Row],[Pclass]]=1,1,0)</f>
        <v>0</v>
      </c>
      <c r="L421" s="14">
        <f>IF(Table1342[[#This Row],[Pclass]]=2,1,0)</f>
        <v>1</v>
      </c>
      <c r="M421" s="14">
        <f>IF(Table1342[[#This Row],[Embarked]]="S",1,0)</f>
        <v>1</v>
      </c>
      <c r="N421" s="14">
        <f>IF(Table1342[[#This Row],[Embarked]]="C",1,0)</f>
        <v>0</v>
      </c>
      <c r="O421" s="14">
        <f>IF(Table1342[[#This Row],[Sex]]="male",1,0)</f>
        <v>0</v>
      </c>
      <c r="P421" s="14">
        <v>1</v>
      </c>
      <c r="V421" s="22">
        <v>-1.1493774133153185</v>
      </c>
      <c r="W421" s="22">
        <v>0.65063993998092684</v>
      </c>
      <c r="X421" s="20">
        <f t="shared" si="12"/>
        <v>0</v>
      </c>
      <c r="Y421" s="20">
        <f t="shared" si="12"/>
        <v>0.65063993998092684</v>
      </c>
      <c r="Z421" s="20">
        <f t="shared" si="13"/>
        <v>0.65063993998092684</v>
      </c>
      <c r="AA421" s="20">
        <f>(Table134[[#This Row],[Survived]]-Z421)^2</f>
        <v>0.1220524515365304</v>
      </c>
    </row>
    <row r="422" spans="1:27" x14ac:dyDescent="0.25">
      <c r="A422" s="14">
        <v>0</v>
      </c>
      <c r="B422" s="14" t="s">
        <v>9</v>
      </c>
      <c r="C422" s="14">
        <v>3</v>
      </c>
      <c r="D422" s="14" t="s">
        <v>8</v>
      </c>
      <c r="E422" s="14">
        <v>39</v>
      </c>
      <c r="F422" s="15">
        <v>7.9249999999999998</v>
      </c>
      <c r="G422" s="14">
        <v>0</v>
      </c>
      <c r="H422" s="14">
        <v>0</v>
      </c>
      <c r="I422" s="20">
        <f>Table1342[[#This Row],[Age]]/$E$1</f>
        <v>0.48749999999999999</v>
      </c>
      <c r="J422" s="20">
        <f>LOG10(Table1342[[#This Row],[Fare]]+1)</f>
        <v>0.95060822478423079</v>
      </c>
      <c r="K422" s="14">
        <f>IF(Table1342[[#This Row],[Pclass]]=1,1,0)</f>
        <v>0</v>
      </c>
      <c r="L422" s="14">
        <f>IF(Table1342[[#This Row],[Pclass]]=2,1,0)</f>
        <v>0</v>
      </c>
      <c r="M422" s="14">
        <f>IF(Table1342[[#This Row],[Embarked]]="S",1,0)</f>
        <v>1</v>
      </c>
      <c r="N422" s="14">
        <f>IF(Table1342[[#This Row],[Embarked]]="C",1,0)</f>
        <v>0</v>
      </c>
      <c r="O422" s="14">
        <f>IF(Table1342[[#This Row],[Sex]]="male",1,0)</f>
        <v>1</v>
      </c>
      <c r="P422" s="14">
        <v>1</v>
      </c>
      <c r="V422" s="22">
        <v>-1.6701602354884837</v>
      </c>
      <c r="W422" s="22">
        <v>1.5195267699803061E-2</v>
      </c>
      <c r="X422" s="20">
        <f t="shared" si="12"/>
        <v>0</v>
      </c>
      <c r="Y422" s="20">
        <f t="shared" si="12"/>
        <v>1.5195267699803061E-2</v>
      </c>
      <c r="Z422" s="20">
        <f t="shared" si="13"/>
        <v>1.5195267699803061E-2</v>
      </c>
      <c r="AA422" s="20">
        <f>(Table134[[#This Row],[Survived]]-Z422)^2</f>
        <v>2.3089616046867821E-4</v>
      </c>
    </row>
    <row r="423" spans="1:27" x14ac:dyDescent="0.25">
      <c r="A423" s="14">
        <v>0</v>
      </c>
      <c r="B423" s="14" t="s">
        <v>9</v>
      </c>
      <c r="C423" s="14">
        <v>2</v>
      </c>
      <c r="D423" s="14" t="s">
        <v>8</v>
      </c>
      <c r="E423" s="14">
        <v>23</v>
      </c>
      <c r="F423" s="15">
        <v>11.5</v>
      </c>
      <c r="G423" s="14">
        <v>2</v>
      </c>
      <c r="H423" s="14">
        <v>1</v>
      </c>
      <c r="I423" s="20">
        <f>Table1342[[#This Row],[Age]]/$E$1</f>
        <v>0.28749999999999998</v>
      </c>
      <c r="J423" s="20">
        <f>LOG10(Table1342[[#This Row],[Fare]]+1)</f>
        <v>1.0969100130080565</v>
      </c>
      <c r="K423" s="14">
        <f>IF(Table1342[[#This Row],[Pclass]]=1,1,0)</f>
        <v>0</v>
      </c>
      <c r="L423" s="14">
        <f>IF(Table1342[[#This Row],[Pclass]]=2,1,0)</f>
        <v>1</v>
      </c>
      <c r="M423" s="14">
        <f>IF(Table1342[[#This Row],[Embarked]]="S",1,0)</f>
        <v>1</v>
      </c>
      <c r="N423" s="14">
        <f>IF(Table1342[[#This Row],[Embarked]]="C",1,0)</f>
        <v>0</v>
      </c>
      <c r="O423" s="14">
        <f>IF(Table1342[[#This Row],[Sex]]="male",1,0)</f>
        <v>1</v>
      </c>
      <c r="P423" s="14">
        <v>1</v>
      </c>
      <c r="V423" s="22">
        <v>-1.4715098660356827</v>
      </c>
      <c r="W423" s="22">
        <v>0.16990738040956677</v>
      </c>
      <c r="X423" s="20">
        <f t="shared" si="12"/>
        <v>0</v>
      </c>
      <c r="Y423" s="20">
        <f t="shared" si="12"/>
        <v>0.16990738040956677</v>
      </c>
      <c r="Z423" s="20">
        <f t="shared" si="13"/>
        <v>0.16990738040956677</v>
      </c>
      <c r="AA423" s="20">
        <f>(Table134[[#This Row],[Survived]]-Z423)^2</f>
        <v>2.8868517917641234E-2</v>
      </c>
    </row>
    <row r="424" spans="1:27" x14ac:dyDescent="0.25">
      <c r="A424" s="14">
        <v>1</v>
      </c>
      <c r="B424" s="14" t="s">
        <v>9</v>
      </c>
      <c r="C424" s="14">
        <v>2</v>
      </c>
      <c r="D424" s="14" t="s">
        <v>10</v>
      </c>
      <c r="E424" s="14">
        <v>2</v>
      </c>
      <c r="F424" s="15">
        <v>26</v>
      </c>
      <c r="G424" s="14">
        <v>1</v>
      </c>
      <c r="H424" s="14">
        <v>1</v>
      </c>
      <c r="I424" s="20">
        <f>Table1342[[#This Row],[Age]]/$E$1</f>
        <v>2.5000000000000001E-2</v>
      </c>
      <c r="J424" s="20">
        <f>LOG10(Table1342[[#This Row],[Fare]]+1)</f>
        <v>1.4313637641589874</v>
      </c>
      <c r="K424" s="14">
        <f>IF(Table1342[[#This Row],[Pclass]]=1,1,0)</f>
        <v>0</v>
      </c>
      <c r="L424" s="14">
        <f>IF(Table1342[[#This Row],[Pclass]]=2,1,0)</f>
        <v>1</v>
      </c>
      <c r="M424" s="14">
        <f>IF(Table1342[[#This Row],[Embarked]]="S",1,0)</f>
        <v>1</v>
      </c>
      <c r="N424" s="14">
        <f>IF(Table1342[[#This Row],[Embarked]]="C",1,0)</f>
        <v>0</v>
      </c>
      <c r="O424" s="14">
        <f>IF(Table1342[[#This Row],[Sex]]="male",1,0)</f>
        <v>0</v>
      </c>
      <c r="P424" s="14">
        <v>1</v>
      </c>
      <c r="V424" s="22">
        <v>-0.75640085522142808</v>
      </c>
      <c r="W424" s="22">
        <v>0.9041273439683124</v>
      </c>
      <c r="X424" s="20">
        <f t="shared" si="12"/>
        <v>0</v>
      </c>
      <c r="Y424" s="20">
        <f t="shared" si="12"/>
        <v>0.9041273439683124</v>
      </c>
      <c r="Z424" s="20">
        <f t="shared" si="13"/>
        <v>0.9041273439683124</v>
      </c>
      <c r="AA424" s="20">
        <f>(Table134[[#This Row],[Survived]]-Z424)^2</f>
        <v>9.1915661745702835E-3</v>
      </c>
    </row>
    <row r="425" spans="1:27" x14ac:dyDescent="0.25">
      <c r="A425" s="14">
        <v>0</v>
      </c>
      <c r="B425" s="14" t="s">
        <v>11</v>
      </c>
      <c r="C425" s="14">
        <v>3</v>
      </c>
      <c r="D425" s="14" t="s">
        <v>8</v>
      </c>
      <c r="E425" s="14">
        <v>17</v>
      </c>
      <c r="F425" s="15">
        <v>7.2291999999999996</v>
      </c>
      <c r="G425" s="14">
        <v>1</v>
      </c>
      <c r="H425" s="14">
        <v>1</v>
      </c>
      <c r="I425" s="20">
        <f>Table1342[[#This Row],[Age]]/$E$1</f>
        <v>0.21249999999999999</v>
      </c>
      <c r="J425" s="20">
        <f>LOG10(Table1342[[#This Row],[Fare]]+1)</f>
        <v>0.91535761741483168</v>
      </c>
      <c r="K425" s="14">
        <f>IF(Table1342[[#This Row],[Pclass]]=1,1,0)</f>
        <v>0</v>
      </c>
      <c r="L425" s="14">
        <f>IF(Table1342[[#This Row],[Pclass]]=2,1,0)</f>
        <v>0</v>
      </c>
      <c r="M425" s="14">
        <f>IF(Table1342[[#This Row],[Embarked]]="S",1,0)</f>
        <v>0</v>
      </c>
      <c r="N425" s="14">
        <f>IF(Table1342[[#This Row],[Embarked]]="C",1,0)</f>
        <v>1</v>
      </c>
      <c r="O425" s="14">
        <f>IF(Table1342[[#This Row],[Sex]]="male",1,0)</f>
        <v>1</v>
      </c>
      <c r="P425" s="14">
        <v>1</v>
      </c>
      <c r="V425" s="22">
        <v>0.23521710030173915</v>
      </c>
      <c r="W425" s="22">
        <v>-3.3029986739718007</v>
      </c>
      <c r="X425" s="20">
        <f t="shared" si="12"/>
        <v>0.23521710030173915</v>
      </c>
      <c r="Y425" s="20">
        <f t="shared" si="12"/>
        <v>0</v>
      </c>
      <c r="Z425" s="20">
        <f t="shared" si="13"/>
        <v>0.23521710030173915</v>
      </c>
      <c r="AA425" s="20">
        <f>(Table134[[#This Row],[Survived]]-Z425)^2</f>
        <v>5.5327084274358417E-2</v>
      </c>
    </row>
    <row r="426" spans="1:27" x14ac:dyDescent="0.25">
      <c r="A426" s="14">
        <v>0</v>
      </c>
      <c r="B426" s="14" t="s">
        <v>9</v>
      </c>
      <c r="C426" s="14">
        <v>3</v>
      </c>
      <c r="D426" s="14" t="s">
        <v>10</v>
      </c>
      <c r="E426" s="14">
        <v>30</v>
      </c>
      <c r="F426" s="15">
        <v>8.6624999999999996</v>
      </c>
      <c r="G426" s="14">
        <v>0</v>
      </c>
      <c r="H426" s="14">
        <v>0</v>
      </c>
      <c r="I426" s="20">
        <f>Table1342[[#This Row],[Age]]/$E$1</f>
        <v>0.375</v>
      </c>
      <c r="J426" s="20">
        <f>LOG10(Table1342[[#This Row],[Fare]]+1)</f>
        <v>0.98508950692638131</v>
      </c>
      <c r="K426" s="14">
        <f>IF(Table1342[[#This Row],[Pclass]]=1,1,0)</f>
        <v>0</v>
      </c>
      <c r="L426" s="14">
        <f>IF(Table1342[[#This Row],[Pclass]]=2,1,0)</f>
        <v>0</v>
      </c>
      <c r="M426" s="14">
        <f>IF(Table1342[[#This Row],[Embarked]]="S",1,0)</f>
        <v>1</v>
      </c>
      <c r="N426" s="14">
        <f>IF(Table1342[[#This Row],[Embarked]]="C",1,0)</f>
        <v>0</v>
      </c>
      <c r="O426" s="14">
        <f>IF(Table1342[[#This Row],[Sex]]="male",1,0)</f>
        <v>0</v>
      </c>
      <c r="P426" s="14">
        <v>1</v>
      </c>
      <c r="V426" s="22">
        <v>-1.0865716339245031</v>
      </c>
      <c r="W426" s="22">
        <v>0.571463997784047</v>
      </c>
      <c r="X426" s="20">
        <f t="shared" si="12"/>
        <v>0</v>
      </c>
      <c r="Y426" s="20">
        <f t="shared" si="12"/>
        <v>0.571463997784047</v>
      </c>
      <c r="Z426" s="20">
        <f t="shared" si="13"/>
        <v>0.571463997784047</v>
      </c>
      <c r="AA426" s="20">
        <f>(Table134[[#This Row],[Survived]]-Z426)^2</f>
        <v>0.32657110076332529</v>
      </c>
    </row>
    <row r="427" spans="1:27" x14ac:dyDescent="0.25">
      <c r="A427" s="14">
        <v>1</v>
      </c>
      <c r="B427" s="14" t="s">
        <v>9</v>
      </c>
      <c r="C427" s="14">
        <v>2</v>
      </c>
      <c r="D427" s="14" t="s">
        <v>10</v>
      </c>
      <c r="E427" s="14">
        <v>7</v>
      </c>
      <c r="F427" s="15">
        <v>26.25</v>
      </c>
      <c r="G427" s="14">
        <v>0</v>
      </c>
      <c r="H427" s="14">
        <v>2</v>
      </c>
      <c r="I427" s="20">
        <f>Table1342[[#This Row],[Age]]/$E$1</f>
        <v>8.7499999999999994E-2</v>
      </c>
      <c r="J427" s="20">
        <f>LOG10(Table1342[[#This Row],[Fare]]+1)</f>
        <v>1.4353665066126613</v>
      </c>
      <c r="K427" s="14">
        <f>IF(Table1342[[#This Row],[Pclass]]=1,1,0)</f>
        <v>0</v>
      </c>
      <c r="L427" s="14">
        <f>IF(Table1342[[#This Row],[Pclass]]=2,1,0)</f>
        <v>1</v>
      </c>
      <c r="M427" s="14">
        <f>IF(Table1342[[#This Row],[Embarked]]="S",1,0)</f>
        <v>1</v>
      </c>
      <c r="N427" s="14">
        <f>IF(Table1342[[#This Row],[Embarked]]="C",1,0)</f>
        <v>0</v>
      </c>
      <c r="O427" s="14">
        <f>IF(Table1342[[#This Row],[Sex]]="male",1,0)</f>
        <v>0</v>
      </c>
      <c r="P427" s="14">
        <v>1</v>
      </c>
      <c r="V427" s="22">
        <v>-0.81922029089727855</v>
      </c>
      <c r="W427" s="22">
        <v>0.93922361079857586</v>
      </c>
      <c r="X427" s="20">
        <f t="shared" si="12"/>
        <v>0</v>
      </c>
      <c r="Y427" s="20">
        <f t="shared" si="12"/>
        <v>0.93922361079857586</v>
      </c>
      <c r="Z427" s="20">
        <f t="shared" si="13"/>
        <v>0.93922361079857586</v>
      </c>
      <c r="AA427" s="20">
        <f>(Table134[[#This Row],[Survived]]-Z427)^2</f>
        <v>3.693769484362985E-3</v>
      </c>
    </row>
    <row r="428" spans="1:27" x14ac:dyDescent="0.25">
      <c r="A428" s="14">
        <v>0</v>
      </c>
      <c r="B428" s="14" t="s">
        <v>9</v>
      </c>
      <c r="C428" s="14">
        <v>1</v>
      </c>
      <c r="D428" s="14" t="s">
        <v>8</v>
      </c>
      <c r="E428" s="14">
        <v>45</v>
      </c>
      <c r="F428" s="15">
        <v>26.55</v>
      </c>
      <c r="G428" s="14">
        <v>0</v>
      </c>
      <c r="H428" s="14">
        <v>0</v>
      </c>
      <c r="I428" s="20">
        <f>Table1342[[#This Row],[Age]]/$E$1</f>
        <v>0.5625</v>
      </c>
      <c r="J428" s="20">
        <f>LOG10(Table1342[[#This Row],[Fare]]+1)</f>
        <v>1.4401216031878039</v>
      </c>
      <c r="K428" s="14">
        <f>IF(Table1342[[#This Row],[Pclass]]=1,1,0)</f>
        <v>1</v>
      </c>
      <c r="L428" s="14">
        <f>IF(Table1342[[#This Row],[Pclass]]=2,1,0)</f>
        <v>0</v>
      </c>
      <c r="M428" s="14">
        <f>IF(Table1342[[#This Row],[Embarked]]="S",1,0)</f>
        <v>1</v>
      </c>
      <c r="N428" s="14">
        <f>IF(Table1342[[#This Row],[Embarked]]="C",1,0)</f>
        <v>0</v>
      </c>
      <c r="O428" s="14">
        <f>IF(Table1342[[#This Row],[Sex]]="male",1,0)</f>
        <v>1</v>
      </c>
      <c r="P428" s="14">
        <v>1</v>
      </c>
      <c r="V428" s="22">
        <v>-1.3464665240172391</v>
      </c>
      <c r="W428" s="22">
        <v>0.38581066773368411</v>
      </c>
      <c r="X428" s="20">
        <f t="shared" si="12"/>
        <v>0</v>
      </c>
      <c r="Y428" s="20">
        <f t="shared" si="12"/>
        <v>0.38581066773368411</v>
      </c>
      <c r="Z428" s="20">
        <f t="shared" si="13"/>
        <v>0.38581066773368411</v>
      </c>
      <c r="AA428" s="20">
        <f>(Table134[[#This Row],[Survived]]-Z428)^2</f>
        <v>0.14884987133711119</v>
      </c>
    </row>
    <row r="429" spans="1:27" x14ac:dyDescent="0.25">
      <c r="A429" s="14">
        <v>1</v>
      </c>
      <c r="B429" s="14" t="s">
        <v>11</v>
      </c>
      <c r="C429" s="14">
        <v>1</v>
      </c>
      <c r="D429" s="14" t="s">
        <v>10</v>
      </c>
      <c r="E429" s="14">
        <v>30</v>
      </c>
      <c r="F429" s="15">
        <v>106.425</v>
      </c>
      <c r="G429" s="14">
        <v>0</v>
      </c>
      <c r="H429" s="14">
        <v>0</v>
      </c>
      <c r="I429" s="20">
        <f>Table1342[[#This Row],[Age]]/$E$1</f>
        <v>0.375</v>
      </c>
      <c r="J429" s="20">
        <f>LOG10(Table1342[[#This Row],[Fare]]+1)</f>
        <v>2.031105362355941</v>
      </c>
      <c r="K429" s="14">
        <f>IF(Table1342[[#This Row],[Pclass]]=1,1,0)</f>
        <v>1</v>
      </c>
      <c r="L429" s="14">
        <f>IF(Table1342[[#This Row],[Pclass]]=2,1,0)</f>
        <v>0</v>
      </c>
      <c r="M429" s="14">
        <f>IF(Table1342[[#This Row],[Embarked]]="S",1,0)</f>
        <v>0</v>
      </c>
      <c r="N429" s="14">
        <f>IF(Table1342[[#This Row],[Embarked]]="C",1,0)</f>
        <v>1</v>
      </c>
      <c r="O429" s="14">
        <f>IF(Table1342[[#This Row],[Sex]]="male",1,0)</f>
        <v>0</v>
      </c>
      <c r="P429" s="14">
        <v>1</v>
      </c>
      <c r="V429" s="22">
        <v>1.0547830464361523</v>
      </c>
      <c r="W429" s="22">
        <v>-2.3508690425477248</v>
      </c>
      <c r="X429" s="20">
        <f t="shared" si="12"/>
        <v>1.0547830464361523</v>
      </c>
      <c r="Y429" s="20">
        <f t="shared" si="12"/>
        <v>0</v>
      </c>
      <c r="Z429" s="20">
        <f t="shared" si="13"/>
        <v>1.0547830464361523</v>
      </c>
      <c r="AA429" s="20">
        <f>(Table134[[#This Row],[Survived]]-Z429)^2</f>
        <v>3.0011821768256173E-3</v>
      </c>
    </row>
    <row r="430" spans="1:27" x14ac:dyDescent="0.25">
      <c r="A430" s="14">
        <v>1</v>
      </c>
      <c r="B430" s="14" t="s">
        <v>11</v>
      </c>
      <c r="C430" s="14">
        <v>1</v>
      </c>
      <c r="D430" s="14" t="s">
        <v>10</v>
      </c>
      <c r="E430" s="14">
        <v>22</v>
      </c>
      <c r="F430" s="15">
        <v>49.5</v>
      </c>
      <c r="G430" s="14">
        <v>0</v>
      </c>
      <c r="H430" s="14">
        <v>2</v>
      </c>
      <c r="I430" s="20">
        <f>Table1342[[#This Row],[Age]]/$E$1</f>
        <v>0.27500000000000002</v>
      </c>
      <c r="J430" s="20">
        <f>LOG10(Table1342[[#This Row],[Fare]]+1)</f>
        <v>1.7032913781186614</v>
      </c>
      <c r="K430" s="14">
        <f>IF(Table1342[[#This Row],[Pclass]]=1,1,0)</f>
        <v>1</v>
      </c>
      <c r="L430" s="14">
        <f>IF(Table1342[[#This Row],[Pclass]]=2,1,0)</f>
        <v>0</v>
      </c>
      <c r="M430" s="14">
        <f>IF(Table1342[[#This Row],[Embarked]]="S",1,0)</f>
        <v>0</v>
      </c>
      <c r="N430" s="14">
        <f>IF(Table1342[[#This Row],[Embarked]]="C",1,0)</f>
        <v>1</v>
      </c>
      <c r="O430" s="14">
        <f>IF(Table1342[[#This Row],[Sex]]="male",1,0)</f>
        <v>0</v>
      </c>
      <c r="P430" s="14">
        <v>1</v>
      </c>
      <c r="V430" s="22">
        <v>1.0551353169005104</v>
      </c>
      <c r="W430" s="22">
        <v>-2.3421287194885938</v>
      </c>
      <c r="X430" s="20">
        <f t="shared" si="12"/>
        <v>1.0551353169005104</v>
      </c>
      <c r="Y430" s="20">
        <f t="shared" si="12"/>
        <v>0</v>
      </c>
      <c r="Z430" s="20">
        <f t="shared" si="13"/>
        <v>1.0551353169005104</v>
      </c>
      <c r="AA430" s="20">
        <f>(Table134[[#This Row],[Survived]]-Z430)^2</f>
        <v>3.0399031697197114E-3</v>
      </c>
    </row>
    <row r="431" spans="1:27" x14ac:dyDescent="0.25">
      <c r="A431" s="14">
        <v>1</v>
      </c>
      <c r="B431" s="14" t="s">
        <v>9</v>
      </c>
      <c r="C431" s="14">
        <v>1</v>
      </c>
      <c r="D431" s="14" t="s">
        <v>10</v>
      </c>
      <c r="E431" s="14">
        <v>36</v>
      </c>
      <c r="F431" s="15">
        <v>71</v>
      </c>
      <c r="G431" s="14">
        <v>0</v>
      </c>
      <c r="H431" s="14">
        <v>2</v>
      </c>
      <c r="I431" s="20">
        <f>Table1342[[#This Row],[Age]]/$E$1</f>
        <v>0.45</v>
      </c>
      <c r="J431" s="20">
        <f>LOG10(Table1342[[#This Row],[Fare]]+1)</f>
        <v>1.8573324964312685</v>
      </c>
      <c r="K431" s="14">
        <f>IF(Table1342[[#This Row],[Pclass]]=1,1,0)</f>
        <v>1</v>
      </c>
      <c r="L431" s="14">
        <f>IF(Table1342[[#This Row],[Pclass]]=2,1,0)</f>
        <v>0</v>
      </c>
      <c r="M431" s="14">
        <f>IF(Table1342[[#This Row],[Embarked]]="S",1,0)</f>
        <v>1</v>
      </c>
      <c r="N431" s="14">
        <f>IF(Table1342[[#This Row],[Embarked]]="C",1,0)</f>
        <v>0</v>
      </c>
      <c r="O431" s="14">
        <f>IF(Table1342[[#This Row],[Sex]]="male",1,0)</f>
        <v>0</v>
      </c>
      <c r="P431" s="14">
        <v>1</v>
      </c>
      <c r="V431" s="22">
        <v>-0.8277758977316807</v>
      </c>
      <c r="W431" s="22">
        <v>0.94910042013278417</v>
      </c>
      <c r="X431" s="20">
        <f t="shared" si="12"/>
        <v>0</v>
      </c>
      <c r="Y431" s="20">
        <f t="shared" si="12"/>
        <v>0.94910042013278417</v>
      </c>
      <c r="Z431" s="20">
        <f t="shared" si="13"/>
        <v>0.94910042013278417</v>
      </c>
      <c r="AA431" s="20">
        <f>(Table134[[#This Row],[Survived]]-Z431)^2</f>
        <v>2.5907672306590829E-3</v>
      </c>
    </row>
    <row r="432" spans="1:27" x14ac:dyDescent="0.25">
      <c r="A432" s="14">
        <v>0</v>
      </c>
      <c r="B432" s="14" t="s">
        <v>9</v>
      </c>
      <c r="C432" s="14">
        <v>3</v>
      </c>
      <c r="D432" s="14" t="s">
        <v>10</v>
      </c>
      <c r="E432" s="14">
        <v>9</v>
      </c>
      <c r="F432" s="15">
        <v>31.274999999999999</v>
      </c>
      <c r="G432" s="14">
        <v>4</v>
      </c>
      <c r="H432" s="14">
        <v>2</v>
      </c>
      <c r="I432" s="20">
        <f>Table1342[[#This Row],[Age]]/$E$1</f>
        <v>0.1125</v>
      </c>
      <c r="J432" s="20">
        <f>LOG10(Table1342[[#This Row],[Fare]]+1)</f>
        <v>1.5088662509384578</v>
      </c>
      <c r="K432" s="14">
        <f>IF(Table1342[[#This Row],[Pclass]]=1,1,0)</f>
        <v>0</v>
      </c>
      <c r="L432" s="14">
        <f>IF(Table1342[[#This Row],[Pclass]]=2,1,0)</f>
        <v>0</v>
      </c>
      <c r="M432" s="14">
        <f>IF(Table1342[[#This Row],[Embarked]]="S",1,0)</f>
        <v>1</v>
      </c>
      <c r="N432" s="14">
        <f>IF(Table1342[[#This Row],[Embarked]]="C",1,0)</f>
        <v>0</v>
      </c>
      <c r="O432" s="14">
        <f>IF(Table1342[[#This Row],[Sex]]="male",1,0)</f>
        <v>0</v>
      </c>
      <c r="P432" s="14">
        <v>1</v>
      </c>
      <c r="V432" s="22">
        <v>-1.0278758983393146</v>
      </c>
      <c r="W432" s="22">
        <v>0.41523030193885013</v>
      </c>
      <c r="X432" s="20">
        <f t="shared" si="12"/>
        <v>0</v>
      </c>
      <c r="Y432" s="20">
        <f t="shared" si="12"/>
        <v>0.41523030193885013</v>
      </c>
      <c r="Z432" s="20">
        <f t="shared" si="13"/>
        <v>0.41523030193885013</v>
      </c>
      <c r="AA432" s="20">
        <f>(Table134[[#This Row],[Survived]]-Z432)^2</f>
        <v>0.17241620364822866</v>
      </c>
    </row>
    <row r="433" spans="1:27" x14ac:dyDescent="0.25">
      <c r="A433" s="14">
        <v>0</v>
      </c>
      <c r="B433" s="14" t="s">
        <v>9</v>
      </c>
      <c r="C433" s="14">
        <v>3</v>
      </c>
      <c r="D433" s="14" t="s">
        <v>10</v>
      </c>
      <c r="E433" s="14">
        <v>11</v>
      </c>
      <c r="F433" s="15">
        <v>31.274999999999999</v>
      </c>
      <c r="G433" s="14">
        <v>4</v>
      </c>
      <c r="H433" s="14">
        <v>2</v>
      </c>
      <c r="I433" s="20">
        <f>Table1342[[#This Row],[Age]]/$E$1</f>
        <v>0.13750000000000001</v>
      </c>
      <c r="J433" s="20">
        <f>LOG10(Table1342[[#This Row],[Fare]]+1)</f>
        <v>1.5088662509384578</v>
      </c>
      <c r="K433" s="14">
        <f>IF(Table1342[[#This Row],[Pclass]]=1,1,0)</f>
        <v>0</v>
      </c>
      <c r="L433" s="14">
        <f>IF(Table1342[[#This Row],[Pclass]]=2,1,0)</f>
        <v>0</v>
      </c>
      <c r="M433" s="14">
        <f>IF(Table1342[[#This Row],[Embarked]]="S",1,0)</f>
        <v>1</v>
      </c>
      <c r="N433" s="14">
        <f>IF(Table1342[[#This Row],[Embarked]]="C",1,0)</f>
        <v>0</v>
      </c>
      <c r="O433" s="14">
        <f>IF(Table1342[[#This Row],[Sex]]="male",1,0)</f>
        <v>0</v>
      </c>
      <c r="P433" s="14">
        <v>1</v>
      </c>
      <c r="V433" s="22">
        <v>-1.0462549156164673</v>
      </c>
      <c r="W433" s="22">
        <v>0.4021075744923599</v>
      </c>
      <c r="X433" s="20">
        <f t="shared" si="12"/>
        <v>0</v>
      </c>
      <c r="Y433" s="20">
        <f t="shared" si="12"/>
        <v>0.4021075744923599</v>
      </c>
      <c r="Z433" s="20">
        <f t="shared" si="13"/>
        <v>0.4021075744923599</v>
      </c>
      <c r="AA433" s="20">
        <f>(Table134[[#This Row],[Survived]]-Z433)^2</f>
        <v>0.16169050146412878</v>
      </c>
    </row>
    <row r="434" spans="1:27" x14ac:dyDescent="0.25">
      <c r="A434" s="14">
        <v>1</v>
      </c>
      <c r="B434" s="14" t="s">
        <v>9</v>
      </c>
      <c r="C434" s="14">
        <v>2</v>
      </c>
      <c r="D434" s="14" t="s">
        <v>8</v>
      </c>
      <c r="E434" s="14">
        <v>32</v>
      </c>
      <c r="F434" s="15">
        <v>26</v>
      </c>
      <c r="G434" s="14">
        <v>1</v>
      </c>
      <c r="H434" s="14">
        <v>0</v>
      </c>
      <c r="I434" s="20">
        <f>Table1342[[#This Row],[Age]]/$E$1</f>
        <v>0.4</v>
      </c>
      <c r="J434" s="20">
        <f>LOG10(Table1342[[#This Row],[Fare]]+1)</f>
        <v>1.4313637641589874</v>
      </c>
      <c r="K434" s="14">
        <f>IF(Table1342[[#This Row],[Pclass]]=1,1,0)</f>
        <v>0</v>
      </c>
      <c r="L434" s="14">
        <f>IF(Table1342[[#This Row],[Pclass]]=2,1,0)</f>
        <v>1</v>
      </c>
      <c r="M434" s="14">
        <f>IF(Table1342[[#This Row],[Embarked]]="S",1,0)</f>
        <v>1</v>
      </c>
      <c r="N434" s="14">
        <f>IF(Table1342[[#This Row],[Embarked]]="C",1,0)</f>
        <v>0</v>
      </c>
      <c r="O434" s="14">
        <f>IF(Table1342[[#This Row],[Sex]]="male",1,0)</f>
        <v>1</v>
      </c>
      <c r="P434" s="14">
        <v>1</v>
      </c>
      <c r="V434" s="22">
        <v>-1.4978928608572881</v>
      </c>
      <c r="W434" s="22">
        <v>0.22269720660408554</v>
      </c>
      <c r="X434" s="20">
        <f t="shared" si="12"/>
        <v>0</v>
      </c>
      <c r="Y434" s="20">
        <f t="shared" si="12"/>
        <v>0.22269720660408554</v>
      </c>
      <c r="Z434" s="20">
        <f t="shared" si="13"/>
        <v>0.22269720660408554</v>
      </c>
      <c r="AA434" s="20">
        <f>(Table134[[#This Row],[Survived]]-Z434)^2</f>
        <v>0.60419963262109166</v>
      </c>
    </row>
    <row r="435" spans="1:27" x14ac:dyDescent="0.25">
      <c r="A435" s="14">
        <v>0</v>
      </c>
      <c r="B435" s="14" t="s">
        <v>11</v>
      </c>
      <c r="C435" s="14">
        <v>1</v>
      </c>
      <c r="D435" s="14" t="s">
        <v>8</v>
      </c>
      <c r="E435" s="14">
        <v>50</v>
      </c>
      <c r="F435" s="15">
        <v>106.425</v>
      </c>
      <c r="G435" s="14">
        <v>1</v>
      </c>
      <c r="H435" s="14">
        <v>0</v>
      </c>
      <c r="I435" s="20">
        <f>Table1342[[#This Row],[Age]]/$E$1</f>
        <v>0.625</v>
      </c>
      <c r="J435" s="20">
        <f>LOG10(Table1342[[#This Row],[Fare]]+1)</f>
        <v>2.031105362355941</v>
      </c>
      <c r="K435" s="14">
        <f>IF(Table1342[[#This Row],[Pclass]]=1,1,0)</f>
        <v>1</v>
      </c>
      <c r="L435" s="14">
        <f>IF(Table1342[[#This Row],[Pclass]]=2,1,0)</f>
        <v>0</v>
      </c>
      <c r="M435" s="14">
        <f>IF(Table1342[[#This Row],[Embarked]]="S",1,0)</f>
        <v>0</v>
      </c>
      <c r="N435" s="14">
        <f>IF(Table1342[[#This Row],[Embarked]]="C",1,0)</f>
        <v>1</v>
      </c>
      <c r="O435" s="14">
        <f>IF(Table1342[[#This Row],[Sex]]="male",1,0)</f>
        <v>1</v>
      </c>
      <c r="P435" s="14">
        <v>1</v>
      </c>
      <c r="V435" s="22">
        <v>0.35275427756549493</v>
      </c>
      <c r="W435" s="22">
        <v>-3.0546293830683013</v>
      </c>
      <c r="X435" s="20">
        <f t="shared" si="12"/>
        <v>0.35275427756549493</v>
      </c>
      <c r="Y435" s="20">
        <f t="shared" si="12"/>
        <v>0</v>
      </c>
      <c r="Z435" s="20">
        <f t="shared" si="13"/>
        <v>0.35275427756549493</v>
      </c>
      <c r="AA435" s="20">
        <f>(Table134[[#This Row],[Survived]]-Z435)^2</f>
        <v>0.12443558034075425</v>
      </c>
    </row>
    <row r="436" spans="1:27" x14ac:dyDescent="0.25">
      <c r="A436" s="14">
        <v>0</v>
      </c>
      <c r="B436" s="14" t="s">
        <v>9</v>
      </c>
      <c r="C436" s="14">
        <v>1</v>
      </c>
      <c r="D436" s="14" t="s">
        <v>8</v>
      </c>
      <c r="E436" s="14">
        <v>64</v>
      </c>
      <c r="F436" s="15">
        <v>26</v>
      </c>
      <c r="G436" s="14">
        <v>0</v>
      </c>
      <c r="H436" s="14">
        <v>0</v>
      </c>
      <c r="I436" s="20">
        <f>Table1342[[#This Row],[Age]]/$E$1</f>
        <v>0.8</v>
      </c>
      <c r="J436" s="20">
        <f>LOG10(Table1342[[#This Row],[Fare]]+1)</f>
        <v>1.4313637641589874</v>
      </c>
      <c r="K436" s="14">
        <f>IF(Table1342[[#This Row],[Pclass]]=1,1,0)</f>
        <v>1</v>
      </c>
      <c r="L436" s="14">
        <f>IF(Table1342[[#This Row],[Pclass]]=2,1,0)</f>
        <v>0</v>
      </c>
      <c r="M436" s="14">
        <f>IF(Table1342[[#This Row],[Embarked]]="S",1,0)</f>
        <v>1</v>
      </c>
      <c r="N436" s="14">
        <f>IF(Table1342[[#This Row],[Embarked]]="C",1,0)</f>
        <v>0</v>
      </c>
      <c r="O436" s="14">
        <f>IF(Table1342[[#This Row],[Sex]]="male",1,0)</f>
        <v>1</v>
      </c>
      <c r="P436" s="14">
        <v>1</v>
      </c>
      <c r="V436" s="22">
        <v>-1.5211690689509647</v>
      </c>
      <c r="W436" s="22">
        <v>0.2605189690992944</v>
      </c>
      <c r="X436" s="20">
        <f t="shared" si="12"/>
        <v>0</v>
      </c>
      <c r="Y436" s="20">
        <f t="shared" si="12"/>
        <v>0.2605189690992944</v>
      </c>
      <c r="Z436" s="20">
        <f t="shared" si="13"/>
        <v>0.2605189690992944</v>
      </c>
      <c r="AA436" s="20">
        <f>(Table134[[#This Row],[Survived]]-Z436)^2</f>
        <v>6.7870133260559101E-2</v>
      </c>
    </row>
    <row r="437" spans="1:27" x14ac:dyDescent="0.25">
      <c r="A437" s="14">
        <v>1</v>
      </c>
      <c r="B437" s="14" t="s">
        <v>9</v>
      </c>
      <c r="C437" s="14">
        <v>2</v>
      </c>
      <c r="D437" s="14" t="s">
        <v>10</v>
      </c>
      <c r="E437" s="14">
        <v>19</v>
      </c>
      <c r="F437" s="15">
        <v>26</v>
      </c>
      <c r="G437" s="14">
        <v>1</v>
      </c>
      <c r="H437" s="14">
        <v>0</v>
      </c>
      <c r="I437" s="20">
        <f>Table1342[[#This Row],[Age]]/$E$1</f>
        <v>0.23749999999999999</v>
      </c>
      <c r="J437" s="20">
        <f>LOG10(Table1342[[#This Row],[Fare]]+1)</f>
        <v>1.4313637641589874</v>
      </c>
      <c r="K437" s="14">
        <f>IF(Table1342[[#This Row],[Pclass]]=1,1,0)</f>
        <v>0</v>
      </c>
      <c r="L437" s="14">
        <f>IF(Table1342[[#This Row],[Pclass]]=2,1,0)</f>
        <v>1</v>
      </c>
      <c r="M437" s="14">
        <f>IF(Table1342[[#This Row],[Embarked]]="S",1,0)</f>
        <v>1</v>
      </c>
      <c r="N437" s="14">
        <f>IF(Table1342[[#This Row],[Embarked]]="C",1,0)</f>
        <v>0</v>
      </c>
      <c r="O437" s="14">
        <f>IF(Table1342[[#This Row],[Sex]]="male",1,0)</f>
        <v>0</v>
      </c>
      <c r="P437" s="14">
        <v>1</v>
      </c>
      <c r="V437" s="22">
        <v>-0.87794734887759707</v>
      </c>
      <c r="W437" s="22">
        <v>0.80274754532660841</v>
      </c>
      <c r="X437" s="20">
        <f t="shared" si="12"/>
        <v>0</v>
      </c>
      <c r="Y437" s="20">
        <f t="shared" si="12"/>
        <v>0.80274754532660841</v>
      </c>
      <c r="Z437" s="20">
        <f t="shared" si="13"/>
        <v>0.80274754532660841</v>
      </c>
      <c r="AA437" s="20">
        <f>(Table134[[#This Row],[Survived]]-Z437)^2</f>
        <v>3.8908530874678403E-2</v>
      </c>
    </row>
    <row r="438" spans="1:27" x14ac:dyDescent="0.25">
      <c r="A438" s="14">
        <v>0</v>
      </c>
      <c r="B438" s="14" t="s">
        <v>9</v>
      </c>
      <c r="C438" s="14">
        <v>3</v>
      </c>
      <c r="D438" s="14" t="s">
        <v>8</v>
      </c>
      <c r="E438" s="14">
        <v>33</v>
      </c>
      <c r="F438" s="15">
        <v>20.524999999999999</v>
      </c>
      <c r="G438" s="14">
        <v>1</v>
      </c>
      <c r="H438" s="14">
        <v>1</v>
      </c>
      <c r="I438" s="20">
        <f>Table1342[[#This Row],[Age]]/$E$1</f>
        <v>0.41249999999999998</v>
      </c>
      <c r="J438" s="20">
        <f>LOG10(Table1342[[#This Row],[Fare]]+1)</f>
        <v>1.3329431601256923</v>
      </c>
      <c r="K438" s="14">
        <f>IF(Table1342[[#This Row],[Pclass]]=1,1,0)</f>
        <v>0</v>
      </c>
      <c r="L438" s="14">
        <f>IF(Table1342[[#This Row],[Pclass]]=2,1,0)</f>
        <v>0</v>
      </c>
      <c r="M438" s="14">
        <f>IF(Table1342[[#This Row],[Embarked]]="S",1,0)</f>
        <v>1</v>
      </c>
      <c r="N438" s="14">
        <f>IF(Table1342[[#This Row],[Embarked]]="C",1,0)</f>
        <v>0</v>
      </c>
      <c r="O438" s="14">
        <f>IF(Table1342[[#This Row],[Sex]]="male",1,0)</f>
        <v>1</v>
      </c>
      <c r="P438" s="14">
        <v>1</v>
      </c>
      <c r="V438" s="22">
        <v>-1.6630072934585922</v>
      </c>
      <c r="W438" s="22">
        <v>-6.0608001266575506E-3</v>
      </c>
      <c r="X438" s="20">
        <f t="shared" si="12"/>
        <v>0</v>
      </c>
      <c r="Y438" s="20">
        <f t="shared" si="12"/>
        <v>0</v>
      </c>
      <c r="Z438" s="20">
        <f t="shared" si="13"/>
        <v>0</v>
      </c>
      <c r="AA438" s="20">
        <f>(Table134[[#This Row],[Survived]]-Z438)^2</f>
        <v>0</v>
      </c>
    </row>
    <row r="439" spans="1:27" x14ac:dyDescent="0.25">
      <c r="A439" s="14">
        <v>1</v>
      </c>
      <c r="B439" s="14" t="s">
        <v>9</v>
      </c>
      <c r="C439" s="14">
        <v>2</v>
      </c>
      <c r="D439" s="14" t="s">
        <v>8</v>
      </c>
      <c r="E439" s="14">
        <v>8</v>
      </c>
      <c r="F439" s="15">
        <v>36.75</v>
      </c>
      <c r="G439" s="14">
        <v>1</v>
      </c>
      <c r="H439" s="14">
        <v>1</v>
      </c>
      <c r="I439" s="20">
        <f>Table1342[[#This Row],[Age]]/$E$1</f>
        <v>0.1</v>
      </c>
      <c r="J439" s="20">
        <f>LOG10(Table1342[[#This Row],[Fare]]+1)</f>
        <v>1.576916955965207</v>
      </c>
      <c r="K439" s="14">
        <f>IF(Table1342[[#This Row],[Pclass]]=1,1,0)</f>
        <v>0</v>
      </c>
      <c r="L439" s="14">
        <f>IF(Table1342[[#This Row],[Pclass]]=2,1,0)</f>
        <v>1</v>
      </c>
      <c r="M439" s="14">
        <f>IF(Table1342[[#This Row],[Embarked]]="S",1,0)</f>
        <v>1</v>
      </c>
      <c r="N439" s="14">
        <f>IF(Table1342[[#This Row],[Embarked]]="C",1,0)</f>
        <v>0</v>
      </c>
      <c r="O439" s="14">
        <f>IF(Table1342[[#This Row],[Sex]]="male",1,0)</f>
        <v>1</v>
      </c>
      <c r="P439" s="14">
        <v>1</v>
      </c>
      <c r="V439" s="22">
        <v>-1.3103265721685664</v>
      </c>
      <c r="W439" s="22">
        <v>0.38040699654175425</v>
      </c>
      <c r="X439" s="20">
        <f t="shared" si="12"/>
        <v>0</v>
      </c>
      <c r="Y439" s="20">
        <f t="shared" si="12"/>
        <v>0.38040699654175425</v>
      </c>
      <c r="Z439" s="20">
        <f t="shared" si="13"/>
        <v>0.38040699654175425</v>
      </c>
      <c r="AA439" s="20">
        <f>(Table134[[#This Row],[Survived]]-Z439)^2</f>
        <v>0.38389548993440975</v>
      </c>
    </row>
    <row r="440" spans="1:27" x14ac:dyDescent="0.25">
      <c r="A440" s="14">
        <v>1</v>
      </c>
      <c r="B440" s="14" t="s">
        <v>11</v>
      </c>
      <c r="C440" s="14">
        <v>1</v>
      </c>
      <c r="D440" s="14" t="s">
        <v>8</v>
      </c>
      <c r="E440" s="14">
        <v>17</v>
      </c>
      <c r="F440" s="15">
        <v>110.88330000000001</v>
      </c>
      <c r="G440" s="14">
        <v>0</v>
      </c>
      <c r="H440" s="14">
        <v>2</v>
      </c>
      <c r="I440" s="20">
        <f>Table1342[[#This Row],[Age]]/$E$1</f>
        <v>0.21249999999999999</v>
      </c>
      <c r="J440" s="20">
        <f>LOG10(Table1342[[#This Row],[Fare]]+1)</f>
        <v>2.048765267412167</v>
      </c>
      <c r="K440" s="14">
        <f>IF(Table1342[[#This Row],[Pclass]]=1,1,0)</f>
        <v>1</v>
      </c>
      <c r="L440" s="14">
        <f>IF(Table1342[[#This Row],[Pclass]]=2,1,0)</f>
        <v>0</v>
      </c>
      <c r="M440" s="14">
        <f>IF(Table1342[[#This Row],[Embarked]]="S",1,0)</f>
        <v>0</v>
      </c>
      <c r="N440" s="14">
        <f>IF(Table1342[[#This Row],[Embarked]]="C",1,0)</f>
        <v>1</v>
      </c>
      <c r="O440" s="14">
        <f>IF(Table1342[[#This Row],[Sex]]="male",1,0)</f>
        <v>1</v>
      </c>
      <c r="P440" s="14">
        <v>1</v>
      </c>
      <c r="V440" s="22">
        <v>0.60461989206856526</v>
      </c>
      <c r="W440" s="22">
        <v>-2.779388812304711</v>
      </c>
      <c r="X440" s="20">
        <f t="shared" si="12"/>
        <v>0.60461989206856526</v>
      </c>
      <c r="Y440" s="20">
        <f t="shared" si="12"/>
        <v>0</v>
      </c>
      <c r="Z440" s="20">
        <f t="shared" si="13"/>
        <v>0.60461989206856526</v>
      </c>
      <c r="AA440" s="20">
        <f>(Table134[[#This Row],[Survived]]-Z440)^2</f>
        <v>0.15632542974787297</v>
      </c>
    </row>
    <row r="441" spans="1:27" x14ac:dyDescent="0.25">
      <c r="A441" s="14">
        <v>0</v>
      </c>
      <c r="B441" s="14" t="s">
        <v>9</v>
      </c>
      <c r="C441" s="14">
        <v>2</v>
      </c>
      <c r="D441" s="14" t="s">
        <v>8</v>
      </c>
      <c r="E441" s="14">
        <v>27</v>
      </c>
      <c r="F441" s="15">
        <v>26</v>
      </c>
      <c r="G441" s="14">
        <v>0</v>
      </c>
      <c r="H441" s="14">
        <v>0</v>
      </c>
      <c r="I441" s="20">
        <f>Table1342[[#This Row],[Age]]/$E$1</f>
        <v>0.33750000000000002</v>
      </c>
      <c r="J441" s="20">
        <f>LOG10(Table1342[[#This Row],[Fare]]+1)</f>
        <v>1.4313637641589874</v>
      </c>
      <c r="K441" s="14">
        <f>IF(Table1342[[#This Row],[Pclass]]=1,1,0)</f>
        <v>0</v>
      </c>
      <c r="L441" s="14">
        <f>IF(Table1342[[#This Row],[Pclass]]=2,1,0)</f>
        <v>1</v>
      </c>
      <c r="M441" s="14">
        <f>IF(Table1342[[#This Row],[Embarked]]="S",1,0)</f>
        <v>1</v>
      </c>
      <c r="N441" s="14">
        <f>IF(Table1342[[#This Row],[Embarked]]="C",1,0)</f>
        <v>0</v>
      </c>
      <c r="O441" s="14">
        <f>IF(Table1342[[#This Row],[Sex]]="male",1,0)</f>
        <v>1</v>
      </c>
      <c r="P441" s="14">
        <v>1</v>
      </c>
      <c r="V441" s="22">
        <v>-1.434188621243474</v>
      </c>
      <c r="W441" s="22">
        <v>0.33328448095564855</v>
      </c>
      <c r="X441" s="20">
        <f t="shared" si="12"/>
        <v>0</v>
      </c>
      <c r="Y441" s="20">
        <f t="shared" si="12"/>
        <v>0.33328448095564855</v>
      </c>
      <c r="Z441" s="20">
        <f t="shared" si="13"/>
        <v>0.33328448095564855</v>
      </c>
      <c r="AA441" s="20">
        <f>(Table134[[#This Row],[Survived]]-Z441)^2</f>
        <v>0.11107854524587607</v>
      </c>
    </row>
    <row r="442" spans="1:27" x14ac:dyDescent="0.25">
      <c r="A442" s="14">
        <v>1</v>
      </c>
      <c r="B442" s="14" t="s">
        <v>11</v>
      </c>
      <c r="C442" s="14">
        <v>3</v>
      </c>
      <c r="D442" s="14" t="s">
        <v>8</v>
      </c>
      <c r="E442" s="14">
        <v>22</v>
      </c>
      <c r="F442" s="15">
        <v>7.2249999999999996</v>
      </c>
      <c r="G442" s="14">
        <v>0</v>
      </c>
      <c r="H442" s="14">
        <v>0</v>
      </c>
      <c r="I442" s="20">
        <f>Table1342[[#This Row],[Age]]/$E$1</f>
        <v>0.27500000000000002</v>
      </c>
      <c r="J442" s="20">
        <f>LOG10(Table1342[[#This Row],[Fare]]+1)</f>
        <v>0.91513590662201194</v>
      </c>
      <c r="K442" s="14">
        <f>IF(Table1342[[#This Row],[Pclass]]=1,1,0)</f>
        <v>0</v>
      </c>
      <c r="L442" s="14">
        <f>IF(Table1342[[#This Row],[Pclass]]=2,1,0)</f>
        <v>0</v>
      </c>
      <c r="M442" s="14">
        <f>IF(Table1342[[#This Row],[Embarked]]="S",1,0)</f>
        <v>0</v>
      </c>
      <c r="N442" s="14">
        <f>IF(Table1342[[#This Row],[Embarked]]="C",1,0)</f>
        <v>1</v>
      </c>
      <c r="O442" s="14">
        <f>IF(Table1342[[#This Row],[Sex]]="male",1,0)</f>
        <v>1</v>
      </c>
      <c r="P442" s="14">
        <v>1</v>
      </c>
      <c r="V442" s="22">
        <v>0.24169882754601035</v>
      </c>
      <c r="W442" s="22">
        <v>-3.2478774944554463</v>
      </c>
      <c r="X442" s="20">
        <f t="shared" si="12"/>
        <v>0.24169882754601035</v>
      </c>
      <c r="Y442" s="20">
        <f t="shared" si="12"/>
        <v>0</v>
      </c>
      <c r="Z442" s="20">
        <f t="shared" si="13"/>
        <v>0.24169882754601035</v>
      </c>
      <c r="AA442" s="20">
        <f>(Table134[[#This Row],[Survived]]-Z442)^2</f>
        <v>0.57502066814509534</v>
      </c>
    </row>
    <row r="443" spans="1:27" x14ac:dyDescent="0.25">
      <c r="A443" s="14">
        <v>1</v>
      </c>
      <c r="B443" s="14" t="s">
        <v>9</v>
      </c>
      <c r="C443" s="14">
        <v>3</v>
      </c>
      <c r="D443" s="14" t="s">
        <v>10</v>
      </c>
      <c r="E443" s="14">
        <v>22</v>
      </c>
      <c r="F443" s="15">
        <v>7.7750000000000004</v>
      </c>
      <c r="G443" s="14">
        <v>0</v>
      </c>
      <c r="H443" s="14">
        <v>0</v>
      </c>
      <c r="I443" s="20">
        <f>Table1342[[#This Row],[Age]]/$E$1</f>
        <v>0.27500000000000002</v>
      </c>
      <c r="J443" s="20">
        <f>LOG10(Table1342[[#This Row],[Fare]]+1)</f>
        <v>0.94324712513786169</v>
      </c>
      <c r="K443" s="14">
        <f>IF(Table1342[[#This Row],[Pclass]]=1,1,0)</f>
        <v>0</v>
      </c>
      <c r="L443" s="14">
        <f>IF(Table1342[[#This Row],[Pclass]]=2,1,0)</f>
        <v>0</v>
      </c>
      <c r="M443" s="14">
        <f>IF(Table1342[[#This Row],[Embarked]]="S",1,0)</f>
        <v>1</v>
      </c>
      <c r="N443" s="14">
        <f>IF(Table1342[[#This Row],[Embarked]]="C",1,0)</f>
        <v>0</v>
      </c>
      <c r="O443" s="14">
        <f>IF(Table1342[[#This Row],[Sex]]="male",1,0)</f>
        <v>0</v>
      </c>
      <c r="P443" s="14">
        <v>1</v>
      </c>
      <c r="V443" s="22">
        <v>-1.0135423213489729</v>
      </c>
      <c r="W443" s="22">
        <v>0.6209650768777375</v>
      </c>
      <c r="X443" s="20">
        <f t="shared" si="12"/>
        <v>0</v>
      </c>
      <c r="Y443" s="20">
        <f t="shared" si="12"/>
        <v>0.6209650768777375</v>
      </c>
      <c r="Z443" s="20">
        <f t="shared" si="13"/>
        <v>0.6209650768777375</v>
      </c>
      <c r="AA443" s="20">
        <f>(Table134[[#This Row],[Survived]]-Z443)^2</f>
        <v>0.14366747294629945</v>
      </c>
    </row>
    <row r="444" spans="1:27" x14ac:dyDescent="0.25">
      <c r="A444" s="14">
        <v>0</v>
      </c>
      <c r="B444" s="14" t="s">
        <v>9</v>
      </c>
      <c r="C444" s="14">
        <v>1</v>
      </c>
      <c r="D444" s="14" t="s">
        <v>8</v>
      </c>
      <c r="E444" s="14">
        <v>62</v>
      </c>
      <c r="F444" s="15">
        <v>26.55</v>
      </c>
      <c r="G444" s="14">
        <v>0</v>
      </c>
      <c r="H444" s="14">
        <v>0</v>
      </c>
      <c r="I444" s="20">
        <f>Table1342[[#This Row],[Age]]/$E$1</f>
        <v>0.77500000000000002</v>
      </c>
      <c r="J444" s="20">
        <f>LOG10(Table1342[[#This Row],[Fare]]+1)</f>
        <v>1.4401216031878039</v>
      </c>
      <c r="K444" s="14">
        <f>IF(Table1342[[#This Row],[Pclass]]=1,1,0)</f>
        <v>1</v>
      </c>
      <c r="L444" s="14">
        <f>IF(Table1342[[#This Row],[Pclass]]=2,1,0)</f>
        <v>0</v>
      </c>
      <c r="M444" s="14">
        <f>IF(Table1342[[#This Row],[Embarked]]="S",1,0)</f>
        <v>1</v>
      </c>
      <c r="N444" s="14">
        <f>IF(Table1342[[#This Row],[Embarked]]="C",1,0)</f>
        <v>0</v>
      </c>
      <c r="O444" s="14">
        <f>IF(Table1342[[#This Row],[Sex]]="male",1,0)</f>
        <v>1</v>
      </c>
      <c r="P444" s="14">
        <v>1</v>
      </c>
      <c r="V444" s="22">
        <v>-1.5026881708730369</v>
      </c>
      <c r="W444" s="22">
        <v>0.27426748443851645</v>
      </c>
      <c r="X444" s="20">
        <f t="shared" si="12"/>
        <v>0</v>
      </c>
      <c r="Y444" s="20">
        <f t="shared" si="12"/>
        <v>0.27426748443851645</v>
      </c>
      <c r="Z444" s="20">
        <f t="shared" si="13"/>
        <v>0.27426748443851645</v>
      </c>
      <c r="AA444" s="20">
        <f>(Table134[[#This Row],[Survived]]-Z444)^2</f>
        <v>7.5222653020231858E-2</v>
      </c>
    </row>
    <row r="445" spans="1:27" x14ac:dyDescent="0.25">
      <c r="A445" s="14">
        <v>1</v>
      </c>
      <c r="B445" s="14" t="s">
        <v>11</v>
      </c>
      <c r="C445" s="14">
        <v>1</v>
      </c>
      <c r="D445" s="14" t="s">
        <v>10</v>
      </c>
      <c r="E445" s="14">
        <v>48</v>
      </c>
      <c r="F445" s="15">
        <v>39.6</v>
      </c>
      <c r="G445" s="14">
        <v>1</v>
      </c>
      <c r="H445" s="14">
        <v>0</v>
      </c>
      <c r="I445" s="20">
        <f>Table1342[[#This Row],[Age]]/$E$1</f>
        <v>0.6</v>
      </c>
      <c r="J445" s="20">
        <f>LOG10(Table1342[[#This Row],[Fare]]+1)</f>
        <v>1.608526033577194</v>
      </c>
      <c r="K445" s="14">
        <f>IF(Table1342[[#This Row],[Pclass]]=1,1,0)</f>
        <v>1</v>
      </c>
      <c r="L445" s="14">
        <f>IF(Table1342[[#This Row],[Pclass]]=2,1,0)</f>
        <v>0</v>
      </c>
      <c r="M445" s="14">
        <f>IF(Table1342[[#This Row],[Embarked]]="S",1,0)</f>
        <v>0</v>
      </c>
      <c r="N445" s="14">
        <f>IF(Table1342[[#This Row],[Embarked]]="C",1,0)</f>
        <v>1</v>
      </c>
      <c r="O445" s="14">
        <f>IF(Table1342[[#This Row],[Sex]]="male",1,0)</f>
        <v>0</v>
      </c>
      <c r="P445" s="14">
        <v>1</v>
      </c>
      <c r="V445" s="22">
        <v>0.8666992877240618</v>
      </c>
      <c r="W445" s="22">
        <v>-2.5769492825967015</v>
      </c>
      <c r="X445" s="20">
        <f t="shared" si="12"/>
        <v>0.8666992877240618</v>
      </c>
      <c r="Y445" s="20">
        <f t="shared" si="12"/>
        <v>0</v>
      </c>
      <c r="Z445" s="20">
        <f t="shared" si="13"/>
        <v>0.8666992877240618</v>
      </c>
      <c r="AA445" s="20">
        <f>(Table134[[#This Row],[Survived]]-Z445)^2</f>
        <v>1.7769079893272463E-2</v>
      </c>
    </row>
    <row r="446" spans="1:27" x14ac:dyDescent="0.25">
      <c r="A446" s="14">
        <v>1</v>
      </c>
      <c r="B446" s="14" t="s">
        <v>9</v>
      </c>
      <c r="C446" s="14">
        <v>1</v>
      </c>
      <c r="D446" s="14" t="s">
        <v>10</v>
      </c>
      <c r="E446" s="14">
        <v>39</v>
      </c>
      <c r="F446" s="15">
        <v>79.650000000000006</v>
      </c>
      <c r="G446" s="14">
        <v>1</v>
      </c>
      <c r="H446" s="14">
        <v>1</v>
      </c>
      <c r="I446" s="20">
        <f>Table1342[[#This Row],[Age]]/$E$1</f>
        <v>0.48749999999999999</v>
      </c>
      <c r="J446" s="20">
        <f>LOG10(Table1342[[#This Row],[Fare]]+1)</f>
        <v>1.9066043717249803</v>
      </c>
      <c r="K446" s="14">
        <f>IF(Table1342[[#This Row],[Pclass]]=1,1,0)</f>
        <v>1</v>
      </c>
      <c r="L446" s="14">
        <f>IF(Table1342[[#This Row],[Pclass]]=2,1,0)</f>
        <v>0</v>
      </c>
      <c r="M446" s="14">
        <f>IF(Table1342[[#This Row],[Embarked]]="S",1,0)</f>
        <v>1</v>
      </c>
      <c r="N446" s="14">
        <f>IF(Table1342[[#This Row],[Embarked]]="C",1,0)</f>
        <v>0</v>
      </c>
      <c r="O446" s="14">
        <f>IF(Table1342[[#This Row],[Sex]]="male",1,0)</f>
        <v>0</v>
      </c>
      <c r="P446" s="14">
        <v>1</v>
      </c>
      <c r="V446" s="22">
        <v>-0.8378527823086761</v>
      </c>
      <c r="W446" s="22">
        <v>0.86531996006690193</v>
      </c>
      <c r="X446" s="20">
        <f t="shared" si="12"/>
        <v>0</v>
      </c>
      <c r="Y446" s="20">
        <f t="shared" si="12"/>
        <v>0.86531996006690193</v>
      </c>
      <c r="Z446" s="20">
        <f t="shared" si="13"/>
        <v>0.86531996006690193</v>
      </c>
      <c r="AA446" s="20">
        <f>(Table134[[#This Row],[Survived]]-Z446)^2</f>
        <v>1.8138713156380892E-2</v>
      </c>
    </row>
    <row r="447" spans="1:27" x14ac:dyDescent="0.25">
      <c r="A447" s="14">
        <v>1</v>
      </c>
      <c r="B447" s="14" t="s">
        <v>9</v>
      </c>
      <c r="C447" s="14">
        <v>3</v>
      </c>
      <c r="D447" s="14" t="s">
        <v>10</v>
      </c>
      <c r="E447" s="14">
        <v>36</v>
      </c>
      <c r="F447" s="15">
        <v>17.399999999999999</v>
      </c>
      <c r="G447" s="14">
        <v>1</v>
      </c>
      <c r="H447" s="14">
        <v>0</v>
      </c>
      <c r="I447" s="20">
        <f>Table1342[[#This Row],[Age]]/$E$1</f>
        <v>0.45</v>
      </c>
      <c r="J447" s="20">
        <f>LOG10(Table1342[[#This Row],[Fare]]+1)</f>
        <v>1.2648178230095364</v>
      </c>
      <c r="K447" s="14">
        <f>IF(Table1342[[#This Row],[Pclass]]=1,1,0)</f>
        <v>0</v>
      </c>
      <c r="L447" s="14">
        <f>IF(Table1342[[#This Row],[Pclass]]=2,1,0)</f>
        <v>0</v>
      </c>
      <c r="M447" s="14">
        <f>IF(Table1342[[#This Row],[Embarked]]="S",1,0)</f>
        <v>1</v>
      </c>
      <c r="N447" s="14">
        <f>IF(Table1342[[#This Row],[Embarked]]="C",1,0)</f>
        <v>0</v>
      </c>
      <c r="O447" s="14">
        <f>IF(Table1342[[#This Row],[Sex]]="male",1,0)</f>
        <v>0</v>
      </c>
      <c r="P447" s="14">
        <v>1</v>
      </c>
      <c r="V447" s="22">
        <v>-1.156211275227885</v>
      </c>
      <c r="W447" s="22">
        <v>0.47430323490118287</v>
      </c>
      <c r="X447" s="20">
        <f t="shared" si="12"/>
        <v>0</v>
      </c>
      <c r="Y447" s="20">
        <f t="shared" si="12"/>
        <v>0.47430323490118287</v>
      </c>
      <c r="Z447" s="20">
        <f t="shared" si="13"/>
        <v>0.47430323490118287</v>
      </c>
      <c r="AA447" s="20">
        <f>(Table134[[#This Row],[Survived]]-Z447)^2</f>
        <v>0.27635708883536092</v>
      </c>
    </row>
    <row r="448" spans="1:27" x14ac:dyDescent="0.25">
      <c r="A448" s="14">
        <v>0</v>
      </c>
      <c r="B448" s="14" t="s">
        <v>9</v>
      </c>
      <c r="C448" s="14">
        <v>3</v>
      </c>
      <c r="D448" s="14" t="s">
        <v>8</v>
      </c>
      <c r="E448" s="14">
        <v>40</v>
      </c>
      <c r="F448" s="15">
        <v>7.8958000000000004</v>
      </c>
      <c r="G448" s="14">
        <v>0</v>
      </c>
      <c r="H448" s="14">
        <v>0</v>
      </c>
      <c r="I448" s="20">
        <f>Table1342[[#This Row],[Age]]/$E$1</f>
        <v>0.5</v>
      </c>
      <c r="J448" s="20">
        <f>LOG10(Table1342[[#This Row],[Fare]]+1)</f>
        <v>0.94918501031343461</v>
      </c>
      <c r="K448" s="14">
        <f>IF(Table1342[[#This Row],[Pclass]]=1,1,0)</f>
        <v>0</v>
      </c>
      <c r="L448" s="14">
        <f>IF(Table1342[[#This Row],[Pclass]]=2,1,0)</f>
        <v>0</v>
      </c>
      <c r="M448" s="14">
        <f>IF(Table1342[[#This Row],[Embarked]]="S",1,0)</f>
        <v>1</v>
      </c>
      <c r="N448" s="14">
        <f>IF(Table1342[[#This Row],[Embarked]]="C",1,0)</f>
        <v>0</v>
      </c>
      <c r="O448" s="14">
        <f>IF(Table1342[[#This Row],[Sex]]="male",1,0)</f>
        <v>1</v>
      </c>
      <c r="P448" s="14">
        <v>1</v>
      </c>
      <c r="V448" s="22">
        <v>-1.6793663005206498</v>
      </c>
      <c r="W448" s="22">
        <v>8.5322087545223191E-3</v>
      </c>
      <c r="X448" s="20">
        <f t="shared" si="12"/>
        <v>0</v>
      </c>
      <c r="Y448" s="20">
        <f t="shared" si="12"/>
        <v>8.5322087545223191E-3</v>
      </c>
      <c r="Z448" s="20">
        <f t="shared" si="13"/>
        <v>8.5322087545223191E-3</v>
      </c>
      <c r="AA448" s="20">
        <f>(Table134[[#This Row],[Survived]]-Z448)^2</f>
        <v>7.2798586230747299E-5</v>
      </c>
    </row>
    <row r="449" spans="1:27" x14ac:dyDescent="0.25">
      <c r="A449" s="14">
        <v>0</v>
      </c>
      <c r="B449" s="14" t="s">
        <v>9</v>
      </c>
      <c r="C449" s="14">
        <v>2</v>
      </c>
      <c r="D449" s="14" t="s">
        <v>8</v>
      </c>
      <c r="E449" s="14">
        <v>28</v>
      </c>
      <c r="F449" s="15">
        <v>13.5</v>
      </c>
      <c r="G449" s="14">
        <v>0</v>
      </c>
      <c r="H449" s="14">
        <v>0</v>
      </c>
      <c r="I449" s="20">
        <f>Table1342[[#This Row],[Age]]/$E$1</f>
        <v>0.35</v>
      </c>
      <c r="J449" s="20">
        <f>LOG10(Table1342[[#This Row],[Fare]]+1)</f>
        <v>1.1613680022349748</v>
      </c>
      <c r="K449" s="14">
        <f>IF(Table1342[[#This Row],[Pclass]]=1,1,0)</f>
        <v>0</v>
      </c>
      <c r="L449" s="14">
        <f>IF(Table1342[[#This Row],[Pclass]]=2,1,0)</f>
        <v>1</v>
      </c>
      <c r="M449" s="14">
        <f>IF(Table1342[[#This Row],[Embarked]]="S",1,0)</f>
        <v>1</v>
      </c>
      <c r="N449" s="14">
        <f>IF(Table1342[[#This Row],[Embarked]]="C",1,0)</f>
        <v>0</v>
      </c>
      <c r="O449" s="14">
        <f>IF(Table1342[[#This Row],[Sex]]="male",1,0)</f>
        <v>1</v>
      </c>
      <c r="P449" s="14">
        <v>1</v>
      </c>
      <c r="V449" s="22">
        <v>-1.4465190170735298</v>
      </c>
      <c r="W449" s="22">
        <v>0.30743067781384026</v>
      </c>
      <c r="X449" s="20">
        <f t="shared" si="12"/>
        <v>0</v>
      </c>
      <c r="Y449" s="20">
        <f t="shared" si="12"/>
        <v>0.30743067781384026</v>
      </c>
      <c r="Z449" s="20">
        <f t="shared" si="13"/>
        <v>0.30743067781384026</v>
      </c>
      <c r="AA449" s="20">
        <f>(Table134[[#This Row],[Survived]]-Z449)^2</f>
        <v>9.4513621661077254E-2</v>
      </c>
    </row>
    <row r="450" spans="1:27" x14ac:dyDescent="0.25">
      <c r="A450" s="14">
        <v>0</v>
      </c>
      <c r="B450" s="14" t="s">
        <v>9</v>
      </c>
      <c r="C450" s="14">
        <v>3</v>
      </c>
      <c r="D450" s="14" t="s">
        <v>8</v>
      </c>
      <c r="E450" s="14">
        <v>24</v>
      </c>
      <c r="F450" s="15">
        <v>24.15</v>
      </c>
      <c r="G450" s="14">
        <v>2</v>
      </c>
      <c r="H450" s="14">
        <v>0</v>
      </c>
      <c r="I450" s="20">
        <f>Table1342[[#This Row],[Age]]/$E$1</f>
        <v>0.3</v>
      </c>
      <c r="J450" s="20">
        <f>LOG10(Table1342[[#This Row],[Fare]]+1)</f>
        <v>1.4005379893919461</v>
      </c>
      <c r="K450" s="14">
        <f>IF(Table1342[[#This Row],[Pclass]]=1,1,0)</f>
        <v>0</v>
      </c>
      <c r="L450" s="14">
        <f>IF(Table1342[[#This Row],[Pclass]]=2,1,0)</f>
        <v>0</v>
      </c>
      <c r="M450" s="14">
        <f>IF(Table1342[[#This Row],[Embarked]]="S",1,0)</f>
        <v>1</v>
      </c>
      <c r="N450" s="14">
        <f>IF(Table1342[[#This Row],[Embarked]]="C",1,0)</f>
        <v>0</v>
      </c>
      <c r="O450" s="14">
        <f>IF(Table1342[[#This Row],[Sex]]="male",1,0)</f>
        <v>1</v>
      </c>
      <c r="P450" s="14">
        <v>1</v>
      </c>
      <c r="V450" s="22">
        <v>-1.5625969216511904</v>
      </c>
      <c r="W450" s="22">
        <v>-9.7956361498012789E-3</v>
      </c>
      <c r="X450" s="20">
        <f t="shared" si="12"/>
        <v>0</v>
      </c>
      <c r="Y450" s="20">
        <f t="shared" si="12"/>
        <v>0</v>
      </c>
      <c r="Z450" s="20">
        <f t="shared" si="13"/>
        <v>0</v>
      </c>
      <c r="AA450" s="20">
        <f>(Table134[[#This Row],[Survived]]-Z450)^2</f>
        <v>0</v>
      </c>
    </row>
    <row r="451" spans="1:27" x14ac:dyDescent="0.25">
      <c r="A451" s="14">
        <v>0</v>
      </c>
      <c r="B451" s="14" t="s">
        <v>9</v>
      </c>
      <c r="C451" s="14">
        <v>3</v>
      </c>
      <c r="D451" s="14" t="s">
        <v>8</v>
      </c>
      <c r="E451" s="14">
        <v>19</v>
      </c>
      <c r="F451" s="15">
        <v>7.8958000000000004</v>
      </c>
      <c r="G451" s="14">
        <v>0</v>
      </c>
      <c r="H451" s="14">
        <v>0</v>
      </c>
      <c r="I451" s="20">
        <f>Table1342[[#This Row],[Age]]/$E$1</f>
        <v>0.23749999999999999</v>
      </c>
      <c r="J451" s="20">
        <f>LOG10(Table1342[[#This Row],[Fare]]+1)</f>
        <v>0.94918501031343461</v>
      </c>
      <c r="K451" s="14">
        <f>IF(Table1342[[#This Row],[Pclass]]=1,1,0)</f>
        <v>0</v>
      </c>
      <c r="L451" s="14">
        <f>IF(Table1342[[#This Row],[Pclass]]=2,1,0)</f>
        <v>0</v>
      </c>
      <c r="M451" s="14">
        <f>IF(Table1342[[#This Row],[Embarked]]="S",1,0)</f>
        <v>1</v>
      </c>
      <c r="N451" s="14">
        <f>IF(Table1342[[#This Row],[Embarked]]="C",1,0)</f>
        <v>0</v>
      </c>
      <c r="O451" s="14">
        <f>IF(Table1342[[#This Row],[Sex]]="male",1,0)</f>
        <v>1</v>
      </c>
      <c r="P451" s="14">
        <v>1</v>
      </c>
      <c r="V451" s="22">
        <v>-1.4863866191105466</v>
      </c>
      <c r="W451" s="22">
        <v>0.14632084694267045</v>
      </c>
      <c r="X451" s="20">
        <f t="shared" si="12"/>
        <v>0</v>
      </c>
      <c r="Y451" s="20">
        <f t="shared" si="12"/>
        <v>0.14632084694267045</v>
      </c>
      <c r="Z451" s="20">
        <f t="shared" si="13"/>
        <v>0.14632084694267045</v>
      </c>
      <c r="AA451" s="20">
        <f>(Table134[[#This Row],[Survived]]-Z451)^2</f>
        <v>2.1409790250020391E-2</v>
      </c>
    </row>
    <row r="452" spans="1:27" x14ac:dyDescent="0.25">
      <c r="A452" s="14">
        <v>0</v>
      </c>
      <c r="B452" s="14" t="s">
        <v>9</v>
      </c>
      <c r="C452" s="14">
        <v>3</v>
      </c>
      <c r="D452" s="14" t="s">
        <v>10</v>
      </c>
      <c r="E452" s="14">
        <v>29</v>
      </c>
      <c r="F452" s="15">
        <v>21.074999999999999</v>
      </c>
      <c r="G452" s="14">
        <v>0</v>
      </c>
      <c r="H452" s="14">
        <v>4</v>
      </c>
      <c r="I452" s="20">
        <f>Table1342[[#This Row],[Age]]/$E$1</f>
        <v>0.36249999999999999</v>
      </c>
      <c r="J452" s="20">
        <f>LOG10(Table1342[[#This Row],[Fare]]+1)</f>
        <v>1.3439007122496063</v>
      </c>
      <c r="K452" s="14">
        <f>IF(Table1342[[#This Row],[Pclass]]=1,1,0)</f>
        <v>0</v>
      </c>
      <c r="L452" s="14">
        <f>IF(Table1342[[#This Row],[Pclass]]=2,1,0)</f>
        <v>0</v>
      </c>
      <c r="M452" s="14">
        <f>IF(Table1342[[#This Row],[Embarked]]="S",1,0)</f>
        <v>1</v>
      </c>
      <c r="N452" s="14">
        <f>IF(Table1342[[#This Row],[Embarked]]="C",1,0)</f>
        <v>0</v>
      </c>
      <c r="O452" s="14">
        <f>IF(Table1342[[#This Row],[Sex]]="male",1,0)</f>
        <v>0</v>
      </c>
      <c r="P452" s="14">
        <v>1</v>
      </c>
      <c r="V452" s="22">
        <v>-1.2119086521249884</v>
      </c>
      <c r="W452" s="22">
        <v>0.56301053437568749</v>
      </c>
      <c r="X452" s="20">
        <f t="shared" si="12"/>
        <v>0</v>
      </c>
      <c r="Y452" s="20">
        <f t="shared" si="12"/>
        <v>0.56301053437568749</v>
      </c>
      <c r="Z452" s="20">
        <f t="shared" si="13"/>
        <v>0.56301053437568749</v>
      </c>
      <c r="AA452" s="20">
        <f>(Table134[[#This Row],[Survived]]-Z452)^2</f>
        <v>0.31698086181799717</v>
      </c>
    </row>
    <row r="453" spans="1:27" x14ac:dyDescent="0.25">
      <c r="A453" s="14">
        <v>1</v>
      </c>
      <c r="B453" s="14" t="s">
        <v>9</v>
      </c>
      <c r="C453" s="14">
        <v>3</v>
      </c>
      <c r="D453" s="14" t="s">
        <v>8</v>
      </c>
      <c r="E453" s="14">
        <v>32</v>
      </c>
      <c r="F453" s="15">
        <v>7.8541999999999996</v>
      </c>
      <c r="G453" s="14">
        <v>0</v>
      </c>
      <c r="H453" s="14">
        <v>0</v>
      </c>
      <c r="I453" s="20">
        <f>Table1342[[#This Row],[Age]]/$E$1</f>
        <v>0.4</v>
      </c>
      <c r="J453" s="20">
        <f>LOG10(Table1342[[#This Row],[Fare]]+1)</f>
        <v>0.94714932766263737</v>
      </c>
      <c r="K453" s="14">
        <f>IF(Table1342[[#This Row],[Pclass]]=1,1,0)</f>
        <v>0</v>
      </c>
      <c r="L453" s="14">
        <f>IF(Table1342[[#This Row],[Pclass]]=2,1,0)</f>
        <v>0</v>
      </c>
      <c r="M453" s="14">
        <f>IF(Table1342[[#This Row],[Embarked]]="S",1,0)</f>
        <v>1</v>
      </c>
      <c r="N453" s="14">
        <f>IF(Table1342[[#This Row],[Embarked]]="C",1,0)</f>
        <v>0</v>
      </c>
      <c r="O453" s="14">
        <f>IF(Table1342[[#This Row],[Sex]]="male",1,0)</f>
        <v>1</v>
      </c>
      <c r="P453" s="14">
        <v>1</v>
      </c>
      <c r="V453" s="22">
        <v>-1.6058739127080648</v>
      </c>
      <c r="W453" s="22">
        <v>6.087765964906966E-2</v>
      </c>
      <c r="X453" s="20">
        <f t="shared" ref="X453:Y516" si="14">IF(V453&lt;0,0,V453)</f>
        <v>0</v>
      </c>
      <c r="Y453" s="20">
        <f t="shared" si="14"/>
        <v>6.087765964906966E-2</v>
      </c>
      <c r="Z453" s="20">
        <f t="shared" ref="Z453:Z516" si="15">X453+Y453</f>
        <v>6.087765964906966E-2</v>
      </c>
      <c r="AA453" s="20">
        <f>(Table134[[#This Row],[Survived]]-Z453)^2</f>
        <v>0.8819507701462086</v>
      </c>
    </row>
    <row r="454" spans="1:27" x14ac:dyDescent="0.25">
      <c r="A454" s="14">
        <v>1</v>
      </c>
      <c r="B454" s="14" t="s">
        <v>9</v>
      </c>
      <c r="C454" s="14">
        <v>2</v>
      </c>
      <c r="D454" s="14" t="s">
        <v>8</v>
      </c>
      <c r="E454" s="14">
        <v>62</v>
      </c>
      <c r="F454" s="15">
        <v>10.5</v>
      </c>
      <c r="G454" s="14">
        <v>0</v>
      </c>
      <c r="H454" s="14">
        <v>0</v>
      </c>
      <c r="I454" s="20">
        <f>Table1342[[#This Row],[Age]]/$E$1</f>
        <v>0.77500000000000002</v>
      </c>
      <c r="J454" s="20">
        <f>LOG10(Table1342[[#This Row],[Fare]]+1)</f>
        <v>1.0606978403536116</v>
      </c>
      <c r="K454" s="14">
        <f>IF(Table1342[[#This Row],[Pclass]]=1,1,0)</f>
        <v>0</v>
      </c>
      <c r="L454" s="14">
        <f>IF(Table1342[[#This Row],[Pclass]]=2,1,0)</f>
        <v>1</v>
      </c>
      <c r="M454" s="14">
        <f>IF(Table1342[[#This Row],[Embarked]]="S",1,0)</f>
        <v>1</v>
      </c>
      <c r="N454" s="14">
        <f>IF(Table1342[[#This Row],[Embarked]]="C",1,0)</f>
        <v>0</v>
      </c>
      <c r="O454" s="14">
        <f>IF(Table1342[[#This Row],[Sex]]="male",1,0)</f>
        <v>1</v>
      </c>
      <c r="P454" s="14">
        <v>1</v>
      </c>
      <c r="V454" s="22">
        <v>-1.7601334166564329</v>
      </c>
      <c r="W454" s="22">
        <v>7.7150964981649306E-2</v>
      </c>
      <c r="X454" s="20">
        <f t="shared" si="14"/>
        <v>0</v>
      </c>
      <c r="Y454" s="20">
        <f t="shared" si="14"/>
        <v>7.7150964981649306E-2</v>
      </c>
      <c r="Z454" s="20">
        <f t="shared" si="15"/>
        <v>7.7150964981649306E-2</v>
      </c>
      <c r="AA454" s="20">
        <f>(Table134[[#This Row],[Survived]]-Z454)^2</f>
        <v>0.85165034143430107</v>
      </c>
    </row>
    <row r="455" spans="1:27" x14ac:dyDescent="0.25">
      <c r="A455" s="14">
        <v>1</v>
      </c>
      <c r="B455" s="14" t="s">
        <v>9</v>
      </c>
      <c r="C455" s="14">
        <v>1</v>
      </c>
      <c r="D455" s="14" t="s">
        <v>10</v>
      </c>
      <c r="E455" s="14">
        <v>53</v>
      </c>
      <c r="F455" s="15">
        <v>51.479199999999999</v>
      </c>
      <c r="G455" s="14">
        <v>2</v>
      </c>
      <c r="H455" s="14">
        <v>0</v>
      </c>
      <c r="I455" s="20">
        <f>Table1342[[#This Row],[Age]]/$E$1</f>
        <v>0.66249999999999998</v>
      </c>
      <c r="J455" s="20">
        <f>LOG10(Table1342[[#This Row],[Fare]]+1)</f>
        <v>1.7199872059744314</v>
      </c>
      <c r="K455" s="14">
        <f>IF(Table1342[[#This Row],[Pclass]]=1,1,0)</f>
        <v>1</v>
      </c>
      <c r="L455" s="14">
        <f>IF(Table1342[[#This Row],[Pclass]]=2,1,0)</f>
        <v>0</v>
      </c>
      <c r="M455" s="14">
        <f>IF(Table1342[[#This Row],[Embarked]]="S",1,0)</f>
        <v>1</v>
      </c>
      <c r="N455" s="14">
        <f>IF(Table1342[[#This Row],[Embarked]]="C",1,0)</f>
        <v>0</v>
      </c>
      <c r="O455" s="14">
        <f>IF(Table1342[[#This Row],[Sex]]="male",1,0)</f>
        <v>0</v>
      </c>
      <c r="P455" s="14">
        <v>1</v>
      </c>
      <c r="V455" s="22">
        <v>-0.95175838227081488</v>
      </c>
      <c r="W455" s="22">
        <v>0.69250914175593703</v>
      </c>
      <c r="X455" s="20">
        <f t="shared" si="14"/>
        <v>0</v>
      </c>
      <c r="Y455" s="20">
        <f t="shared" si="14"/>
        <v>0.69250914175593703</v>
      </c>
      <c r="Z455" s="20">
        <f t="shared" si="15"/>
        <v>0.69250914175593703</v>
      </c>
      <c r="AA455" s="20">
        <f>(Table134[[#This Row],[Survived]]-Z455)^2</f>
        <v>9.4550627903670428E-2</v>
      </c>
    </row>
    <row r="456" spans="1:27" x14ac:dyDescent="0.25">
      <c r="A456" s="14">
        <v>1</v>
      </c>
      <c r="B456" s="14" t="s">
        <v>9</v>
      </c>
      <c r="C456" s="14">
        <v>1</v>
      </c>
      <c r="D456" s="14" t="s">
        <v>8</v>
      </c>
      <c r="E456" s="14">
        <v>36</v>
      </c>
      <c r="F456" s="15">
        <v>26.387499999999999</v>
      </c>
      <c r="G456" s="14">
        <v>0</v>
      </c>
      <c r="H456" s="14">
        <v>0</v>
      </c>
      <c r="I456" s="20">
        <f>Table1342[[#This Row],[Age]]/$E$1</f>
        <v>0.45</v>
      </c>
      <c r="J456" s="20">
        <f>LOG10(Table1342[[#This Row],[Fare]]+1)</f>
        <v>1.4375523905687617</v>
      </c>
      <c r="K456" s="14">
        <f>IF(Table1342[[#This Row],[Pclass]]=1,1,0)</f>
        <v>1</v>
      </c>
      <c r="L456" s="14">
        <f>IF(Table1342[[#This Row],[Pclass]]=2,1,0)</f>
        <v>0</v>
      </c>
      <c r="M456" s="14">
        <f>IF(Table1342[[#This Row],[Embarked]]="S",1,0)</f>
        <v>1</v>
      </c>
      <c r="N456" s="14">
        <f>IF(Table1342[[#This Row],[Embarked]]="C",1,0)</f>
        <v>0</v>
      </c>
      <c r="O456" s="14">
        <f>IF(Table1342[[#This Row],[Sex]]="male",1,0)</f>
        <v>1</v>
      </c>
      <c r="P456" s="14">
        <v>1</v>
      </c>
      <c r="V456" s="22">
        <v>-1.2637908341725503</v>
      </c>
      <c r="W456" s="22">
        <v>0.44467935918051626</v>
      </c>
      <c r="X456" s="20">
        <f t="shared" si="14"/>
        <v>0</v>
      </c>
      <c r="Y456" s="20">
        <f t="shared" si="14"/>
        <v>0.44467935918051626</v>
      </c>
      <c r="Z456" s="20">
        <f t="shared" si="15"/>
        <v>0.44467935918051626</v>
      </c>
      <c r="AA456" s="20">
        <f>(Table134[[#This Row],[Survived]]-Z456)^2</f>
        <v>0.30838101412016206</v>
      </c>
    </row>
    <row r="457" spans="1:27" x14ac:dyDescent="0.25">
      <c r="A457" s="14">
        <v>0</v>
      </c>
      <c r="B457" s="14" t="s">
        <v>9</v>
      </c>
      <c r="C457" s="14">
        <v>3</v>
      </c>
      <c r="D457" s="14" t="s">
        <v>8</v>
      </c>
      <c r="E457" s="14">
        <v>16</v>
      </c>
      <c r="F457" s="15">
        <v>8.0500000000000007</v>
      </c>
      <c r="G457" s="14">
        <v>0</v>
      </c>
      <c r="H457" s="14">
        <v>0</v>
      </c>
      <c r="I457" s="20">
        <f>Table1342[[#This Row],[Age]]/$E$1</f>
        <v>0.2</v>
      </c>
      <c r="J457" s="20">
        <f>LOG10(Table1342[[#This Row],[Fare]]+1)</f>
        <v>0.9566485792052033</v>
      </c>
      <c r="K457" s="14">
        <f>IF(Table1342[[#This Row],[Pclass]]=1,1,0)</f>
        <v>0</v>
      </c>
      <c r="L457" s="14">
        <f>IF(Table1342[[#This Row],[Pclass]]=2,1,0)</f>
        <v>0</v>
      </c>
      <c r="M457" s="14">
        <f>IF(Table1342[[#This Row],[Embarked]]="S",1,0)</f>
        <v>1</v>
      </c>
      <c r="N457" s="14">
        <f>IF(Table1342[[#This Row],[Embarked]]="C",1,0)</f>
        <v>0</v>
      </c>
      <c r="O457" s="14">
        <f>IF(Table1342[[#This Row],[Sex]]="male",1,0)</f>
        <v>1</v>
      </c>
      <c r="P457" s="14">
        <v>1</v>
      </c>
      <c r="V457" s="22">
        <v>-1.4587312687655458</v>
      </c>
      <c r="W457" s="22">
        <v>0.16653824444901133</v>
      </c>
      <c r="X457" s="20">
        <f t="shared" si="14"/>
        <v>0</v>
      </c>
      <c r="Y457" s="20">
        <f t="shared" si="14"/>
        <v>0.16653824444901133</v>
      </c>
      <c r="Z457" s="20">
        <f t="shared" si="15"/>
        <v>0.16653824444901133</v>
      </c>
      <c r="AA457" s="20">
        <f>(Table134[[#This Row],[Survived]]-Z457)^2</f>
        <v>2.7734986864158654E-2</v>
      </c>
    </row>
    <row r="458" spans="1:27" x14ac:dyDescent="0.25">
      <c r="A458" s="14">
        <v>0</v>
      </c>
      <c r="B458" s="14" t="s">
        <v>9</v>
      </c>
      <c r="C458" s="14">
        <v>3</v>
      </c>
      <c r="D458" s="14" t="s">
        <v>8</v>
      </c>
      <c r="E458" s="14">
        <v>19</v>
      </c>
      <c r="F458" s="15">
        <v>14.5</v>
      </c>
      <c r="G458" s="14">
        <v>0</v>
      </c>
      <c r="H458" s="14">
        <v>0</v>
      </c>
      <c r="I458" s="20">
        <f>Table1342[[#This Row],[Age]]/$E$1</f>
        <v>0.23749999999999999</v>
      </c>
      <c r="J458" s="20">
        <f>LOG10(Table1342[[#This Row],[Fare]]+1)</f>
        <v>1.1903316981702914</v>
      </c>
      <c r="K458" s="14">
        <f>IF(Table1342[[#This Row],[Pclass]]=1,1,0)</f>
        <v>0</v>
      </c>
      <c r="L458" s="14">
        <f>IF(Table1342[[#This Row],[Pclass]]=2,1,0)</f>
        <v>0</v>
      </c>
      <c r="M458" s="14">
        <f>IF(Table1342[[#This Row],[Embarked]]="S",1,0)</f>
        <v>1</v>
      </c>
      <c r="N458" s="14">
        <f>IF(Table1342[[#This Row],[Embarked]]="C",1,0)</f>
        <v>0</v>
      </c>
      <c r="O458" s="14">
        <f>IF(Table1342[[#This Row],[Sex]]="male",1,0)</f>
        <v>1</v>
      </c>
      <c r="P458" s="14">
        <v>1</v>
      </c>
      <c r="V458" s="22">
        <v>-1.483581336028472</v>
      </c>
      <c r="W458" s="22">
        <v>0.16355188728683334</v>
      </c>
      <c r="X458" s="20">
        <f t="shared" si="14"/>
        <v>0</v>
      </c>
      <c r="Y458" s="20">
        <f t="shared" si="14"/>
        <v>0.16355188728683334</v>
      </c>
      <c r="Z458" s="20">
        <f t="shared" si="15"/>
        <v>0.16355188728683334</v>
      </c>
      <c r="AA458" s="20">
        <f>(Table134[[#This Row],[Survived]]-Z458)^2</f>
        <v>2.6749219835085037E-2</v>
      </c>
    </row>
    <row r="459" spans="1:27" x14ac:dyDescent="0.25">
      <c r="A459" s="14">
        <v>1</v>
      </c>
      <c r="B459" s="14" t="s">
        <v>9</v>
      </c>
      <c r="C459" s="14">
        <v>2</v>
      </c>
      <c r="D459" s="14" t="s">
        <v>10</v>
      </c>
      <c r="E459" s="14">
        <v>34</v>
      </c>
      <c r="F459" s="15">
        <v>13</v>
      </c>
      <c r="G459" s="14">
        <v>0</v>
      </c>
      <c r="H459" s="14">
        <v>0</v>
      </c>
      <c r="I459" s="20">
        <f>Table1342[[#This Row],[Age]]/$E$1</f>
        <v>0.42499999999999999</v>
      </c>
      <c r="J459" s="20">
        <f>LOG10(Table1342[[#This Row],[Fare]]+1)</f>
        <v>1.146128035678238</v>
      </c>
      <c r="K459" s="14">
        <f>IF(Table1342[[#This Row],[Pclass]]=1,1,0)</f>
        <v>0</v>
      </c>
      <c r="L459" s="14">
        <f>IF(Table1342[[#This Row],[Pclass]]=2,1,0)</f>
        <v>1</v>
      </c>
      <c r="M459" s="14">
        <f>IF(Table1342[[#This Row],[Embarked]]="S",1,0)</f>
        <v>1</v>
      </c>
      <c r="N459" s="14">
        <f>IF(Table1342[[#This Row],[Embarked]]="C",1,0)</f>
        <v>0</v>
      </c>
      <c r="O459" s="14">
        <f>IF(Table1342[[#This Row],[Sex]]="male",1,0)</f>
        <v>0</v>
      </c>
      <c r="P459" s="14">
        <v>1</v>
      </c>
      <c r="V459" s="22">
        <v>-1.0013514572531481</v>
      </c>
      <c r="W459" s="22">
        <v>0.76172614006634864</v>
      </c>
      <c r="X459" s="20">
        <f t="shared" si="14"/>
        <v>0</v>
      </c>
      <c r="Y459" s="20">
        <f t="shared" si="14"/>
        <v>0.76172614006634864</v>
      </c>
      <c r="Z459" s="20">
        <f t="shared" si="15"/>
        <v>0.76172614006634864</v>
      </c>
      <c r="AA459" s="20">
        <f>(Table134[[#This Row],[Survived]]-Z459)^2</f>
        <v>5.6774432327681305E-2</v>
      </c>
    </row>
    <row r="460" spans="1:27" x14ac:dyDescent="0.25">
      <c r="A460" s="14">
        <v>1</v>
      </c>
      <c r="B460" s="14" t="s">
        <v>9</v>
      </c>
      <c r="C460" s="14">
        <v>1</v>
      </c>
      <c r="D460" s="14" t="s">
        <v>10</v>
      </c>
      <c r="E460" s="14">
        <v>39</v>
      </c>
      <c r="F460" s="15">
        <v>55.9</v>
      </c>
      <c r="G460" s="14">
        <v>1</v>
      </c>
      <c r="H460" s="14">
        <v>0</v>
      </c>
      <c r="I460" s="20">
        <f>Table1342[[#This Row],[Age]]/$E$1</f>
        <v>0.48749999999999999</v>
      </c>
      <c r="J460" s="20">
        <f>LOG10(Table1342[[#This Row],[Fare]]+1)</f>
        <v>1.7551122663950711</v>
      </c>
      <c r="K460" s="14">
        <f>IF(Table1342[[#This Row],[Pclass]]=1,1,0)</f>
        <v>1</v>
      </c>
      <c r="L460" s="14">
        <f>IF(Table1342[[#This Row],[Pclass]]=2,1,0)</f>
        <v>0</v>
      </c>
      <c r="M460" s="14">
        <f>IF(Table1342[[#This Row],[Embarked]]="S",1,0)</f>
        <v>1</v>
      </c>
      <c r="N460" s="14">
        <f>IF(Table1342[[#This Row],[Embarked]]="C",1,0)</f>
        <v>0</v>
      </c>
      <c r="O460" s="14">
        <f>IF(Table1342[[#This Row],[Sex]]="male",1,0)</f>
        <v>0</v>
      </c>
      <c r="P460" s="14">
        <v>1</v>
      </c>
      <c r="V460" s="22">
        <v>-0.80493995163533527</v>
      </c>
      <c r="W460" s="22">
        <v>0.86465853679137883</v>
      </c>
      <c r="X460" s="20">
        <f t="shared" si="14"/>
        <v>0</v>
      </c>
      <c r="Y460" s="20">
        <f t="shared" si="14"/>
        <v>0.86465853679137883</v>
      </c>
      <c r="Z460" s="20">
        <f t="shared" si="15"/>
        <v>0.86465853679137883</v>
      </c>
      <c r="AA460" s="20">
        <f>(Table134[[#This Row],[Survived]]-Z460)^2</f>
        <v>1.8317311663450558E-2</v>
      </c>
    </row>
    <row r="461" spans="1:27" x14ac:dyDescent="0.25">
      <c r="A461" s="14">
        <v>1</v>
      </c>
      <c r="B461" s="14" t="s">
        <v>9</v>
      </c>
      <c r="C461" s="14">
        <v>3</v>
      </c>
      <c r="D461" s="14" t="s">
        <v>8</v>
      </c>
      <c r="E461" s="14">
        <v>32</v>
      </c>
      <c r="F461" s="15">
        <v>7.9249999999999998</v>
      </c>
      <c r="G461" s="14">
        <v>0</v>
      </c>
      <c r="H461" s="14">
        <v>0</v>
      </c>
      <c r="I461" s="20">
        <f>Table1342[[#This Row],[Age]]/$E$1</f>
        <v>0.4</v>
      </c>
      <c r="J461" s="20">
        <f>LOG10(Table1342[[#This Row],[Fare]]+1)</f>
        <v>0.95060822478423079</v>
      </c>
      <c r="K461" s="14">
        <f>IF(Table1342[[#This Row],[Pclass]]=1,1,0)</f>
        <v>0</v>
      </c>
      <c r="L461" s="14">
        <f>IF(Table1342[[#This Row],[Pclass]]=2,1,0)</f>
        <v>0</v>
      </c>
      <c r="M461" s="14">
        <f>IF(Table1342[[#This Row],[Embarked]]="S",1,0)</f>
        <v>1</v>
      </c>
      <c r="N461" s="14">
        <f>IF(Table1342[[#This Row],[Embarked]]="C",1,0)</f>
        <v>0</v>
      </c>
      <c r="O461" s="14">
        <f>IF(Table1342[[#This Row],[Sex]]="male",1,0)</f>
        <v>1</v>
      </c>
      <c r="P461" s="14">
        <v>1</v>
      </c>
      <c r="V461" s="22">
        <v>-1.605833675018449</v>
      </c>
      <c r="W461" s="22">
        <v>6.1124813762518659E-2</v>
      </c>
      <c r="X461" s="20">
        <f t="shared" si="14"/>
        <v>0</v>
      </c>
      <c r="Y461" s="20">
        <f t="shared" si="14"/>
        <v>6.1124813762518659E-2</v>
      </c>
      <c r="Z461" s="20">
        <f t="shared" si="15"/>
        <v>6.1124813762518659E-2</v>
      </c>
      <c r="AA461" s="20">
        <f>(Table134[[#This Row],[Survived]]-Z461)^2</f>
        <v>0.88148661533246531</v>
      </c>
    </row>
    <row r="462" spans="1:27" x14ac:dyDescent="0.25">
      <c r="A462" s="14">
        <v>1</v>
      </c>
      <c r="B462" s="14" t="s">
        <v>9</v>
      </c>
      <c r="C462" s="14">
        <v>2</v>
      </c>
      <c r="D462" s="14" t="s">
        <v>10</v>
      </c>
      <c r="E462" s="14">
        <v>25</v>
      </c>
      <c r="F462" s="15">
        <v>30</v>
      </c>
      <c r="G462" s="14">
        <v>1</v>
      </c>
      <c r="H462" s="14">
        <v>1</v>
      </c>
      <c r="I462" s="20">
        <f>Table1342[[#This Row],[Age]]/$E$1</f>
        <v>0.3125</v>
      </c>
      <c r="J462" s="20">
        <f>LOG10(Table1342[[#This Row],[Fare]]+1)</f>
        <v>1.4913616938342726</v>
      </c>
      <c r="K462" s="14">
        <f>IF(Table1342[[#This Row],[Pclass]]=1,1,0)</f>
        <v>0</v>
      </c>
      <c r="L462" s="14">
        <f>IF(Table1342[[#This Row],[Pclass]]=2,1,0)</f>
        <v>1</v>
      </c>
      <c r="M462" s="14">
        <f>IF(Table1342[[#This Row],[Embarked]]="S",1,0)</f>
        <v>1</v>
      </c>
      <c r="N462" s="14">
        <f>IF(Table1342[[#This Row],[Embarked]]="C",1,0)</f>
        <v>0</v>
      </c>
      <c r="O462" s="14">
        <f>IF(Table1342[[#This Row],[Sex]]="male",1,0)</f>
        <v>0</v>
      </c>
      <c r="P462" s="14">
        <v>1</v>
      </c>
      <c r="V462" s="22">
        <v>-0.96706159210554499</v>
      </c>
      <c r="W462" s="22">
        <v>0.75750310645469066</v>
      </c>
      <c r="X462" s="20">
        <f t="shared" si="14"/>
        <v>0</v>
      </c>
      <c r="Y462" s="20">
        <f t="shared" si="14"/>
        <v>0.75750310645469066</v>
      </c>
      <c r="Z462" s="20">
        <f t="shared" si="15"/>
        <v>0.75750310645469066</v>
      </c>
      <c r="AA462" s="20">
        <f>(Table134[[#This Row],[Survived]]-Z462)^2</f>
        <v>5.8804743379125092E-2</v>
      </c>
    </row>
    <row r="463" spans="1:27" x14ac:dyDescent="0.25">
      <c r="A463" s="14">
        <v>1</v>
      </c>
      <c r="B463" s="14" t="s">
        <v>11</v>
      </c>
      <c r="C463" s="14">
        <v>1</v>
      </c>
      <c r="D463" s="14" t="s">
        <v>10</v>
      </c>
      <c r="E463" s="14">
        <v>39</v>
      </c>
      <c r="F463" s="15">
        <v>110.88330000000001</v>
      </c>
      <c r="G463" s="14">
        <v>1</v>
      </c>
      <c r="H463" s="14">
        <v>1</v>
      </c>
      <c r="I463" s="20">
        <f>Table1342[[#This Row],[Age]]/$E$1</f>
        <v>0.48749999999999999</v>
      </c>
      <c r="J463" s="20">
        <f>LOG10(Table1342[[#This Row],[Fare]]+1)</f>
        <v>2.048765267412167</v>
      </c>
      <c r="K463" s="14">
        <f>IF(Table1342[[#This Row],[Pclass]]=1,1,0)</f>
        <v>1</v>
      </c>
      <c r="L463" s="14">
        <f>IF(Table1342[[#This Row],[Pclass]]=2,1,0)</f>
        <v>0</v>
      </c>
      <c r="M463" s="14">
        <f>IF(Table1342[[#This Row],[Embarked]]="S",1,0)</f>
        <v>0</v>
      </c>
      <c r="N463" s="14">
        <f>IF(Table1342[[#This Row],[Embarked]]="C",1,0)</f>
        <v>1</v>
      </c>
      <c r="O463" s="14">
        <f>IF(Table1342[[#This Row],[Sex]]="male",1,0)</f>
        <v>0</v>
      </c>
      <c r="P463" s="14">
        <v>1</v>
      </c>
      <c r="V463" s="22">
        <v>0.91985105847678084</v>
      </c>
      <c r="W463" s="22">
        <v>-2.4966032749776419</v>
      </c>
      <c r="X463" s="20">
        <f t="shared" si="14"/>
        <v>0.91985105847678084</v>
      </c>
      <c r="Y463" s="20">
        <f t="shared" si="14"/>
        <v>0</v>
      </c>
      <c r="Z463" s="20">
        <f t="shared" si="15"/>
        <v>0.91985105847678084</v>
      </c>
      <c r="AA463" s="20">
        <f>(Table134[[#This Row],[Survived]]-Z463)^2</f>
        <v>6.4238528272924054E-3</v>
      </c>
    </row>
    <row r="464" spans="1:27" x14ac:dyDescent="0.25">
      <c r="A464" s="14">
        <v>0</v>
      </c>
      <c r="B464" s="14" t="s">
        <v>9</v>
      </c>
      <c r="C464" s="14">
        <v>2</v>
      </c>
      <c r="D464" s="14" t="s">
        <v>8</v>
      </c>
      <c r="E464" s="14">
        <v>54</v>
      </c>
      <c r="F464" s="15">
        <v>26</v>
      </c>
      <c r="G464" s="14">
        <v>0</v>
      </c>
      <c r="H464" s="14">
        <v>0</v>
      </c>
      <c r="I464" s="20">
        <f>Table1342[[#This Row],[Age]]/$E$1</f>
        <v>0.67500000000000004</v>
      </c>
      <c r="J464" s="20">
        <f>LOG10(Table1342[[#This Row],[Fare]]+1)</f>
        <v>1.4313637641589874</v>
      </c>
      <c r="K464" s="14">
        <f>IF(Table1342[[#This Row],[Pclass]]=1,1,0)</f>
        <v>0</v>
      </c>
      <c r="L464" s="14">
        <f>IF(Table1342[[#This Row],[Pclass]]=2,1,0)</f>
        <v>1</v>
      </c>
      <c r="M464" s="14">
        <f>IF(Table1342[[#This Row],[Embarked]]="S",1,0)</f>
        <v>1</v>
      </c>
      <c r="N464" s="14">
        <f>IF(Table1342[[#This Row],[Embarked]]="C",1,0)</f>
        <v>0</v>
      </c>
      <c r="O464" s="14">
        <f>IF(Table1342[[#This Row],[Sex]]="male",1,0)</f>
        <v>1</v>
      </c>
      <c r="P464" s="14">
        <v>1</v>
      </c>
      <c r="V464" s="22">
        <v>-1.6823053544850357</v>
      </c>
      <c r="W464" s="22">
        <v>0.15612766042802972</v>
      </c>
      <c r="X464" s="20">
        <f t="shared" si="14"/>
        <v>0</v>
      </c>
      <c r="Y464" s="20">
        <f t="shared" si="14"/>
        <v>0.15612766042802972</v>
      </c>
      <c r="Z464" s="20">
        <f t="shared" si="15"/>
        <v>0.15612766042802972</v>
      </c>
      <c r="AA464" s="20">
        <f>(Table134[[#This Row],[Survived]]-Z464)^2</f>
        <v>2.437584635073016E-2</v>
      </c>
    </row>
    <row r="465" spans="1:27" x14ac:dyDescent="0.25">
      <c r="A465" s="14">
        <v>0</v>
      </c>
      <c r="B465" s="14" t="s">
        <v>11</v>
      </c>
      <c r="C465" s="14">
        <v>1</v>
      </c>
      <c r="D465" s="14" t="s">
        <v>8</v>
      </c>
      <c r="E465" s="14">
        <v>36</v>
      </c>
      <c r="F465" s="15">
        <v>40.125</v>
      </c>
      <c r="G465" s="14">
        <v>0</v>
      </c>
      <c r="H465" s="14">
        <v>0</v>
      </c>
      <c r="I465" s="20">
        <f>Table1342[[#This Row],[Age]]/$E$1</f>
        <v>0.45</v>
      </c>
      <c r="J465" s="20">
        <f>LOG10(Table1342[[#This Row],[Fare]]+1)</f>
        <v>1.6141059109580307</v>
      </c>
      <c r="K465" s="14">
        <f>IF(Table1342[[#This Row],[Pclass]]=1,1,0)</f>
        <v>1</v>
      </c>
      <c r="L465" s="14">
        <f>IF(Table1342[[#This Row],[Pclass]]=2,1,0)</f>
        <v>0</v>
      </c>
      <c r="M465" s="14">
        <f>IF(Table1342[[#This Row],[Embarked]]="S",1,0)</f>
        <v>0</v>
      </c>
      <c r="N465" s="14">
        <f>IF(Table1342[[#This Row],[Embarked]]="C",1,0)</f>
        <v>1</v>
      </c>
      <c r="O465" s="14">
        <f>IF(Table1342[[#This Row],[Sex]]="male",1,0)</f>
        <v>1</v>
      </c>
      <c r="P465" s="14">
        <v>1</v>
      </c>
      <c r="V465" s="22">
        <v>0.49431309939080187</v>
      </c>
      <c r="W465" s="22">
        <v>-2.9147863645913246</v>
      </c>
      <c r="X465" s="20">
        <f t="shared" si="14"/>
        <v>0.49431309939080187</v>
      </c>
      <c r="Y465" s="20">
        <f t="shared" si="14"/>
        <v>0</v>
      </c>
      <c r="Z465" s="20">
        <f t="shared" si="15"/>
        <v>0.49431309939080187</v>
      </c>
      <c r="AA465" s="20">
        <f>(Table134[[#This Row],[Survived]]-Z465)^2</f>
        <v>0.24434544022934077</v>
      </c>
    </row>
    <row r="466" spans="1:27" x14ac:dyDescent="0.25">
      <c r="A466" s="14">
        <v>1</v>
      </c>
      <c r="B466" s="14" t="s">
        <v>9</v>
      </c>
      <c r="C466" s="14">
        <v>1</v>
      </c>
      <c r="D466" s="14" t="s">
        <v>10</v>
      </c>
      <c r="E466" s="14">
        <v>18</v>
      </c>
      <c r="F466" s="15">
        <v>79.650000000000006</v>
      </c>
      <c r="G466" s="14">
        <v>0</v>
      </c>
      <c r="H466" s="14">
        <v>2</v>
      </c>
      <c r="I466" s="20">
        <f>Table1342[[#This Row],[Age]]/$E$1</f>
        <v>0.22500000000000001</v>
      </c>
      <c r="J466" s="20">
        <f>LOG10(Table1342[[#This Row],[Fare]]+1)</f>
        <v>1.9066043717249803</v>
      </c>
      <c r="K466" s="14">
        <f>IF(Table1342[[#This Row],[Pclass]]=1,1,0)</f>
        <v>1</v>
      </c>
      <c r="L466" s="14">
        <f>IF(Table1342[[#This Row],[Pclass]]=2,1,0)</f>
        <v>0</v>
      </c>
      <c r="M466" s="14">
        <f>IF(Table1342[[#This Row],[Embarked]]="S",1,0)</f>
        <v>1</v>
      </c>
      <c r="N466" s="14">
        <f>IF(Table1342[[#This Row],[Embarked]]="C",1,0)</f>
        <v>0</v>
      </c>
      <c r="O466" s="14">
        <f>IF(Table1342[[#This Row],[Sex]]="male",1,0)</f>
        <v>0</v>
      </c>
      <c r="P466" s="14">
        <v>1</v>
      </c>
      <c r="V466" s="22">
        <v>-0.66179155767726972</v>
      </c>
      <c r="W466" s="22">
        <v>1.0707256693369236</v>
      </c>
      <c r="X466" s="20">
        <f t="shared" si="14"/>
        <v>0</v>
      </c>
      <c r="Y466" s="20">
        <f t="shared" si="14"/>
        <v>1.0707256693369236</v>
      </c>
      <c r="Z466" s="20">
        <f t="shared" si="15"/>
        <v>1.0707256693369236</v>
      </c>
      <c r="AA466" s="20">
        <f>(Table134[[#This Row],[Survived]]-Z466)^2</f>
        <v>5.0021203031558542E-3</v>
      </c>
    </row>
    <row r="467" spans="1:27" x14ac:dyDescent="0.25">
      <c r="A467" s="14">
        <v>0</v>
      </c>
      <c r="B467" s="14" t="s">
        <v>9</v>
      </c>
      <c r="C467" s="14">
        <v>2</v>
      </c>
      <c r="D467" s="14" t="s">
        <v>8</v>
      </c>
      <c r="E467" s="14">
        <v>47</v>
      </c>
      <c r="F467" s="15">
        <v>15</v>
      </c>
      <c r="G467" s="14">
        <v>0</v>
      </c>
      <c r="H467" s="14">
        <v>0</v>
      </c>
      <c r="I467" s="20">
        <f>Table1342[[#This Row],[Age]]/$E$1</f>
        <v>0.58750000000000002</v>
      </c>
      <c r="J467" s="20">
        <f>LOG10(Table1342[[#This Row],[Fare]]+1)</f>
        <v>1.2041199826559248</v>
      </c>
      <c r="K467" s="14">
        <f>IF(Table1342[[#This Row],[Pclass]]=1,1,0)</f>
        <v>0</v>
      </c>
      <c r="L467" s="14">
        <f>IF(Table1342[[#This Row],[Pclass]]=2,1,0)</f>
        <v>1</v>
      </c>
      <c r="M467" s="14">
        <f>IF(Table1342[[#This Row],[Embarked]]="S",1,0)</f>
        <v>1</v>
      </c>
      <c r="N467" s="14">
        <f>IF(Table1342[[#This Row],[Embarked]]="C",1,0)</f>
        <v>0</v>
      </c>
      <c r="O467" s="14">
        <f>IF(Table1342[[#This Row],[Sex]]="male",1,0)</f>
        <v>1</v>
      </c>
      <c r="P467" s="14">
        <v>1</v>
      </c>
      <c r="V467" s="22">
        <v>-1.6206223432232554</v>
      </c>
      <c r="W467" s="22">
        <v>0.18581959277173121</v>
      </c>
      <c r="X467" s="20">
        <f t="shared" si="14"/>
        <v>0</v>
      </c>
      <c r="Y467" s="20">
        <f t="shared" si="14"/>
        <v>0.18581959277173121</v>
      </c>
      <c r="Z467" s="20">
        <f t="shared" si="15"/>
        <v>0.18581959277173121</v>
      </c>
      <c r="AA467" s="20">
        <f>(Table134[[#This Row],[Survived]]-Z467)^2</f>
        <v>3.4528921057852026E-2</v>
      </c>
    </row>
    <row r="468" spans="1:27" x14ac:dyDescent="0.25">
      <c r="A468" s="14">
        <v>1</v>
      </c>
      <c r="B468" s="14" t="s">
        <v>11</v>
      </c>
      <c r="C468" s="14">
        <v>1</v>
      </c>
      <c r="D468" s="14" t="s">
        <v>8</v>
      </c>
      <c r="E468" s="14">
        <v>60</v>
      </c>
      <c r="F468" s="15">
        <v>79.2</v>
      </c>
      <c r="G468" s="14">
        <v>1</v>
      </c>
      <c r="H468" s="14">
        <v>1</v>
      </c>
      <c r="I468" s="20">
        <f>Table1342[[#This Row],[Age]]/$E$1</f>
        <v>0.75</v>
      </c>
      <c r="J468" s="20">
        <f>LOG10(Table1342[[#This Row],[Fare]]+1)</f>
        <v>1.9041743682841634</v>
      </c>
      <c r="K468" s="14">
        <f>IF(Table1342[[#This Row],[Pclass]]=1,1,0)</f>
        <v>1</v>
      </c>
      <c r="L468" s="14">
        <f>IF(Table1342[[#This Row],[Pclass]]=2,1,0)</f>
        <v>0</v>
      </c>
      <c r="M468" s="14">
        <f>IF(Table1342[[#This Row],[Embarked]]="S",1,0)</f>
        <v>0</v>
      </c>
      <c r="N468" s="14">
        <f>IF(Table1342[[#This Row],[Embarked]]="C",1,0)</f>
        <v>1</v>
      </c>
      <c r="O468" s="14">
        <f>IF(Table1342[[#This Row],[Sex]]="male",1,0)</f>
        <v>1</v>
      </c>
      <c r="P468" s="14">
        <v>1</v>
      </c>
      <c r="V468" s="22">
        <v>0.22470743727111075</v>
      </c>
      <c r="W468" s="22">
        <v>-3.139476208480084</v>
      </c>
      <c r="X468" s="20">
        <f t="shared" si="14"/>
        <v>0.22470743727111075</v>
      </c>
      <c r="Y468" s="20">
        <f t="shared" si="14"/>
        <v>0</v>
      </c>
      <c r="Z468" s="20">
        <f t="shared" si="15"/>
        <v>0.22470743727111075</v>
      </c>
      <c r="AA468" s="20">
        <f>(Table134[[#This Row],[Survived]]-Z468)^2</f>
        <v>0.60107855782272868</v>
      </c>
    </row>
    <row r="469" spans="1:27" x14ac:dyDescent="0.25">
      <c r="A469" s="14">
        <v>0</v>
      </c>
      <c r="B469" s="14" t="s">
        <v>9</v>
      </c>
      <c r="C469" s="14">
        <v>3</v>
      </c>
      <c r="D469" s="14" t="s">
        <v>8</v>
      </c>
      <c r="E469" s="14">
        <v>22</v>
      </c>
      <c r="F469" s="15">
        <v>8.0500000000000007</v>
      </c>
      <c r="G469" s="14">
        <v>0</v>
      </c>
      <c r="H469" s="14">
        <v>0</v>
      </c>
      <c r="I469" s="20">
        <f>Table1342[[#This Row],[Age]]/$E$1</f>
        <v>0.27500000000000002</v>
      </c>
      <c r="J469" s="20">
        <f>LOG10(Table1342[[#This Row],[Fare]]+1)</f>
        <v>0.9566485792052033</v>
      </c>
      <c r="K469" s="14">
        <f>IF(Table1342[[#This Row],[Pclass]]=1,1,0)</f>
        <v>0</v>
      </c>
      <c r="L469" s="14">
        <f>IF(Table1342[[#This Row],[Pclass]]=2,1,0)</f>
        <v>0</v>
      </c>
      <c r="M469" s="14">
        <f>IF(Table1342[[#This Row],[Embarked]]="S",1,0)</f>
        <v>1</v>
      </c>
      <c r="N469" s="14">
        <f>IF(Table1342[[#This Row],[Embarked]]="C",1,0)</f>
        <v>0</v>
      </c>
      <c r="O469" s="14">
        <f>IF(Table1342[[#This Row],[Sex]]="male",1,0)</f>
        <v>1</v>
      </c>
      <c r="P469" s="14">
        <v>1</v>
      </c>
      <c r="V469" s="22">
        <v>-1.5138683205970038</v>
      </c>
      <c r="W469" s="22">
        <v>0.12717006210954063</v>
      </c>
      <c r="X469" s="20">
        <f t="shared" si="14"/>
        <v>0</v>
      </c>
      <c r="Y469" s="20">
        <f t="shared" si="14"/>
        <v>0.12717006210954063</v>
      </c>
      <c r="Z469" s="20">
        <f t="shared" si="15"/>
        <v>0.12717006210954063</v>
      </c>
      <c r="AA469" s="20">
        <f>(Table134[[#This Row],[Survived]]-Z469)^2</f>
        <v>1.6172224696944421E-2</v>
      </c>
    </row>
    <row r="470" spans="1:27" x14ac:dyDescent="0.25">
      <c r="A470" s="14">
        <v>0</v>
      </c>
      <c r="B470" s="14" t="s">
        <v>9</v>
      </c>
      <c r="C470" s="14">
        <v>3</v>
      </c>
      <c r="D470" s="14" t="s">
        <v>8</v>
      </c>
      <c r="E470" s="14">
        <v>35</v>
      </c>
      <c r="F470" s="15">
        <v>7.125</v>
      </c>
      <c r="G470" s="14">
        <v>0</v>
      </c>
      <c r="H470" s="14">
        <v>0</v>
      </c>
      <c r="I470" s="20">
        <f>Table1342[[#This Row],[Age]]/$E$1</f>
        <v>0.4375</v>
      </c>
      <c r="J470" s="20">
        <f>LOG10(Table1342[[#This Row],[Fare]]+1)</f>
        <v>0.90982336965091204</v>
      </c>
      <c r="K470" s="14">
        <f>IF(Table1342[[#This Row],[Pclass]]=1,1,0)</f>
        <v>0</v>
      </c>
      <c r="L470" s="14">
        <f>IF(Table1342[[#This Row],[Pclass]]=2,1,0)</f>
        <v>0</v>
      </c>
      <c r="M470" s="14">
        <f>IF(Table1342[[#This Row],[Embarked]]="S",1,0)</f>
        <v>1</v>
      </c>
      <c r="N470" s="14">
        <f>IF(Table1342[[#This Row],[Embarked]]="C",1,0)</f>
        <v>0</v>
      </c>
      <c r="O470" s="14">
        <f>IF(Table1342[[#This Row],[Sex]]="male",1,0)</f>
        <v>1</v>
      </c>
      <c r="P470" s="14">
        <v>1</v>
      </c>
      <c r="V470" s="22">
        <v>-1.6338766551559101</v>
      </c>
      <c r="W470" s="22">
        <v>3.8526457045623186E-2</v>
      </c>
      <c r="X470" s="20">
        <f t="shared" si="14"/>
        <v>0</v>
      </c>
      <c r="Y470" s="20">
        <f t="shared" si="14"/>
        <v>3.8526457045623186E-2</v>
      </c>
      <c r="Z470" s="20">
        <f t="shared" si="15"/>
        <v>3.8526457045623186E-2</v>
      </c>
      <c r="AA470" s="20">
        <f>(Table134[[#This Row],[Survived]]-Z470)^2</f>
        <v>1.4842878924882484E-3</v>
      </c>
    </row>
    <row r="471" spans="1:27" x14ac:dyDescent="0.25">
      <c r="A471" s="14">
        <v>1</v>
      </c>
      <c r="B471" s="14" t="s">
        <v>11</v>
      </c>
      <c r="C471" s="14">
        <v>1</v>
      </c>
      <c r="D471" s="14" t="s">
        <v>10</v>
      </c>
      <c r="E471" s="14">
        <v>52</v>
      </c>
      <c r="F471" s="15">
        <v>78.2667</v>
      </c>
      <c r="G471" s="14">
        <v>1</v>
      </c>
      <c r="H471" s="14">
        <v>0</v>
      </c>
      <c r="I471" s="20">
        <f>Table1342[[#This Row],[Age]]/$E$1</f>
        <v>0.65</v>
      </c>
      <c r="J471" s="20">
        <f>LOG10(Table1342[[#This Row],[Fare]]+1)</f>
        <v>1.8990907781931157</v>
      </c>
      <c r="K471" s="14">
        <f>IF(Table1342[[#This Row],[Pclass]]=1,1,0)</f>
        <v>1</v>
      </c>
      <c r="L471" s="14">
        <f>IF(Table1342[[#This Row],[Pclass]]=2,1,0)</f>
        <v>0</v>
      </c>
      <c r="M471" s="14">
        <f>IF(Table1342[[#This Row],[Embarked]]="S",1,0)</f>
        <v>0</v>
      </c>
      <c r="N471" s="14">
        <f>IF(Table1342[[#This Row],[Embarked]]="C",1,0)</f>
        <v>1</v>
      </c>
      <c r="O471" s="14">
        <f>IF(Table1342[[#This Row],[Sex]]="male",1,0)</f>
        <v>0</v>
      </c>
      <c r="P471" s="14">
        <v>1</v>
      </c>
      <c r="V471" s="22">
        <v>0.83332142135519816</v>
      </c>
      <c r="W471" s="22">
        <v>-2.5824325496215237</v>
      </c>
      <c r="X471" s="20">
        <f t="shared" si="14"/>
        <v>0.83332142135519816</v>
      </c>
      <c r="Y471" s="20">
        <f t="shared" si="14"/>
        <v>0</v>
      </c>
      <c r="Z471" s="20">
        <f t="shared" si="15"/>
        <v>0.83332142135519816</v>
      </c>
      <c r="AA471" s="20">
        <f>(Table134[[#This Row],[Survived]]-Z471)^2</f>
        <v>2.7781748579051392E-2</v>
      </c>
    </row>
    <row r="472" spans="1:27" x14ac:dyDescent="0.25">
      <c r="A472" s="14">
        <v>0</v>
      </c>
      <c r="B472" s="14" t="s">
        <v>9</v>
      </c>
      <c r="C472" s="14">
        <v>3</v>
      </c>
      <c r="D472" s="14" t="s">
        <v>8</v>
      </c>
      <c r="E472" s="14">
        <v>47</v>
      </c>
      <c r="F472" s="15">
        <v>7.25</v>
      </c>
      <c r="G472" s="14">
        <v>0</v>
      </c>
      <c r="H472" s="14">
        <v>0</v>
      </c>
      <c r="I472" s="20">
        <f>Table1342[[#This Row],[Age]]/$E$1</f>
        <v>0.58750000000000002</v>
      </c>
      <c r="J472" s="20">
        <f>LOG10(Table1342[[#This Row],[Fare]]+1)</f>
        <v>0.91645394854992512</v>
      </c>
      <c r="K472" s="14">
        <f>IF(Table1342[[#This Row],[Pclass]]=1,1,0)</f>
        <v>0</v>
      </c>
      <c r="L472" s="14">
        <f>IF(Table1342[[#This Row],[Pclass]]=2,1,0)</f>
        <v>0</v>
      </c>
      <c r="M472" s="14">
        <f>IF(Table1342[[#This Row],[Embarked]]="S",1,0)</f>
        <v>1</v>
      </c>
      <c r="N472" s="14">
        <f>IF(Table1342[[#This Row],[Embarked]]="C",1,0)</f>
        <v>0</v>
      </c>
      <c r="O472" s="14">
        <f>IF(Table1342[[#This Row],[Sex]]="male",1,0)</f>
        <v>1</v>
      </c>
      <c r="P472" s="14">
        <v>1</v>
      </c>
      <c r="V472" s="22">
        <v>-1.7440736246438766</v>
      </c>
      <c r="W472" s="22">
        <v>-3.9736122264216522E-2</v>
      </c>
      <c r="X472" s="20">
        <f t="shared" si="14"/>
        <v>0</v>
      </c>
      <c r="Y472" s="20">
        <f t="shared" si="14"/>
        <v>0</v>
      </c>
      <c r="Z472" s="20">
        <f t="shared" si="15"/>
        <v>0</v>
      </c>
      <c r="AA472" s="20">
        <f>(Table134[[#This Row],[Survived]]-Z472)^2</f>
        <v>0</v>
      </c>
    </row>
    <row r="473" spans="1:27" x14ac:dyDescent="0.25">
      <c r="A473" s="14">
        <v>0</v>
      </c>
      <c r="B473" s="14" t="s">
        <v>9</v>
      </c>
      <c r="C473" s="14">
        <v>2</v>
      </c>
      <c r="D473" s="14" t="s">
        <v>8</v>
      </c>
      <c r="E473" s="14">
        <v>37</v>
      </c>
      <c r="F473" s="15">
        <v>26</v>
      </c>
      <c r="G473" s="14">
        <v>1</v>
      </c>
      <c r="H473" s="14">
        <v>0</v>
      </c>
      <c r="I473" s="20">
        <f>Table1342[[#This Row],[Age]]/$E$1</f>
        <v>0.46250000000000002</v>
      </c>
      <c r="J473" s="20">
        <f>LOG10(Table1342[[#This Row],[Fare]]+1)</f>
        <v>1.4313637641589874</v>
      </c>
      <c r="K473" s="14">
        <f>IF(Table1342[[#This Row],[Pclass]]=1,1,0)</f>
        <v>0</v>
      </c>
      <c r="L473" s="14">
        <f>IF(Table1342[[#This Row],[Pclass]]=2,1,0)</f>
        <v>1</v>
      </c>
      <c r="M473" s="14">
        <f>IF(Table1342[[#This Row],[Embarked]]="S",1,0)</f>
        <v>1</v>
      </c>
      <c r="N473" s="14">
        <f>IF(Table1342[[#This Row],[Embarked]]="C",1,0)</f>
        <v>0</v>
      </c>
      <c r="O473" s="14">
        <f>IF(Table1342[[#This Row],[Sex]]="male",1,0)</f>
        <v>1</v>
      </c>
      <c r="P473" s="14">
        <v>1</v>
      </c>
      <c r="V473" s="22">
        <v>-1.5438404040501699</v>
      </c>
      <c r="W473" s="22">
        <v>0.18989038798785973</v>
      </c>
      <c r="X473" s="20">
        <f t="shared" si="14"/>
        <v>0</v>
      </c>
      <c r="Y473" s="20">
        <f t="shared" si="14"/>
        <v>0.18989038798785973</v>
      </c>
      <c r="Z473" s="20">
        <f t="shared" si="15"/>
        <v>0.18989038798785973</v>
      </c>
      <c r="AA473" s="20">
        <f>(Table134[[#This Row],[Survived]]-Z473)^2</f>
        <v>3.6058359450179905E-2</v>
      </c>
    </row>
    <row r="474" spans="1:27" x14ac:dyDescent="0.25">
      <c r="A474" s="14">
        <v>0</v>
      </c>
      <c r="B474" s="14" t="s">
        <v>9</v>
      </c>
      <c r="C474" s="14">
        <v>3</v>
      </c>
      <c r="D474" s="14" t="s">
        <v>8</v>
      </c>
      <c r="E474" s="14">
        <v>36</v>
      </c>
      <c r="F474" s="15">
        <v>24.15</v>
      </c>
      <c r="G474" s="14">
        <v>1</v>
      </c>
      <c r="H474" s="14">
        <v>1</v>
      </c>
      <c r="I474" s="20">
        <f>Table1342[[#This Row],[Age]]/$E$1</f>
        <v>0.45</v>
      </c>
      <c r="J474" s="20">
        <f>LOG10(Table1342[[#This Row],[Fare]]+1)</f>
        <v>1.4005379893919461</v>
      </c>
      <c r="K474" s="14">
        <f>IF(Table1342[[#This Row],[Pclass]]=1,1,0)</f>
        <v>0</v>
      </c>
      <c r="L474" s="14">
        <f>IF(Table1342[[#This Row],[Pclass]]=2,1,0)</f>
        <v>0</v>
      </c>
      <c r="M474" s="14">
        <f>IF(Table1342[[#This Row],[Embarked]]="S",1,0)</f>
        <v>1</v>
      </c>
      <c r="N474" s="14">
        <f>IF(Table1342[[#This Row],[Embarked]]="C",1,0)</f>
        <v>0</v>
      </c>
      <c r="O474" s="14">
        <f>IF(Table1342[[#This Row],[Sex]]="male",1,0)</f>
        <v>1</v>
      </c>
      <c r="P474" s="14">
        <v>1</v>
      </c>
      <c r="V474" s="22">
        <v>-1.6897894820928034</v>
      </c>
      <c r="W474" s="22">
        <v>-2.0914929746869593E-2</v>
      </c>
      <c r="X474" s="20">
        <f t="shared" si="14"/>
        <v>0</v>
      </c>
      <c r="Y474" s="20">
        <f t="shared" si="14"/>
        <v>0</v>
      </c>
      <c r="Z474" s="20">
        <f t="shared" si="15"/>
        <v>0</v>
      </c>
      <c r="AA474" s="20">
        <f>(Table134[[#This Row],[Survived]]-Z474)^2</f>
        <v>0</v>
      </c>
    </row>
    <row r="475" spans="1:27" x14ac:dyDescent="0.25">
      <c r="A475" s="14">
        <v>0</v>
      </c>
      <c r="B475" s="14" t="s">
        <v>9</v>
      </c>
      <c r="C475" s="14">
        <v>3</v>
      </c>
      <c r="D475" s="14" t="s">
        <v>8</v>
      </c>
      <c r="E475" s="14">
        <v>49</v>
      </c>
      <c r="F475" s="15">
        <v>0</v>
      </c>
      <c r="G475" s="14">
        <v>0</v>
      </c>
      <c r="H475" s="14">
        <v>0</v>
      </c>
      <c r="I475" s="20">
        <f>Table1342[[#This Row],[Age]]/$E$1</f>
        <v>0.61250000000000004</v>
      </c>
      <c r="J475" s="20">
        <f>LOG10(Table1342[[#This Row],[Fare]]+1)</f>
        <v>0</v>
      </c>
      <c r="K475" s="14">
        <f>IF(Table1342[[#This Row],[Pclass]]=1,1,0)</f>
        <v>0</v>
      </c>
      <c r="L475" s="14">
        <f>IF(Table1342[[#This Row],[Pclass]]=2,1,0)</f>
        <v>0</v>
      </c>
      <c r="M475" s="14">
        <f>IF(Table1342[[#This Row],[Embarked]]="S",1,0)</f>
        <v>1</v>
      </c>
      <c r="N475" s="14">
        <f>IF(Table1342[[#This Row],[Embarked]]="C",1,0)</f>
        <v>0</v>
      </c>
      <c r="O475" s="14">
        <f>IF(Table1342[[#This Row],[Sex]]="male",1,0)</f>
        <v>1</v>
      </c>
      <c r="P475" s="14">
        <v>1</v>
      </c>
      <c r="V475" s="22">
        <v>-1.7731138406304792</v>
      </c>
      <c r="W475" s="22">
        <v>-0.11834370086655044</v>
      </c>
      <c r="X475" s="20">
        <f t="shared" si="14"/>
        <v>0</v>
      </c>
      <c r="Y475" s="20">
        <f t="shared" si="14"/>
        <v>0</v>
      </c>
      <c r="Z475" s="20">
        <f t="shared" si="15"/>
        <v>0</v>
      </c>
      <c r="AA475" s="20">
        <f>(Table134[[#This Row],[Survived]]-Z475)^2</f>
        <v>0</v>
      </c>
    </row>
    <row r="476" spans="1:27" x14ac:dyDescent="0.25">
      <c r="A476" s="14">
        <v>1</v>
      </c>
      <c r="B476" s="14" t="s">
        <v>11</v>
      </c>
      <c r="C476" s="14">
        <v>1</v>
      </c>
      <c r="D476" s="14" t="s">
        <v>8</v>
      </c>
      <c r="E476" s="14">
        <v>49</v>
      </c>
      <c r="F476" s="15">
        <v>56.929200000000002</v>
      </c>
      <c r="G476" s="14">
        <v>1</v>
      </c>
      <c r="H476" s="14">
        <v>0</v>
      </c>
      <c r="I476" s="20">
        <f>Table1342[[#This Row],[Age]]/$E$1</f>
        <v>0.61250000000000004</v>
      </c>
      <c r="J476" s="20">
        <f>LOG10(Table1342[[#This Row],[Fare]]+1)</f>
        <v>1.7628975309505581</v>
      </c>
      <c r="K476" s="14">
        <f>IF(Table1342[[#This Row],[Pclass]]=1,1,0)</f>
        <v>1</v>
      </c>
      <c r="L476" s="14">
        <f>IF(Table1342[[#This Row],[Pclass]]=2,1,0)</f>
        <v>0</v>
      </c>
      <c r="M476" s="14">
        <f>IF(Table1342[[#This Row],[Embarked]]="S",1,0)</f>
        <v>0</v>
      </c>
      <c r="N476" s="14">
        <f>IF(Table1342[[#This Row],[Embarked]]="C",1,0)</f>
        <v>1</v>
      </c>
      <c r="O476" s="14">
        <f>IF(Table1342[[#This Row],[Sex]]="male",1,0)</f>
        <v>1</v>
      </c>
      <c r="P476" s="14">
        <v>1</v>
      </c>
      <c r="V476" s="22">
        <v>0.35882369818375359</v>
      </c>
      <c r="W476" s="22">
        <v>-3.0672327029019368</v>
      </c>
      <c r="X476" s="20">
        <f t="shared" si="14"/>
        <v>0.35882369818375359</v>
      </c>
      <c r="Y476" s="20">
        <f t="shared" si="14"/>
        <v>0</v>
      </c>
      <c r="Z476" s="20">
        <f t="shared" si="15"/>
        <v>0.35882369818375359</v>
      </c>
      <c r="AA476" s="20">
        <f>(Table134[[#This Row],[Survived]]-Z476)^2</f>
        <v>0.41110705001075831</v>
      </c>
    </row>
    <row r="477" spans="1:27" x14ac:dyDescent="0.25">
      <c r="A477" s="14">
        <v>1</v>
      </c>
      <c r="B477" s="14" t="s">
        <v>9</v>
      </c>
      <c r="C477" s="14">
        <v>2</v>
      </c>
      <c r="D477" s="14" t="s">
        <v>10</v>
      </c>
      <c r="E477" s="14">
        <v>24</v>
      </c>
      <c r="F477" s="15">
        <v>27</v>
      </c>
      <c r="G477" s="14">
        <v>2</v>
      </c>
      <c r="H477" s="14">
        <v>1</v>
      </c>
      <c r="I477" s="20">
        <f>Table1342[[#This Row],[Age]]/$E$1</f>
        <v>0.3</v>
      </c>
      <c r="J477" s="20">
        <f>LOG10(Table1342[[#This Row],[Fare]]+1)</f>
        <v>1.4471580313422192</v>
      </c>
      <c r="K477" s="14">
        <f>IF(Table1342[[#This Row],[Pclass]]=1,1,0)</f>
        <v>0</v>
      </c>
      <c r="L477" s="14">
        <f>IF(Table1342[[#This Row],[Pclass]]=2,1,0)</f>
        <v>1</v>
      </c>
      <c r="M477" s="14">
        <f>IF(Table1342[[#This Row],[Embarked]]="S",1,0)</f>
        <v>1</v>
      </c>
      <c r="N477" s="14">
        <f>IF(Table1342[[#This Row],[Embarked]]="C",1,0)</f>
        <v>0</v>
      </c>
      <c r="O477" s="14">
        <f>IF(Table1342[[#This Row],[Sex]]="male",1,0)</f>
        <v>0</v>
      </c>
      <c r="P477" s="14">
        <v>1</v>
      </c>
      <c r="V477" s="22">
        <v>-0.97614300543110333</v>
      </c>
      <c r="W477" s="22">
        <v>0.68312545937999491</v>
      </c>
      <c r="X477" s="20">
        <f t="shared" si="14"/>
        <v>0</v>
      </c>
      <c r="Y477" s="20">
        <f t="shared" si="14"/>
        <v>0.68312545937999491</v>
      </c>
      <c r="Z477" s="20">
        <f t="shared" si="15"/>
        <v>0.68312545937999491</v>
      </c>
      <c r="AA477" s="20">
        <f>(Table134[[#This Row],[Survived]]-Z477)^2</f>
        <v>0.10040947449313925</v>
      </c>
    </row>
    <row r="478" spans="1:27" x14ac:dyDescent="0.25">
      <c r="A478" s="14">
        <v>0</v>
      </c>
      <c r="B478" s="14" t="s">
        <v>9</v>
      </c>
      <c r="C478" s="14">
        <v>3</v>
      </c>
      <c r="D478" s="14" t="s">
        <v>8</v>
      </c>
      <c r="E478" s="14">
        <v>44</v>
      </c>
      <c r="F478" s="15">
        <v>8.0500000000000007</v>
      </c>
      <c r="G478" s="14">
        <v>0</v>
      </c>
      <c r="H478" s="14">
        <v>0</v>
      </c>
      <c r="I478" s="20">
        <f>Table1342[[#This Row],[Age]]/$E$1</f>
        <v>0.55000000000000004</v>
      </c>
      <c r="J478" s="20">
        <f>LOG10(Table1342[[#This Row],[Fare]]+1)</f>
        <v>0.9566485792052033</v>
      </c>
      <c r="K478" s="14">
        <f>IF(Table1342[[#This Row],[Pclass]]=1,1,0)</f>
        <v>0</v>
      </c>
      <c r="L478" s="14">
        <f>IF(Table1342[[#This Row],[Pclass]]=2,1,0)</f>
        <v>0</v>
      </c>
      <c r="M478" s="14">
        <f>IF(Table1342[[#This Row],[Embarked]]="S",1,0)</f>
        <v>1</v>
      </c>
      <c r="N478" s="14">
        <f>IF(Table1342[[#This Row],[Embarked]]="C",1,0)</f>
        <v>0</v>
      </c>
      <c r="O478" s="14">
        <f>IF(Table1342[[#This Row],[Sex]]="male",1,0)</f>
        <v>1</v>
      </c>
      <c r="P478" s="14">
        <v>1</v>
      </c>
      <c r="V478" s="22">
        <v>-1.7160375106456833</v>
      </c>
      <c r="W478" s="22">
        <v>-1.7179939801852839E-2</v>
      </c>
      <c r="X478" s="20">
        <f t="shared" si="14"/>
        <v>0</v>
      </c>
      <c r="Y478" s="20">
        <f t="shared" si="14"/>
        <v>0</v>
      </c>
      <c r="Z478" s="20">
        <f t="shared" si="15"/>
        <v>0</v>
      </c>
      <c r="AA478" s="20">
        <f>(Table134[[#This Row],[Survived]]-Z478)^2</f>
        <v>0</v>
      </c>
    </row>
    <row r="479" spans="1:27" x14ac:dyDescent="0.25">
      <c r="A479" s="14">
        <v>1</v>
      </c>
      <c r="B479" s="14" t="s">
        <v>11</v>
      </c>
      <c r="C479" s="14">
        <v>1</v>
      </c>
      <c r="D479" s="14" t="s">
        <v>8</v>
      </c>
      <c r="E479" s="14">
        <v>35</v>
      </c>
      <c r="F479" s="15">
        <v>26.55</v>
      </c>
      <c r="G479" s="14">
        <v>0</v>
      </c>
      <c r="H479" s="14">
        <v>0</v>
      </c>
      <c r="I479" s="20">
        <f>Table1342[[#This Row],[Age]]/$E$1</f>
        <v>0.4375</v>
      </c>
      <c r="J479" s="20">
        <f>LOG10(Table1342[[#This Row],[Fare]]+1)</f>
        <v>1.4401216031878039</v>
      </c>
      <c r="K479" s="14">
        <f>IF(Table1342[[#This Row],[Pclass]]=1,1,0)</f>
        <v>1</v>
      </c>
      <c r="L479" s="14">
        <f>IF(Table1342[[#This Row],[Pclass]]=2,1,0)</f>
        <v>0</v>
      </c>
      <c r="M479" s="14">
        <f>IF(Table1342[[#This Row],[Embarked]]="S",1,0)</f>
        <v>0</v>
      </c>
      <c r="N479" s="14">
        <f>IF(Table1342[[#This Row],[Embarked]]="C",1,0)</f>
        <v>1</v>
      </c>
      <c r="O479" s="14">
        <f>IF(Table1342[[#This Row],[Sex]]="male",1,0)</f>
        <v>1</v>
      </c>
      <c r="P479" s="14">
        <v>1</v>
      </c>
      <c r="V479" s="22">
        <v>0.5014786315050811</v>
      </c>
      <c r="W479" s="22">
        <v>-2.920656980146267</v>
      </c>
      <c r="X479" s="20">
        <f t="shared" si="14"/>
        <v>0.5014786315050811</v>
      </c>
      <c r="Y479" s="20">
        <f t="shared" si="14"/>
        <v>0</v>
      </c>
      <c r="Z479" s="20">
        <f t="shared" si="15"/>
        <v>0.5014786315050811</v>
      </c>
      <c r="AA479" s="20">
        <f>(Table134[[#This Row],[Survived]]-Z479)^2</f>
        <v>0.24852355484604671</v>
      </c>
    </row>
    <row r="480" spans="1:27" x14ac:dyDescent="0.25">
      <c r="A480" s="14">
        <v>0</v>
      </c>
      <c r="B480" s="14" t="s">
        <v>9</v>
      </c>
      <c r="C480" s="14">
        <v>3</v>
      </c>
      <c r="D480" s="14" t="s">
        <v>8</v>
      </c>
      <c r="E480" s="14">
        <v>36</v>
      </c>
      <c r="F480" s="15">
        <v>15.55</v>
      </c>
      <c r="G480" s="14">
        <v>1</v>
      </c>
      <c r="H480" s="14">
        <v>0</v>
      </c>
      <c r="I480" s="20">
        <f>Table1342[[#This Row],[Age]]/$E$1</f>
        <v>0.45</v>
      </c>
      <c r="J480" s="20">
        <f>LOG10(Table1342[[#This Row],[Fare]]+1)</f>
        <v>1.2187979981117376</v>
      </c>
      <c r="K480" s="14">
        <f>IF(Table1342[[#This Row],[Pclass]]=1,1,0)</f>
        <v>0</v>
      </c>
      <c r="L480" s="14">
        <f>IF(Table1342[[#This Row],[Pclass]]=2,1,0)</f>
        <v>0</v>
      </c>
      <c r="M480" s="14">
        <f>IF(Table1342[[#This Row],[Embarked]]="S",1,0)</f>
        <v>1</v>
      </c>
      <c r="N480" s="14">
        <f>IF(Table1342[[#This Row],[Embarked]]="C",1,0)</f>
        <v>0</v>
      </c>
      <c r="O480" s="14">
        <f>IF(Table1342[[#This Row],[Sex]]="male",1,0)</f>
        <v>1</v>
      </c>
      <c r="P480" s="14">
        <v>1</v>
      </c>
      <c r="V480" s="22">
        <v>-1.657228528044761</v>
      </c>
      <c r="W480" s="22">
        <v>-2.3737703641666386E-2</v>
      </c>
      <c r="X480" s="20">
        <f t="shared" si="14"/>
        <v>0</v>
      </c>
      <c r="Y480" s="20">
        <f t="shared" si="14"/>
        <v>0</v>
      </c>
      <c r="Z480" s="20">
        <f t="shared" si="15"/>
        <v>0</v>
      </c>
      <c r="AA480" s="20">
        <f>(Table134[[#This Row],[Survived]]-Z480)^2</f>
        <v>0</v>
      </c>
    </row>
    <row r="481" spans="1:27" x14ac:dyDescent="0.25">
      <c r="A481" s="14">
        <v>0</v>
      </c>
      <c r="B481" s="14" t="s">
        <v>9</v>
      </c>
      <c r="C481" s="14">
        <v>3</v>
      </c>
      <c r="D481" s="14" t="s">
        <v>8</v>
      </c>
      <c r="E481" s="14">
        <v>30</v>
      </c>
      <c r="F481" s="15">
        <v>7.8958000000000004</v>
      </c>
      <c r="G481" s="14">
        <v>0</v>
      </c>
      <c r="H481" s="14">
        <v>0</v>
      </c>
      <c r="I481" s="20">
        <f>Table1342[[#This Row],[Age]]/$E$1</f>
        <v>0.375</v>
      </c>
      <c r="J481" s="20">
        <f>LOG10(Table1342[[#This Row],[Fare]]+1)</f>
        <v>0.94918501031343461</v>
      </c>
      <c r="K481" s="14">
        <f>IF(Table1342[[#This Row],[Pclass]]=1,1,0)</f>
        <v>0</v>
      </c>
      <c r="L481" s="14">
        <f>IF(Table1342[[#This Row],[Pclass]]=2,1,0)</f>
        <v>0</v>
      </c>
      <c r="M481" s="14">
        <f>IF(Table1342[[#This Row],[Embarked]]="S",1,0)</f>
        <v>1</v>
      </c>
      <c r="N481" s="14">
        <f>IF(Table1342[[#This Row],[Embarked]]="C",1,0)</f>
        <v>0</v>
      </c>
      <c r="O481" s="14">
        <f>IF(Table1342[[#This Row],[Sex]]="male",1,0)</f>
        <v>1</v>
      </c>
      <c r="P481" s="14">
        <v>1</v>
      </c>
      <c r="V481" s="22">
        <v>-1.5874712141348868</v>
      </c>
      <c r="W481" s="22">
        <v>7.4145845986973935E-2</v>
      </c>
      <c r="X481" s="20">
        <f t="shared" si="14"/>
        <v>0</v>
      </c>
      <c r="Y481" s="20">
        <f t="shared" si="14"/>
        <v>7.4145845986973935E-2</v>
      </c>
      <c r="Z481" s="20">
        <f t="shared" si="15"/>
        <v>7.4145845986973935E-2</v>
      </c>
      <c r="AA481" s="20">
        <f>(Table134[[#This Row],[Survived]]-Z481)^2</f>
        <v>5.4976064771240585E-3</v>
      </c>
    </row>
    <row r="482" spans="1:27" x14ac:dyDescent="0.25">
      <c r="A482" s="14">
        <v>1</v>
      </c>
      <c r="B482" s="14" t="s">
        <v>9</v>
      </c>
      <c r="C482" s="14">
        <v>1</v>
      </c>
      <c r="D482" s="14" t="s">
        <v>8</v>
      </c>
      <c r="E482" s="14">
        <v>27</v>
      </c>
      <c r="F482" s="15">
        <v>30.5</v>
      </c>
      <c r="G482" s="14">
        <v>0</v>
      </c>
      <c r="H482" s="14">
        <v>0</v>
      </c>
      <c r="I482" s="20">
        <f>Table1342[[#This Row],[Age]]/$E$1</f>
        <v>0.33750000000000002</v>
      </c>
      <c r="J482" s="20">
        <f>LOG10(Table1342[[#This Row],[Fare]]+1)</f>
        <v>1.4983105537896004</v>
      </c>
      <c r="K482" s="14">
        <f>IF(Table1342[[#This Row],[Pclass]]=1,1,0)</f>
        <v>1</v>
      </c>
      <c r="L482" s="14">
        <f>IF(Table1342[[#This Row],[Pclass]]=2,1,0)</f>
        <v>0</v>
      </c>
      <c r="M482" s="14">
        <f>IF(Table1342[[#This Row],[Embarked]]="S",1,0)</f>
        <v>1</v>
      </c>
      <c r="N482" s="14">
        <f>IF(Table1342[[#This Row],[Embarked]]="C",1,0)</f>
        <v>0</v>
      </c>
      <c r="O482" s="14">
        <f>IF(Table1342[[#This Row],[Sex]]="male",1,0)</f>
        <v>1</v>
      </c>
      <c r="P482" s="14">
        <v>1</v>
      </c>
      <c r="V482" s="22">
        <v>-1.1803784507507917</v>
      </c>
      <c r="W482" s="22">
        <v>0.50807308299534304</v>
      </c>
      <c r="X482" s="20">
        <f t="shared" si="14"/>
        <v>0</v>
      </c>
      <c r="Y482" s="20">
        <f t="shared" si="14"/>
        <v>0.50807308299534304</v>
      </c>
      <c r="Z482" s="20">
        <f t="shared" si="15"/>
        <v>0.50807308299534304</v>
      </c>
      <c r="AA482" s="20">
        <f>(Table134[[#This Row],[Survived]]-Z482)^2</f>
        <v>0.24199209167370667</v>
      </c>
    </row>
    <row r="483" spans="1:27" x14ac:dyDescent="0.25">
      <c r="A483" s="14">
        <v>1</v>
      </c>
      <c r="B483" s="14" t="s">
        <v>11</v>
      </c>
      <c r="C483" s="14">
        <v>2</v>
      </c>
      <c r="D483" s="14" t="s">
        <v>10</v>
      </c>
      <c r="E483" s="14">
        <v>22</v>
      </c>
      <c r="F483" s="15">
        <v>41.5792</v>
      </c>
      <c r="G483" s="14">
        <v>1</v>
      </c>
      <c r="H483" s="14">
        <v>2</v>
      </c>
      <c r="I483" s="20">
        <f>Table1342[[#This Row],[Age]]/$E$1</f>
        <v>0.27500000000000002</v>
      </c>
      <c r="J483" s="20">
        <f>LOG10(Table1342[[#This Row],[Fare]]+1)</f>
        <v>1.6291974974299364</v>
      </c>
      <c r="K483" s="14">
        <f>IF(Table1342[[#This Row],[Pclass]]=1,1,0)</f>
        <v>0</v>
      </c>
      <c r="L483" s="14">
        <f>IF(Table1342[[#This Row],[Pclass]]=2,1,0)</f>
        <v>1</v>
      </c>
      <c r="M483" s="14">
        <f>IF(Table1342[[#This Row],[Embarked]]="S",1,0)</f>
        <v>0</v>
      </c>
      <c r="N483" s="14">
        <f>IF(Table1342[[#This Row],[Embarked]]="C",1,0)</f>
        <v>1</v>
      </c>
      <c r="O483" s="14">
        <f>IF(Table1342[[#This Row],[Sex]]="male",1,0)</f>
        <v>0</v>
      </c>
      <c r="P483" s="14">
        <v>1</v>
      </c>
      <c r="V483" s="22">
        <v>0.78348530717531695</v>
      </c>
      <c r="W483" s="22">
        <v>-2.5952084698029267</v>
      </c>
      <c r="X483" s="20">
        <f t="shared" si="14"/>
        <v>0.78348530717531695</v>
      </c>
      <c r="Y483" s="20">
        <f t="shared" si="14"/>
        <v>0</v>
      </c>
      <c r="Z483" s="20">
        <f t="shared" si="15"/>
        <v>0.78348530717531695</v>
      </c>
      <c r="AA483" s="20">
        <f>(Table134[[#This Row],[Survived]]-Z483)^2</f>
        <v>4.6878612208966858E-2</v>
      </c>
    </row>
    <row r="484" spans="1:27" x14ac:dyDescent="0.25">
      <c r="A484" s="14">
        <v>1</v>
      </c>
      <c r="B484" s="14" t="s">
        <v>9</v>
      </c>
      <c r="C484" s="14">
        <v>1</v>
      </c>
      <c r="D484" s="14" t="s">
        <v>10</v>
      </c>
      <c r="E484" s="14">
        <v>40</v>
      </c>
      <c r="F484" s="15">
        <v>153.46250000000001</v>
      </c>
      <c r="G484" s="14">
        <v>0</v>
      </c>
      <c r="H484" s="14">
        <v>0</v>
      </c>
      <c r="I484" s="20">
        <f>Table1342[[#This Row],[Age]]/$E$1</f>
        <v>0.5</v>
      </c>
      <c r="J484" s="20">
        <f>LOG10(Table1342[[#This Row],[Fare]]+1)</f>
        <v>2.1888230596841365</v>
      </c>
      <c r="K484" s="14">
        <f>IF(Table1342[[#This Row],[Pclass]]=1,1,0)</f>
        <v>1</v>
      </c>
      <c r="L484" s="14">
        <f>IF(Table1342[[#This Row],[Pclass]]=2,1,0)</f>
        <v>0</v>
      </c>
      <c r="M484" s="14">
        <f>IF(Table1342[[#This Row],[Embarked]]="S",1,0)</f>
        <v>1</v>
      </c>
      <c r="N484" s="14">
        <f>IF(Table1342[[#This Row],[Embarked]]="C",1,0)</f>
        <v>0</v>
      </c>
      <c r="O484" s="14">
        <f>IF(Table1342[[#This Row],[Sex]]="male",1,0)</f>
        <v>0</v>
      </c>
      <c r="P484" s="14">
        <v>1</v>
      </c>
      <c r="V484" s="22">
        <v>-0.79132736363728506</v>
      </c>
      <c r="W484" s="22">
        <v>0.96686826045294572</v>
      </c>
      <c r="X484" s="20">
        <f t="shared" si="14"/>
        <v>0</v>
      </c>
      <c r="Y484" s="20">
        <f t="shared" si="14"/>
        <v>0.96686826045294572</v>
      </c>
      <c r="Z484" s="20">
        <f t="shared" si="15"/>
        <v>0.96686826045294572</v>
      </c>
      <c r="AA484" s="20">
        <f>(Table134[[#This Row],[Survived]]-Z484)^2</f>
        <v>1.0977121654138409E-3</v>
      </c>
    </row>
    <row r="485" spans="1:27" x14ac:dyDescent="0.25">
      <c r="A485" s="14">
        <v>0</v>
      </c>
      <c r="B485" s="14" t="s">
        <v>9</v>
      </c>
      <c r="C485" s="14">
        <v>3</v>
      </c>
      <c r="D485" s="14" t="s">
        <v>10</v>
      </c>
      <c r="E485" s="14">
        <v>39</v>
      </c>
      <c r="F485" s="15">
        <v>31.274999999999999</v>
      </c>
      <c r="G485" s="14">
        <v>1</v>
      </c>
      <c r="H485" s="14">
        <v>5</v>
      </c>
      <c r="I485" s="20">
        <f>Table1342[[#This Row],[Age]]/$E$1</f>
        <v>0.48749999999999999</v>
      </c>
      <c r="J485" s="20">
        <f>LOG10(Table1342[[#This Row],[Fare]]+1)</f>
        <v>1.5088662509384578</v>
      </c>
      <c r="K485" s="14">
        <f>IF(Table1342[[#This Row],[Pclass]]=1,1,0)</f>
        <v>0</v>
      </c>
      <c r="L485" s="14">
        <f>IF(Table1342[[#This Row],[Pclass]]=2,1,0)</f>
        <v>0</v>
      </c>
      <c r="M485" s="14">
        <f>IF(Table1342[[#This Row],[Embarked]]="S",1,0)</f>
        <v>1</v>
      </c>
      <c r="N485" s="14">
        <f>IF(Table1342[[#This Row],[Embarked]]="C",1,0)</f>
        <v>0</v>
      </c>
      <c r="O485" s="14">
        <f>IF(Table1342[[#This Row],[Sex]]="male",1,0)</f>
        <v>0</v>
      </c>
      <c r="P485" s="14">
        <v>1</v>
      </c>
      <c r="V485" s="22">
        <v>-1.3543165278326954</v>
      </c>
      <c r="W485" s="22">
        <v>0.42124060348711723</v>
      </c>
      <c r="X485" s="20">
        <f t="shared" si="14"/>
        <v>0</v>
      </c>
      <c r="Y485" s="20">
        <f t="shared" si="14"/>
        <v>0.42124060348711723</v>
      </c>
      <c r="Z485" s="20">
        <f t="shared" si="15"/>
        <v>0.42124060348711723</v>
      </c>
      <c r="AA485" s="20">
        <f>(Table134[[#This Row],[Survived]]-Z485)^2</f>
        <v>0.17744364602619073</v>
      </c>
    </row>
    <row r="486" spans="1:27" x14ac:dyDescent="0.25">
      <c r="A486" s="14">
        <v>0</v>
      </c>
      <c r="B486" s="14" t="s">
        <v>9</v>
      </c>
      <c r="C486" s="14">
        <v>3</v>
      </c>
      <c r="D486" s="14" t="s">
        <v>8</v>
      </c>
      <c r="E486" s="14">
        <v>35</v>
      </c>
      <c r="F486" s="15">
        <v>8.0500000000000007</v>
      </c>
      <c r="G486" s="14">
        <v>0</v>
      </c>
      <c r="H486" s="14">
        <v>0</v>
      </c>
      <c r="I486" s="20">
        <f>Table1342[[#This Row],[Age]]/$E$1</f>
        <v>0.4375</v>
      </c>
      <c r="J486" s="20">
        <f>LOG10(Table1342[[#This Row],[Fare]]+1)</f>
        <v>0.9566485792052033</v>
      </c>
      <c r="K486" s="14">
        <f>IF(Table1342[[#This Row],[Pclass]]=1,1,0)</f>
        <v>0</v>
      </c>
      <c r="L486" s="14">
        <f>IF(Table1342[[#This Row],[Pclass]]=2,1,0)</f>
        <v>0</v>
      </c>
      <c r="M486" s="14">
        <f>IF(Table1342[[#This Row],[Embarked]]="S",1,0)</f>
        <v>1</v>
      </c>
      <c r="N486" s="14">
        <f>IF(Table1342[[#This Row],[Embarked]]="C",1,0)</f>
        <v>0</v>
      </c>
      <c r="O486" s="14">
        <f>IF(Table1342[[#This Row],[Sex]]="male",1,0)</f>
        <v>1</v>
      </c>
      <c r="P486" s="14">
        <v>1</v>
      </c>
      <c r="V486" s="22">
        <v>-1.6333319328984965</v>
      </c>
      <c r="W486" s="22">
        <v>4.1872333707353437E-2</v>
      </c>
      <c r="X486" s="20">
        <f t="shared" si="14"/>
        <v>0</v>
      </c>
      <c r="Y486" s="20">
        <f t="shared" si="14"/>
        <v>4.1872333707353437E-2</v>
      </c>
      <c r="Z486" s="20">
        <f t="shared" si="15"/>
        <v>4.1872333707353437E-2</v>
      </c>
      <c r="AA486" s="20">
        <f>(Table134[[#This Row],[Survived]]-Z486)^2</f>
        <v>1.7532923300999669E-3</v>
      </c>
    </row>
    <row r="487" spans="1:27" x14ac:dyDescent="0.25">
      <c r="A487" s="14">
        <v>1</v>
      </c>
      <c r="B487" s="14" t="s">
        <v>9</v>
      </c>
      <c r="C487" s="14">
        <v>2</v>
      </c>
      <c r="D487" s="14" t="s">
        <v>10</v>
      </c>
      <c r="E487" s="14">
        <v>24</v>
      </c>
      <c r="F487" s="15">
        <v>65</v>
      </c>
      <c r="G487" s="14">
        <v>1</v>
      </c>
      <c r="H487" s="14">
        <v>2</v>
      </c>
      <c r="I487" s="20">
        <f>Table1342[[#This Row],[Age]]/$E$1</f>
        <v>0.3</v>
      </c>
      <c r="J487" s="20">
        <f>LOG10(Table1342[[#This Row],[Fare]]+1)</f>
        <v>1.8195439355418688</v>
      </c>
      <c r="K487" s="14">
        <f>IF(Table1342[[#This Row],[Pclass]]=1,1,0)</f>
        <v>0</v>
      </c>
      <c r="L487" s="14">
        <f>IF(Table1342[[#This Row],[Pclass]]=2,1,0)</f>
        <v>1</v>
      </c>
      <c r="M487" s="14">
        <f>IF(Table1342[[#This Row],[Embarked]]="S",1,0)</f>
        <v>1</v>
      </c>
      <c r="N487" s="14">
        <f>IF(Table1342[[#This Row],[Embarked]]="C",1,0)</f>
        <v>0</v>
      </c>
      <c r="O487" s="14">
        <f>IF(Table1342[[#This Row],[Sex]]="male",1,0)</f>
        <v>0</v>
      </c>
      <c r="P487" s="14">
        <v>1</v>
      </c>
      <c r="V487" s="22">
        <v>-0.98872946044631549</v>
      </c>
      <c r="W487" s="22">
        <v>0.7773512166349521</v>
      </c>
      <c r="X487" s="20">
        <f t="shared" si="14"/>
        <v>0</v>
      </c>
      <c r="Y487" s="20">
        <f t="shared" si="14"/>
        <v>0.7773512166349521</v>
      </c>
      <c r="Z487" s="20">
        <f t="shared" si="15"/>
        <v>0.7773512166349521</v>
      </c>
      <c r="AA487" s="20">
        <f>(Table134[[#This Row],[Survived]]-Z487)^2</f>
        <v>4.9572480733936032E-2</v>
      </c>
    </row>
    <row r="488" spans="1:27" x14ac:dyDescent="0.25">
      <c r="A488" s="14">
        <v>0</v>
      </c>
      <c r="B488" s="14" t="s">
        <v>9</v>
      </c>
      <c r="C488" s="14">
        <v>3</v>
      </c>
      <c r="D488" s="14" t="s">
        <v>8</v>
      </c>
      <c r="E488" s="14">
        <v>34</v>
      </c>
      <c r="F488" s="15">
        <v>14.4</v>
      </c>
      <c r="G488" s="14">
        <v>1</v>
      </c>
      <c r="H488" s="14">
        <v>1</v>
      </c>
      <c r="I488" s="20">
        <f>Table1342[[#This Row],[Age]]/$E$1</f>
        <v>0.42499999999999999</v>
      </c>
      <c r="J488" s="20">
        <f>LOG10(Table1342[[#This Row],[Fare]]+1)</f>
        <v>1.1875207208364631</v>
      </c>
      <c r="K488" s="14">
        <f>IF(Table1342[[#This Row],[Pclass]]=1,1,0)</f>
        <v>0</v>
      </c>
      <c r="L488" s="14">
        <f>IF(Table1342[[#This Row],[Pclass]]=2,1,0)</f>
        <v>0</v>
      </c>
      <c r="M488" s="14">
        <f>IF(Table1342[[#This Row],[Embarked]]="S",1,0)</f>
        <v>1</v>
      </c>
      <c r="N488" s="14">
        <f>IF(Table1342[[#This Row],[Embarked]]="C",1,0)</f>
        <v>0</v>
      </c>
      <c r="O488" s="14">
        <f>IF(Table1342[[#This Row],[Sex]]="male",1,0)</f>
        <v>1</v>
      </c>
      <c r="P488" s="14">
        <v>1</v>
      </c>
      <c r="V488" s="22">
        <v>-1.6738885156028263</v>
      </c>
      <c r="W488" s="22">
        <v>-2.3013266214230832E-2</v>
      </c>
      <c r="X488" s="20">
        <f t="shared" si="14"/>
        <v>0</v>
      </c>
      <c r="Y488" s="20">
        <f t="shared" si="14"/>
        <v>0</v>
      </c>
      <c r="Z488" s="20">
        <f t="shared" si="15"/>
        <v>0</v>
      </c>
      <c r="AA488" s="20">
        <f>(Table134[[#This Row],[Survived]]-Z488)^2</f>
        <v>0</v>
      </c>
    </row>
    <row r="489" spans="1:27" x14ac:dyDescent="0.25">
      <c r="A489" s="14">
        <v>0</v>
      </c>
      <c r="B489" s="14" t="s">
        <v>9</v>
      </c>
      <c r="C489" s="14">
        <v>3</v>
      </c>
      <c r="D489" s="14" t="s">
        <v>10</v>
      </c>
      <c r="E489" s="14">
        <v>26</v>
      </c>
      <c r="F489" s="15">
        <v>16.100000000000001</v>
      </c>
      <c r="G489" s="14">
        <v>1</v>
      </c>
      <c r="H489" s="14">
        <v>0</v>
      </c>
      <c r="I489" s="20">
        <f>Table1342[[#This Row],[Age]]/$E$1</f>
        <v>0.32500000000000001</v>
      </c>
      <c r="J489" s="20">
        <f>LOG10(Table1342[[#This Row],[Fare]]+1)</f>
        <v>1.2329961103921538</v>
      </c>
      <c r="K489" s="14">
        <f>IF(Table1342[[#This Row],[Pclass]]=1,1,0)</f>
        <v>0</v>
      </c>
      <c r="L489" s="14">
        <f>IF(Table1342[[#This Row],[Pclass]]=2,1,0)</f>
        <v>0</v>
      </c>
      <c r="M489" s="14">
        <f>IF(Table1342[[#This Row],[Embarked]]="S",1,0)</f>
        <v>1</v>
      </c>
      <c r="N489" s="14">
        <f>IF(Table1342[[#This Row],[Embarked]]="C",1,0)</f>
        <v>0</v>
      </c>
      <c r="O489" s="14">
        <f>IF(Table1342[[#This Row],[Sex]]="male",1,0)</f>
        <v>0</v>
      </c>
      <c r="P489" s="14">
        <v>1</v>
      </c>
      <c r="V489" s="22">
        <v>-1.0646863739474679</v>
      </c>
      <c r="W489" s="22">
        <v>0.53764306435794573</v>
      </c>
      <c r="X489" s="20">
        <f t="shared" si="14"/>
        <v>0</v>
      </c>
      <c r="Y489" s="20">
        <f t="shared" si="14"/>
        <v>0.53764306435794573</v>
      </c>
      <c r="Z489" s="20">
        <f t="shared" si="15"/>
        <v>0.53764306435794573</v>
      </c>
      <c r="AA489" s="20">
        <f>(Table134[[#This Row],[Survived]]-Z489)^2</f>
        <v>0.28906006465220219</v>
      </c>
    </row>
    <row r="490" spans="1:27" x14ac:dyDescent="0.25">
      <c r="A490" s="14">
        <v>1</v>
      </c>
      <c r="B490" s="14" t="s">
        <v>9</v>
      </c>
      <c r="C490" s="14">
        <v>2</v>
      </c>
      <c r="D490" s="14" t="s">
        <v>10</v>
      </c>
      <c r="E490" s="14">
        <v>4</v>
      </c>
      <c r="F490" s="15">
        <v>39</v>
      </c>
      <c r="G490" s="14">
        <v>2</v>
      </c>
      <c r="H490" s="14">
        <v>1</v>
      </c>
      <c r="I490" s="20">
        <f>Table1342[[#This Row],[Age]]/$E$1</f>
        <v>0.05</v>
      </c>
      <c r="J490" s="20">
        <f>LOG10(Table1342[[#This Row],[Fare]]+1)</f>
        <v>1.6020599913279623</v>
      </c>
      <c r="K490" s="14">
        <f>IF(Table1342[[#This Row],[Pclass]]=1,1,0)</f>
        <v>0</v>
      </c>
      <c r="L490" s="14">
        <f>IF(Table1342[[#This Row],[Pclass]]=2,1,0)</f>
        <v>1</v>
      </c>
      <c r="M490" s="14">
        <f>IF(Table1342[[#This Row],[Embarked]]="S",1,0)</f>
        <v>1</v>
      </c>
      <c r="N490" s="14">
        <f>IF(Table1342[[#This Row],[Embarked]]="C",1,0)</f>
        <v>0</v>
      </c>
      <c r="O490" s="14">
        <f>IF(Table1342[[#This Row],[Sex]]="male",1,0)</f>
        <v>0</v>
      </c>
      <c r="P490" s="14">
        <v>1</v>
      </c>
      <c r="V490" s="22">
        <v>-0.79055084295948896</v>
      </c>
      <c r="W490" s="22">
        <v>0.8254211915775147</v>
      </c>
      <c r="X490" s="20">
        <f t="shared" si="14"/>
        <v>0</v>
      </c>
      <c r="Y490" s="20">
        <f t="shared" si="14"/>
        <v>0.8254211915775147</v>
      </c>
      <c r="Z490" s="20">
        <f t="shared" si="15"/>
        <v>0.8254211915775147</v>
      </c>
      <c r="AA490" s="20">
        <f>(Table134[[#This Row],[Survived]]-Z490)^2</f>
        <v>3.0477760350214825E-2</v>
      </c>
    </row>
    <row r="491" spans="1:27" x14ac:dyDescent="0.25">
      <c r="A491" s="14">
        <v>0</v>
      </c>
      <c r="B491" s="14" t="s">
        <v>9</v>
      </c>
      <c r="C491" s="14">
        <v>2</v>
      </c>
      <c r="D491" s="14" t="s">
        <v>8</v>
      </c>
      <c r="E491" s="14">
        <v>26</v>
      </c>
      <c r="F491" s="15">
        <v>10.5</v>
      </c>
      <c r="G491" s="14">
        <v>0</v>
      </c>
      <c r="H491" s="14">
        <v>0</v>
      </c>
      <c r="I491" s="20">
        <f>Table1342[[#This Row],[Age]]/$E$1</f>
        <v>0.32500000000000001</v>
      </c>
      <c r="J491" s="20">
        <f>LOG10(Table1342[[#This Row],[Fare]]+1)</f>
        <v>1.0606978403536116</v>
      </c>
      <c r="K491" s="14">
        <f>IF(Table1342[[#This Row],[Pclass]]=1,1,0)</f>
        <v>0</v>
      </c>
      <c r="L491" s="14">
        <f>IF(Table1342[[#This Row],[Pclass]]=2,1,0)</f>
        <v>1</v>
      </c>
      <c r="M491" s="14">
        <f>IF(Table1342[[#This Row],[Embarked]]="S",1,0)</f>
        <v>1</v>
      </c>
      <c r="N491" s="14">
        <f>IF(Table1342[[#This Row],[Embarked]]="C",1,0)</f>
        <v>0</v>
      </c>
      <c r="O491" s="14">
        <f>IF(Table1342[[#This Row],[Sex]]="male",1,0)</f>
        <v>1</v>
      </c>
      <c r="P491" s="14">
        <v>1</v>
      </c>
      <c r="V491" s="22">
        <v>-1.4293111056676848</v>
      </c>
      <c r="W491" s="22">
        <v>0.31336005901847441</v>
      </c>
      <c r="X491" s="20">
        <f t="shared" si="14"/>
        <v>0</v>
      </c>
      <c r="Y491" s="20">
        <f t="shared" si="14"/>
        <v>0.31336005901847441</v>
      </c>
      <c r="Z491" s="20">
        <f t="shared" si="15"/>
        <v>0.31336005901847441</v>
      </c>
      <c r="AA491" s="20">
        <f>(Table134[[#This Row],[Survived]]-Z491)^2</f>
        <v>9.819452658806177E-2</v>
      </c>
    </row>
    <row r="492" spans="1:27" x14ac:dyDescent="0.25">
      <c r="A492" s="14">
        <v>0</v>
      </c>
      <c r="B492" s="14" t="s">
        <v>11</v>
      </c>
      <c r="C492" s="14">
        <v>3</v>
      </c>
      <c r="D492" s="14" t="s">
        <v>8</v>
      </c>
      <c r="E492" s="14">
        <v>27</v>
      </c>
      <c r="F492" s="15">
        <v>14.4542</v>
      </c>
      <c r="G492" s="14">
        <v>1</v>
      </c>
      <c r="H492" s="14">
        <v>0</v>
      </c>
      <c r="I492" s="20">
        <f>Table1342[[#This Row],[Age]]/$E$1</f>
        <v>0.33750000000000002</v>
      </c>
      <c r="J492" s="20">
        <f>LOG10(Table1342[[#This Row],[Fare]]+1)</f>
        <v>1.1890465283525415</v>
      </c>
      <c r="K492" s="14">
        <f>IF(Table1342[[#This Row],[Pclass]]=1,1,0)</f>
        <v>0</v>
      </c>
      <c r="L492" s="14">
        <f>IF(Table1342[[#This Row],[Pclass]]=2,1,0)</f>
        <v>0</v>
      </c>
      <c r="M492" s="14">
        <f>IF(Table1342[[#This Row],[Embarked]]="S",1,0)</f>
        <v>0</v>
      </c>
      <c r="N492" s="14">
        <f>IF(Table1342[[#This Row],[Embarked]]="C",1,0)</f>
        <v>1</v>
      </c>
      <c r="O492" s="14">
        <f>IF(Table1342[[#This Row],[Sex]]="male",1,0)</f>
        <v>1</v>
      </c>
      <c r="P492" s="14">
        <v>1</v>
      </c>
      <c r="V492" s="22">
        <v>0.18118101707194634</v>
      </c>
      <c r="W492" s="22">
        <v>-3.3388925946433106</v>
      </c>
      <c r="X492" s="20">
        <f t="shared" si="14"/>
        <v>0.18118101707194634</v>
      </c>
      <c r="Y492" s="20">
        <f t="shared" si="14"/>
        <v>0</v>
      </c>
      <c r="Z492" s="20">
        <f t="shared" si="15"/>
        <v>0.18118101707194634</v>
      </c>
      <c r="AA492" s="20">
        <f>(Table134[[#This Row],[Survived]]-Z492)^2</f>
        <v>3.2826560947224907E-2</v>
      </c>
    </row>
    <row r="493" spans="1:27" x14ac:dyDescent="0.25">
      <c r="A493" s="14">
        <v>1</v>
      </c>
      <c r="B493" s="14" t="s">
        <v>9</v>
      </c>
      <c r="C493" s="14">
        <v>1</v>
      </c>
      <c r="D493" s="14" t="s">
        <v>8</v>
      </c>
      <c r="E493" s="14">
        <v>42</v>
      </c>
      <c r="F493" s="15">
        <v>52.554200000000002</v>
      </c>
      <c r="G493" s="14">
        <v>1</v>
      </c>
      <c r="H493" s="14">
        <v>0</v>
      </c>
      <c r="I493" s="20">
        <f>Table1342[[#This Row],[Age]]/$E$1</f>
        <v>0.52500000000000002</v>
      </c>
      <c r="J493" s="20">
        <f>LOG10(Table1342[[#This Row],[Fare]]+1)</f>
        <v>1.7287935361444735</v>
      </c>
      <c r="K493" s="14">
        <f>IF(Table1342[[#This Row],[Pclass]]=1,1,0)</f>
        <v>1</v>
      </c>
      <c r="L493" s="14">
        <f>IF(Table1342[[#This Row],[Pclass]]=2,1,0)</f>
        <v>0</v>
      </c>
      <c r="M493" s="14">
        <f>IF(Table1342[[#This Row],[Embarked]]="S",1,0)</f>
        <v>1</v>
      </c>
      <c r="N493" s="14">
        <f>IF(Table1342[[#This Row],[Embarked]]="C",1,0)</f>
        <v>0</v>
      </c>
      <c r="O493" s="14">
        <f>IF(Table1342[[#This Row],[Sex]]="male",1,0)</f>
        <v>1</v>
      </c>
      <c r="P493" s="14">
        <v>1</v>
      </c>
      <c r="V493" s="22">
        <v>-1.3332965456007624</v>
      </c>
      <c r="W493" s="22">
        <v>0.34834124093451102</v>
      </c>
      <c r="X493" s="20">
        <f t="shared" si="14"/>
        <v>0</v>
      </c>
      <c r="Y493" s="20">
        <f t="shared" si="14"/>
        <v>0.34834124093451102</v>
      </c>
      <c r="Z493" s="20">
        <f t="shared" si="15"/>
        <v>0.34834124093451102</v>
      </c>
      <c r="AA493" s="20">
        <f>(Table134[[#This Row],[Survived]]-Z493)^2</f>
        <v>0.42465913826677304</v>
      </c>
    </row>
    <row r="494" spans="1:27" x14ac:dyDescent="0.25">
      <c r="A494" s="14">
        <v>1</v>
      </c>
      <c r="B494" s="14" t="s">
        <v>11</v>
      </c>
      <c r="C494" s="14">
        <v>3</v>
      </c>
      <c r="D494" s="14" t="s">
        <v>8</v>
      </c>
      <c r="E494" s="14">
        <v>20</v>
      </c>
      <c r="F494" s="15">
        <v>15.7417</v>
      </c>
      <c r="G494" s="14">
        <v>1</v>
      </c>
      <c r="H494" s="14">
        <v>1</v>
      </c>
      <c r="I494" s="20">
        <f>Table1342[[#This Row],[Age]]/$E$1</f>
        <v>0.25</v>
      </c>
      <c r="J494" s="20">
        <f>LOG10(Table1342[[#This Row],[Fare]]+1)</f>
        <v>1.2237995553975871</v>
      </c>
      <c r="K494" s="14">
        <f>IF(Table1342[[#This Row],[Pclass]]=1,1,0)</f>
        <v>0</v>
      </c>
      <c r="L494" s="14">
        <f>IF(Table1342[[#This Row],[Pclass]]=2,1,0)</f>
        <v>0</v>
      </c>
      <c r="M494" s="14">
        <f>IF(Table1342[[#This Row],[Embarked]]="S",1,0)</f>
        <v>0</v>
      </c>
      <c r="N494" s="14">
        <f>IF(Table1342[[#This Row],[Embarked]]="C",1,0)</f>
        <v>1</v>
      </c>
      <c r="O494" s="14">
        <f>IF(Table1342[[#This Row],[Sex]]="male",1,0)</f>
        <v>1</v>
      </c>
      <c r="P494" s="14">
        <v>1</v>
      </c>
      <c r="V494" s="22">
        <v>0.21123670971606701</v>
      </c>
      <c r="W494" s="22">
        <v>-3.3006431695557676</v>
      </c>
      <c r="X494" s="20">
        <f t="shared" si="14"/>
        <v>0.21123670971606701</v>
      </c>
      <c r="Y494" s="20">
        <f t="shared" si="14"/>
        <v>0</v>
      </c>
      <c r="Z494" s="20">
        <f t="shared" si="15"/>
        <v>0.21123670971606701</v>
      </c>
      <c r="AA494" s="20">
        <f>(Table134[[#This Row],[Survived]]-Z494)^2</f>
        <v>0.622147528099536</v>
      </c>
    </row>
    <row r="495" spans="1:27" x14ac:dyDescent="0.25">
      <c r="A495" s="14">
        <v>0</v>
      </c>
      <c r="B495" s="14" t="s">
        <v>9</v>
      </c>
      <c r="C495" s="14">
        <v>3</v>
      </c>
      <c r="D495" s="14" t="s">
        <v>8</v>
      </c>
      <c r="E495" s="14">
        <v>21</v>
      </c>
      <c r="F495" s="15">
        <v>7.8541999999999996</v>
      </c>
      <c r="G495" s="14">
        <v>0</v>
      </c>
      <c r="H495" s="14">
        <v>0</v>
      </c>
      <c r="I495" s="20">
        <f>Table1342[[#This Row],[Age]]/$E$1</f>
        <v>0.26250000000000001</v>
      </c>
      <c r="J495" s="20">
        <f>LOG10(Table1342[[#This Row],[Fare]]+1)</f>
        <v>0.94714932766263737</v>
      </c>
      <c r="K495" s="14">
        <f>IF(Table1342[[#This Row],[Pclass]]=1,1,0)</f>
        <v>0</v>
      </c>
      <c r="L495" s="14">
        <f>IF(Table1342[[#This Row],[Pclass]]=2,1,0)</f>
        <v>0</v>
      </c>
      <c r="M495" s="14">
        <f>IF(Table1342[[#This Row],[Embarked]]="S",1,0)</f>
        <v>1</v>
      </c>
      <c r="N495" s="14">
        <f>IF(Table1342[[#This Row],[Embarked]]="C",1,0)</f>
        <v>0</v>
      </c>
      <c r="O495" s="14">
        <f>IF(Table1342[[#This Row],[Sex]]="male",1,0)</f>
        <v>1</v>
      </c>
      <c r="P495" s="14">
        <v>1</v>
      </c>
      <c r="V495" s="22">
        <v>-1.504789317683725</v>
      </c>
      <c r="W495" s="22">
        <v>0.13305266060476617</v>
      </c>
      <c r="X495" s="20">
        <f t="shared" si="14"/>
        <v>0</v>
      </c>
      <c r="Y495" s="20">
        <f t="shared" si="14"/>
        <v>0.13305266060476617</v>
      </c>
      <c r="Z495" s="20">
        <f t="shared" si="15"/>
        <v>0.13305266060476617</v>
      </c>
      <c r="AA495" s="20">
        <f>(Table134[[#This Row],[Survived]]-Z495)^2</f>
        <v>1.7703010494007097E-2</v>
      </c>
    </row>
    <row r="496" spans="1:27" x14ac:dyDescent="0.25">
      <c r="A496" s="14">
        <v>0</v>
      </c>
      <c r="B496" s="14" t="s">
        <v>9</v>
      </c>
      <c r="C496" s="14">
        <v>3</v>
      </c>
      <c r="D496" s="14" t="s">
        <v>8</v>
      </c>
      <c r="E496" s="14">
        <v>21</v>
      </c>
      <c r="F496" s="15">
        <v>16.100000000000001</v>
      </c>
      <c r="G496" s="14">
        <v>0</v>
      </c>
      <c r="H496" s="14">
        <v>0</v>
      </c>
      <c r="I496" s="20">
        <f>Table1342[[#This Row],[Age]]/$E$1</f>
        <v>0.26250000000000001</v>
      </c>
      <c r="J496" s="20">
        <f>LOG10(Table1342[[#This Row],[Fare]]+1)</f>
        <v>1.2329961103921538</v>
      </c>
      <c r="K496" s="14">
        <f>IF(Table1342[[#This Row],[Pclass]]=1,1,0)</f>
        <v>0</v>
      </c>
      <c r="L496" s="14">
        <f>IF(Table1342[[#This Row],[Pclass]]=2,1,0)</f>
        <v>0</v>
      </c>
      <c r="M496" s="14">
        <f>IF(Table1342[[#This Row],[Embarked]]="S",1,0)</f>
        <v>1</v>
      </c>
      <c r="N496" s="14">
        <f>IF(Table1342[[#This Row],[Embarked]]="C",1,0)</f>
        <v>0</v>
      </c>
      <c r="O496" s="14">
        <f>IF(Table1342[[#This Row],[Sex]]="male",1,0)</f>
        <v>1</v>
      </c>
      <c r="P496" s="14">
        <v>1</v>
      </c>
      <c r="V496" s="22">
        <v>-1.5014640340118526</v>
      </c>
      <c r="W496" s="22">
        <v>0.15347772838917262</v>
      </c>
      <c r="X496" s="20">
        <f t="shared" si="14"/>
        <v>0</v>
      </c>
      <c r="Y496" s="20">
        <f t="shared" si="14"/>
        <v>0.15347772838917262</v>
      </c>
      <c r="Z496" s="20">
        <f t="shared" si="15"/>
        <v>0.15347772838917262</v>
      </c>
      <c r="AA496" s="20">
        <f>(Table134[[#This Row],[Survived]]-Z496)^2</f>
        <v>2.3555413111500643E-2</v>
      </c>
    </row>
    <row r="497" spans="1:27" x14ac:dyDescent="0.25">
      <c r="A497" s="14">
        <v>0</v>
      </c>
      <c r="B497" s="14" t="s">
        <v>9</v>
      </c>
      <c r="C497" s="14">
        <v>1</v>
      </c>
      <c r="D497" s="14" t="s">
        <v>8</v>
      </c>
      <c r="E497" s="14">
        <v>61</v>
      </c>
      <c r="F497" s="15">
        <v>32.320799999999998</v>
      </c>
      <c r="G497" s="14">
        <v>0</v>
      </c>
      <c r="H497" s="14">
        <v>0</v>
      </c>
      <c r="I497" s="20">
        <f>Table1342[[#This Row],[Age]]/$E$1</f>
        <v>0.76249999999999996</v>
      </c>
      <c r="J497" s="20">
        <f>LOG10(Table1342[[#This Row],[Fare]]+1)</f>
        <v>1.5227154198480362</v>
      </c>
      <c r="K497" s="14">
        <f>IF(Table1342[[#This Row],[Pclass]]=1,1,0)</f>
        <v>1</v>
      </c>
      <c r="L497" s="14">
        <f>IF(Table1342[[#This Row],[Pclass]]=2,1,0)</f>
        <v>0</v>
      </c>
      <c r="M497" s="14">
        <f>IF(Table1342[[#This Row],[Embarked]]="S",1,0)</f>
        <v>1</v>
      </c>
      <c r="N497" s="14">
        <f>IF(Table1342[[#This Row],[Embarked]]="C",1,0)</f>
        <v>0</v>
      </c>
      <c r="O497" s="14">
        <f>IF(Table1342[[#This Row],[Sex]]="male",1,0)</f>
        <v>1</v>
      </c>
      <c r="P497" s="14">
        <v>1</v>
      </c>
      <c r="V497" s="22">
        <v>-1.4925378402608309</v>
      </c>
      <c r="W497" s="22">
        <v>0.28673055636973688</v>
      </c>
      <c r="X497" s="20">
        <f t="shared" si="14"/>
        <v>0</v>
      </c>
      <c r="Y497" s="20">
        <f t="shared" si="14"/>
        <v>0.28673055636973688</v>
      </c>
      <c r="Z497" s="20">
        <f t="shared" si="15"/>
        <v>0.28673055636973688</v>
      </c>
      <c r="AA497" s="20">
        <f>(Table134[[#This Row],[Survived]]-Z497)^2</f>
        <v>8.2214411956098854E-2</v>
      </c>
    </row>
    <row r="498" spans="1:27" x14ac:dyDescent="0.25">
      <c r="A498" s="14">
        <v>0</v>
      </c>
      <c r="B498" s="14" t="s">
        <v>12</v>
      </c>
      <c r="C498" s="14">
        <v>2</v>
      </c>
      <c r="D498" s="14" t="s">
        <v>8</v>
      </c>
      <c r="E498" s="14">
        <v>57</v>
      </c>
      <c r="F498" s="15">
        <v>12.35</v>
      </c>
      <c r="G498" s="14">
        <v>0</v>
      </c>
      <c r="H498" s="14">
        <v>0</v>
      </c>
      <c r="I498" s="20">
        <f>Table1342[[#This Row],[Age]]/$E$1</f>
        <v>0.71250000000000002</v>
      </c>
      <c r="J498" s="20">
        <f>LOG10(Table1342[[#This Row],[Fare]]+1)</f>
        <v>1.1254812657005939</v>
      </c>
      <c r="K498" s="14">
        <f>IF(Table1342[[#This Row],[Pclass]]=1,1,0)</f>
        <v>0</v>
      </c>
      <c r="L498" s="14">
        <f>IF(Table1342[[#This Row],[Pclass]]=2,1,0)</f>
        <v>1</v>
      </c>
      <c r="M498" s="14">
        <f>IF(Table1342[[#This Row],[Embarked]]="S",1,0)</f>
        <v>0</v>
      </c>
      <c r="N498" s="14">
        <f>IF(Table1342[[#This Row],[Embarked]]="C",1,0)</f>
        <v>0</v>
      </c>
      <c r="O498" s="14">
        <f>IF(Table1342[[#This Row],[Sex]]="male",1,0)</f>
        <v>1</v>
      </c>
      <c r="P498" s="14">
        <v>1</v>
      </c>
      <c r="V498" s="22">
        <v>-0.16936380077582647</v>
      </c>
      <c r="W498" s="22">
        <v>-2.5901372309239896</v>
      </c>
      <c r="X498" s="20">
        <f t="shared" si="14"/>
        <v>0</v>
      </c>
      <c r="Y498" s="20">
        <f t="shared" si="14"/>
        <v>0</v>
      </c>
      <c r="Z498" s="20">
        <f t="shared" si="15"/>
        <v>0</v>
      </c>
      <c r="AA498" s="20">
        <f>(Table134[[#This Row],[Survived]]-Z498)^2</f>
        <v>0</v>
      </c>
    </row>
    <row r="499" spans="1:27" x14ac:dyDescent="0.25">
      <c r="A499" s="14">
        <v>1</v>
      </c>
      <c r="B499" s="14" t="s">
        <v>9</v>
      </c>
      <c r="C499" s="14">
        <v>1</v>
      </c>
      <c r="D499" s="14" t="s">
        <v>10</v>
      </c>
      <c r="E499" s="14">
        <v>21</v>
      </c>
      <c r="F499" s="15">
        <v>77.958299999999994</v>
      </c>
      <c r="G499" s="14">
        <v>0</v>
      </c>
      <c r="H499" s="14">
        <v>0</v>
      </c>
      <c r="I499" s="20">
        <f>Table1342[[#This Row],[Age]]/$E$1</f>
        <v>0.26250000000000001</v>
      </c>
      <c r="J499" s="20">
        <f>LOG10(Table1342[[#This Row],[Fare]]+1)</f>
        <v>1.8973977892491294</v>
      </c>
      <c r="K499" s="14">
        <f>IF(Table1342[[#This Row],[Pclass]]=1,1,0)</f>
        <v>1</v>
      </c>
      <c r="L499" s="14">
        <f>IF(Table1342[[#This Row],[Pclass]]=2,1,0)</f>
        <v>0</v>
      </c>
      <c r="M499" s="14">
        <f>IF(Table1342[[#This Row],[Embarked]]="S",1,0)</f>
        <v>1</v>
      </c>
      <c r="N499" s="14">
        <f>IF(Table1342[[#This Row],[Embarked]]="C",1,0)</f>
        <v>0</v>
      </c>
      <c r="O499" s="14">
        <f>IF(Table1342[[#This Row],[Sex]]="male",1,0)</f>
        <v>0</v>
      </c>
      <c r="P499" s="14">
        <v>1</v>
      </c>
      <c r="V499" s="22">
        <v>-0.62011687827106776</v>
      </c>
      <c r="W499" s="22">
        <v>1.0707104947974599</v>
      </c>
      <c r="X499" s="20">
        <f t="shared" si="14"/>
        <v>0</v>
      </c>
      <c r="Y499" s="20">
        <f t="shared" si="14"/>
        <v>1.0707104947974599</v>
      </c>
      <c r="Z499" s="20">
        <f t="shared" si="15"/>
        <v>1.0707104947974599</v>
      </c>
      <c r="AA499" s="20">
        <f>(Table134[[#This Row],[Survived]]-Z499)^2</f>
        <v>4.9999740745016097E-3</v>
      </c>
    </row>
    <row r="500" spans="1:27" x14ac:dyDescent="0.25">
      <c r="A500" s="14">
        <v>0</v>
      </c>
      <c r="B500" s="14" t="s">
        <v>9</v>
      </c>
      <c r="C500" s="14">
        <v>3</v>
      </c>
      <c r="D500" s="14" t="s">
        <v>8</v>
      </c>
      <c r="E500" s="14">
        <v>26</v>
      </c>
      <c r="F500" s="15">
        <v>7.8958000000000004</v>
      </c>
      <c r="G500" s="14">
        <v>0</v>
      </c>
      <c r="H500" s="14">
        <v>0</v>
      </c>
      <c r="I500" s="20">
        <f>Table1342[[#This Row],[Age]]/$E$1</f>
        <v>0.32500000000000001</v>
      </c>
      <c r="J500" s="20">
        <f>LOG10(Table1342[[#This Row],[Fare]]+1)</f>
        <v>0.94918501031343461</v>
      </c>
      <c r="K500" s="14">
        <f>IF(Table1342[[#This Row],[Pclass]]=1,1,0)</f>
        <v>0</v>
      </c>
      <c r="L500" s="14">
        <f>IF(Table1342[[#This Row],[Pclass]]=2,1,0)</f>
        <v>0</v>
      </c>
      <c r="M500" s="14">
        <f>IF(Table1342[[#This Row],[Embarked]]="S",1,0)</f>
        <v>1</v>
      </c>
      <c r="N500" s="14">
        <f>IF(Table1342[[#This Row],[Embarked]]="C",1,0)</f>
        <v>0</v>
      </c>
      <c r="O500" s="14">
        <f>IF(Table1342[[#This Row],[Sex]]="male",1,0)</f>
        <v>1</v>
      </c>
      <c r="P500" s="14">
        <v>1</v>
      </c>
      <c r="V500" s="22">
        <v>-1.5507131795805809</v>
      </c>
      <c r="W500" s="22">
        <v>0.1003913008799544</v>
      </c>
      <c r="X500" s="20">
        <f t="shared" si="14"/>
        <v>0</v>
      </c>
      <c r="Y500" s="20">
        <f t="shared" si="14"/>
        <v>0.1003913008799544</v>
      </c>
      <c r="Z500" s="20">
        <f t="shared" si="15"/>
        <v>0.1003913008799544</v>
      </c>
      <c r="AA500" s="20">
        <f>(Table134[[#This Row],[Survived]]-Z500)^2</f>
        <v>1.0078413292369534E-2</v>
      </c>
    </row>
    <row r="501" spans="1:27" x14ac:dyDescent="0.25">
      <c r="A501" s="14">
        <v>1</v>
      </c>
      <c r="B501" s="14" t="s">
        <v>9</v>
      </c>
      <c r="C501" s="14">
        <v>1</v>
      </c>
      <c r="D501" s="14" t="s">
        <v>8</v>
      </c>
      <c r="E501" s="14">
        <v>80</v>
      </c>
      <c r="F501" s="15">
        <v>30</v>
      </c>
      <c r="G501" s="14">
        <v>0</v>
      </c>
      <c r="H501" s="14">
        <v>0</v>
      </c>
      <c r="I501" s="20">
        <f>Table1342[[#This Row],[Age]]/$E$1</f>
        <v>1</v>
      </c>
      <c r="J501" s="20">
        <f>LOG10(Table1342[[#This Row],[Fare]]+1)</f>
        <v>1.4913616938342726</v>
      </c>
      <c r="K501" s="14">
        <f>IF(Table1342[[#This Row],[Pclass]]=1,1,0)</f>
        <v>1</v>
      </c>
      <c r="L501" s="14">
        <f>IF(Table1342[[#This Row],[Pclass]]=2,1,0)</f>
        <v>0</v>
      </c>
      <c r="M501" s="14">
        <f>IF(Table1342[[#This Row],[Embarked]]="S",1,0)</f>
        <v>1</v>
      </c>
      <c r="N501" s="14">
        <f>IF(Table1342[[#This Row],[Embarked]]="C",1,0)</f>
        <v>0</v>
      </c>
      <c r="O501" s="14">
        <f>IF(Table1342[[#This Row],[Sex]]="male",1,0)</f>
        <v>1</v>
      </c>
      <c r="P501" s="14">
        <v>1</v>
      </c>
      <c r="V501" s="22">
        <v>-1.6675032453650471</v>
      </c>
      <c r="W501" s="22">
        <v>0.15982427764838869</v>
      </c>
      <c r="X501" s="20">
        <f t="shared" si="14"/>
        <v>0</v>
      </c>
      <c r="Y501" s="20">
        <f t="shared" si="14"/>
        <v>0.15982427764838869</v>
      </c>
      <c r="Z501" s="20">
        <f t="shared" si="15"/>
        <v>0.15982427764838869</v>
      </c>
      <c r="AA501" s="20">
        <f>(Table134[[#This Row],[Survived]]-Z501)^2</f>
        <v>0.70589524442905183</v>
      </c>
    </row>
    <row r="502" spans="1:27" x14ac:dyDescent="0.25">
      <c r="A502" s="14">
        <v>0</v>
      </c>
      <c r="B502" s="14" t="s">
        <v>9</v>
      </c>
      <c r="C502" s="14">
        <v>3</v>
      </c>
      <c r="D502" s="14" t="s">
        <v>8</v>
      </c>
      <c r="E502" s="14">
        <v>51</v>
      </c>
      <c r="F502" s="15">
        <v>7.0541999999999998</v>
      </c>
      <c r="G502" s="14">
        <v>0</v>
      </c>
      <c r="H502" s="14">
        <v>0</v>
      </c>
      <c r="I502" s="20">
        <f>Table1342[[#This Row],[Age]]/$E$1</f>
        <v>0.63749999999999996</v>
      </c>
      <c r="J502" s="20">
        <f>LOG10(Table1342[[#This Row],[Fare]]+1)</f>
        <v>0.90602240970373726</v>
      </c>
      <c r="K502" s="14">
        <f>IF(Table1342[[#This Row],[Pclass]]=1,1,0)</f>
        <v>0</v>
      </c>
      <c r="L502" s="14">
        <f>IF(Table1342[[#This Row],[Pclass]]=2,1,0)</f>
        <v>0</v>
      </c>
      <c r="M502" s="14">
        <f>IF(Table1342[[#This Row],[Embarked]]="S",1,0)</f>
        <v>1</v>
      </c>
      <c r="N502" s="14">
        <f>IF(Table1342[[#This Row],[Embarked]]="C",1,0)</f>
        <v>0</v>
      </c>
      <c r="O502" s="14">
        <f>IF(Table1342[[#This Row],[Sex]]="male",1,0)</f>
        <v>1</v>
      </c>
      <c r="P502" s="14">
        <v>1</v>
      </c>
      <c r="V502" s="22">
        <v>-1.7809530103131619</v>
      </c>
      <c r="W502" s="22">
        <v>-6.6726958602440156E-2</v>
      </c>
      <c r="X502" s="20">
        <f t="shared" si="14"/>
        <v>0</v>
      </c>
      <c r="Y502" s="20">
        <f t="shared" si="14"/>
        <v>0</v>
      </c>
      <c r="Z502" s="20">
        <f t="shared" si="15"/>
        <v>0</v>
      </c>
      <c r="AA502" s="20">
        <f>(Table134[[#This Row],[Survived]]-Z502)^2</f>
        <v>0</v>
      </c>
    </row>
    <row r="503" spans="1:27" x14ac:dyDescent="0.25">
      <c r="A503" s="14">
        <v>1</v>
      </c>
      <c r="B503" s="14" t="s">
        <v>11</v>
      </c>
      <c r="C503" s="14">
        <v>1</v>
      </c>
      <c r="D503" s="14" t="s">
        <v>8</v>
      </c>
      <c r="E503" s="14">
        <v>32</v>
      </c>
      <c r="F503" s="15">
        <v>30.5</v>
      </c>
      <c r="G503" s="14">
        <v>0</v>
      </c>
      <c r="H503" s="14">
        <v>0</v>
      </c>
      <c r="I503" s="20">
        <f>Table1342[[#This Row],[Age]]/$E$1</f>
        <v>0.4</v>
      </c>
      <c r="J503" s="20">
        <f>LOG10(Table1342[[#This Row],[Fare]]+1)</f>
        <v>1.4983105537896004</v>
      </c>
      <c r="K503" s="14">
        <f>IF(Table1342[[#This Row],[Pclass]]=1,1,0)</f>
        <v>1</v>
      </c>
      <c r="L503" s="14">
        <f>IF(Table1342[[#This Row],[Pclass]]=2,1,0)</f>
        <v>0</v>
      </c>
      <c r="M503" s="14">
        <f>IF(Table1342[[#This Row],[Embarked]]="S",1,0)</f>
        <v>0</v>
      </c>
      <c r="N503" s="14">
        <f>IF(Table1342[[#This Row],[Embarked]]="C",1,0)</f>
        <v>1</v>
      </c>
      <c r="O503" s="14">
        <f>IF(Table1342[[#This Row],[Sex]]="male",1,0)</f>
        <v>1</v>
      </c>
      <c r="P503" s="14">
        <v>1</v>
      </c>
      <c r="V503" s="22">
        <v>0.52972407519288334</v>
      </c>
      <c r="W503" s="22">
        <v>-2.8968150207332855</v>
      </c>
      <c r="X503" s="20">
        <f t="shared" si="14"/>
        <v>0.52972407519288334</v>
      </c>
      <c r="Y503" s="20">
        <f t="shared" si="14"/>
        <v>0</v>
      </c>
      <c r="Z503" s="20">
        <f t="shared" si="15"/>
        <v>0.52972407519288334</v>
      </c>
      <c r="AA503" s="20">
        <f>(Table134[[#This Row],[Survived]]-Z503)^2</f>
        <v>0.22115944545318886</v>
      </c>
    </row>
    <row r="504" spans="1:27" x14ac:dyDescent="0.25">
      <c r="A504" s="14">
        <v>0</v>
      </c>
      <c r="B504" s="14" t="s">
        <v>9</v>
      </c>
      <c r="C504" s="14">
        <v>3</v>
      </c>
      <c r="D504" s="14" t="s">
        <v>10</v>
      </c>
      <c r="E504" s="14">
        <v>9</v>
      </c>
      <c r="F504" s="15">
        <v>27.9</v>
      </c>
      <c r="G504" s="14">
        <v>3</v>
      </c>
      <c r="H504" s="14">
        <v>2</v>
      </c>
      <c r="I504" s="20">
        <f>Table1342[[#This Row],[Age]]/$E$1</f>
        <v>0.1125</v>
      </c>
      <c r="J504" s="20">
        <f>LOG10(Table1342[[#This Row],[Fare]]+1)</f>
        <v>1.4608978427565478</v>
      </c>
      <c r="K504" s="14">
        <f>IF(Table1342[[#This Row],[Pclass]]=1,1,0)</f>
        <v>0</v>
      </c>
      <c r="L504" s="14">
        <f>IF(Table1342[[#This Row],[Pclass]]=2,1,0)</f>
        <v>0</v>
      </c>
      <c r="M504" s="14">
        <f>IF(Table1342[[#This Row],[Embarked]]="S",1,0)</f>
        <v>1</v>
      </c>
      <c r="N504" s="14">
        <f>IF(Table1342[[#This Row],[Embarked]]="C",1,0)</f>
        <v>0</v>
      </c>
      <c r="O504" s="14">
        <f>IF(Table1342[[#This Row],[Sex]]="male",1,0)</f>
        <v>0</v>
      </c>
      <c r="P504" s="14">
        <v>1</v>
      </c>
      <c r="V504" s="22">
        <v>-1.0106772231176067</v>
      </c>
      <c r="W504" s="22">
        <v>0.48958319421074759</v>
      </c>
      <c r="X504" s="20">
        <f t="shared" si="14"/>
        <v>0</v>
      </c>
      <c r="Y504" s="20">
        <f t="shared" si="14"/>
        <v>0.48958319421074759</v>
      </c>
      <c r="Z504" s="20">
        <f t="shared" si="15"/>
        <v>0.48958319421074759</v>
      </c>
      <c r="AA504" s="20">
        <f>(Table134[[#This Row],[Survived]]-Z504)^2</f>
        <v>0.23969170405359858</v>
      </c>
    </row>
    <row r="505" spans="1:27" x14ac:dyDescent="0.25">
      <c r="A505" s="14">
        <v>1</v>
      </c>
      <c r="B505" s="14" t="s">
        <v>9</v>
      </c>
      <c r="C505" s="14">
        <v>2</v>
      </c>
      <c r="D505" s="14" t="s">
        <v>10</v>
      </c>
      <c r="E505" s="14">
        <v>28</v>
      </c>
      <c r="F505" s="15">
        <v>13</v>
      </c>
      <c r="G505" s="14">
        <v>0</v>
      </c>
      <c r="H505" s="14">
        <v>0</v>
      </c>
      <c r="I505" s="20">
        <f>Table1342[[#This Row],[Age]]/$E$1</f>
        <v>0.35</v>
      </c>
      <c r="J505" s="20">
        <f>LOG10(Table1342[[#This Row],[Fare]]+1)</f>
        <v>1.146128035678238</v>
      </c>
      <c r="K505" s="14">
        <f>IF(Table1342[[#This Row],[Pclass]]=1,1,0)</f>
        <v>0</v>
      </c>
      <c r="L505" s="14">
        <f>IF(Table1342[[#This Row],[Pclass]]=2,1,0)</f>
        <v>1</v>
      </c>
      <c r="M505" s="14">
        <f>IF(Table1342[[#This Row],[Embarked]]="S",1,0)</f>
        <v>1</v>
      </c>
      <c r="N505" s="14">
        <f>IF(Table1342[[#This Row],[Embarked]]="C",1,0)</f>
        <v>0</v>
      </c>
      <c r="O505" s="14">
        <f>IF(Table1342[[#This Row],[Sex]]="male",1,0)</f>
        <v>0</v>
      </c>
      <c r="P505" s="14">
        <v>1</v>
      </c>
      <c r="V505" s="22">
        <v>-0.94621440542168989</v>
      </c>
      <c r="W505" s="22">
        <v>0.80109432240581979</v>
      </c>
      <c r="X505" s="20">
        <f t="shared" si="14"/>
        <v>0</v>
      </c>
      <c r="Y505" s="20">
        <f t="shared" si="14"/>
        <v>0.80109432240581979</v>
      </c>
      <c r="Z505" s="20">
        <f t="shared" si="15"/>
        <v>0.80109432240581979</v>
      </c>
      <c r="AA505" s="20">
        <f>(Table134[[#This Row],[Survived]]-Z505)^2</f>
        <v>3.9563468579199963E-2</v>
      </c>
    </row>
    <row r="506" spans="1:27" x14ac:dyDescent="0.25">
      <c r="A506" s="14">
        <v>0</v>
      </c>
      <c r="B506" s="14" t="s">
        <v>9</v>
      </c>
      <c r="C506" s="14">
        <v>3</v>
      </c>
      <c r="D506" s="14" t="s">
        <v>8</v>
      </c>
      <c r="E506" s="14">
        <v>32</v>
      </c>
      <c r="F506" s="15">
        <v>7.9249999999999998</v>
      </c>
      <c r="G506" s="14">
        <v>0</v>
      </c>
      <c r="H506" s="14">
        <v>0</v>
      </c>
      <c r="I506" s="20">
        <f>Table1342[[#This Row],[Age]]/$E$1</f>
        <v>0.4</v>
      </c>
      <c r="J506" s="20">
        <f>LOG10(Table1342[[#This Row],[Fare]]+1)</f>
        <v>0.95060822478423079</v>
      </c>
      <c r="K506" s="14">
        <f>IF(Table1342[[#This Row],[Pclass]]=1,1,0)</f>
        <v>0</v>
      </c>
      <c r="L506" s="14">
        <f>IF(Table1342[[#This Row],[Pclass]]=2,1,0)</f>
        <v>0</v>
      </c>
      <c r="M506" s="14">
        <f>IF(Table1342[[#This Row],[Embarked]]="S",1,0)</f>
        <v>1</v>
      </c>
      <c r="N506" s="14">
        <f>IF(Table1342[[#This Row],[Embarked]]="C",1,0)</f>
        <v>0</v>
      </c>
      <c r="O506" s="14">
        <f>IF(Table1342[[#This Row],[Sex]]="male",1,0)</f>
        <v>1</v>
      </c>
      <c r="P506" s="14">
        <v>1</v>
      </c>
      <c r="V506" s="22">
        <v>-1.605833675018449</v>
      </c>
      <c r="W506" s="22">
        <v>6.1124813762518659E-2</v>
      </c>
      <c r="X506" s="20">
        <f t="shared" si="14"/>
        <v>0</v>
      </c>
      <c r="Y506" s="20">
        <f t="shared" si="14"/>
        <v>6.1124813762518659E-2</v>
      </c>
      <c r="Z506" s="20">
        <f t="shared" si="15"/>
        <v>6.1124813762518659E-2</v>
      </c>
      <c r="AA506" s="20">
        <f>(Table134[[#This Row],[Survived]]-Z506)^2</f>
        <v>3.7362428575025905E-3</v>
      </c>
    </row>
    <row r="507" spans="1:27" x14ac:dyDescent="0.25">
      <c r="A507" s="14">
        <v>0</v>
      </c>
      <c r="B507" s="14" t="s">
        <v>9</v>
      </c>
      <c r="C507" s="14">
        <v>2</v>
      </c>
      <c r="D507" s="14" t="s">
        <v>8</v>
      </c>
      <c r="E507" s="14">
        <v>31</v>
      </c>
      <c r="F507" s="15">
        <v>26.25</v>
      </c>
      <c r="G507" s="14">
        <v>1</v>
      </c>
      <c r="H507" s="14">
        <v>1</v>
      </c>
      <c r="I507" s="20">
        <f>Table1342[[#This Row],[Age]]/$E$1</f>
        <v>0.38750000000000001</v>
      </c>
      <c r="J507" s="20">
        <f>LOG10(Table1342[[#This Row],[Fare]]+1)</f>
        <v>1.4353665066126613</v>
      </c>
      <c r="K507" s="14">
        <f>IF(Table1342[[#This Row],[Pclass]]=1,1,0)</f>
        <v>0</v>
      </c>
      <c r="L507" s="14">
        <f>IF(Table1342[[#This Row],[Pclass]]=2,1,0)</f>
        <v>1</v>
      </c>
      <c r="M507" s="14">
        <f>IF(Table1342[[#This Row],[Embarked]]="S",1,0)</f>
        <v>1</v>
      </c>
      <c r="N507" s="14">
        <f>IF(Table1342[[#This Row],[Embarked]]="C",1,0)</f>
        <v>0</v>
      </c>
      <c r="O507" s="14">
        <f>IF(Table1342[[#This Row],[Sex]]="male",1,0)</f>
        <v>1</v>
      </c>
      <c r="P507" s="14">
        <v>1</v>
      </c>
      <c r="V507" s="22">
        <v>-1.5233319411226123</v>
      </c>
      <c r="W507" s="22">
        <v>0.21938120003848294</v>
      </c>
      <c r="X507" s="20">
        <f t="shared" si="14"/>
        <v>0</v>
      </c>
      <c r="Y507" s="20">
        <f t="shared" si="14"/>
        <v>0.21938120003848294</v>
      </c>
      <c r="Z507" s="20">
        <f t="shared" si="15"/>
        <v>0.21938120003848294</v>
      </c>
      <c r="AA507" s="20">
        <f>(Table134[[#This Row],[Survived]]-Z507)^2</f>
        <v>4.8128110930324867E-2</v>
      </c>
    </row>
    <row r="508" spans="1:27" x14ac:dyDescent="0.25">
      <c r="A508" s="14">
        <v>0</v>
      </c>
      <c r="B508" s="14" t="s">
        <v>9</v>
      </c>
      <c r="C508" s="14">
        <v>3</v>
      </c>
      <c r="D508" s="14" t="s">
        <v>10</v>
      </c>
      <c r="E508" s="14">
        <v>41</v>
      </c>
      <c r="F508" s="15">
        <v>39.6875</v>
      </c>
      <c r="G508" s="14">
        <v>0</v>
      </c>
      <c r="H508" s="14">
        <v>5</v>
      </c>
      <c r="I508" s="20">
        <f>Table1342[[#This Row],[Age]]/$E$1</f>
        <v>0.51249999999999996</v>
      </c>
      <c r="J508" s="20">
        <f>LOG10(Table1342[[#This Row],[Fare]]+1)</f>
        <v>1.6094610059122672</v>
      </c>
      <c r="K508" s="14">
        <f>IF(Table1342[[#This Row],[Pclass]]=1,1,0)</f>
        <v>0</v>
      </c>
      <c r="L508" s="14">
        <f>IF(Table1342[[#This Row],[Pclass]]=2,1,0)</f>
        <v>0</v>
      </c>
      <c r="M508" s="14">
        <f>IF(Table1342[[#This Row],[Embarked]]="S",1,0)</f>
        <v>1</v>
      </c>
      <c r="N508" s="14">
        <f>IF(Table1342[[#This Row],[Embarked]]="C",1,0)</f>
        <v>0</v>
      </c>
      <c r="O508" s="14">
        <f>IF(Table1342[[#This Row],[Sex]]="male",1,0)</f>
        <v>0</v>
      </c>
      <c r="P508" s="14">
        <v>1</v>
      </c>
      <c r="V508" s="22">
        <v>-1.353768620033563</v>
      </c>
      <c r="W508" s="22">
        <v>0.49308628984733449</v>
      </c>
      <c r="X508" s="20">
        <f t="shared" si="14"/>
        <v>0</v>
      </c>
      <c r="Y508" s="20">
        <f t="shared" si="14"/>
        <v>0.49308628984733449</v>
      </c>
      <c r="Z508" s="20">
        <f t="shared" si="15"/>
        <v>0.49308628984733449</v>
      </c>
      <c r="AA508" s="20">
        <f>(Table134[[#This Row],[Survived]]-Z508)^2</f>
        <v>0.24313408923540955</v>
      </c>
    </row>
    <row r="509" spans="1:27" x14ac:dyDescent="0.25">
      <c r="A509" s="14">
        <v>0</v>
      </c>
      <c r="B509" s="14" t="s">
        <v>9</v>
      </c>
      <c r="C509" s="14">
        <v>3</v>
      </c>
      <c r="D509" s="14" t="s">
        <v>8</v>
      </c>
      <c r="E509" s="14">
        <v>20</v>
      </c>
      <c r="F509" s="15">
        <v>7.8541999999999996</v>
      </c>
      <c r="G509" s="14">
        <v>0</v>
      </c>
      <c r="H509" s="14">
        <v>0</v>
      </c>
      <c r="I509" s="20">
        <f>Table1342[[#This Row],[Age]]/$E$1</f>
        <v>0.25</v>
      </c>
      <c r="J509" s="20">
        <f>LOG10(Table1342[[#This Row],[Fare]]+1)</f>
        <v>0.94714932766263737</v>
      </c>
      <c r="K509" s="14">
        <f>IF(Table1342[[#This Row],[Pclass]]=1,1,0)</f>
        <v>0</v>
      </c>
      <c r="L509" s="14">
        <f>IF(Table1342[[#This Row],[Pclass]]=2,1,0)</f>
        <v>0</v>
      </c>
      <c r="M509" s="14">
        <f>IF(Table1342[[#This Row],[Embarked]]="S",1,0)</f>
        <v>1</v>
      </c>
      <c r="N509" s="14">
        <f>IF(Table1342[[#This Row],[Embarked]]="C",1,0)</f>
        <v>0</v>
      </c>
      <c r="O509" s="14">
        <f>IF(Table1342[[#This Row],[Sex]]="male",1,0)</f>
        <v>1</v>
      </c>
      <c r="P509" s="14">
        <v>1</v>
      </c>
      <c r="V509" s="22">
        <v>-1.4955998090451488</v>
      </c>
      <c r="W509" s="22">
        <v>0.13961402432801151</v>
      </c>
      <c r="X509" s="20">
        <f t="shared" si="14"/>
        <v>0</v>
      </c>
      <c r="Y509" s="20">
        <f t="shared" si="14"/>
        <v>0.13961402432801151</v>
      </c>
      <c r="Z509" s="20">
        <f t="shared" si="15"/>
        <v>0.13961402432801151</v>
      </c>
      <c r="AA509" s="20">
        <f>(Table134[[#This Row],[Survived]]-Z509)^2</f>
        <v>1.9492075789062591E-2</v>
      </c>
    </row>
    <row r="510" spans="1:27" x14ac:dyDescent="0.25">
      <c r="A510" s="14">
        <v>1</v>
      </c>
      <c r="B510" s="14" t="s">
        <v>11</v>
      </c>
      <c r="C510" s="14">
        <v>1</v>
      </c>
      <c r="D510" s="14" t="s">
        <v>10</v>
      </c>
      <c r="E510" s="14">
        <v>24</v>
      </c>
      <c r="F510" s="15">
        <v>69.3</v>
      </c>
      <c r="G510" s="14">
        <v>0</v>
      </c>
      <c r="H510" s="14">
        <v>0</v>
      </c>
      <c r="I510" s="20">
        <f>Table1342[[#This Row],[Age]]/$E$1</f>
        <v>0.3</v>
      </c>
      <c r="J510" s="20">
        <f>LOG10(Table1342[[#This Row],[Fare]]+1)</f>
        <v>1.8469553250198238</v>
      </c>
      <c r="K510" s="14">
        <f>IF(Table1342[[#This Row],[Pclass]]=1,1,0)</f>
        <v>1</v>
      </c>
      <c r="L510" s="14">
        <f>IF(Table1342[[#This Row],[Pclass]]=2,1,0)</f>
        <v>0</v>
      </c>
      <c r="M510" s="14">
        <f>IF(Table1342[[#This Row],[Embarked]]="S",1,0)</f>
        <v>0</v>
      </c>
      <c r="N510" s="14">
        <f>IF(Table1342[[#This Row],[Embarked]]="C",1,0)</f>
        <v>1</v>
      </c>
      <c r="O510" s="14">
        <f>IF(Table1342[[#This Row],[Sex]]="male",1,0)</f>
        <v>0</v>
      </c>
      <c r="P510" s="14">
        <v>1</v>
      </c>
      <c r="V510" s="22">
        <v>1.1077778628137729</v>
      </c>
      <c r="W510" s="22">
        <v>-2.3246592276356401</v>
      </c>
      <c r="X510" s="20">
        <f t="shared" si="14"/>
        <v>1.1077778628137729</v>
      </c>
      <c r="Y510" s="20">
        <f t="shared" si="14"/>
        <v>0</v>
      </c>
      <c r="Z510" s="20">
        <f t="shared" si="15"/>
        <v>1.1077778628137729</v>
      </c>
      <c r="AA510" s="20">
        <f>(Table134[[#This Row],[Survived]]-Z510)^2</f>
        <v>1.1616067712704448E-2</v>
      </c>
    </row>
    <row r="511" spans="1:27" x14ac:dyDescent="0.25">
      <c r="A511" s="14">
        <v>0</v>
      </c>
      <c r="B511" s="14" t="s">
        <v>9</v>
      </c>
      <c r="C511" s="14">
        <v>3</v>
      </c>
      <c r="D511" s="14" t="s">
        <v>10</v>
      </c>
      <c r="E511" s="14">
        <v>2</v>
      </c>
      <c r="F511" s="15">
        <v>27.9</v>
      </c>
      <c r="G511" s="14">
        <v>3</v>
      </c>
      <c r="H511" s="14">
        <v>2</v>
      </c>
      <c r="I511" s="20">
        <f>Table1342[[#This Row],[Age]]/$E$1</f>
        <v>2.5000000000000001E-2</v>
      </c>
      <c r="J511" s="20">
        <f>LOG10(Table1342[[#This Row],[Fare]]+1)</f>
        <v>1.4608978427565478</v>
      </c>
      <c r="K511" s="14">
        <f>IF(Table1342[[#This Row],[Pclass]]=1,1,0)</f>
        <v>0</v>
      </c>
      <c r="L511" s="14">
        <f>IF(Table1342[[#This Row],[Pclass]]=2,1,0)</f>
        <v>0</v>
      </c>
      <c r="M511" s="14">
        <f>IF(Table1342[[#This Row],[Embarked]]="S",1,0)</f>
        <v>1</v>
      </c>
      <c r="N511" s="14">
        <f>IF(Table1342[[#This Row],[Embarked]]="C",1,0)</f>
        <v>0</v>
      </c>
      <c r="O511" s="14">
        <f>IF(Table1342[[#This Row],[Sex]]="male",1,0)</f>
        <v>0</v>
      </c>
      <c r="P511" s="14">
        <v>1</v>
      </c>
      <c r="V511" s="22">
        <v>-0.94635066264757217</v>
      </c>
      <c r="W511" s="22">
        <v>0.53551274027346363</v>
      </c>
      <c r="X511" s="20">
        <f t="shared" si="14"/>
        <v>0</v>
      </c>
      <c r="Y511" s="20">
        <f t="shared" si="14"/>
        <v>0.53551274027346363</v>
      </c>
      <c r="Z511" s="20">
        <f t="shared" si="15"/>
        <v>0.53551274027346363</v>
      </c>
      <c r="AA511" s="20">
        <f>(Table134[[#This Row],[Survived]]-Z511)^2</f>
        <v>0.28677389499519412</v>
      </c>
    </row>
    <row r="512" spans="1:27" x14ac:dyDescent="0.25">
      <c r="A512" s="14">
        <v>1</v>
      </c>
      <c r="B512" s="14" t="s">
        <v>11</v>
      </c>
      <c r="C512" s="14">
        <v>3</v>
      </c>
      <c r="D512" s="14" t="s">
        <v>10</v>
      </c>
      <c r="E512" s="14">
        <v>0.75</v>
      </c>
      <c r="F512" s="15">
        <v>19.258299999999998</v>
      </c>
      <c r="G512" s="14">
        <v>2</v>
      </c>
      <c r="H512" s="14">
        <v>1</v>
      </c>
      <c r="I512" s="20">
        <f>Table1342[[#This Row],[Age]]/$E$1</f>
        <v>9.3749999999999997E-3</v>
      </c>
      <c r="J512" s="20">
        <f>LOG10(Table1342[[#This Row],[Fare]]+1)</f>
        <v>1.3066029982011584</v>
      </c>
      <c r="K512" s="14">
        <f>IF(Table1342[[#This Row],[Pclass]]=1,1,0)</f>
        <v>0</v>
      </c>
      <c r="L512" s="14">
        <f>IF(Table1342[[#This Row],[Pclass]]=2,1,0)</f>
        <v>0</v>
      </c>
      <c r="M512" s="14">
        <f>IF(Table1342[[#This Row],[Embarked]]="S",1,0)</f>
        <v>0</v>
      </c>
      <c r="N512" s="14">
        <f>IF(Table1342[[#This Row],[Embarked]]="C",1,0)</f>
        <v>1</v>
      </c>
      <c r="O512" s="14">
        <f>IF(Table1342[[#This Row],[Sex]]="male",1,0)</f>
        <v>0</v>
      </c>
      <c r="P512" s="14">
        <v>1</v>
      </c>
      <c r="V512" s="22">
        <v>0.87182321484105252</v>
      </c>
      <c r="W512" s="22">
        <v>-2.7514480763379101</v>
      </c>
      <c r="X512" s="20">
        <f t="shared" si="14"/>
        <v>0.87182321484105252</v>
      </c>
      <c r="Y512" s="20">
        <f t="shared" si="14"/>
        <v>0</v>
      </c>
      <c r="Z512" s="20">
        <f t="shared" si="15"/>
        <v>0.87182321484105252</v>
      </c>
      <c r="AA512" s="20">
        <f>(Table134[[#This Row],[Survived]]-Z512)^2</f>
        <v>1.6429288253682981E-2</v>
      </c>
    </row>
    <row r="513" spans="1:27" x14ac:dyDescent="0.25">
      <c r="A513" s="14">
        <v>1</v>
      </c>
      <c r="B513" s="14" t="s">
        <v>11</v>
      </c>
      <c r="C513" s="14">
        <v>1</v>
      </c>
      <c r="D513" s="14" t="s">
        <v>8</v>
      </c>
      <c r="E513" s="14">
        <v>48</v>
      </c>
      <c r="F513" s="15">
        <v>76.729200000000006</v>
      </c>
      <c r="G513" s="14">
        <v>1</v>
      </c>
      <c r="H513" s="14">
        <v>0</v>
      </c>
      <c r="I513" s="20">
        <f>Table1342[[#This Row],[Age]]/$E$1</f>
        <v>0.6</v>
      </c>
      <c r="J513" s="20">
        <f>LOG10(Table1342[[#This Row],[Fare]]+1)</f>
        <v>1.8905841979078102</v>
      </c>
      <c r="K513" s="14">
        <f>IF(Table1342[[#This Row],[Pclass]]=1,1,0)</f>
        <v>1</v>
      </c>
      <c r="L513" s="14">
        <f>IF(Table1342[[#This Row],[Pclass]]=2,1,0)</f>
        <v>0</v>
      </c>
      <c r="M513" s="14">
        <f>IF(Table1342[[#This Row],[Embarked]]="S",1,0)</f>
        <v>0</v>
      </c>
      <c r="N513" s="14">
        <f>IF(Table1342[[#This Row],[Embarked]]="C",1,0)</f>
        <v>1</v>
      </c>
      <c r="O513" s="14">
        <f>IF(Table1342[[#This Row],[Sex]]="male",1,0)</f>
        <v>1</v>
      </c>
      <c r="P513" s="14">
        <v>1</v>
      </c>
      <c r="V513" s="22">
        <v>0.36949859834814808</v>
      </c>
      <c r="W513" s="22">
        <v>-3.0515475393483658</v>
      </c>
      <c r="X513" s="20">
        <f t="shared" si="14"/>
        <v>0.36949859834814808</v>
      </c>
      <c r="Y513" s="20">
        <f t="shared" si="14"/>
        <v>0</v>
      </c>
      <c r="Z513" s="20">
        <f t="shared" si="15"/>
        <v>0.36949859834814808</v>
      </c>
      <c r="AA513" s="20">
        <f>(Table134[[#This Row],[Survived]]-Z513)^2</f>
        <v>0.39753201748494998</v>
      </c>
    </row>
    <row r="514" spans="1:27" x14ac:dyDescent="0.25">
      <c r="A514" s="14">
        <v>0</v>
      </c>
      <c r="B514" s="14" t="s">
        <v>9</v>
      </c>
      <c r="C514" s="14">
        <v>3</v>
      </c>
      <c r="D514" s="14" t="s">
        <v>8</v>
      </c>
      <c r="E514" s="14">
        <v>19</v>
      </c>
      <c r="F514" s="15">
        <v>7.8958000000000004</v>
      </c>
      <c r="G514" s="14">
        <v>0</v>
      </c>
      <c r="H514" s="14">
        <v>0</v>
      </c>
      <c r="I514" s="20">
        <f>Table1342[[#This Row],[Age]]/$E$1</f>
        <v>0.23749999999999999</v>
      </c>
      <c r="J514" s="20">
        <f>LOG10(Table1342[[#This Row],[Fare]]+1)</f>
        <v>0.94918501031343461</v>
      </c>
      <c r="K514" s="14">
        <f>IF(Table1342[[#This Row],[Pclass]]=1,1,0)</f>
        <v>0</v>
      </c>
      <c r="L514" s="14">
        <f>IF(Table1342[[#This Row],[Pclass]]=2,1,0)</f>
        <v>0</v>
      </c>
      <c r="M514" s="14">
        <f>IF(Table1342[[#This Row],[Embarked]]="S",1,0)</f>
        <v>1</v>
      </c>
      <c r="N514" s="14">
        <f>IF(Table1342[[#This Row],[Embarked]]="C",1,0)</f>
        <v>0</v>
      </c>
      <c r="O514" s="14">
        <f>IF(Table1342[[#This Row],[Sex]]="male",1,0)</f>
        <v>1</v>
      </c>
      <c r="P514" s="14">
        <v>1</v>
      </c>
      <c r="V514" s="22">
        <v>-1.4863866191105466</v>
      </c>
      <c r="W514" s="22">
        <v>0.14632084694267045</v>
      </c>
      <c r="X514" s="20">
        <f t="shared" si="14"/>
        <v>0</v>
      </c>
      <c r="Y514" s="20">
        <f t="shared" si="14"/>
        <v>0.14632084694267045</v>
      </c>
      <c r="Z514" s="20">
        <f t="shared" si="15"/>
        <v>0.14632084694267045</v>
      </c>
      <c r="AA514" s="20">
        <f>(Table134[[#This Row],[Survived]]-Z514)^2</f>
        <v>2.1409790250020391E-2</v>
      </c>
    </row>
    <row r="515" spans="1:27" x14ac:dyDescent="0.25">
      <c r="A515" s="14">
        <v>1</v>
      </c>
      <c r="B515" s="14" t="s">
        <v>11</v>
      </c>
      <c r="C515" s="14">
        <v>1</v>
      </c>
      <c r="D515" s="14" t="s">
        <v>8</v>
      </c>
      <c r="E515" s="14">
        <v>56</v>
      </c>
      <c r="F515" s="15">
        <v>35.5</v>
      </c>
      <c r="G515" s="14">
        <v>0</v>
      </c>
      <c r="H515" s="14">
        <v>0</v>
      </c>
      <c r="I515" s="20">
        <f>Table1342[[#This Row],[Age]]/$E$1</f>
        <v>0.7</v>
      </c>
      <c r="J515" s="20">
        <f>LOG10(Table1342[[#This Row],[Fare]]+1)</f>
        <v>1.5622928644564746</v>
      </c>
      <c r="K515" s="14">
        <f>IF(Table1342[[#This Row],[Pclass]]=1,1,0)</f>
        <v>1</v>
      </c>
      <c r="L515" s="14">
        <f>IF(Table1342[[#This Row],[Pclass]]=2,1,0)</f>
        <v>0</v>
      </c>
      <c r="M515" s="14">
        <f>IF(Table1342[[#This Row],[Embarked]]="S",1,0)</f>
        <v>0</v>
      </c>
      <c r="N515" s="14">
        <f>IF(Table1342[[#This Row],[Embarked]]="C",1,0)</f>
        <v>1</v>
      </c>
      <c r="O515" s="14">
        <f>IF(Table1342[[#This Row],[Sex]]="male",1,0)</f>
        <v>1</v>
      </c>
      <c r="P515" s="14">
        <v>1</v>
      </c>
      <c r="V515" s="22">
        <v>0.30992018036522806</v>
      </c>
      <c r="W515" s="22">
        <v>-3.0497159196164825</v>
      </c>
      <c r="X515" s="20">
        <f t="shared" si="14"/>
        <v>0.30992018036522806</v>
      </c>
      <c r="Y515" s="20">
        <f t="shared" si="14"/>
        <v>0</v>
      </c>
      <c r="Z515" s="20">
        <f t="shared" si="15"/>
        <v>0.30992018036522806</v>
      </c>
      <c r="AA515" s="20">
        <f>(Table134[[#This Row],[Survived]]-Z515)^2</f>
        <v>0.47621015746715939</v>
      </c>
    </row>
    <row r="516" spans="1:27" x14ac:dyDescent="0.25">
      <c r="A516" s="14">
        <v>1</v>
      </c>
      <c r="B516" s="14" t="s">
        <v>9</v>
      </c>
      <c r="C516" s="14">
        <v>3</v>
      </c>
      <c r="D516" s="14" t="s">
        <v>10</v>
      </c>
      <c r="E516" s="14">
        <v>23</v>
      </c>
      <c r="F516" s="15">
        <v>7.55</v>
      </c>
      <c r="G516" s="14">
        <v>0</v>
      </c>
      <c r="H516" s="14">
        <v>0</v>
      </c>
      <c r="I516" s="20">
        <f>Table1342[[#This Row],[Age]]/$E$1</f>
        <v>0.28749999999999998</v>
      </c>
      <c r="J516" s="20">
        <f>LOG10(Table1342[[#This Row],[Fare]]+1)</f>
        <v>0.9319661147281727</v>
      </c>
      <c r="K516" s="14">
        <f>IF(Table1342[[#This Row],[Pclass]]=1,1,0)</f>
        <v>0</v>
      </c>
      <c r="L516" s="14">
        <f>IF(Table1342[[#This Row],[Pclass]]=2,1,0)</f>
        <v>0</v>
      </c>
      <c r="M516" s="14">
        <f>IF(Table1342[[#This Row],[Embarked]]="S",1,0)</f>
        <v>1</v>
      </c>
      <c r="N516" s="14">
        <f>IF(Table1342[[#This Row],[Embarked]]="C",1,0)</f>
        <v>0</v>
      </c>
      <c r="O516" s="14">
        <f>IF(Table1342[[#This Row],[Sex]]="male",1,0)</f>
        <v>0</v>
      </c>
      <c r="P516" s="14">
        <v>1</v>
      </c>
      <c r="V516" s="22">
        <v>-1.0228630630885811</v>
      </c>
      <c r="W516" s="22">
        <v>0.61359763305768578</v>
      </c>
      <c r="X516" s="20">
        <f t="shared" si="14"/>
        <v>0</v>
      </c>
      <c r="Y516" s="20">
        <f t="shared" si="14"/>
        <v>0.61359763305768578</v>
      </c>
      <c r="Z516" s="20">
        <f t="shared" si="15"/>
        <v>0.61359763305768578</v>
      </c>
      <c r="AA516" s="20">
        <f>(Table134[[#This Row],[Survived]]-Z516)^2</f>
        <v>0.14930678917862286</v>
      </c>
    </row>
    <row r="517" spans="1:27" x14ac:dyDescent="0.25">
      <c r="A517" s="14">
        <v>1</v>
      </c>
      <c r="B517" s="14" t="s">
        <v>9</v>
      </c>
      <c r="C517" s="14">
        <v>2</v>
      </c>
      <c r="D517" s="14" t="s">
        <v>10</v>
      </c>
      <c r="E517" s="14">
        <v>18</v>
      </c>
      <c r="F517" s="15">
        <v>23</v>
      </c>
      <c r="G517" s="14">
        <v>0</v>
      </c>
      <c r="H517" s="14">
        <v>1</v>
      </c>
      <c r="I517" s="20">
        <f>Table1342[[#This Row],[Age]]/$E$1</f>
        <v>0.22500000000000001</v>
      </c>
      <c r="J517" s="20">
        <f>LOG10(Table1342[[#This Row],[Fare]]+1)</f>
        <v>1.3802112417116059</v>
      </c>
      <c r="K517" s="14">
        <f>IF(Table1342[[#This Row],[Pclass]]=1,1,0)</f>
        <v>0</v>
      </c>
      <c r="L517" s="14">
        <f>IF(Table1342[[#This Row],[Pclass]]=2,1,0)</f>
        <v>1</v>
      </c>
      <c r="M517" s="14">
        <f>IF(Table1342[[#This Row],[Embarked]]="S",1,0)</f>
        <v>1</v>
      </c>
      <c r="N517" s="14">
        <f>IF(Table1342[[#This Row],[Embarked]]="C",1,0)</f>
        <v>0</v>
      </c>
      <c r="O517" s="14">
        <f>IF(Table1342[[#This Row],[Sex]]="male",1,0)</f>
        <v>0</v>
      </c>
      <c r="P517" s="14">
        <v>1</v>
      </c>
      <c r="V517" s="22">
        <v>-0.88627135933062906</v>
      </c>
      <c r="W517" s="22">
        <v>0.87327089705416228</v>
      </c>
      <c r="X517" s="20">
        <f t="shared" ref="X517:Y580" si="16">IF(V517&lt;0,0,V517)</f>
        <v>0</v>
      </c>
      <c r="Y517" s="20">
        <f t="shared" si="16"/>
        <v>0.87327089705416228</v>
      </c>
      <c r="Z517" s="20">
        <f t="shared" ref="Z517:Z580" si="17">X517+Y517</f>
        <v>0.87327089705416228</v>
      </c>
      <c r="AA517" s="20">
        <f>(Table134[[#This Row],[Survived]]-Z517)^2</f>
        <v>1.6060265533456734E-2</v>
      </c>
    </row>
    <row r="518" spans="1:27" x14ac:dyDescent="0.25">
      <c r="A518" s="14">
        <v>0</v>
      </c>
      <c r="B518" s="14" t="s">
        <v>9</v>
      </c>
      <c r="C518" s="14">
        <v>3</v>
      </c>
      <c r="D518" s="14" t="s">
        <v>8</v>
      </c>
      <c r="E518" s="14">
        <v>21</v>
      </c>
      <c r="F518" s="15">
        <v>8.4332999999999991</v>
      </c>
      <c r="G518" s="14">
        <v>0</v>
      </c>
      <c r="H518" s="14">
        <v>0</v>
      </c>
      <c r="I518" s="20">
        <f>Table1342[[#This Row],[Age]]/$E$1</f>
        <v>0.26250000000000001</v>
      </c>
      <c r="J518" s="20">
        <f>LOG10(Table1342[[#This Row],[Fare]]+1)</f>
        <v>0.97466364619243973</v>
      </c>
      <c r="K518" s="14">
        <f>IF(Table1342[[#This Row],[Pclass]]=1,1,0)</f>
        <v>0</v>
      </c>
      <c r="L518" s="14">
        <f>IF(Table1342[[#This Row],[Pclass]]=2,1,0)</f>
        <v>0</v>
      </c>
      <c r="M518" s="14">
        <f>IF(Table1342[[#This Row],[Embarked]]="S",1,0)</f>
        <v>1</v>
      </c>
      <c r="N518" s="14">
        <f>IF(Table1342[[#This Row],[Embarked]]="C",1,0)</f>
        <v>0</v>
      </c>
      <c r="O518" s="14">
        <f>IF(Table1342[[#This Row],[Sex]]="male",1,0)</f>
        <v>1</v>
      </c>
      <c r="P518" s="14">
        <v>1</v>
      </c>
      <c r="V518" s="22">
        <v>-1.504469240916458</v>
      </c>
      <c r="W518" s="22">
        <v>0.13501868525491867</v>
      </c>
      <c r="X518" s="20">
        <f t="shared" si="16"/>
        <v>0</v>
      </c>
      <c r="Y518" s="20">
        <f t="shared" si="16"/>
        <v>0.13501868525491867</v>
      </c>
      <c r="Z518" s="20">
        <f t="shared" si="17"/>
        <v>0.13501868525491867</v>
      </c>
      <c r="AA518" s="20">
        <f>(Table134[[#This Row],[Survived]]-Z518)^2</f>
        <v>1.8230045367966793E-2</v>
      </c>
    </row>
    <row r="519" spans="1:27" x14ac:dyDescent="0.25">
      <c r="A519" s="14">
        <v>0</v>
      </c>
      <c r="B519" s="14" t="s">
        <v>12</v>
      </c>
      <c r="C519" s="14">
        <v>3</v>
      </c>
      <c r="D519" s="14" t="s">
        <v>10</v>
      </c>
      <c r="E519" s="14">
        <v>18</v>
      </c>
      <c r="F519" s="15">
        <v>6.75</v>
      </c>
      <c r="G519" s="14">
        <v>0</v>
      </c>
      <c r="H519" s="14">
        <v>0</v>
      </c>
      <c r="I519" s="20">
        <f>Table1342[[#This Row],[Age]]/$E$1</f>
        <v>0.22500000000000001</v>
      </c>
      <c r="J519" s="20">
        <f>LOG10(Table1342[[#This Row],[Fare]]+1)</f>
        <v>0.88930170250631024</v>
      </c>
      <c r="K519" s="14">
        <f>IF(Table1342[[#This Row],[Pclass]]=1,1,0)</f>
        <v>0</v>
      </c>
      <c r="L519" s="14">
        <f>IF(Table1342[[#This Row],[Pclass]]=2,1,0)</f>
        <v>0</v>
      </c>
      <c r="M519" s="14">
        <f>IF(Table1342[[#This Row],[Embarked]]="S",1,0)</f>
        <v>0</v>
      </c>
      <c r="N519" s="14">
        <f>IF(Table1342[[#This Row],[Embarked]]="C",1,0)</f>
        <v>0</v>
      </c>
      <c r="O519" s="14">
        <f>IF(Table1342[[#This Row],[Sex]]="male",1,0)</f>
        <v>0</v>
      </c>
      <c r="P519" s="14">
        <v>1</v>
      </c>
      <c r="V519" s="22">
        <v>0.56665660155439412</v>
      </c>
      <c r="W519" s="22">
        <v>-2.0613682052012283</v>
      </c>
      <c r="X519" s="20">
        <f t="shared" si="16"/>
        <v>0.56665660155439412</v>
      </c>
      <c r="Y519" s="20">
        <f t="shared" si="16"/>
        <v>0</v>
      </c>
      <c r="Z519" s="20">
        <f t="shared" si="17"/>
        <v>0.56665660155439412</v>
      </c>
      <c r="AA519" s="20">
        <f>(Table134[[#This Row],[Survived]]-Z519)^2</f>
        <v>0.32109970408517541</v>
      </c>
    </row>
    <row r="520" spans="1:27" x14ac:dyDescent="0.25">
      <c r="A520" s="14">
        <v>0</v>
      </c>
      <c r="B520" s="14" t="s">
        <v>9</v>
      </c>
      <c r="C520" s="14">
        <v>2</v>
      </c>
      <c r="D520" s="14" t="s">
        <v>8</v>
      </c>
      <c r="E520" s="14">
        <v>24</v>
      </c>
      <c r="F520" s="15">
        <v>73.5</v>
      </c>
      <c r="G520" s="14">
        <v>2</v>
      </c>
      <c r="H520" s="14">
        <v>0</v>
      </c>
      <c r="I520" s="20">
        <f>Table1342[[#This Row],[Age]]/$E$1</f>
        <v>0.3</v>
      </c>
      <c r="J520" s="20">
        <f>LOG10(Table1342[[#This Row],[Fare]]+1)</f>
        <v>1.8721562727482928</v>
      </c>
      <c r="K520" s="14">
        <f>IF(Table1342[[#This Row],[Pclass]]=1,1,0)</f>
        <v>0</v>
      </c>
      <c r="L520" s="14">
        <f>IF(Table1342[[#This Row],[Pclass]]=2,1,0)</f>
        <v>1</v>
      </c>
      <c r="M520" s="14">
        <f>IF(Table1342[[#This Row],[Embarked]]="S",1,0)</f>
        <v>1</v>
      </c>
      <c r="N520" s="14">
        <f>IF(Table1342[[#This Row],[Embarked]]="C",1,0)</f>
        <v>0</v>
      </c>
      <c r="O520" s="14">
        <f>IF(Table1342[[#This Row],[Sex]]="male",1,0)</f>
        <v>1</v>
      </c>
      <c r="P520" s="14">
        <v>1</v>
      </c>
      <c r="V520" s="22">
        <v>-1.4370057056649419</v>
      </c>
      <c r="W520" s="22">
        <v>0.22890431344479678</v>
      </c>
      <c r="X520" s="20">
        <f t="shared" si="16"/>
        <v>0</v>
      </c>
      <c r="Y520" s="20">
        <f t="shared" si="16"/>
        <v>0.22890431344479678</v>
      </c>
      <c r="Z520" s="20">
        <f t="shared" si="17"/>
        <v>0.22890431344479678</v>
      </c>
      <c r="AA520" s="20">
        <f>(Table134[[#This Row],[Survived]]-Z520)^2</f>
        <v>5.239718471363377E-2</v>
      </c>
    </row>
    <row r="521" spans="1:27" x14ac:dyDescent="0.25">
      <c r="A521" s="14">
        <v>0</v>
      </c>
      <c r="B521" s="14" t="s">
        <v>12</v>
      </c>
      <c r="C521" s="14">
        <v>3</v>
      </c>
      <c r="D521" s="14" t="s">
        <v>10</v>
      </c>
      <c r="E521" s="14">
        <v>32</v>
      </c>
      <c r="F521" s="15">
        <v>15.5</v>
      </c>
      <c r="G521" s="14">
        <v>1</v>
      </c>
      <c r="H521" s="14">
        <v>1</v>
      </c>
      <c r="I521" s="20">
        <f>Table1342[[#This Row],[Age]]/$E$1</f>
        <v>0.4</v>
      </c>
      <c r="J521" s="20">
        <f>LOG10(Table1342[[#This Row],[Fare]]+1)</f>
        <v>1.2174839442139063</v>
      </c>
      <c r="K521" s="14">
        <f>IF(Table1342[[#This Row],[Pclass]]=1,1,0)</f>
        <v>0</v>
      </c>
      <c r="L521" s="14">
        <f>IF(Table1342[[#This Row],[Pclass]]=2,1,0)</f>
        <v>0</v>
      </c>
      <c r="M521" s="14">
        <f>IF(Table1342[[#This Row],[Embarked]]="S",1,0)</f>
        <v>0</v>
      </c>
      <c r="N521" s="14">
        <f>IF(Table1342[[#This Row],[Embarked]]="C",1,0)</f>
        <v>0</v>
      </c>
      <c r="O521" s="14">
        <f>IF(Table1342[[#This Row],[Sex]]="male",1,0)</f>
        <v>0</v>
      </c>
      <c r="P521" s="14">
        <v>1</v>
      </c>
      <c r="V521" s="22">
        <v>0.38938940721404641</v>
      </c>
      <c r="W521" s="22">
        <v>-2.2177210066049811</v>
      </c>
      <c r="X521" s="20">
        <f t="shared" si="16"/>
        <v>0.38938940721404641</v>
      </c>
      <c r="Y521" s="20">
        <f t="shared" si="16"/>
        <v>0</v>
      </c>
      <c r="Z521" s="20">
        <f t="shared" si="17"/>
        <v>0.38938940721404641</v>
      </c>
      <c r="AA521" s="20">
        <f>(Table134[[#This Row],[Survived]]-Z521)^2</f>
        <v>0.15162411045050647</v>
      </c>
    </row>
    <row r="522" spans="1:27" x14ac:dyDescent="0.25">
      <c r="A522" s="14">
        <v>0</v>
      </c>
      <c r="B522" s="14" t="s">
        <v>9</v>
      </c>
      <c r="C522" s="14">
        <v>2</v>
      </c>
      <c r="D522" s="14" t="s">
        <v>8</v>
      </c>
      <c r="E522" s="14">
        <v>23</v>
      </c>
      <c r="F522" s="15">
        <v>13</v>
      </c>
      <c r="G522" s="14">
        <v>0</v>
      </c>
      <c r="H522" s="14">
        <v>0</v>
      </c>
      <c r="I522" s="20">
        <f>Table1342[[#This Row],[Age]]/$E$1</f>
        <v>0.28749999999999998</v>
      </c>
      <c r="J522" s="20">
        <f>LOG10(Table1342[[#This Row],[Fare]]+1)</f>
        <v>1.146128035678238</v>
      </c>
      <c r="K522" s="14">
        <f>IF(Table1342[[#This Row],[Pclass]]=1,1,0)</f>
        <v>0</v>
      </c>
      <c r="L522" s="14">
        <f>IF(Table1342[[#This Row],[Pclass]]=2,1,0)</f>
        <v>1</v>
      </c>
      <c r="M522" s="14">
        <f>IF(Table1342[[#This Row],[Embarked]]="S",1,0)</f>
        <v>1</v>
      </c>
      <c r="N522" s="14">
        <f>IF(Table1342[[#This Row],[Embarked]]="C",1,0)</f>
        <v>0</v>
      </c>
      <c r="O522" s="14">
        <f>IF(Table1342[[#This Row],[Sex]]="male",1,0)</f>
        <v>1</v>
      </c>
      <c r="P522" s="14">
        <v>1</v>
      </c>
      <c r="V522" s="22">
        <v>-1.4007487619070063</v>
      </c>
      <c r="W522" s="22">
        <v>0.33914853070170947</v>
      </c>
      <c r="X522" s="20">
        <f t="shared" si="16"/>
        <v>0</v>
      </c>
      <c r="Y522" s="20">
        <f t="shared" si="16"/>
        <v>0.33914853070170947</v>
      </c>
      <c r="Z522" s="20">
        <f t="shared" si="17"/>
        <v>0.33914853070170947</v>
      </c>
      <c r="AA522" s="20">
        <f>(Table134[[#This Row],[Survived]]-Z522)^2</f>
        <v>0.11502172587712838</v>
      </c>
    </row>
    <row r="523" spans="1:27" x14ac:dyDescent="0.25">
      <c r="A523" s="14">
        <v>0</v>
      </c>
      <c r="B523" s="14" t="s">
        <v>11</v>
      </c>
      <c r="C523" s="14">
        <v>1</v>
      </c>
      <c r="D523" s="14" t="s">
        <v>8</v>
      </c>
      <c r="E523" s="14">
        <v>58</v>
      </c>
      <c r="F523" s="15">
        <v>113.27500000000001</v>
      </c>
      <c r="G523" s="14">
        <v>0</v>
      </c>
      <c r="H523" s="14">
        <v>2</v>
      </c>
      <c r="I523" s="20">
        <f>Table1342[[#This Row],[Age]]/$E$1</f>
        <v>0.72499999999999998</v>
      </c>
      <c r="J523" s="20">
        <f>LOG10(Table1342[[#This Row],[Fare]]+1)</f>
        <v>2.0579512299613683</v>
      </c>
      <c r="K523" s="14">
        <f>IF(Table1342[[#This Row],[Pclass]]=1,1,0)</f>
        <v>1</v>
      </c>
      <c r="L523" s="14">
        <f>IF(Table1342[[#This Row],[Pclass]]=2,1,0)</f>
        <v>0</v>
      </c>
      <c r="M523" s="14">
        <f>IF(Table1342[[#This Row],[Embarked]]="S",1,0)</f>
        <v>0</v>
      </c>
      <c r="N523" s="14">
        <f>IF(Table1342[[#This Row],[Embarked]]="C",1,0)</f>
        <v>1</v>
      </c>
      <c r="O523" s="14">
        <f>IF(Table1342[[#This Row],[Sex]]="male",1,0)</f>
        <v>1</v>
      </c>
      <c r="P523" s="14">
        <v>1</v>
      </c>
      <c r="V523" s="22">
        <v>0.22795689909063188</v>
      </c>
      <c r="W523" s="22">
        <v>-3.0477483456697363</v>
      </c>
      <c r="X523" s="20">
        <f t="shared" si="16"/>
        <v>0.22795689909063188</v>
      </c>
      <c r="Y523" s="20">
        <f t="shared" si="16"/>
        <v>0</v>
      </c>
      <c r="Z523" s="20">
        <f t="shared" si="17"/>
        <v>0.22795689909063188</v>
      </c>
      <c r="AA523" s="20">
        <f>(Table134[[#This Row],[Survived]]-Z523)^2</f>
        <v>5.1964347843016526E-2</v>
      </c>
    </row>
    <row r="524" spans="1:27" x14ac:dyDescent="0.25">
      <c r="A524" s="14">
        <v>1</v>
      </c>
      <c r="B524" s="14" t="s">
        <v>9</v>
      </c>
      <c r="C524" s="14">
        <v>1</v>
      </c>
      <c r="D524" s="14" t="s">
        <v>8</v>
      </c>
      <c r="E524" s="14">
        <v>50</v>
      </c>
      <c r="F524" s="15">
        <v>133.65</v>
      </c>
      <c r="G524" s="14">
        <v>2</v>
      </c>
      <c r="H524" s="14">
        <v>0</v>
      </c>
      <c r="I524" s="20">
        <f>Table1342[[#This Row],[Age]]/$E$1</f>
        <v>0.625</v>
      </c>
      <c r="J524" s="20">
        <f>LOG10(Table1342[[#This Row],[Fare]]+1)</f>
        <v>2.1292063577475293</v>
      </c>
      <c r="K524" s="14">
        <f>IF(Table1342[[#This Row],[Pclass]]=1,1,0)</f>
        <v>1</v>
      </c>
      <c r="L524" s="14">
        <f>IF(Table1342[[#This Row],[Pclass]]=2,1,0)</f>
        <v>0</v>
      </c>
      <c r="M524" s="14">
        <f>IF(Table1342[[#This Row],[Embarked]]="S",1,0)</f>
        <v>1</v>
      </c>
      <c r="N524" s="14">
        <f>IF(Table1342[[#This Row],[Embarked]]="C",1,0)</f>
        <v>0</v>
      </c>
      <c r="O524" s="14">
        <f>IF(Table1342[[#This Row],[Sex]]="male",1,0)</f>
        <v>1</v>
      </c>
      <c r="P524" s="14">
        <v>1</v>
      </c>
      <c r="V524" s="22">
        <v>-1.4199112694865585</v>
      </c>
      <c r="W524" s="22">
        <v>0.24668121378439434</v>
      </c>
      <c r="X524" s="20">
        <f t="shared" si="16"/>
        <v>0</v>
      </c>
      <c r="Y524" s="20">
        <f t="shared" si="16"/>
        <v>0.24668121378439434</v>
      </c>
      <c r="Z524" s="20">
        <f t="shared" si="17"/>
        <v>0.24668121378439434</v>
      </c>
      <c r="AA524" s="20">
        <f>(Table134[[#This Row],[Survived]]-Z524)^2</f>
        <v>0.56748919366535344</v>
      </c>
    </row>
    <row r="525" spans="1:27" x14ac:dyDescent="0.25">
      <c r="A525" s="14">
        <v>0</v>
      </c>
      <c r="B525" s="14" t="s">
        <v>11</v>
      </c>
      <c r="C525" s="14">
        <v>3</v>
      </c>
      <c r="D525" s="14" t="s">
        <v>8</v>
      </c>
      <c r="E525" s="14">
        <v>40</v>
      </c>
      <c r="F525" s="15">
        <v>7.2249999999999996</v>
      </c>
      <c r="G525" s="14">
        <v>0</v>
      </c>
      <c r="H525" s="14">
        <v>0</v>
      </c>
      <c r="I525" s="20">
        <f>Table1342[[#This Row],[Age]]/$E$1</f>
        <v>0.5</v>
      </c>
      <c r="J525" s="20">
        <f>LOG10(Table1342[[#This Row],[Fare]]+1)</f>
        <v>0.91513590662201194</v>
      </c>
      <c r="K525" s="14">
        <f>IF(Table1342[[#This Row],[Pclass]]=1,1,0)</f>
        <v>0</v>
      </c>
      <c r="L525" s="14">
        <f>IF(Table1342[[#This Row],[Pclass]]=2,1,0)</f>
        <v>0</v>
      </c>
      <c r="M525" s="14">
        <f>IF(Table1342[[#This Row],[Embarked]]="S",1,0)</f>
        <v>0</v>
      </c>
      <c r="N525" s="14">
        <f>IF(Table1342[[#This Row],[Embarked]]="C",1,0)</f>
        <v>1</v>
      </c>
      <c r="O525" s="14">
        <f>IF(Table1342[[#This Row],[Sex]]="male",1,0)</f>
        <v>1</v>
      </c>
      <c r="P525" s="14">
        <v>1</v>
      </c>
      <c r="V525" s="22">
        <v>7.6287672051636113E-2</v>
      </c>
      <c r="W525" s="22">
        <v>-3.3659820414738588</v>
      </c>
      <c r="X525" s="20">
        <f t="shared" si="16"/>
        <v>7.6287672051636113E-2</v>
      </c>
      <c r="Y525" s="20">
        <f t="shared" si="16"/>
        <v>0</v>
      </c>
      <c r="Z525" s="20">
        <f t="shared" si="17"/>
        <v>7.6287672051636113E-2</v>
      </c>
      <c r="AA525" s="20">
        <f>(Table134[[#This Row],[Survived]]-Z525)^2</f>
        <v>5.8198089070579818E-3</v>
      </c>
    </row>
    <row r="526" spans="1:27" x14ac:dyDescent="0.25">
      <c r="A526" s="14">
        <v>0</v>
      </c>
      <c r="B526" s="14" t="s">
        <v>9</v>
      </c>
      <c r="C526" s="14">
        <v>1</v>
      </c>
      <c r="D526" s="14" t="s">
        <v>8</v>
      </c>
      <c r="E526" s="14">
        <v>47</v>
      </c>
      <c r="F526" s="15">
        <v>25.587499999999999</v>
      </c>
      <c r="G526" s="14">
        <v>0</v>
      </c>
      <c r="H526" s="14">
        <v>0</v>
      </c>
      <c r="I526" s="20">
        <f>Table1342[[#This Row],[Age]]/$E$1</f>
        <v>0.58750000000000002</v>
      </c>
      <c r="J526" s="20">
        <f>LOG10(Table1342[[#This Row],[Fare]]+1)</f>
        <v>1.4246775029107854</v>
      </c>
      <c r="K526" s="14">
        <f>IF(Table1342[[#This Row],[Pclass]]=1,1,0)</f>
        <v>1</v>
      </c>
      <c r="L526" s="14">
        <f>IF(Table1342[[#This Row],[Pclass]]=2,1,0)</f>
        <v>0</v>
      </c>
      <c r="M526" s="14">
        <f>IF(Table1342[[#This Row],[Embarked]]="S",1,0)</f>
        <v>1</v>
      </c>
      <c r="N526" s="14">
        <f>IF(Table1342[[#This Row],[Embarked]]="C",1,0)</f>
        <v>0</v>
      </c>
      <c r="O526" s="14">
        <f>IF(Table1342[[#This Row],[Sex]]="male",1,0)</f>
        <v>1</v>
      </c>
      <c r="P526" s="14">
        <v>1</v>
      </c>
      <c r="V526" s="22">
        <v>-1.3650252040283488</v>
      </c>
      <c r="W526" s="22">
        <v>0.37158438826531981</v>
      </c>
      <c r="X526" s="20">
        <f t="shared" si="16"/>
        <v>0</v>
      </c>
      <c r="Y526" s="20">
        <f t="shared" si="16"/>
        <v>0.37158438826531981</v>
      </c>
      <c r="Z526" s="20">
        <f t="shared" si="17"/>
        <v>0.37158438826531981</v>
      </c>
      <c r="AA526" s="20">
        <f>(Table134[[#This Row],[Survived]]-Z526)^2</f>
        <v>0.13807495760251196</v>
      </c>
    </row>
    <row r="527" spans="1:27" x14ac:dyDescent="0.25">
      <c r="A527" s="14">
        <v>0</v>
      </c>
      <c r="B527" s="14" t="s">
        <v>9</v>
      </c>
      <c r="C527" s="14">
        <v>3</v>
      </c>
      <c r="D527" s="14" t="s">
        <v>8</v>
      </c>
      <c r="E527" s="14">
        <v>36</v>
      </c>
      <c r="F527" s="15">
        <v>7.4958</v>
      </c>
      <c r="G527" s="14">
        <v>0</v>
      </c>
      <c r="H527" s="14">
        <v>0</v>
      </c>
      <c r="I527" s="20">
        <f>Table1342[[#This Row],[Age]]/$E$1</f>
        <v>0.45</v>
      </c>
      <c r="J527" s="20">
        <f>LOG10(Table1342[[#This Row],[Fare]]+1)</f>
        <v>0.92920428011230582</v>
      </c>
      <c r="K527" s="14">
        <f>IF(Table1342[[#This Row],[Pclass]]=1,1,0)</f>
        <v>0</v>
      </c>
      <c r="L527" s="14">
        <f>IF(Table1342[[#This Row],[Pclass]]=2,1,0)</f>
        <v>0</v>
      </c>
      <c r="M527" s="14">
        <f>IF(Table1342[[#This Row],[Embarked]]="S",1,0)</f>
        <v>1</v>
      </c>
      <c r="N527" s="14">
        <f>IF(Table1342[[#This Row],[Embarked]]="C",1,0)</f>
        <v>0</v>
      </c>
      <c r="O527" s="14">
        <f>IF(Table1342[[#This Row],[Sex]]="male",1,0)</f>
        <v>1</v>
      </c>
      <c r="P527" s="14">
        <v>1</v>
      </c>
      <c r="V527" s="22">
        <v>-1.6428407037613602</v>
      </c>
      <c r="W527" s="22">
        <v>3.3349948544876717E-2</v>
      </c>
      <c r="X527" s="20">
        <f t="shared" si="16"/>
        <v>0</v>
      </c>
      <c r="Y527" s="20">
        <f t="shared" si="16"/>
        <v>3.3349948544876717E-2</v>
      </c>
      <c r="Z527" s="20">
        <f t="shared" si="17"/>
        <v>3.3349948544876717E-2</v>
      </c>
      <c r="AA527" s="20">
        <f>(Table134[[#This Row],[Survived]]-Z527)^2</f>
        <v>1.1122190679459247E-3</v>
      </c>
    </row>
    <row r="528" spans="1:27" x14ac:dyDescent="0.25">
      <c r="A528" s="14">
        <v>1</v>
      </c>
      <c r="B528" s="14" t="s">
        <v>9</v>
      </c>
      <c r="C528" s="14">
        <v>3</v>
      </c>
      <c r="D528" s="14" t="s">
        <v>8</v>
      </c>
      <c r="E528" s="14">
        <v>20</v>
      </c>
      <c r="F528" s="15">
        <v>7.9249999999999998</v>
      </c>
      <c r="G528" s="14">
        <v>1</v>
      </c>
      <c r="H528" s="14">
        <v>0</v>
      </c>
      <c r="I528" s="20">
        <f>Table1342[[#This Row],[Age]]/$E$1</f>
        <v>0.25</v>
      </c>
      <c r="J528" s="20">
        <f>LOG10(Table1342[[#This Row],[Fare]]+1)</f>
        <v>0.95060822478423079</v>
      </c>
      <c r="K528" s="14">
        <f>IF(Table1342[[#This Row],[Pclass]]=1,1,0)</f>
        <v>0</v>
      </c>
      <c r="L528" s="14">
        <f>IF(Table1342[[#This Row],[Pclass]]=2,1,0)</f>
        <v>0</v>
      </c>
      <c r="M528" s="14">
        <f>IF(Table1342[[#This Row],[Embarked]]="S",1,0)</f>
        <v>1</v>
      </c>
      <c r="N528" s="14">
        <f>IF(Table1342[[#This Row],[Embarked]]="C",1,0)</f>
        <v>0</v>
      </c>
      <c r="O528" s="14">
        <f>IF(Table1342[[#This Row],[Sex]]="male",1,0)</f>
        <v>1</v>
      </c>
      <c r="P528" s="14">
        <v>1</v>
      </c>
      <c r="V528" s="22">
        <v>-1.5133162677764649</v>
      </c>
      <c r="W528" s="22">
        <v>6.2080722706123304E-2</v>
      </c>
      <c r="X528" s="20">
        <f t="shared" si="16"/>
        <v>0</v>
      </c>
      <c r="Y528" s="20">
        <f t="shared" si="16"/>
        <v>6.2080722706123304E-2</v>
      </c>
      <c r="Z528" s="20">
        <f t="shared" si="17"/>
        <v>6.2080722706123304E-2</v>
      </c>
      <c r="AA528" s="20">
        <f>(Table134[[#This Row],[Survived]]-Z528)^2</f>
        <v>0.87969257071946794</v>
      </c>
    </row>
    <row r="529" spans="1:27" x14ac:dyDescent="0.25">
      <c r="A529" s="14">
        <v>0</v>
      </c>
      <c r="B529" s="14" t="s">
        <v>9</v>
      </c>
      <c r="C529" s="14">
        <v>2</v>
      </c>
      <c r="D529" s="14" t="s">
        <v>8</v>
      </c>
      <c r="E529" s="14">
        <v>32</v>
      </c>
      <c r="F529" s="15">
        <v>73.5</v>
      </c>
      <c r="G529" s="14">
        <v>2</v>
      </c>
      <c r="H529" s="14">
        <v>0</v>
      </c>
      <c r="I529" s="20">
        <f>Table1342[[#This Row],[Age]]/$E$1</f>
        <v>0.4</v>
      </c>
      <c r="J529" s="20">
        <f>LOG10(Table1342[[#This Row],[Fare]]+1)</f>
        <v>1.8721562727482928</v>
      </c>
      <c r="K529" s="14">
        <f>IF(Table1342[[#This Row],[Pclass]]=1,1,0)</f>
        <v>0</v>
      </c>
      <c r="L529" s="14">
        <f>IF(Table1342[[#This Row],[Pclass]]=2,1,0)</f>
        <v>1</v>
      </c>
      <c r="M529" s="14">
        <f>IF(Table1342[[#This Row],[Embarked]]="S",1,0)</f>
        <v>1</v>
      </c>
      <c r="N529" s="14">
        <f>IF(Table1342[[#This Row],[Embarked]]="C",1,0)</f>
        <v>0</v>
      </c>
      <c r="O529" s="14">
        <f>IF(Table1342[[#This Row],[Sex]]="male",1,0)</f>
        <v>1</v>
      </c>
      <c r="P529" s="14">
        <v>1</v>
      </c>
      <c r="V529" s="22">
        <v>-1.5105217747735529</v>
      </c>
      <c r="W529" s="22">
        <v>0.17641340365883584</v>
      </c>
      <c r="X529" s="20">
        <f t="shared" si="16"/>
        <v>0</v>
      </c>
      <c r="Y529" s="20">
        <f t="shared" si="16"/>
        <v>0.17641340365883584</v>
      </c>
      <c r="Z529" s="20">
        <f t="shared" si="17"/>
        <v>0.17641340365883584</v>
      </c>
      <c r="AA529" s="20">
        <f>(Table134[[#This Row],[Survived]]-Z529)^2</f>
        <v>3.1121688990495357E-2</v>
      </c>
    </row>
    <row r="530" spans="1:27" x14ac:dyDescent="0.25">
      <c r="A530" s="14">
        <v>0</v>
      </c>
      <c r="B530" s="14" t="s">
        <v>9</v>
      </c>
      <c r="C530" s="14">
        <v>2</v>
      </c>
      <c r="D530" s="14" t="s">
        <v>8</v>
      </c>
      <c r="E530" s="14">
        <v>25</v>
      </c>
      <c r="F530" s="15">
        <v>13</v>
      </c>
      <c r="G530" s="14">
        <v>0</v>
      </c>
      <c r="H530" s="14">
        <v>0</v>
      </c>
      <c r="I530" s="20">
        <f>Table1342[[#This Row],[Age]]/$E$1</f>
        <v>0.3125</v>
      </c>
      <c r="J530" s="20">
        <f>LOG10(Table1342[[#This Row],[Fare]]+1)</f>
        <v>1.146128035678238</v>
      </c>
      <c r="K530" s="14">
        <f>IF(Table1342[[#This Row],[Pclass]]=1,1,0)</f>
        <v>0</v>
      </c>
      <c r="L530" s="14">
        <f>IF(Table1342[[#This Row],[Pclass]]=2,1,0)</f>
        <v>1</v>
      </c>
      <c r="M530" s="14">
        <f>IF(Table1342[[#This Row],[Embarked]]="S",1,0)</f>
        <v>1</v>
      </c>
      <c r="N530" s="14">
        <f>IF(Table1342[[#This Row],[Embarked]]="C",1,0)</f>
        <v>0</v>
      </c>
      <c r="O530" s="14">
        <f>IF(Table1342[[#This Row],[Sex]]="male",1,0)</f>
        <v>1</v>
      </c>
      <c r="P530" s="14">
        <v>1</v>
      </c>
      <c r="V530" s="22">
        <v>-1.4191277791841592</v>
      </c>
      <c r="W530" s="22">
        <v>0.32602580325521879</v>
      </c>
      <c r="X530" s="20">
        <f t="shared" si="16"/>
        <v>0</v>
      </c>
      <c r="Y530" s="20">
        <f t="shared" si="16"/>
        <v>0.32602580325521879</v>
      </c>
      <c r="Z530" s="20">
        <f t="shared" si="17"/>
        <v>0.32602580325521879</v>
      </c>
      <c r="AA530" s="20">
        <f>(Table134[[#This Row],[Survived]]-Z530)^2</f>
        <v>0.10629282438821064</v>
      </c>
    </row>
    <row r="531" spans="1:27" x14ac:dyDescent="0.25">
      <c r="A531" s="14">
        <v>0</v>
      </c>
      <c r="B531" s="14" t="s">
        <v>9</v>
      </c>
      <c r="C531" s="14">
        <v>3</v>
      </c>
      <c r="D531" s="14" t="s">
        <v>8</v>
      </c>
      <c r="E531" s="14">
        <v>43</v>
      </c>
      <c r="F531" s="15">
        <v>8.0500000000000007</v>
      </c>
      <c r="G531" s="14">
        <v>0</v>
      </c>
      <c r="H531" s="14">
        <v>0</v>
      </c>
      <c r="I531" s="20">
        <f>Table1342[[#This Row],[Age]]/$E$1</f>
        <v>0.53749999999999998</v>
      </c>
      <c r="J531" s="20">
        <f>LOG10(Table1342[[#This Row],[Fare]]+1)</f>
        <v>0.9566485792052033</v>
      </c>
      <c r="K531" s="14">
        <f>IF(Table1342[[#This Row],[Pclass]]=1,1,0)</f>
        <v>0</v>
      </c>
      <c r="L531" s="14">
        <f>IF(Table1342[[#This Row],[Pclass]]=2,1,0)</f>
        <v>0</v>
      </c>
      <c r="M531" s="14">
        <f>IF(Table1342[[#This Row],[Embarked]]="S",1,0)</f>
        <v>1</v>
      </c>
      <c r="N531" s="14">
        <f>IF(Table1342[[#This Row],[Embarked]]="C",1,0)</f>
        <v>0</v>
      </c>
      <c r="O531" s="14">
        <f>IF(Table1342[[#This Row],[Sex]]="male",1,0)</f>
        <v>1</v>
      </c>
      <c r="P531" s="14">
        <v>1</v>
      </c>
      <c r="V531" s="22">
        <v>-1.7068480020071071</v>
      </c>
      <c r="W531" s="22">
        <v>-1.06185760786075E-2</v>
      </c>
      <c r="X531" s="20">
        <f t="shared" si="16"/>
        <v>0</v>
      </c>
      <c r="Y531" s="20">
        <f t="shared" si="16"/>
        <v>0</v>
      </c>
      <c r="Z531" s="20">
        <f t="shared" si="17"/>
        <v>0</v>
      </c>
      <c r="AA531" s="20">
        <f>(Table134[[#This Row],[Survived]]-Z531)^2</f>
        <v>0</v>
      </c>
    </row>
    <row r="532" spans="1:27" x14ac:dyDescent="0.25">
      <c r="A532" s="14">
        <v>1</v>
      </c>
      <c r="B532" s="14" t="s">
        <v>9</v>
      </c>
      <c r="C532" s="14">
        <v>2</v>
      </c>
      <c r="D532" s="14" t="s">
        <v>10</v>
      </c>
      <c r="E532" s="14">
        <v>40</v>
      </c>
      <c r="F532" s="15">
        <v>39</v>
      </c>
      <c r="G532" s="14">
        <v>1</v>
      </c>
      <c r="H532" s="14">
        <v>1</v>
      </c>
      <c r="I532" s="20">
        <f>Table1342[[#This Row],[Age]]/$E$1</f>
        <v>0.5</v>
      </c>
      <c r="J532" s="20">
        <f>LOG10(Table1342[[#This Row],[Fare]]+1)</f>
        <v>1.6020599913279623</v>
      </c>
      <c r="K532" s="14">
        <f>IF(Table1342[[#This Row],[Pclass]]=1,1,0)</f>
        <v>0</v>
      </c>
      <c r="L532" s="14">
        <f>IF(Table1342[[#This Row],[Pclass]]=2,1,0)</f>
        <v>1</v>
      </c>
      <c r="M532" s="14">
        <f>IF(Table1342[[#This Row],[Embarked]]="S",1,0)</f>
        <v>1</v>
      </c>
      <c r="N532" s="14">
        <f>IF(Table1342[[#This Row],[Embarked]]="C",1,0)</f>
        <v>0</v>
      </c>
      <c r="O532" s="14">
        <f>IF(Table1342[[#This Row],[Sex]]="male",1,0)</f>
        <v>0</v>
      </c>
      <c r="P532" s="14">
        <v>1</v>
      </c>
      <c r="V532" s="22">
        <v>-1.1036164575273053</v>
      </c>
      <c r="W532" s="22">
        <v>0.6669925532760268</v>
      </c>
      <c r="X532" s="20">
        <f t="shared" si="16"/>
        <v>0</v>
      </c>
      <c r="Y532" s="20">
        <f t="shared" si="16"/>
        <v>0.6669925532760268</v>
      </c>
      <c r="Z532" s="20">
        <f t="shared" si="17"/>
        <v>0.6669925532760268</v>
      </c>
      <c r="AA532" s="20">
        <f>(Table134[[#This Row],[Survived]]-Z532)^2</f>
        <v>0.11089395957361985</v>
      </c>
    </row>
    <row r="533" spans="1:27" x14ac:dyDescent="0.25">
      <c r="A533" s="14">
        <v>0</v>
      </c>
      <c r="B533" s="14" t="s">
        <v>9</v>
      </c>
      <c r="C533" s="14">
        <v>1</v>
      </c>
      <c r="D533" s="14" t="s">
        <v>8</v>
      </c>
      <c r="E533" s="14">
        <v>31</v>
      </c>
      <c r="F533" s="15">
        <v>52</v>
      </c>
      <c r="G533" s="14">
        <v>1</v>
      </c>
      <c r="H533" s="14">
        <v>0</v>
      </c>
      <c r="I533" s="20">
        <f>Table1342[[#This Row],[Age]]/$E$1</f>
        <v>0.38750000000000001</v>
      </c>
      <c r="J533" s="20">
        <f>LOG10(Table1342[[#This Row],[Fare]]+1)</f>
        <v>1.7242758696007889</v>
      </c>
      <c r="K533" s="14">
        <f>IF(Table1342[[#This Row],[Pclass]]=1,1,0)</f>
        <v>1</v>
      </c>
      <c r="L533" s="14">
        <f>IF(Table1342[[#This Row],[Pclass]]=2,1,0)</f>
        <v>0</v>
      </c>
      <c r="M533" s="14">
        <f>IF(Table1342[[#This Row],[Embarked]]="S",1,0)</f>
        <v>1</v>
      </c>
      <c r="N533" s="14">
        <f>IF(Table1342[[#This Row],[Embarked]]="C",1,0)</f>
        <v>0</v>
      </c>
      <c r="O533" s="14">
        <f>IF(Table1342[[#This Row],[Sex]]="male",1,0)</f>
        <v>1</v>
      </c>
      <c r="P533" s="14">
        <v>1</v>
      </c>
      <c r="V533" s="22">
        <v>-1.2322645050346162</v>
      </c>
      <c r="W533" s="22">
        <v>0.42019343383023555</v>
      </c>
      <c r="X533" s="20">
        <f t="shared" si="16"/>
        <v>0</v>
      </c>
      <c r="Y533" s="20">
        <f t="shared" si="16"/>
        <v>0.42019343383023555</v>
      </c>
      <c r="Z533" s="20">
        <f t="shared" si="17"/>
        <v>0.42019343383023555</v>
      </c>
      <c r="AA533" s="20">
        <f>(Table134[[#This Row],[Survived]]-Z533)^2</f>
        <v>0.17656252183404456</v>
      </c>
    </row>
    <row r="534" spans="1:27" x14ac:dyDescent="0.25">
      <c r="A534" s="14">
        <v>0</v>
      </c>
      <c r="B534" s="14" t="s">
        <v>9</v>
      </c>
      <c r="C534" s="14">
        <v>2</v>
      </c>
      <c r="D534" s="14" t="s">
        <v>8</v>
      </c>
      <c r="E534" s="14">
        <v>70</v>
      </c>
      <c r="F534" s="15">
        <v>10.5</v>
      </c>
      <c r="G534" s="14">
        <v>0</v>
      </c>
      <c r="H534" s="14">
        <v>0</v>
      </c>
      <c r="I534" s="20">
        <f>Table1342[[#This Row],[Age]]/$E$1</f>
        <v>0.875</v>
      </c>
      <c r="J534" s="20">
        <f>LOG10(Table1342[[#This Row],[Fare]]+1)</f>
        <v>1.0606978403536116</v>
      </c>
      <c r="K534" s="14">
        <f>IF(Table1342[[#This Row],[Pclass]]=1,1,0)</f>
        <v>0</v>
      </c>
      <c r="L534" s="14">
        <f>IF(Table1342[[#This Row],[Pclass]]=2,1,0)</f>
        <v>1</v>
      </c>
      <c r="M534" s="14">
        <f>IF(Table1342[[#This Row],[Embarked]]="S",1,0)</f>
        <v>1</v>
      </c>
      <c r="N534" s="14">
        <f>IF(Table1342[[#This Row],[Embarked]]="C",1,0)</f>
        <v>0</v>
      </c>
      <c r="O534" s="14">
        <f>IF(Table1342[[#This Row],[Sex]]="male",1,0)</f>
        <v>1</v>
      </c>
      <c r="P534" s="14">
        <v>1</v>
      </c>
      <c r="V534" s="22">
        <v>-1.8336494857650438</v>
      </c>
      <c r="W534" s="22">
        <v>2.4660055195687924E-2</v>
      </c>
      <c r="X534" s="20">
        <f t="shared" si="16"/>
        <v>0</v>
      </c>
      <c r="Y534" s="20">
        <f t="shared" si="16"/>
        <v>2.4660055195687924E-2</v>
      </c>
      <c r="Z534" s="20">
        <f t="shared" si="17"/>
        <v>2.4660055195687924E-2</v>
      </c>
      <c r="AA534" s="20">
        <f>(Table134[[#This Row],[Survived]]-Z534)^2</f>
        <v>6.0811832225437503E-4</v>
      </c>
    </row>
    <row r="535" spans="1:27" x14ac:dyDescent="0.25">
      <c r="A535" s="14">
        <v>1</v>
      </c>
      <c r="B535" s="14" t="s">
        <v>9</v>
      </c>
      <c r="C535" s="14">
        <v>2</v>
      </c>
      <c r="D535" s="14" t="s">
        <v>8</v>
      </c>
      <c r="E535" s="14">
        <v>31</v>
      </c>
      <c r="F535" s="15">
        <v>13</v>
      </c>
      <c r="G535" s="14">
        <v>0</v>
      </c>
      <c r="H535" s="14">
        <v>0</v>
      </c>
      <c r="I535" s="20">
        <f>Table1342[[#This Row],[Age]]/$E$1</f>
        <v>0.38750000000000001</v>
      </c>
      <c r="J535" s="20">
        <f>LOG10(Table1342[[#This Row],[Fare]]+1)</f>
        <v>1.146128035678238</v>
      </c>
      <c r="K535" s="14">
        <f>IF(Table1342[[#This Row],[Pclass]]=1,1,0)</f>
        <v>0</v>
      </c>
      <c r="L535" s="14">
        <f>IF(Table1342[[#This Row],[Pclass]]=2,1,0)</f>
        <v>1</v>
      </c>
      <c r="M535" s="14">
        <f>IF(Table1342[[#This Row],[Embarked]]="S",1,0)</f>
        <v>1</v>
      </c>
      <c r="N535" s="14">
        <f>IF(Table1342[[#This Row],[Embarked]]="C",1,0)</f>
        <v>0</v>
      </c>
      <c r="O535" s="14">
        <f>IF(Table1342[[#This Row],[Sex]]="male",1,0)</f>
        <v>1</v>
      </c>
      <c r="P535" s="14">
        <v>1</v>
      </c>
      <c r="V535" s="22">
        <v>-1.4742648310156172</v>
      </c>
      <c r="W535" s="22">
        <v>0.28665762091574809</v>
      </c>
      <c r="X535" s="20">
        <f t="shared" si="16"/>
        <v>0</v>
      </c>
      <c r="Y535" s="20">
        <f t="shared" si="16"/>
        <v>0.28665762091574809</v>
      </c>
      <c r="Z535" s="20">
        <f t="shared" si="17"/>
        <v>0.28665762091574809</v>
      </c>
      <c r="AA535" s="20">
        <f>(Table134[[#This Row],[Survived]]-Z535)^2</f>
        <v>0.50885734979758057</v>
      </c>
    </row>
    <row r="536" spans="1:27" x14ac:dyDescent="0.25">
      <c r="A536" s="14">
        <v>0</v>
      </c>
      <c r="B536" s="14" t="s">
        <v>9</v>
      </c>
      <c r="C536" s="14">
        <v>3</v>
      </c>
      <c r="D536" s="14" t="s">
        <v>8</v>
      </c>
      <c r="E536" s="14">
        <v>18</v>
      </c>
      <c r="F536" s="15">
        <v>7.7750000000000004</v>
      </c>
      <c r="G536" s="14">
        <v>0</v>
      </c>
      <c r="H536" s="14">
        <v>0</v>
      </c>
      <c r="I536" s="20">
        <f>Table1342[[#This Row],[Age]]/$E$1</f>
        <v>0.22500000000000001</v>
      </c>
      <c r="J536" s="20">
        <f>LOG10(Table1342[[#This Row],[Fare]]+1)</f>
        <v>0.94324712513786169</v>
      </c>
      <c r="K536" s="14">
        <f>IF(Table1342[[#This Row],[Pclass]]=1,1,0)</f>
        <v>0</v>
      </c>
      <c r="L536" s="14">
        <f>IF(Table1342[[#This Row],[Pclass]]=2,1,0)</f>
        <v>0</v>
      </c>
      <c r="M536" s="14">
        <f>IF(Table1342[[#This Row],[Embarked]]="S",1,0)</f>
        <v>1</v>
      </c>
      <c r="N536" s="14">
        <f>IF(Table1342[[#This Row],[Embarked]]="C",1,0)</f>
        <v>0</v>
      </c>
      <c r="O536" s="14">
        <f>IF(Table1342[[#This Row],[Sex]]="male",1,0)</f>
        <v>1</v>
      </c>
      <c r="P536" s="14">
        <v>1</v>
      </c>
      <c r="V536" s="22">
        <v>-1.477266186472866</v>
      </c>
      <c r="W536" s="22">
        <v>0.15245792145038184</v>
      </c>
      <c r="X536" s="20">
        <f t="shared" si="16"/>
        <v>0</v>
      </c>
      <c r="Y536" s="20">
        <f t="shared" si="16"/>
        <v>0.15245792145038184</v>
      </c>
      <c r="Z536" s="20">
        <f t="shared" si="17"/>
        <v>0.15245792145038184</v>
      </c>
      <c r="AA536" s="20">
        <f>(Table134[[#This Row],[Survived]]-Z536)^2</f>
        <v>2.3243417812970801E-2</v>
      </c>
    </row>
    <row r="537" spans="1:27" x14ac:dyDescent="0.25">
      <c r="A537" s="14">
        <v>0</v>
      </c>
      <c r="B537" s="14" t="s">
        <v>9</v>
      </c>
      <c r="C537" s="14">
        <v>3</v>
      </c>
      <c r="D537" s="14" t="s">
        <v>8</v>
      </c>
      <c r="E537" s="14">
        <v>24.5</v>
      </c>
      <c r="F537" s="15">
        <v>8.0500000000000007</v>
      </c>
      <c r="G537" s="14">
        <v>0</v>
      </c>
      <c r="H537" s="14">
        <v>0</v>
      </c>
      <c r="I537" s="20">
        <f>Table1342[[#This Row],[Age]]/$E$1</f>
        <v>0.30625000000000002</v>
      </c>
      <c r="J537" s="20">
        <f>LOG10(Table1342[[#This Row],[Fare]]+1)</f>
        <v>0.9566485792052033</v>
      </c>
      <c r="K537" s="14">
        <f>IF(Table1342[[#This Row],[Pclass]]=1,1,0)</f>
        <v>0</v>
      </c>
      <c r="L537" s="14">
        <f>IF(Table1342[[#This Row],[Pclass]]=2,1,0)</f>
        <v>0</v>
      </c>
      <c r="M537" s="14">
        <f>IF(Table1342[[#This Row],[Embarked]]="S",1,0)</f>
        <v>1</v>
      </c>
      <c r="N537" s="14">
        <f>IF(Table1342[[#This Row],[Embarked]]="C",1,0)</f>
        <v>0</v>
      </c>
      <c r="O537" s="14">
        <f>IF(Table1342[[#This Row],[Sex]]="male",1,0)</f>
        <v>1</v>
      </c>
      <c r="P537" s="14">
        <v>1</v>
      </c>
      <c r="V537" s="22">
        <v>-1.5368420921934447</v>
      </c>
      <c r="W537" s="22">
        <v>0.1107666528014275</v>
      </c>
      <c r="X537" s="20">
        <f t="shared" si="16"/>
        <v>0</v>
      </c>
      <c r="Y537" s="20">
        <f t="shared" si="16"/>
        <v>0.1107666528014275</v>
      </c>
      <c r="Z537" s="20">
        <f t="shared" si="17"/>
        <v>0.1107666528014275</v>
      </c>
      <c r="AA537" s="20">
        <f>(Table134[[#This Row],[Survived]]-Z537)^2</f>
        <v>1.2269251372831988E-2</v>
      </c>
    </row>
    <row r="538" spans="1:27" x14ac:dyDescent="0.25">
      <c r="A538" s="14">
        <v>1</v>
      </c>
      <c r="B538" s="14" t="s">
        <v>9</v>
      </c>
      <c r="C538" s="14">
        <v>3</v>
      </c>
      <c r="D538" s="14" t="s">
        <v>10</v>
      </c>
      <c r="E538" s="14">
        <v>18</v>
      </c>
      <c r="F538" s="15">
        <v>9.8416999999999994</v>
      </c>
      <c r="G538" s="14">
        <v>0</v>
      </c>
      <c r="H538" s="14">
        <v>0</v>
      </c>
      <c r="I538" s="20">
        <f>Table1342[[#This Row],[Age]]/$E$1</f>
        <v>0.22500000000000001</v>
      </c>
      <c r="J538" s="20">
        <f>LOG10(Table1342[[#This Row],[Fare]]+1)</f>
        <v>1.0350973857754964</v>
      </c>
      <c r="K538" s="14">
        <f>IF(Table1342[[#This Row],[Pclass]]=1,1,0)</f>
        <v>0</v>
      </c>
      <c r="L538" s="14">
        <f>IF(Table1342[[#This Row],[Pclass]]=2,1,0)</f>
        <v>0</v>
      </c>
      <c r="M538" s="14">
        <f>IF(Table1342[[#This Row],[Embarked]]="S",1,0)</f>
        <v>1</v>
      </c>
      <c r="N538" s="14">
        <f>IF(Table1342[[#This Row],[Embarked]]="C",1,0)</f>
        <v>0</v>
      </c>
      <c r="O538" s="14">
        <f>IF(Table1342[[#This Row],[Sex]]="male",1,0)</f>
        <v>0</v>
      </c>
      <c r="P538" s="14">
        <v>1</v>
      </c>
      <c r="V538" s="22">
        <v>-0.97571578369997081</v>
      </c>
      <c r="W538" s="22">
        <v>0.65377365548904365</v>
      </c>
      <c r="X538" s="20">
        <f t="shared" si="16"/>
        <v>0</v>
      </c>
      <c r="Y538" s="20">
        <f t="shared" si="16"/>
        <v>0.65377365548904365</v>
      </c>
      <c r="Z538" s="20">
        <f t="shared" si="17"/>
        <v>0.65377365548904365</v>
      </c>
      <c r="AA538" s="20">
        <f>(Table134[[#This Row],[Survived]]-Z538)^2</f>
        <v>0.11987268163341944</v>
      </c>
    </row>
    <row r="539" spans="1:27" x14ac:dyDescent="0.25">
      <c r="A539" s="14">
        <v>0</v>
      </c>
      <c r="B539" s="14" t="s">
        <v>9</v>
      </c>
      <c r="C539" s="14">
        <v>3</v>
      </c>
      <c r="D539" s="14" t="s">
        <v>10</v>
      </c>
      <c r="E539" s="14">
        <v>43</v>
      </c>
      <c r="F539" s="15">
        <v>46.9</v>
      </c>
      <c r="G539" s="14">
        <v>1</v>
      </c>
      <c r="H539" s="14">
        <v>6</v>
      </c>
      <c r="I539" s="20">
        <f>Table1342[[#This Row],[Age]]/$E$1</f>
        <v>0.53749999999999998</v>
      </c>
      <c r="J539" s="20">
        <f>LOG10(Table1342[[#This Row],[Fare]]+1)</f>
        <v>1.6803355134145632</v>
      </c>
      <c r="K539" s="14">
        <f>IF(Table1342[[#This Row],[Pclass]]=1,1,0)</f>
        <v>0</v>
      </c>
      <c r="L539" s="14">
        <f>IF(Table1342[[#This Row],[Pclass]]=2,1,0)</f>
        <v>0</v>
      </c>
      <c r="M539" s="14">
        <f>IF(Table1342[[#This Row],[Embarked]]="S",1,0)</f>
        <v>1</v>
      </c>
      <c r="N539" s="14">
        <f>IF(Table1342[[#This Row],[Embarked]]="C",1,0)</f>
        <v>0</v>
      </c>
      <c r="O539" s="14">
        <f>IF(Table1342[[#This Row],[Sex]]="male",1,0)</f>
        <v>0</v>
      </c>
      <c r="P539" s="14">
        <v>1</v>
      </c>
      <c r="V539" s="22">
        <v>-1.4237549968310248</v>
      </c>
      <c r="W539" s="22">
        <v>0.39708403166107153</v>
      </c>
      <c r="X539" s="20">
        <f t="shared" si="16"/>
        <v>0</v>
      </c>
      <c r="Y539" s="20">
        <f t="shared" si="16"/>
        <v>0.39708403166107153</v>
      </c>
      <c r="Z539" s="20">
        <f t="shared" si="17"/>
        <v>0.39708403166107153</v>
      </c>
      <c r="AA539" s="20">
        <f>(Table134[[#This Row],[Survived]]-Z539)^2</f>
        <v>0.15767572820021086</v>
      </c>
    </row>
    <row r="540" spans="1:27" x14ac:dyDescent="0.25">
      <c r="A540" s="14">
        <v>1</v>
      </c>
      <c r="B540" s="14" t="s">
        <v>11</v>
      </c>
      <c r="C540" s="14">
        <v>1</v>
      </c>
      <c r="D540" s="14" t="s">
        <v>8</v>
      </c>
      <c r="E540" s="14">
        <v>36</v>
      </c>
      <c r="F540" s="15">
        <v>512.32920000000001</v>
      </c>
      <c r="G540" s="14">
        <v>0</v>
      </c>
      <c r="H540" s="14">
        <v>1</v>
      </c>
      <c r="I540" s="20">
        <f>Table1342[[#This Row],[Age]]/$E$1</f>
        <v>0.45</v>
      </c>
      <c r="J540" s="20">
        <f>LOG10(Table1342[[#This Row],[Fare]]+1)</f>
        <v>2.7103959691861146</v>
      </c>
      <c r="K540" s="14">
        <f>IF(Table1342[[#This Row],[Pclass]]=1,1,0)</f>
        <v>1</v>
      </c>
      <c r="L540" s="14">
        <f>IF(Table1342[[#This Row],[Pclass]]=2,1,0)</f>
        <v>0</v>
      </c>
      <c r="M540" s="14">
        <f>IF(Table1342[[#This Row],[Embarked]]="S",1,0)</f>
        <v>0</v>
      </c>
      <c r="N540" s="14">
        <f>IF(Table1342[[#This Row],[Embarked]]="C",1,0)</f>
        <v>1</v>
      </c>
      <c r="O540" s="14">
        <f>IF(Table1342[[#This Row],[Sex]]="male",1,0)</f>
        <v>1</v>
      </c>
      <c r="P540" s="14">
        <v>1</v>
      </c>
      <c r="V540" s="22">
        <v>0.4723911960107165</v>
      </c>
      <c r="W540" s="22">
        <v>-2.8466147806407585</v>
      </c>
      <c r="X540" s="20">
        <f t="shared" si="16"/>
        <v>0.4723911960107165</v>
      </c>
      <c r="Y540" s="20">
        <f t="shared" si="16"/>
        <v>0</v>
      </c>
      <c r="Z540" s="20">
        <f t="shared" si="17"/>
        <v>0.4723911960107165</v>
      </c>
      <c r="AA540" s="20">
        <f>(Table134[[#This Row],[Survived]]-Z540)^2</f>
        <v>0.27837105004700213</v>
      </c>
    </row>
    <row r="541" spans="1:27" x14ac:dyDescent="0.25">
      <c r="A541" s="14">
        <v>1</v>
      </c>
      <c r="B541" s="14" t="s">
        <v>11</v>
      </c>
      <c r="C541" s="14">
        <v>1</v>
      </c>
      <c r="D541" s="14" t="s">
        <v>8</v>
      </c>
      <c r="E541" s="14">
        <v>27</v>
      </c>
      <c r="F541" s="15">
        <v>76.729200000000006</v>
      </c>
      <c r="G541" s="14">
        <v>0</v>
      </c>
      <c r="H541" s="14">
        <v>0</v>
      </c>
      <c r="I541" s="20">
        <f>Table1342[[#This Row],[Age]]/$E$1</f>
        <v>0.33750000000000002</v>
      </c>
      <c r="J541" s="20">
        <f>LOG10(Table1342[[#This Row],[Fare]]+1)</f>
        <v>1.8905841979078102</v>
      </c>
      <c r="K541" s="14">
        <f>IF(Table1342[[#This Row],[Pclass]]=1,1,0)</f>
        <v>1</v>
      </c>
      <c r="L541" s="14">
        <f>IF(Table1342[[#This Row],[Pclass]]=2,1,0)</f>
        <v>0</v>
      </c>
      <c r="M541" s="14">
        <f>IF(Table1342[[#This Row],[Embarked]]="S",1,0)</f>
        <v>0</v>
      </c>
      <c r="N541" s="14">
        <f>IF(Table1342[[#This Row],[Embarked]]="C",1,0)</f>
        <v>1</v>
      </c>
      <c r="O541" s="14">
        <f>IF(Table1342[[#This Row],[Sex]]="male",1,0)</f>
        <v>1</v>
      </c>
      <c r="P541" s="14">
        <v>1</v>
      </c>
      <c r="V541" s="22">
        <v>0.5802349761791834</v>
      </c>
      <c r="W541" s="22">
        <v>-2.83597844542488</v>
      </c>
      <c r="X541" s="20">
        <f t="shared" si="16"/>
        <v>0.5802349761791834</v>
      </c>
      <c r="Y541" s="20">
        <f t="shared" si="16"/>
        <v>0</v>
      </c>
      <c r="Z541" s="20">
        <f t="shared" si="17"/>
        <v>0.5802349761791834</v>
      </c>
      <c r="AA541" s="20">
        <f>(Table134[[#This Row],[Survived]]-Z541)^2</f>
        <v>0.17620267522329072</v>
      </c>
    </row>
    <row r="542" spans="1:27" x14ac:dyDescent="0.25">
      <c r="A542" s="14">
        <v>0</v>
      </c>
      <c r="B542" s="14" t="s">
        <v>9</v>
      </c>
      <c r="C542" s="14">
        <v>3</v>
      </c>
      <c r="D542" s="14" t="s">
        <v>8</v>
      </c>
      <c r="E542" s="14">
        <v>20</v>
      </c>
      <c r="F542" s="15">
        <v>9.2249999999999996</v>
      </c>
      <c r="G542" s="14">
        <v>0</v>
      </c>
      <c r="H542" s="14">
        <v>0</v>
      </c>
      <c r="I542" s="20">
        <f>Table1342[[#This Row],[Age]]/$E$1</f>
        <v>0.25</v>
      </c>
      <c r="J542" s="20">
        <f>LOG10(Table1342[[#This Row],[Fare]]+1)</f>
        <v>1.0096633166793794</v>
      </c>
      <c r="K542" s="14">
        <f>IF(Table1342[[#This Row],[Pclass]]=1,1,0)</f>
        <v>0</v>
      </c>
      <c r="L542" s="14">
        <f>IF(Table1342[[#This Row],[Pclass]]=2,1,0)</f>
        <v>0</v>
      </c>
      <c r="M542" s="14">
        <f>IF(Table1342[[#This Row],[Embarked]]="S",1,0)</f>
        <v>1</v>
      </c>
      <c r="N542" s="14">
        <f>IF(Table1342[[#This Row],[Embarked]]="C",1,0)</f>
        <v>0</v>
      </c>
      <c r="O542" s="14">
        <f>IF(Table1342[[#This Row],[Sex]]="male",1,0)</f>
        <v>1</v>
      </c>
      <c r="P542" s="14">
        <v>1</v>
      </c>
      <c r="V542" s="22">
        <v>-1.4948725776768053</v>
      </c>
      <c r="W542" s="22">
        <v>0.14408093646516429</v>
      </c>
      <c r="X542" s="20">
        <f t="shared" si="16"/>
        <v>0</v>
      </c>
      <c r="Y542" s="20">
        <f t="shared" si="16"/>
        <v>0.14408093646516429</v>
      </c>
      <c r="Z542" s="20">
        <f t="shared" si="17"/>
        <v>0.14408093646516429</v>
      </c>
      <c r="AA542" s="20">
        <f>(Table134[[#This Row],[Survived]]-Z542)^2</f>
        <v>2.0759316252678708E-2</v>
      </c>
    </row>
    <row r="543" spans="1:27" x14ac:dyDescent="0.25">
      <c r="A543" s="14">
        <v>0</v>
      </c>
      <c r="B543" s="14" t="s">
        <v>9</v>
      </c>
      <c r="C543" s="14">
        <v>3</v>
      </c>
      <c r="D543" s="14" t="s">
        <v>8</v>
      </c>
      <c r="E543" s="14">
        <v>14</v>
      </c>
      <c r="F543" s="15">
        <v>46.9</v>
      </c>
      <c r="G543" s="14">
        <v>5</v>
      </c>
      <c r="H543" s="14">
        <v>2</v>
      </c>
      <c r="I543" s="20">
        <f>Table1342[[#This Row],[Age]]/$E$1</f>
        <v>0.17499999999999999</v>
      </c>
      <c r="J543" s="20">
        <f>LOG10(Table1342[[#This Row],[Fare]]+1)</f>
        <v>1.6803355134145632</v>
      </c>
      <c r="K543" s="14">
        <f>IF(Table1342[[#This Row],[Pclass]]=1,1,0)</f>
        <v>0</v>
      </c>
      <c r="L543" s="14">
        <f>IF(Table1342[[#This Row],[Pclass]]=2,1,0)</f>
        <v>0</v>
      </c>
      <c r="M543" s="14">
        <f>IF(Table1342[[#This Row],[Embarked]]="S",1,0)</f>
        <v>1</v>
      </c>
      <c r="N543" s="14">
        <f>IF(Table1342[[#This Row],[Embarked]]="C",1,0)</f>
        <v>0</v>
      </c>
      <c r="O543" s="14">
        <f>IF(Table1342[[#This Row],[Sex]]="male",1,0)</f>
        <v>1</v>
      </c>
      <c r="P543" s="14">
        <v>1</v>
      </c>
      <c r="V543" s="22">
        <v>-1.5900673188757219</v>
      </c>
      <c r="W543" s="22">
        <v>-0.17785731501265056</v>
      </c>
      <c r="X543" s="20">
        <f t="shared" si="16"/>
        <v>0</v>
      </c>
      <c r="Y543" s="20">
        <f t="shared" si="16"/>
        <v>0</v>
      </c>
      <c r="Z543" s="20">
        <f t="shared" si="17"/>
        <v>0</v>
      </c>
      <c r="AA543" s="20">
        <f>(Table134[[#This Row],[Survived]]-Z543)^2</f>
        <v>0</v>
      </c>
    </row>
    <row r="544" spans="1:27" x14ac:dyDescent="0.25">
      <c r="A544" s="14">
        <v>0</v>
      </c>
      <c r="B544" s="14" t="s">
        <v>9</v>
      </c>
      <c r="C544" s="14">
        <v>2</v>
      </c>
      <c r="D544" s="14" t="s">
        <v>8</v>
      </c>
      <c r="E544" s="14">
        <v>60</v>
      </c>
      <c r="F544" s="15">
        <v>39</v>
      </c>
      <c r="G544" s="14">
        <v>1</v>
      </c>
      <c r="H544" s="14">
        <v>1</v>
      </c>
      <c r="I544" s="20">
        <f>Table1342[[#This Row],[Age]]/$E$1</f>
        <v>0.75</v>
      </c>
      <c r="J544" s="20">
        <f>LOG10(Table1342[[#This Row],[Fare]]+1)</f>
        <v>1.6020599913279623</v>
      </c>
      <c r="K544" s="14">
        <f>IF(Table1342[[#This Row],[Pclass]]=1,1,0)</f>
        <v>0</v>
      </c>
      <c r="L544" s="14">
        <f>IF(Table1342[[#This Row],[Pclass]]=2,1,0)</f>
        <v>1</v>
      </c>
      <c r="M544" s="14">
        <f>IF(Table1342[[#This Row],[Embarked]]="S",1,0)</f>
        <v>1</v>
      </c>
      <c r="N544" s="14">
        <f>IF(Table1342[[#This Row],[Embarked]]="C",1,0)</f>
        <v>0</v>
      </c>
      <c r="O544" s="14">
        <f>IF(Table1342[[#This Row],[Sex]]="male",1,0)</f>
        <v>1</v>
      </c>
      <c r="P544" s="14">
        <v>1</v>
      </c>
      <c r="V544" s="22">
        <v>-1.7878885299770306</v>
      </c>
      <c r="W544" s="22">
        <v>4.1012668490787885E-2</v>
      </c>
      <c r="X544" s="20">
        <f t="shared" si="16"/>
        <v>0</v>
      </c>
      <c r="Y544" s="20">
        <f t="shared" si="16"/>
        <v>4.1012668490787885E-2</v>
      </c>
      <c r="Z544" s="20">
        <f t="shared" si="17"/>
        <v>4.1012668490787885E-2</v>
      </c>
      <c r="AA544" s="20">
        <f>(Table134[[#This Row],[Survived]]-Z544)^2</f>
        <v>1.6820389767352654E-3</v>
      </c>
    </row>
    <row r="545" spans="1:27" x14ac:dyDescent="0.25">
      <c r="A545" s="14">
        <v>0</v>
      </c>
      <c r="B545" s="14" t="s">
        <v>11</v>
      </c>
      <c r="C545" s="14">
        <v>2</v>
      </c>
      <c r="D545" s="14" t="s">
        <v>8</v>
      </c>
      <c r="E545" s="14">
        <v>25</v>
      </c>
      <c r="F545" s="15">
        <v>41.5792</v>
      </c>
      <c r="G545" s="14">
        <v>1</v>
      </c>
      <c r="H545" s="14">
        <v>2</v>
      </c>
      <c r="I545" s="20">
        <f>Table1342[[#This Row],[Age]]/$E$1</f>
        <v>0.3125</v>
      </c>
      <c r="J545" s="20">
        <f>LOG10(Table1342[[#This Row],[Fare]]+1)</f>
        <v>1.6291974974299364</v>
      </c>
      <c r="K545" s="14">
        <f>IF(Table1342[[#This Row],[Pclass]]=1,1,0)</f>
        <v>0</v>
      </c>
      <c r="L545" s="14">
        <f>IF(Table1342[[#This Row],[Pclass]]=2,1,0)</f>
        <v>1</v>
      </c>
      <c r="M545" s="14">
        <f>IF(Table1342[[#This Row],[Embarked]]="S",1,0)</f>
        <v>0</v>
      </c>
      <c r="N545" s="14">
        <f>IF(Table1342[[#This Row],[Embarked]]="C",1,0)</f>
        <v>1</v>
      </c>
      <c r="O545" s="14">
        <f>IF(Table1342[[#This Row],[Sex]]="male",1,0)</f>
        <v>1</v>
      </c>
      <c r="P545" s="14">
        <v>1</v>
      </c>
      <c r="V545" s="22">
        <v>0.25543488158138966</v>
      </c>
      <c r="W545" s="22">
        <v>-3.1096451712929984</v>
      </c>
      <c r="X545" s="20">
        <f t="shared" si="16"/>
        <v>0.25543488158138966</v>
      </c>
      <c r="Y545" s="20">
        <f t="shared" si="16"/>
        <v>0</v>
      </c>
      <c r="Z545" s="20">
        <f t="shared" si="17"/>
        <v>0.25543488158138966</v>
      </c>
      <c r="AA545" s="20">
        <f>(Table134[[#This Row],[Survived]]-Z545)^2</f>
        <v>6.5246978728498564E-2</v>
      </c>
    </row>
    <row r="546" spans="1:27" x14ac:dyDescent="0.25">
      <c r="A546" s="14">
        <v>0</v>
      </c>
      <c r="B546" s="14" t="s">
        <v>9</v>
      </c>
      <c r="C546" s="14">
        <v>3</v>
      </c>
      <c r="D546" s="14" t="s">
        <v>8</v>
      </c>
      <c r="E546" s="14">
        <v>14</v>
      </c>
      <c r="F546" s="15">
        <v>39.6875</v>
      </c>
      <c r="G546" s="14">
        <v>4</v>
      </c>
      <c r="H546" s="14">
        <v>1</v>
      </c>
      <c r="I546" s="20">
        <f>Table1342[[#This Row],[Age]]/$E$1</f>
        <v>0.17499999999999999</v>
      </c>
      <c r="J546" s="20">
        <f>LOG10(Table1342[[#This Row],[Fare]]+1)</f>
        <v>1.6094610059122672</v>
      </c>
      <c r="K546" s="14">
        <f>IF(Table1342[[#This Row],[Pclass]]=1,1,0)</f>
        <v>0</v>
      </c>
      <c r="L546" s="14">
        <f>IF(Table1342[[#This Row],[Pclass]]=2,1,0)</f>
        <v>0</v>
      </c>
      <c r="M546" s="14">
        <f>IF(Table1342[[#This Row],[Embarked]]="S",1,0)</f>
        <v>1</v>
      </c>
      <c r="N546" s="14">
        <f>IF(Table1342[[#This Row],[Embarked]]="C",1,0)</f>
        <v>0</v>
      </c>
      <c r="O546" s="14">
        <f>IF(Table1342[[#This Row],[Sex]]="male",1,0)</f>
        <v>1</v>
      </c>
      <c r="P546" s="14">
        <v>1</v>
      </c>
      <c r="V546" s="22">
        <v>-1.5384599593554131</v>
      </c>
      <c r="W546" s="22">
        <v>-9.4977784272877841E-2</v>
      </c>
      <c r="X546" s="20">
        <f t="shared" si="16"/>
        <v>0</v>
      </c>
      <c r="Y546" s="20">
        <f t="shared" si="16"/>
        <v>0</v>
      </c>
      <c r="Z546" s="20">
        <f t="shared" si="17"/>
        <v>0</v>
      </c>
      <c r="AA546" s="20">
        <f>(Table134[[#This Row],[Survived]]-Z546)^2</f>
        <v>0</v>
      </c>
    </row>
    <row r="547" spans="1:27" x14ac:dyDescent="0.25">
      <c r="A547" s="14">
        <v>0</v>
      </c>
      <c r="B547" s="14" t="s">
        <v>9</v>
      </c>
      <c r="C547" s="14">
        <v>3</v>
      </c>
      <c r="D547" s="14" t="s">
        <v>8</v>
      </c>
      <c r="E547" s="14">
        <v>19</v>
      </c>
      <c r="F547" s="15">
        <v>10.1708</v>
      </c>
      <c r="G547" s="14">
        <v>0</v>
      </c>
      <c r="H547" s="14">
        <v>0</v>
      </c>
      <c r="I547" s="20">
        <f>Table1342[[#This Row],[Age]]/$E$1</f>
        <v>0.23749999999999999</v>
      </c>
      <c r="J547" s="20">
        <f>LOG10(Table1342[[#This Row],[Fare]]+1)</f>
        <v>1.0480842763514531</v>
      </c>
      <c r="K547" s="14">
        <f>IF(Table1342[[#This Row],[Pclass]]=1,1,0)</f>
        <v>0</v>
      </c>
      <c r="L547" s="14">
        <f>IF(Table1342[[#This Row],[Pclass]]=2,1,0)</f>
        <v>0</v>
      </c>
      <c r="M547" s="14">
        <f>IF(Table1342[[#This Row],[Embarked]]="S",1,0)</f>
        <v>1</v>
      </c>
      <c r="N547" s="14">
        <f>IF(Table1342[[#This Row],[Embarked]]="C",1,0)</f>
        <v>0</v>
      </c>
      <c r="O547" s="14">
        <f>IF(Table1342[[#This Row],[Sex]]="male",1,0)</f>
        <v>1</v>
      </c>
      <c r="P547" s="14">
        <v>1</v>
      </c>
      <c r="V547" s="22">
        <v>-1.485236114244352</v>
      </c>
      <c r="W547" s="22">
        <v>0.15338765452876801</v>
      </c>
      <c r="X547" s="20">
        <f t="shared" si="16"/>
        <v>0</v>
      </c>
      <c r="Y547" s="20">
        <f t="shared" si="16"/>
        <v>0.15338765452876801</v>
      </c>
      <c r="Z547" s="20">
        <f t="shared" si="17"/>
        <v>0.15338765452876801</v>
      </c>
      <c r="AA547" s="20">
        <f>(Table134[[#This Row],[Survived]]-Z547)^2</f>
        <v>2.3527772561836687E-2</v>
      </c>
    </row>
    <row r="548" spans="1:27" x14ac:dyDescent="0.25">
      <c r="A548" s="14">
        <v>0</v>
      </c>
      <c r="B548" s="14" t="s">
        <v>9</v>
      </c>
      <c r="C548" s="14">
        <v>3</v>
      </c>
      <c r="D548" s="14" t="s">
        <v>8</v>
      </c>
      <c r="E548" s="14">
        <v>18</v>
      </c>
      <c r="F548" s="15">
        <v>7.7957999999999998</v>
      </c>
      <c r="G548" s="14">
        <v>0</v>
      </c>
      <c r="H548" s="14">
        <v>0</v>
      </c>
      <c r="I548" s="20">
        <f>Table1342[[#This Row],[Age]]/$E$1</f>
        <v>0.22500000000000001</v>
      </c>
      <c r="J548" s="20">
        <f>LOG10(Table1342[[#This Row],[Fare]]+1)</f>
        <v>0.94427534575879857</v>
      </c>
      <c r="K548" s="14">
        <f>IF(Table1342[[#This Row],[Pclass]]=1,1,0)</f>
        <v>0</v>
      </c>
      <c r="L548" s="14">
        <f>IF(Table1342[[#This Row],[Pclass]]=2,1,0)</f>
        <v>0</v>
      </c>
      <c r="M548" s="14">
        <f>IF(Table1342[[#This Row],[Embarked]]="S",1,0)</f>
        <v>1</v>
      </c>
      <c r="N548" s="14">
        <f>IF(Table1342[[#This Row],[Embarked]]="C",1,0)</f>
        <v>0</v>
      </c>
      <c r="O548" s="14">
        <f>IF(Table1342[[#This Row],[Sex]]="male",1,0)</f>
        <v>1</v>
      </c>
      <c r="P548" s="14">
        <v>1</v>
      </c>
      <c r="V548" s="22">
        <v>-1.4772542250814895</v>
      </c>
      <c r="W548" s="22">
        <v>0.15253139254450954</v>
      </c>
      <c r="X548" s="20">
        <f t="shared" si="16"/>
        <v>0</v>
      </c>
      <c r="Y548" s="20">
        <f t="shared" si="16"/>
        <v>0.15253139254450954</v>
      </c>
      <c r="Z548" s="20">
        <f t="shared" si="17"/>
        <v>0.15253139254450954</v>
      </c>
      <c r="AA548" s="20">
        <f>(Table134[[#This Row],[Survived]]-Z548)^2</f>
        <v>2.326582571156726E-2</v>
      </c>
    </row>
    <row r="549" spans="1:27" x14ac:dyDescent="0.25">
      <c r="A549" s="14">
        <v>1</v>
      </c>
      <c r="B549" s="14" t="s">
        <v>9</v>
      </c>
      <c r="C549" s="14">
        <v>1</v>
      </c>
      <c r="D549" s="14" t="s">
        <v>10</v>
      </c>
      <c r="E549" s="14">
        <v>15</v>
      </c>
      <c r="F549" s="15">
        <v>211.33750000000001</v>
      </c>
      <c r="G549" s="14">
        <v>0</v>
      </c>
      <c r="H549" s="14">
        <v>1</v>
      </c>
      <c r="I549" s="20">
        <f>Table1342[[#This Row],[Age]]/$E$1</f>
        <v>0.1875</v>
      </c>
      <c r="J549" s="20">
        <f>LOG10(Table1342[[#This Row],[Fare]]+1)</f>
        <v>2.3270266997942759</v>
      </c>
      <c r="K549" s="14">
        <f>IF(Table1342[[#This Row],[Pclass]]=1,1,0)</f>
        <v>1</v>
      </c>
      <c r="L549" s="14">
        <f>IF(Table1342[[#This Row],[Pclass]]=2,1,0)</f>
        <v>0</v>
      </c>
      <c r="M549" s="14">
        <f>IF(Table1342[[#This Row],[Embarked]]="S",1,0)</f>
        <v>1</v>
      </c>
      <c r="N549" s="14">
        <f>IF(Table1342[[#This Row],[Embarked]]="C",1,0)</f>
        <v>0</v>
      </c>
      <c r="O549" s="14">
        <f>IF(Table1342[[#This Row],[Sex]]="male",1,0)</f>
        <v>0</v>
      </c>
      <c r="P549" s="14">
        <v>1</v>
      </c>
      <c r="V549" s="22">
        <v>-0.59465706436603383</v>
      </c>
      <c r="W549" s="22">
        <v>1.1306142548304701</v>
      </c>
      <c r="X549" s="20">
        <f t="shared" si="16"/>
        <v>0</v>
      </c>
      <c r="Y549" s="20">
        <f t="shared" si="16"/>
        <v>1.1306142548304701</v>
      </c>
      <c r="Z549" s="20">
        <f t="shared" si="17"/>
        <v>1.1306142548304701</v>
      </c>
      <c r="AA549" s="20">
        <f>(Table134[[#This Row],[Survived]]-Z549)^2</f>
        <v>1.7060083564918973E-2</v>
      </c>
    </row>
    <row r="550" spans="1:27" x14ac:dyDescent="0.25">
      <c r="A550" s="14">
        <v>1</v>
      </c>
      <c r="B550" s="14" t="s">
        <v>9</v>
      </c>
      <c r="C550" s="14">
        <v>1</v>
      </c>
      <c r="D550" s="14" t="s">
        <v>8</v>
      </c>
      <c r="E550" s="14">
        <v>31</v>
      </c>
      <c r="F550" s="15">
        <v>57</v>
      </c>
      <c r="G550" s="14">
        <v>1</v>
      </c>
      <c r="H550" s="14">
        <v>0</v>
      </c>
      <c r="I550" s="20">
        <f>Table1342[[#This Row],[Age]]/$E$1</f>
        <v>0.38750000000000001</v>
      </c>
      <c r="J550" s="20">
        <f>LOG10(Table1342[[#This Row],[Fare]]+1)</f>
        <v>1.7634279935629373</v>
      </c>
      <c r="K550" s="14">
        <f>IF(Table1342[[#This Row],[Pclass]]=1,1,0)</f>
        <v>1</v>
      </c>
      <c r="L550" s="14">
        <f>IF(Table1342[[#This Row],[Pclass]]=2,1,0)</f>
        <v>0</v>
      </c>
      <c r="M550" s="14">
        <f>IF(Table1342[[#This Row],[Embarked]]="S",1,0)</f>
        <v>1</v>
      </c>
      <c r="N550" s="14">
        <f>IF(Table1342[[#This Row],[Embarked]]="C",1,0)</f>
        <v>0</v>
      </c>
      <c r="O550" s="14">
        <f>IF(Table1342[[#This Row],[Sex]]="male",1,0)</f>
        <v>1</v>
      </c>
      <c r="P550" s="14">
        <v>1</v>
      </c>
      <c r="V550" s="22">
        <v>-1.2318090445348082</v>
      </c>
      <c r="W550" s="22">
        <v>0.42299103322314924</v>
      </c>
      <c r="X550" s="20">
        <f t="shared" si="16"/>
        <v>0</v>
      </c>
      <c r="Y550" s="20">
        <f t="shared" si="16"/>
        <v>0.42299103322314924</v>
      </c>
      <c r="Z550" s="20">
        <f t="shared" si="17"/>
        <v>0.42299103322314924</v>
      </c>
      <c r="AA550" s="20">
        <f>(Table134[[#This Row],[Survived]]-Z550)^2</f>
        <v>0.33293934774088885</v>
      </c>
    </row>
    <row r="551" spans="1:27" x14ac:dyDescent="0.25">
      <c r="A551" s="14">
        <v>1</v>
      </c>
      <c r="B551" s="14" t="s">
        <v>11</v>
      </c>
      <c r="C551" s="14">
        <v>3</v>
      </c>
      <c r="D551" s="14" t="s">
        <v>10</v>
      </c>
      <c r="E551" s="14">
        <v>4</v>
      </c>
      <c r="F551" s="15">
        <v>13.416700000000001</v>
      </c>
      <c r="G551" s="14">
        <v>0</v>
      </c>
      <c r="H551" s="14">
        <v>1</v>
      </c>
      <c r="I551" s="20">
        <f>Table1342[[#This Row],[Age]]/$E$1</f>
        <v>0.05</v>
      </c>
      <c r="J551" s="20">
        <f>LOG10(Table1342[[#This Row],[Fare]]+1)</f>
        <v>1.1588658612291007</v>
      </c>
      <c r="K551" s="14">
        <f>IF(Table1342[[#This Row],[Pclass]]=1,1,0)</f>
        <v>0</v>
      </c>
      <c r="L551" s="14">
        <f>IF(Table1342[[#This Row],[Pclass]]=2,1,0)</f>
        <v>0</v>
      </c>
      <c r="M551" s="14">
        <f>IF(Table1342[[#This Row],[Embarked]]="S",1,0)</f>
        <v>0</v>
      </c>
      <c r="N551" s="14">
        <f>IF(Table1342[[#This Row],[Embarked]]="C",1,0)</f>
        <v>1</v>
      </c>
      <c r="O551" s="14">
        <f>IF(Table1342[[#This Row],[Sex]]="male",1,0)</f>
        <v>0</v>
      </c>
      <c r="P551" s="14">
        <v>1</v>
      </c>
      <c r="V551" s="22">
        <v>0.87575206399661432</v>
      </c>
      <c r="W551" s="22">
        <v>-2.6277680951312887</v>
      </c>
      <c r="X551" s="20">
        <f t="shared" si="16"/>
        <v>0.87575206399661432</v>
      </c>
      <c r="Y551" s="20">
        <f t="shared" si="16"/>
        <v>0</v>
      </c>
      <c r="Z551" s="20">
        <f t="shared" si="17"/>
        <v>0.87575206399661432</v>
      </c>
      <c r="AA551" s="20">
        <f>(Table134[[#This Row],[Survived]]-Z551)^2</f>
        <v>1.5437549601101424E-2</v>
      </c>
    </row>
    <row r="552" spans="1:27" x14ac:dyDescent="0.25">
      <c r="A552" s="14">
        <v>0</v>
      </c>
      <c r="B552" s="14" t="s">
        <v>11</v>
      </c>
      <c r="C552" s="14">
        <v>3</v>
      </c>
      <c r="D552" s="14" t="s">
        <v>8</v>
      </c>
      <c r="E552" s="14">
        <v>25</v>
      </c>
      <c r="F552" s="15">
        <v>7.2249999999999996</v>
      </c>
      <c r="G552" s="14">
        <v>0</v>
      </c>
      <c r="H552" s="14">
        <v>0</v>
      </c>
      <c r="I552" s="20">
        <f>Table1342[[#This Row],[Age]]/$E$1</f>
        <v>0.3125</v>
      </c>
      <c r="J552" s="20">
        <f>LOG10(Table1342[[#This Row],[Fare]]+1)</f>
        <v>0.91513590662201194</v>
      </c>
      <c r="K552" s="14">
        <f>IF(Table1342[[#This Row],[Pclass]]=1,1,0)</f>
        <v>0</v>
      </c>
      <c r="L552" s="14">
        <f>IF(Table1342[[#This Row],[Pclass]]=2,1,0)</f>
        <v>0</v>
      </c>
      <c r="M552" s="14">
        <f>IF(Table1342[[#This Row],[Embarked]]="S",1,0)</f>
        <v>0</v>
      </c>
      <c r="N552" s="14">
        <f>IF(Table1342[[#This Row],[Embarked]]="C",1,0)</f>
        <v>1</v>
      </c>
      <c r="O552" s="14">
        <f>IF(Table1342[[#This Row],[Sex]]="male",1,0)</f>
        <v>1</v>
      </c>
      <c r="P552" s="14">
        <v>1</v>
      </c>
      <c r="V552" s="22">
        <v>0.21413030163028135</v>
      </c>
      <c r="W552" s="22">
        <v>-3.2675615856251814</v>
      </c>
      <c r="X552" s="20">
        <f t="shared" si="16"/>
        <v>0.21413030163028135</v>
      </c>
      <c r="Y552" s="20">
        <f t="shared" si="16"/>
        <v>0</v>
      </c>
      <c r="Z552" s="20">
        <f t="shared" si="17"/>
        <v>0.21413030163028135</v>
      </c>
      <c r="AA552" s="20">
        <f>(Table134[[#This Row],[Survived]]-Z552)^2</f>
        <v>4.5851786076275269E-2</v>
      </c>
    </row>
    <row r="553" spans="1:27" x14ac:dyDescent="0.25">
      <c r="A553" s="14">
        <v>0</v>
      </c>
      <c r="B553" s="14" t="s">
        <v>9</v>
      </c>
      <c r="C553" s="14">
        <v>1</v>
      </c>
      <c r="D553" s="14" t="s">
        <v>8</v>
      </c>
      <c r="E553" s="14">
        <v>60</v>
      </c>
      <c r="F553" s="15">
        <v>26.55</v>
      </c>
      <c r="G553" s="14">
        <v>0</v>
      </c>
      <c r="H553" s="14">
        <v>0</v>
      </c>
      <c r="I553" s="20">
        <f>Table1342[[#This Row],[Age]]/$E$1</f>
        <v>0.75</v>
      </c>
      <c r="J553" s="20">
        <f>LOG10(Table1342[[#This Row],[Fare]]+1)</f>
        <v>1.4401216031878039</v>
      </c>
      <c r="K553" s="14">
        <f>IF(Table1342[[#This Row],[Pclass]]=1,1,0)</f>
        <v>1</v>
      </c>
      <c r="L553" s="14">
        <f>IF(Table1342[[#This Row],[Pclass]]=2,1,0)</f>
        <v>0</v>
      </c>
      <c r="M553" s="14">
        <f>IF(Table1342[[#This Row],[Embarked]]="S",1,0)</f>
        <v>1</v>
      </c>
      <c r="N553" s="14">
        <f>IF(Table1342[[#This Row],[Embarked]]="C",1,0)</f>
        <v>0</v>
      </c>
      <c r="O553" s="14">
        <f>IF(Table1342[[#This Row],[Sex]]="male",1,0)</f>
        <v>1</v>
      </c>
      <c r="P553" s="14">
        <v>1</v>
      </c>
      <c r="V553" s="22">
        <v>-1.4843091535958843</v>
      </c>
      <c r="W553" s="22">
        <v>0.28739021188500713</v>
      </c>
      <c r="X553" s="20">
        <f t="shared" si="16"/>
        <v>0</v>
      </c>
      <c r="Y553" s="20">
        <f t="shared" si="16"/>
        <v>0.28739021188500713</v>
      </c>
      <c r="Z553" s="20">
        <f t="shared" si="17"/>
        <v>0.28739021188500713</v>
      </c>
      <c r="AA553" s="20">
        <f>(Table134[[#This Row],[Survived]]-Z553)^2</f>
        <v>8.2593133887309295E-2</v>
      </c>
    </row>
    <row r="554" spans="1:27" x14ac:dyDescent="0.25">
      <c r="A554" s="14">
        <v>0</v>
      </c>
      <c r="B554" s="14" t="s">
        <v>9</v>
      </c>
      <c r="C554" s="14">
        <v>2</v>
      </c>
      <c r="D554" s="14" t="s">
        <v>8</v>
      </c>
      <c r="E554" s="14">
        <v>52</v>
      </c>
      <c r="F554" s="15">
        <v>13.5</v>
      </c>
      <c r="G554" s="14">
        <v>0</v>
      </c>
      <c r="H554" s="14">
        <v>0</v>
      </c>
      <c r="I554" s="20">
        <f>Table1342[[#This Row],[Age]]/$E$1</f>
        <v>0.65</v>
      </c>
      <c r="J554" s="20">
        <f>LOG10(Table1342[[#This Row],[Fare]]+1)</f>
        <v>1.1613680022349748</v>
      </c>
      <c r="K554" s="14">
        <f>IF(Table1342[[#This Row],[Pclass]]=1,1,0)</f>
        <v>0</v>
      </c>
      <c r="L554" s="14">
        <f>IF(Table1342[[#This Row],[Pclass]]=2,1,0)</f>
        <v>1</v>
      </c>
      <c r="M554" s="14">
        <f>IF(Table1342[[#This Row],[Embarked]]="S",1,0)</f>
        <v>1</v>
      </c>
      <c r="N554" s="14">
        <f>IF(Table1342[[#This Row],[Embarked]]="C",1,0)</f>
        <v>0</v>
      </c>
      <c r="O554" s="14">
        <f>IF(Table1342[[#This Row],[Sex]]="male",1,0)</f>
        <v>1</v>
      </c>
      <c r="P554" s="14">
        <v>1</v>
      </c>
      <c r="V554" s="22">
        <v>-1.6670672243993623</v>
      </c>
      <c r="W554" s="22">
        <v>0.14995794845595656</v>
      </c>
      <c r="X554" s="20">
        <f t="shared" si="16"/>
        <v>0</v>
      </c>
      <c r="Y554" s="20">
        <f t="shared" si="16"/>
        <v>0.14995794845595656</v>
      </c>
      <c r="Z554" s="20">
        <f t="shared" si="17"/>
        <v>0.14995794845595656</v>
      </c>
      <c r="AA554" s="20">
        <f>(Table134[[#This Row],[Survived]]-Z554)^2</f>
        <v>2.2487386305119324E-2</v>
      </c>
    </row>
    <row r="555" spans="1:27" x14ac:dyDescent="0.25">
      <c r="A555" s="14">
        <v>0</v>
      </c>
      <c r="B555" s="14" t="s">
        <v>9</v>
      </c>
      <c r="C555" s="14">
        <v>3</v>
      </c>
      <c r="D555" s="14" t="s">
        <v>8</v>
      </c>
      <c r="E555" s="14">
        <v>44</v>
      </c>
      <c r="F555" s="15">
        <v>8.0500000000000007</v>
      </c>
      <c r="G555" s="14">
        <v>0</v>
      </c>
      <c r="H555" s="14">
        <v>0</v>
      </c>
      <c r="I555" s="20">
        <f>Table1342[[#This Row],[Age]]/$E$1</f>
        <v>0.55000000000000004</v>
      </c>
      <c r="J555" s="20">
        <f>LOG10(Table1342[[#This Row],[Fare]]+1)</f>
        <v>0.9566485792052033</v>
      </c>
      <c r="K555" s="14">
        <f>IF(Table1342[[#This Row],[Pclass]]=1,1,0)</f>
        <v>0</v>
      </c>
      <c r="L555" s="14">
        <f>IF(Table1342[[#This Row],[Pclass]]=2,1,0)</f>
        <v>0</v>
      </c>
      <c r="M555" s="14">
        <f>IF(Table1342[[#This Row],[Embarked]]="S",1,0)</f>
        <v>1</v>
      </c>
      <c r="N555" s="14">
        <f>IF(Table1342[[#This Row],[Embarked]]="C",1,0)</f>
        <v>0</v>
      </c>
      <c r="O555" s="14">
        <f>IF(Table1342[[#This Row],[Sex]]="male",1,0)</f>
        <v>1</v>
      </c>
      <c r="P555" s="14">
        <v>1</v>
      </c>
      <c r="V555" s="22">
        <v>-1.7160375106456833</v>
      </c>
      <c r="W555" s="22">
        <v>-1.7179939801852839E-2</v>
      </c>
      <c r="X555" s="20">
        <f t="shared" si="16"/>
        <v>0</v>
      </c>
      <c r="Y555" s="20">
        <f t="shared" si="16"/>
        <v>0</v>
      </c>
      <c r="Z555" s="20">
        <f t="shared" si="17"/>
        <v>0</v>
      </c>
      <c r="AA555" s="20">
        <f>(Table134[[#This Row],[Survived]]-Z555)^2</f>
        <v>0</v>
      </c>
    </row>
    <row r="556" spans="1:27" x14ac:dyDescent="0.25">
      <c r="A556" s="14">
        <v>0</v>
      </c>
      <c r="B556" s="14" t="s">
        <v>11</v>
      </c>
      <c r="C556" s="14">
        <v>1</v>
      </c>
      <c r="D556" s="14" t="s">
        <v>8</v>
      </c>
      <c r="E556" s="14">
        <v>49</v>
      </c>
      <c r="F556" s="15">
        <v>110.88330000000001</v>
      </c>
      <c r="G556" s="14">
        <v>1</v>
      </c>
      <c r="H556" s="14">
        <v>1</v>
      </c>
      <c r="I556" s="20">
        <f>Table1342[[#This Row],[Age]]/$E$1</f>
        <v>0.61250000000000004</v>
      </c>
      <c r="J556" s="20">
        <f>LOG10(Table1342[[#This Row],[Fare]]+1)</f>
        <v>2.048765267412167</v>
      </c>
      <c r="K556" s="14">
        <f>IF(Table1342[[#This Row],[Pclass]]=1,1,0)</f>
        <v>1</v>
      </c>
      <c r="L556" s="14">
        <f>IF(Table1342[[#This Row],[Pclass]]=2,1,0)</f>
        <v>0</v>
      </c>
      <c r="M556" s="14">
        <f>IF(Table1342[[#This Row],[Embarked]]="S",1,0)</f>
        <v>0</v>
      </c>
      <c r="N556" s="14">
        <f>IF(Table1342[[#This Row],[Embarked]]="C",1,0)</f>
        <v>1</v>
      </c>
      <c r="O556" s="14">
        <f>IF(Table1342[[#This Row],[Sex]]="male",1,0)</f>
        <v>1</v>
      </c>
      <c r="P556" s="14">
        <v>1</v>
      </c>
      <c r="V556" s="22">
        <v>0.32747407241281906</v>
      </c>
      <c r="W556" s="22">
        <v>-3.0569695225304292</v>
      </c>
      <c r="X556" s="20">
        <f t="shared" si="16"/>
        <v>0.32747407241281906</v>
      </c>
      <c r="Y556" s="20">
        <f t="shared" si="16"/>
        <v>0</v>
      </c>
      <c r="Z556" s="20">
        <f t="shared" si="17"/>
        <v>0.32747407241281906</v>
      </c>
      <c r="AA556" s="20">
        <f>(Table134[[#This Row],[Survived]]-Z556)^2</f>
        <v>0.10723926810263626</v>
      </c>
    </row>
    <row r="557" spans="1:27" x14ac:dyDescent="0.25">
      <c r="A557" s="14">
        <v>0</v>
      </c>
      <c r="B557" s="14" t="s">
        <v>9</v>
      </c>
      <c r="C557" s="14">
        <v>3</v>
      </c>
      <c r="D557" s="14" t="s">
        <v>8</v>
      </c>
      <c r="E557" s="14">
        <v>42</v>
      </c>
      <c r="F557" s="15">
        <v>7.65</v>
      </c>
      <c r="G557" s="14">
        <v>0</v>
      </c>
      <c r="H557" s="14">
        <v>0</v>
      </c>
      <c r="I557" s="20">
        <f>Table1342[[#This Row],[Age]]/$E$1</f>
        <v>0.52500000000000002</v>
      </c>
      <c r="J557" s="20">
        <f>LOG10(Table1342[[#This Row],[Fare]]+1)</f>
        <v>0.93701610746481423</v>
      </c>
      <c r="K557" s="14">
        <f>IF(Table1342[[#This Row],[Pclass]]=1,1,0)</f>
        <v>0</v>
      </c>
      <c r="L557" s="14">
        <f>IF(Table1342[[#This Row],[Pclass]]=2,1,0)</f>
        <v>0</v>
      </c>
      <c r="M557" s="14">
        <f>IF(Table1342[[#This Row],[Embarked]]="S",1,0)</f>
        <v>1</v>
      </c>
      <c r="N557" s="14">
        <f>IF(Table1342[[#This Row],[Embarked]]="C",1,0)</f>
        <v>0</v>
      </c>
      <c r="O557" s="14">
        <f>IF(Table1342[[#This Row],[Sex]]="male",1,0)</f>
        <v>1</v>
      </c>
      <c r="P557" s="14">
        <v>1</v>
      </c>
      <c r="V557" s="22">
        <v>-1.6978868798386999</v>
      </c>
      <c r="W557" s="22">
        <v>-5.4600427886590808E-3</v>
      </c>
      <c r="X557" s="20">
        <f t="shared" si="16"/>
        <v>0</v>
      </c>
      <c r="Y557" s="20">
        <f t="shared" si="16"/>
        <v>0</v>
      </c>
      <c r="Z557" s="20">
        <f t="shared" si="17"/>
        <v>0</v>
      </c>
      <c r="AA557" s="20">
        <f>(Table134[[#This Row],[Survived]]-Z557)^2</f>
        <v>0</v>
      </c>
    </row>
    <row r="558" spans="1:27" x14ac:dyDescent="0.25">
      <c r="A558" s="14">
        <v>1</v>
      </c>
      <c r="B558" s="14" t="s">
        <v>11</v>
      </c>
      <c r="C558" s="14">
        <v>1</v>
      </c>
      <c r="D558" s="14" t="s">
        <v>10</v>
      </c>
      <c r="E558" s="14">
        <v>18</v>
      </c>
      <c r="F558" s="15">
        <v>227.52500000000001</v>
      </c>
      <c r="G558" s="14">
        <v>1</v>
      </c>
      <c r="H558" s="14">
        <v>0</v>
      </c>
      <c r="I558" s="20">
        <f>Table1342[[#This Row],[Age]]/$E$1</f>
        <v>0.22500000000000001</v>
      </c>
      <c r="J558" s="20">
        <f>LOG10(Table1342[[#This Row],[Fare]]+1)</f>
        <v>2.3589337176143736</v>
      </c>
      <c r="K558" s="14">
        <f>IF(Table1342[[#This Row],[Pclass]]=1,1,0)</f>
        <v>1</v>
      </c>
      <c r="L558" s="14">
        <f>IF(Table1342[[#This Row],[Pclass]]=2,1,0)</f>
        <v>0</v>
      </c>
      <c r="M558" s="14">
        <f>IF(Table1342[[#This Row],[Embarked]]="S",1,0)</f>
        <v>0</v>
      </c>
      <c r="N558" s="14">
        <f>IF(Table1342[[#This Row],[Embarked]]="C",1,0)</f>
        <v>1</v>
      </c>
      <c r="O558" s="14">
        <f>IF(Table1342[[#This Row],[Sex]]="male",1,0)</f>
        <v>0</v>
      </c>
      <c r="P558" s="14">
        <v>1</v>
      </c>
      <c r="V558" s="22">
        <v>1.1511141131026306</v>
      </c>
      <c r="W558" s="22">
        <v>-2.3264882893086365</v>
      </c>
      <c r="X558" s="20">
        <f t="shared" si="16"/>
        <v>1.1511141131026306</v>
      </c>
      <c r="Y558" s="20">
        <f t="shared" si="16"/>
        <v>0</v>
      </c>
      <c r="Z558" s="20">
        <f t="shared" si="17"/>
        <v>1.1511141131026306</v>
      </c>
      <c r="AA558" s="20">
        <f>(Table134[[#This Row],[Survived]]-Z558)^2</f>
        <v>2.2835475178794622E-2</v>
      </c>
    </row>
    <row r="559" spans="1:27" x14ac:dyDescent="0.25">
      <c r="A559" s="14">
        <v>1</v>
      </c>
      <c r="B559" s="14" t="s">
        <v>9</v>
      </c>
      <c r="C559" s="14">
        <v>1</v>
      </c>
      <c r="D559" s="14" t="s">
        <v>8</v>
      </c>
      <c r="E559" s="14">
        <v>35</v>
      </c>
      <c r="F559" s="15">
        <v>26.287500000000001</v>
      </c>
      <c r="G559" s="14">
        <v>0</v>
      </c>
      <c r="H559" s="14">
        <v>0</v>
      </c>
      <c r="I559" s="20">
        <f>Table1342[[#This Row],[Age]]/$E$1</f>
        <v>0.4375</v>
      </c>
      <c r="J559" s="20">
        <f>LOG10(Table1342[[#This Row],[Fare]]+1)</f>
        <v>1.4359637487171957</v>
      </c>
      <c r="K559" s="14">
        <f>IF(Table1342[[#This Row],[Pclass]]=1,1,0)</f>
        <v>1</v>
      </c>
      <c r="L559" s="14">
        <f>IF(Table1342[[#This Row],[Pclass]]=2,1,0)</f>
        <v>0</v>
      </c>
      <c r="M559" s="14">
        <f>IF(Table1342[[#This Row],[Embarked]]="S",1,0)</f>
        <v>1</v>
      </c>
      <c r="N559" s="14">
        <f>IF(Table1342[[#This Row],[Embarked]]="C",1,0)</f>
        <v>0</v>
      </c>
      <c r="O559" s="14">
        <f>IF(Table1342[[#This Row],[Sex]]="male",1,0)</f>
        <v>1</v>
      </c>
      <c r="P559" s="14">
        <v>1</v>
      </c>
      <c r="V559" s="22">
        <v>-1.254619806360517</v>
      </c>
      <c r="W559" s="22">
        <v>0.45112720713425203</v>
      </c>
      <c r="X559" s="20">
        <f t="shared" si="16"/>
        <v>0</v>
      </c>
      <c r="Y559" s="20">
        <f t="shared" si="16"/>
        <v>0.45112720713425203</v>
      </c>
      <c r="Z559" s="20">
        <f t="shared" si="17"/>
        <v>0.45112720713425203</v>
      </c>
      <c r="AA559" s="20">
        <f>(Table134[[#This Row],[Survived]]-Z559)^2</f>
        <v>0.30126134274824629</v>
      </c>
    </row>
    <row r="560" spans="1:27" x14ac:dyDescent="0.25">
      <c r="A560" s="14">
        <v>0</v>
      </c>
      <c r="B560" s="14" t="s">
        <v>11</v>
      </c>
      <c r="C560" s="14">
        <v>3</v>
      </c>
      <c r="D560" s="14" t="s">
        <v>10</v>
      </c>
      <c r="E560" s="14">
        <v>18</v>
      </c>
      <c r="F560" s="15">
        <v>14.4542</v>
      </c>
      <c r="G560" s="14">
        <v>0</v>
      </c>
      <c r="H560" s="14">
        <v>1</v>
      </c>
      <c r="I560" s="20">
        <f>Table1342[[#This Row],[Age]]/$E$1</f>
        <v>0.22500000000000001</v>
      </c>
      <c r="J560" s="20">
        <f>LOG10(Table1342[[#This Row],[Fare]]+1)</f>
        <v>1.1890465283525415</v>
      </c>
      <c r="K560" s="14">
        <f>IF(Table1342[[#This Row],[Pclass]]=1,1,0)</f>
        <v>0</v>
      </c>
      <c r="L560" s="14">
        <f>IF(Table1342[[#This Row],[Pclass]]=2,1,0)</f>
        <v>0</v>
      </c>
      <c r="M560" s="14">
        <f>IF(Table1342[[#This Row],[Embarked]]="S",1,0)</f>
        <v>0</v>
      </c>
      <c r="N560" s="14">
        <f>IF(Table1342[[#This Row],[Embarked]]="C",1,0)</f>
        <v>1</v>
      </c>
      <c r="O560" s="14">
        <f>IF(Table1342[[#This Row],[Sex]]="male",1,0)</f>
        <v>0</v>
      </c>
      <c r="P560" s="14">
        <v>1</v>
      </c>
      <c r="V560" s="22">
        <v>0.74745003771863505</v>
      </c>
      <c r="W560" s="22">
        <v>-2.7174706397318946</v>
      </c>
      <c r="X560" s="20">
        <f t="shared" si="16"/>
        <v>0.74745003771863505</v>
      </c>
      <c r="Y560" s="20">
        <f t="shared" si="16"/>
        <v>0</v>
      </c>
      <c r="Z560" s="20">
        <f t="shared" si="17"/>
        <v>0.74745003771863505</v>
      </c>
      <c r="AA560" s="20">
        <f>(Table134[[#This Row],[Survived]]-Z560)^2</f>
        <v>0.55868155888558901</v>
      </c>
    </row>
    <row r="561" spans="1:27" x14ac:dyDescent="0.25">
      <c r="A561" s="14">
        <v>0</v>
      </c>
      <c r="B561" s="14" t="s">
        <v>12</v>
      </c>
      <c r="C561" s="14">
        <v>3</v>
      </c>
      <c r="D561" s="14" t="s">
        <v>8</v>
      </c>
      <c r="E561" s="14">
        <v>25</v>
      </c>
      <c r="F561" s="15">
        <v>7.7416999999999998</v>
      </c>
      <c r="G561" s="14">
        <v>0</v>
      </c>
      <c r="H561" s="14">
        <v>0</v>
      </c>
      <c r="I561" s="20">
        <f>Table1342[[#This Row],[Age]]/$E$1</f>
        <v>0.3125</v>
      </c>
      <c r="J561" s="20">
        <f>LOG10(Table1342[[#This Row],[Fare]]+1)</f>
        <v>0.94159589817511846</v>
      </c>
      <c r="K561" s="14">
        <f>IF(Table1342[[#This Row],[Pclass]]=1,1,0)</f>
        <v>0</v>
      </c>
      <c r="L561" s="14">
        <f>IF(Table1342[[#This Row],[Pclass]]=2,1,0)</f>
        <v>0</v>
      </c>
      <c r="M561" s="14">
        <f>IF(Table1342[[#This Row],[Embarked]]="S",1,0)</f>
        <v>0</v>
      </c>
      <c r="N561" s="14">
        <f>IF(Table1342[[#This Row],[Embarked]]="C",1,0)</f>
        <v>0</v>
      </c>
      <c r="O561" s="14">
        <f>IF(Table1342[[#This Row],[Sex]]="male",1,0)</f>
        <v>1</v>
      </c>
      <c r="P561" s="14">
        <v>1</v>
      </c>
      <c r="V561" s="22">
        <v>2.456484915683288E-3</v>
      </c>
      <c r="W561" s="22">
        <v>-2.5983137007022963</v>
      </c>
      <c r="X561" s="20">
        <f t="shared" si="16"/>
        <v>2.456484915683288E-3</v>
      </c>
      <c r="Y561" s="20">
        <f t="shared" si="16"/>
        <v>0</v>
      </c>
      <c r="Z561" s="20">
        <f t="shared" si="17"/>
        <v>2.456484915683288E-3</v>
      </c>
      <c r="AA561" s="20">
        <f>(Table134[[#This Row],[Survived]]-Z561)^2</f>
        <v>6.0343181409795302E-6</v>
      </c>
    </row>
    <row r="562" spans="1:27" x14ac:dyDescent="0.25">
      <c r="A562" s="14">
        <v>0</v>
      </c>
      <c r="B562" s="14" t="s">
        <v>9</v>
      </c>
      <c r="C562" s="14">
        <v>3</v>
      </c>
      <c r="D562" s="14" t="s">
        <v>8</v>
      </c>
      <c r="E562" s="14">
        <v>26</v>
      </c>
      <c r="F562" s="15">
        <v>7.8541999999999996</v>
      </c>
      <c r="G562" s="14">
        <v>1</v>
      </c>
      <c r="H562" s="14">
        <v>0</v>
      </c>
      <c r="I562" s="20">
        <f>Table1342[[#This Row],[Age]]/$E$1</f>
        <v>0.32500000000000001</v>
      </c>
      <c r="J562" s="20">
        <f>LOG10(Table1342[[#This Row],[Fare]]+1)</f>
        <v>0.94714932766263737</v>
      </c>
      <c r="K562" s="14">
        <f>IF(Table1342[[#This Row],[Pclass]]=1,1,0)</f>
        <v>0</v>
      </c>
      <c r="L562" s="14">
        <f>IF(Table1342[[#This Row],[Pclass]]=2,1,0)</f>
        <v>0</v>
      </c>
      <c r="M562" s="14">
        <f>IF(Table1342[[#This Row],[Embarked]]="S",1,0)</f>
        <v>1</v>
      </c>
      <c r="N562" s="14">
        <f>IF(Table1342[[#This Row],[Embarked]]="C",1,0)</f>
        <v>0</v>
      </c>
      <c r="O562" s="14">
        <f>IF(Table1342[[#This Row],[Sex]]="male",1,0)</f>
        <v>1</v>
      </c>
      <c r="P562" s="14">
        <v>1</v>
      </c>
      <c r="V562" s="22">
        <v>-1.5684935572975391</v>
      </c>
      <c r="W562" s="22">
        <v>2.2465386253203157E-2</v>
      </c>
      <c r="X562" s="20">
        <f t="shared" si="16"/>
        <v>0</v>
      </c>
      <c r="Y562" s="20">
        <f t="shared" si="16"/>
        <v>2.2465386253203157E-2</v>
      </c>
      <c r="Z562" s="20">
        <f t="shared" si="17"/>
        <v>2.2465386253203157E-2</v>
      </c>
      <c r="AA562" s="20">
        <f>(Table134[[#This Row],[Survived]]-Z562)^2</f>
        <v>5.0469357950560937E-4</v>
      </c>
    </row>
    <row r="563" spans="1:27" x14ac:dyDescent="0.25">
      <c r="A563" s="14">
        <v>0</v>
      </c>
      <c r="B563" s="14" t="s">
        <v>9</v>
      </c>
      <c r="C563" s="14">
        <v>2</v>
      </c>
      <c r="D563" s="14" t="s">
        <v>8</v>
      </c>
      <c r="E563" s="14">
        <v>39</v>
      </c>
      <c r="F563" s="15">
        <v>26</v>
      </c>
      <c r="G563" s="14">
        <v>0</v>
      </c>
      <c r="H563" s="14">
        <v>0</v>
      </c>
      <c r="I563" s="20">
        <f>Table1342[[#This Row],[Age]]/$E$1</f>
        <v>0.48749999999999999</v>
      </c>
      <c r="J563" s="20">
        <f>LOG10(Table1342[[#This Row],[Fare]]+1)</f>
        <v>1.4313637641589874</v>
      </c>
      <c r="K563" s="14">
        <f>IF(Table1342[[#This Row],[Pclass]]=1,1,0)</f>
        <v>0</v>
      </c>
      <c r="L563" s="14">
        <f>IF(Table1342[[#This Row],[Pclass]]=2,1,0)</f>
        <v>1</v>
      </c>
      <c r="M563" s="14">
        <f>IF(Table1342[[#This Row],[Embarked]]="S",1,0)</f>
        <v>1</v>
      </c>
      <c r="N563" s="14">
        <f>IF(Table1342[[#This Row],[Embarked]]="C",1,0)</f>
        <v>0</v>
      </c>
      <c r="O563" s="14">
        <f>IF(Table1342[[#This Row],[Sex]]="male",1,0)</f>
        <v>1</v>
      </c>
      <c r="P563" s="14">
        <v>1</v>
      </c>
      <c r="V563" s="22">
        <v>-1.5444627249063905</v>
      </c>
      <c r="W563" s="22">
        <v>0.25454811627670715</v>
      </c>
      <c r="X563" s="20">
        <f t="shared" si="16"/>
        <v>0</v>
      </c>
      <c r="Y563" s="20">
        <f t="shared" si="16"/>
        <v>0.25454811627670715</v>
      </c>
      <c r="Z563" s="20">
        <f t="shared" si="17"/>
        <v>0.25454811627670715</v>
      </c>
      <c r="AA563" s="20">
        <f>(Table134[[#This Row],[Survived]]-Z563)^2</f>
        <v>6.4794743500020027E-2</v>
      </c>
    </row>
    <row r="564" spans="1:27" x14ac:dyDescent="0.25">
      <c r="A564" s="14">
        <v>1</v>
      </c>
      <c r="B564" s="14" t="s">
        <v>9</v>
      </c>
      <c r="C564" s="14">
        <v>2</v>
      </c>
      <c r="D564" s="14" t="s">
        <v>10</v>
      </c>
      <c r="E564" s="14">
        <v>45</v>
      </c>
      <c r="F564" s="15">
        <v>13.5</v>
      </c>
      <c r="G564" s="14">
        <v>0</v>
      </c>
      <c r="H564" s="14">
        <v>0</v>
      </c>
      <c r="I564" s="20">
        <f>Table1342[[#This Row],[Age]]/$E$1</f>
        <v>0.5625</v>
      </c>
      <c r="J564" s="20">
        <f>LOG10(Table1342[[#This Row],[Fare]]+1)</f>
        <v>1.1613680022349748</v>
      </c>
      <c r="K564" s="14">
        <f>IF(Table1342[[#This Row],[Pclass]]=1,1,0)</f>
        <v>0</v>
      </c>
      <c r="L564" s="14">
        <f>IF(Table1342[[#This Row],[Pclass]]=2,1,0)</f>
        <v>1</v>
      </c>
      <c r="M564" s="14">
        <f>IF(Table1342[[#This Row],[Embarked]]="S",1,0)</f>
        <v>1</v>
      </c>
      <c r="N564" s="14">
        <f>IF(Table1342[[#This Row],[Embarked]]="C",1,0)</f>
        <v>0</v>
      </c>
      <c r="O564" s="14">
        <f>IF(Table1342[[#This Row],[Sex]]="male",1,0)</f>
        <v>0</v>
      </c>
      <c r="P564" s="14">
        <v>1</v>
      </c>
      <c r="V564" s="22">
        <v>-1.1022587642511295</v>
      </c>
      <c r="W564" s="22">
        <v>0.69064010483900873</v>
      </c>
      <c r="X564" s="20">
        <f t="shared" si="16"/>
        <v>0</v>
      </c>
      <c r="Y564" s="20">
        <f t="shared" si="16"/>
        <v>0.69064010483900873</v>
      </c>
      <c r="Z564" s="20">
        <f t="shared" si="17"/>
        <v>0.69064010483900873</v>
      </c>
      <c r="AA564" s="20">
        <f>(Table134[[#This Row],[Survived]]-Z564)^2</f>
        <v>9.5703544734019513E-2</v>
      </c>
    </row>
    <row r="565" spans="1:27" x14ac:dyDescent="0.25">
      <c r="A565" s="14">
        <v>1</v>
      </c>
      <c r="B565" s="14" t="s">
        <v>9</v>
      </c>
      <c r="C565" s="14">
        <v>1</v>
      </c>
      <c r="D565" s="14" t="s">
        <v>8</v>
      </c>
      <c r="E565" s="14">
        <v>42</v>
      </c>
      <c r="F565" s="15">
        <v>26.287500000000001</v>
      </c>
      <c r="G565" s="14">
        <v>0</v>
      </c>
      <c r="H565" s="14">
        <v>0</v>
      </c>
      <c r="I565" s="20">
        <f>Table1342[[#This Row],[Age]]/$E$1</f>
        <v>0.52500000000000002</v>
      </c>
      <c r="J565" s="20">
        <f>LOG10(Table1342[[#This Row],[Fare]]+1)</f>
        <v>1.4359637487171957</v>
      </c>
      <c r="K565" s="14">
        <f>IF(Table1342[[#This Row],[Pclass]]=1,1,0)</f>
        <v>1</v>
      </c>
      <c r="L565" s="14">
        <f>IF(Table1342[[#This Row],[Pclass]]=2,1,0)</f>
        <v>0</v>
      </c>
      <c r="M565" s="14">
        <f>IF(Table1342[[#This Row],[Embarked]]="S",1,0)</f>
        <v>1</v>
      </c>
      <c r="N565" s="14">
        <f>IF(Table1342[[#This Row],[Embarked]]="C",1,0)</f>
        <v>0</v>
      </c>
      <c r="O565" s="14">
        <f>IF(Table1342[[#This Row],[Sex]]="male",1,0)</f>
        <v>1</v>
      </c>
      <c r="P565" s="14">
        <v>1</v>
      </c>
      <c r="V565" s="22">
        <v>-1.3189463668305514</v>
      </c>
      <c r="W565" s="22">
        <v>0.40519766107153599</v>
      </c>
      <c r="X565" s="20">
        <f t="shared" si="16"/>
        <v>0</v>
      </c>
      <c r="Y565" s="20">
        <f t="shared" si="16"/>
        <v>0.40519766107153599</v>
      </c>
      <c r="Z565" s="20">
        <f t="shared" si="17"/>
        <v>0.40519766107153599</v>
      </c>
      <c r="AA565" s="20">
        <f>(Table134[[#This Row],[Survived]]-Z565)^2</f>
        <v>0.35378982239477136</v>
      </c>
    </row>
    <row r="566" spans="1:27" x14ac:dyDescent="0.25">
      <c r="A566" s="14">
        <v>1</v>
      </c>
      <c r="B566" s="14" t="s">
        <v>9</v>
      </c>
      <c r="C566" s="14">
        <v>1</v>
      </c>
      <c r="D566" s="14" t="s">
        <v>10</v>
      </c>
      <c r="E566" s="14">
        <v>22</v>
      </c>
      <c r="F566" s="15">
        <v>151.55000000000001</v>
      </c>
      <c r="G566" s="14">
        <v>0</v>
      </c>
      <c r="H566" s="14">
        <v>0</v>
      </c>
      <c r="I566" s="20">
        <f>Table1342[[#This Row],[Age]]/$E$1</f>
        <v>0.27500000000000002</v>
      </c>
      <c r="J566" s="20">
        <f>LOG10(Table1342[[#This Row],[Fare]]+1)</f>
        <v>2.1834122119784261</v>
      </c>
      <c r="K566" s="14">
        <f>IF(Table1342[[#This Row],[Pclass]]=1,1,0)</f>
        <v>1</v>
      </c>
      <c r="L566" s="14">
        <f>IF(Table1342[[#This Row],[Pclass]]=2,1,0)</f>
        <v>0</v>
      </c>
      <c r="M566" s="14">
        <f>IF(Table1342[[#This Row],[Embarked]]="S",1,0)</f>
        <v>1</v>
      </c>
      <c r="N566" s="14">
        <f>IF(Table1342[[#This Row],[Embarked]]="C",1,0)</f>
        <v>0</v>
      </c>
      <c r="O566" s="14">
        <f>IF(Table1342[[#This Row],[Sex]]="male",1,0)</f>
        <v>0</v>
      </c>
      <c r="P566" s="14">
        <v>1</v>
      </c>
      <c r="V566" s="22">
        <v>-0.62597915306520435</v>
      </c>
      <c r="W566" s="22">
        <v>1.0845861775079042</v>
      </c>
      <c r="X566" s="20">
        <f t="shared" si="16"/>
        <v>0</v>
      </c>
      <c r="Y566" s="20">
        <f t="shared" si="16"/>
        <v>1.0845861775079042</v>
      </c>
      <c r="Z566" s="20">
        <f t="shared" si="17"/>
        <v>1.0845861775079042</v>
      </c>
      <c r="AA566" s="20">
        <f>(Table134[[#This Row],[Survived]]-Z566)^2</f>
        <v>7.1548214253986785E-3</v>
      </c>
    </row>
    <row r="567" spans="1:27" x14ac:dyDescent="0.25">
      <c r="A567" s="14">
        <v>1</v>
      </c>
      <c r="B567" s="14" t="s">
        <v>11</v>
      </c>
      <c r="C567" s="14">
        <v>1</v>
      </c>
      <c r="D567" s="14" t="s">
        <v>10</v>
      </c>
      <c r="E567" s="14">
        <v>24</v>
      </c>
      <c r="F567" s="15">
        <v>49.504199999999997</v>
      </c>
      <c r="G567" s="14">
        <v>0</v>
      </c>
      <c r="H567" s="14">
        <v>0</v>
      </c>
      <c r="I567" s="20">
        <f>Table1342[[#This Row],[Age]]/$E$1</f>
        <v>0.3</v>
      </c>
      <c r="J567" s="20">
        <f>LOG10(Table1342[[#This Row],[Fare]]+1)</f>
        <v>1.7033274961578131</v>
      </c>
      <c r="K567" s="14">
        <f>IF(Table1342[[#This Row],[Pclass]]=1,1,0)</f>
        <v>1</v>
      </c>
      <c r="L567" s="14">
        <f>IF(Table1342[[#This Row],[Pclass]]=2,1,0)</f>
        <v>0</v>
      </c>
      <c r="M567" s="14">
        <f>IF(Table1342[[#This Row],[Embarked]]="S",1,0)</f>
        <v>0</v>
      </c>
      <c r="N567" s="14">
        <f>IF(Table1342[[#This Row],[Embarked]]="C",1,0)</f>
        <v>1</v>
      </c>
      <c r="O567" s="14">
        <f>IF(Table1342[[#This Row],[Sex]]="male",1,0)</f>
        <v>0</v>
      </c>
      <c r="P567" s="14">
        <v>1</v>
      </c>
      <c r="V567" s="22">
        <v>1.1061070261873089</v>
      </c>
      <c r="W567" s="22">
        <v>-2.334922096828083</v>
      </c>
      <c r="X567" s="20">
        <f t="shared" si="16"/>
        <v>1.1061070261873089</v>
      </c>
      <c r="Y567" s="20">
        <f t="shared" si="16"/>
        <v>0</v>
      </c>
      <c r="Z567" s="20">
        <f t="shared" si="17"/>
        <v>1.1061070261873089</v>
      </c>
      <c r="AA567" s="20">
        <f>(Table134[[#This Row],[Survived]]-Z567)^2</f>
        <v>1.1258701006314265E-2</v>
      </c>
    </row>
    <row r="568" spans="1:27" x14ac:dyDescent="0.25">
      <c r="A568" s="14">
        <v>1</v>
      </c>
      <c r="B568" s="14" t="s">
        <v>9</v>
      </c>
      <c r="C568" s="14">
        <v>1</v>
      </c>
      <c r="D568" s="14" t="s">
        <v>8</v>
      </c>
      <c r="E568" s="14">
        <v>48</v>
      </c>
      <c r="F568" s="15">
        <v>52</v>
      </c>
      <c r="G568" s="14">
        <v>1</v>
      </c>
      <c r="H568" s="14">
        <v>0</v>
      </c>
      <c r="I568" s="20">
        <f>Table1342[[#This Row],[Age]]/$E$1</f>
        <v>0.6</v>
      </c>
      <c r="J568" s="20">
        <f>LOG10(Table1342[[#This Row],[Fare]]+1)</f>
        <v>1.7242758696007889</v>
      </c>
      <c r="K568" s="14">
        <f>IF(Table1342[[#This Row],[Pclass]]=1,1,0)</f>
        <v>1</v>
      </c>
      <c r="L568" s="14">
        <f>IF(Table1342[[#This Row],[Pclass]]=2,1,0)</f>
        <v>0</v>
      </c>
      <c r="M568" s="14">
        <f>IF(Table1342[[#This Row],[Embarked]]="S",1,0)</f>
        <v>1</v>
      </c>
      <c r="N568" s="14">
        <f>IF(Table1342[[#This Row],[Embarked]]="C",1,0)</f>
        <v>0</v>
      </c>
      <c r="O568" s="14">
        <f>IF(Table1342[[#This Row],[Sex]]="male",1,0)</f>
        <v>1</v>
      </c>
      <c r="P568" s="14">
        <v>1</v>
      </c>
      <c r="V568" s="22">
        <v>-1.3884861518904137</v>
      </c>
      <c r="W568" s="22">
        <v>0.30865025053506834</v>
      </c>
      <c r="X568" s="20">
        <f t="shared" si="16"/>
        <v>0</v>
      </c>
      <c r="Y568" s="20">
        <f t="shared" si="16"/>
        <v>0.30865025053506834</v>
      </c>
      <c r="Z568" s="20">
        <f t="shared" si="17"/>
        <v>0.30865025053506834</v>
      </c>
      <c r="AA568" s="20">
        <f>(Table134[[#This Row],[Survived]]-Z568)^2</f>
        <v>0.4779644760852238</v>
      </c>
    </row>
    <row r="569" spans="1:27" x14ac:dyDescent="0.25">
      <c r="A569" s="14">
        <v>0</v>
      </c>
      <c r="B569" s="14" t="s">
        <v>9</v>
      </c>
      <c r="C569" s="14">
        <v>3</v>
      </c>
      <c r="D569" s="14" t="s">
        <v>8</v>
      </c>
      <c r="E569" s="14">
        <v>29</v>
      </c>
      <c r="F569" s="15">
        <v>9.4832999999999998</v>
      </c>
      <c r="G569" s="14">
        <v>0</v>
      </c>
      <c r="H569" s="14">
        <v>0</v>
      </c>
      <c r="I569" s="20">
        <f>Table1342[[#This Row],[Age]]/$E$1</f>
        <v>0.36249999999999999</v>
      </c>
      <c r="J569" s="20">
        <f>LOG10(Table1342[[#This Row],[Fare]]+1)</f>
        <v>1.020498014154877</v>
      </c>
      <c r="K569" s="14">
        <f>IF(Table1342[[#This Row],[Pclass]]=1,1,0)</f>
        <v>0</v>
      </c>
      <c r="L569" s="14">
        <f>IF(Table1342[[#This Row],[Pclass]]=2,1,0)</f>
        <v>0</v>
      </c>
      <c r="M569" s="14">
        <f>IF(Table1342[[#This Row],[Embarked]]="S",1,0)</f>
        <v>1</v>
      </c>
      <c r="N569" s="14">
        <f>IF(Table1342[[#This Row],[Embarked]]="C",1,0)</f>
        <v>0</v>
      </c>
      <c r="O569" s="14">
        <f>IF(Table1342[[#This Row],[Sex]]="male",1,0)</f>
        <v>1</v>
      </c>
      <c r="P569" s="14">
        <v>1</v>
      </c>
      <c r="V569" s="22">
        <v>-1.5774521143251177</v>
      </c>
      <c r="W569" s="22">
        <v>8.5802851940166125E-2</v>
      </c>
      <c r="X569" s="20">
        <f t="shared" si="16"/>
        <v>0</v>
      </c>
      <c r="Y569" s="20">
        <f t="shared" si="16"/>
        <v>8.5802851940166125E-2</v>
      </c>
      <c r="Z569" s="20">
        <f t="shared" si="17"/>
        <v>8.5802851940166125E-2</v>
      </c>
      <c r="AA569" s="20">
        <f>(Table134[[#This Row],[Survived]]-Z569)^2</f>
        <v>7.3621294010660695E-3</v>
      </c>
    </row>
    <row r="570" spans="1:27" x14ac:dyDescent="0.25">
      <c r="A570" s="14">
        <v>0</v>
      </c>
      <c r="B570" s="14" t="s">
        <v>9</v>
      </c>
      <c r="C570" s="14">
        <v>2</v>
      </c>
      <c r="D570" s="14" t="s">
        <v>8</v>
      </c>
      <c r="E570" s="14">
        <v>52</v>
      </c>
      <c r="F570" s="15">
        <v>13</v>
      </c>
      <c r="G570" s="14">
        <v>0</v>
      </c>
      <c r="H570" s="14">
        <v>0</v>
      </c>
      <c r="I570" s="20">
        <f>Table1342[[#This Row],[Age]]/$E$1</f>
        <v>0.65</v>
      </c>
      <c r="J570" s="20">
        <f>LOG10(Table1342[[#This Row],[Fare]]+1)</f>
        <v>1.146128035678238</v>
      </c>
      <c r="K570" s="14">
        <f>IF(Table1342[[#This Row],[Pclass]]=1,1,0)</f>
        <v>0</v>
      </c>
      <c r="L570" s="14">
        <f>IF(Table1342[[#This Row],[Pclass]]=2,1,0)</f>
        <v>1</v>
      </c>
      <c r="M570" s="14">
        <f>IF(Table1342[[#This Row],[Embarked]]="S",1,0)</f>
        <v>1</v>
      </c>
      <c r="N570" s="14">
        <f>IF(Table1342[[#This Row],[Embarked]]="C",1,0)</f>
        <v>0</v>
      </c>
      <c r="O570" s="14">
        <f>IF(Table1342[[#This Row],[Sex]]="male",1,0)</f>
        <v>1</v>
      </c>
      <c r="P570" s="14">
        <v>1</v>
      </c>
      <c r="V570" s="22">
        <v>-1.6672445124257209</v>
      </c>
      <c r="W570" s="22">
        <v>0.14886898272759996</v>
      </c>
      <c r="X570" s="20">
        <f t="shared" si="16"/>
        <v>0</v>
      </c>
      <c r="Y570" s="20">
        <f t="shared" si="16"/>
        <v>0.14886898272759996</v>
      </c>
      <c r="Z570" s="20">
        <f t="shared" si="17"/>
        <v>0.14886898272759996</v>
      </c>
      <c r="AA570" s="20">
        <f>(Table134[[#This Row],[Survived]]-Z570)^2</f>
        <v>2.2161974018350458E-2</v>
      </c>
    </row>
    <row r="571" spans="1:27" x14ac:dyDescent="0.25">
      <c r="A571" s="14">
        <v>0</v>
      </c>
      <c r="B571" s="14" t="s">
        <v>9</v>
      </c>
      <c r="C571" s="14">
        <v>3</v>
      </c>
      <c r="D571" s="14" t="s">
        <v>8</v>
      </c>
      <c r="E571" s="14">
        <v>19</v>
      </c>
      <c r="F571" s="15">
        <v>7.65</v>
      </c>
      <c r="G571" s="14">
        <v>0</v>
      </c>
      <c r="H571" s="14">
        <v>0</v>
      </c>
      <c r="I571" s="20">
        <f>Table1342[[#This Row],[Age]]/$E$1</f>
        <v>0.23749999999999999</v>
      </c>
      <c r="J571" s="20">
        <f>LOG10(Table1342[[#This Row],[Fare]]+1)</f>
        <v>0.93701610746481423</v>
      </c>
      <c r="K571" s="14">
        <f>IF(Table1342[[#This Row],[Pclass]]=1,1,0)</f>
        <v>0</v>
      </c>
      <c r="L571" s="14">
        <f>IF(Table1342[[#This Row],[Pclass]]=2,1,0)</f>
        <v>0</v>
      </c>
      <c r="M571" s="14">
        <f>IF(Table1342[[#This Row],[Embarked]]="S",1,0)</f>
        <v>1</v>
      </c>
      <c r="N571" s="14">
        <f>IF(Table1342[[#This Row],[Embarked]]="C",1,0)</f>
        <v>0</v>
      </c>
      <c r="O571" s="14">
        <f>IF(Table1342[[#This Row],[Sex]]="male",1,0)</f>
        <v>1</v>
      </c>
      <c r="P571" s="14">
        <v>1</v>
      </c>
      <c r="V571" s="22">
        <v>-1.4865281811514441</v>
      </c>
      <c r="W571" s="22">
        <v>0.14545132284597928</v>
      </c>
      <c r="X571" s="20">
        <f t="shared" si="16"/>
        <v>0</v>
      </c>
      <c r="Y571" s="20">
        <f t="shared" si="16"/>
        <v>0.14545132284597928</v>
      </c>
      <c r="Z571" s="20">
        <f t="shared" si="17"/>
        <v>0.14545132284597928</v>
      </c>
      <c r="AA571" s="20">
        <f>(Table134[[#This Row],[Survived]]-Z571)^2</f>
        <v>2.1156087317645293E-2</v>
      </c>
    </row>
    <row r="572" spans="1:27" x14ac:dyDescent="0.25">
      <c r="A572" s="14">
        <v>1</v>
      </c>
      <c r="B572" s="14" t="s">
        <v>11</v>
      </c>
      <c r="C572" s="14">
        <v>1</v>
      </c>
      <c r="D572" s="14" t="s">
        <v>10</v>
      </c>
      <c r="E572" s="14">
        <v>38</v>
      </c>
      <c r="F572" s="15">
        <v>227.52500000000001</v>
      </c>
      <c r="G572" s="14">
        <v>0</v>
      </c>
      <c r="H572" s="14">
        <v>0</v>
      </c>
      <c r="I572" s="20">
        <f>Table1342[[#This Row],[Age]]/$E$1</f>
        <v>0.47499999999999998</v>
      </c>
      <c r="J572" s="20">
        <f>LOG10(Table1342[[#This Row],[Fare]]+1)</f>
        <v>2.3589337176143736</v>
      </c>
      <c r="K572" s="14">
        <f>IF(Table1342[[#This Row],[Pclass]]=1,1,0)</f>
        <v>1</v>
      </c>
      <c r="L572" s="14">
        <f>IF(Table1342[[#This Row],[Pclass]]=2,1,0)</f>
        <v>0</v>
      </c>
      <c r="M572" s="14">
        <f>IF(Table1342[[#This Row],[Embarked]]="S",1,0)</f>
        <v>0</v>
      </c>
      <c r="N572" s="14">
        <f>IF(Table1342[[#This Row],[Embarked]]="C",1,0)</f>
        <v>1</v>
      </c>
      <c r="O572" s="14">
        <f>IF(Table1342[[#This Row],[Sex]]="male",1,0)</f>
        <v>0</v>
      </c>
      <c r="P572" s="14">
        <v>1</v>
      </c>
      <c r="V572" s="22">
        <v>0.98508063675203572</v>
      </c>
      <c r="W572" s="22">
        <v>-2.3799351080382021</v>
      </c>
      <c r="X572" s="20">
        <f t="shared" si="16"/>
        <v>0.98508063675203572</v>
      </c>
      <c r="Y572" s="20">
        <f t="shared" si="16"/>
        <v>0</v>
      </c>
      <c r="Z572" s="20">
        <f t="shared" si="17"/>
        <v>0.98508063675203572</v>
      </c>
      <c r="AA572" s="20">
        <f>(Table134[[#This Row],[Survived]]-Z572)^2</f>
        <v>2.2258739972470725E-4</v>
      </c>
    </row>
    <row r="573" spans="1:27" x14ac:dyDescent="0.25">
      <c r="A573" s="14">
        <v>1</v>
      </c>
      <c r="B573" s="14" t="s">
        <v>9</v>
      </c>
      <c r="C573" s="14">
        <v>2</v>
      </c>
      <c r="D573" s="14" t="s">
        <v>10</v>
      </c>
      <c r="E573" s="14">
        <v>27</v>
      </c>
      <c r="F573" s="15">
        <v>10.5</v>
      </c>
      <c r="G573" s="14">
        <v>0</v>
      </c>
      <c r="H573" s="14">
        <v>0</v>
      </c>
      <c r="I573" s="20">
        <f>Table1342[[#This Row],[Age]]/$E$1</f>
        <v>0.33750000000000002</v>
      </c>
      <c r="J573" s="20">
        <f>LOG10(Table1342[[#This Row],[Fare]]+1)</f>
        <v>1.0606978403536116</v>
      </c>
      <c r="K573" s="14">
        <f>IF(Table1342[[#This Row],[Pclass]]=1,1,0)</f>
        <v>0</v>
      </c>
      <c r="L573" s="14">
        <f>IF(Table1342[[#This Row],[Pclass]]=2,1,0)</f>
        <v>1</v>
      </c>
      <c r="M573" s="14">
        <f>IF(Table1342[[#This Row],[Embarked]]="S",1,0)</f>
        <v>1</v>
      </c>
      <c r="N573" s="14">
        <f>IF(Table1342[[#This Row],[Embarked]]="C",1,0)</f>
        <v>0</v>
      </c>
      <c r="O573" s="14">
        <f>IF(Table1342[[#This Row],[Sex]]="male",1,0)</f>
        <v>0</v>
      </c>
      <c r="P573" s="14">
        <v>1</v>
      </c>
      <c r="V573" s="22">
        <v>-0.93801871462806274</v>
      </c>
      <c r="W573" s="22">
        <v>0.8015513056155652</v>
      </c>
      <c r="X573" s="20">
        <f t="shared" si="16"/>
        <v>0</v>
      </c>
      <c r="Y573" s="20">
        <f t="shared" si="16"/>
        <v>0.8015513056155652</v>
      </c>
      <c r="Z573" s="20">
        <f t="shared" si="17"/>
        <v>0.8015513056155652</v>
      </c>
      <c r="AA573" s="20">
        <f>(Table134[[#This Row],[Survived]]-Z573)^2</f>
        <v>3.9381884302886805E-2</v>
      </c>
    </row>
    <row r="574" spans="1:27" x14ac:dyDescent="0.25">
      <c r="A574" s="14">
        <v>0</v>
      </c>
      <c r="B574" s="14" t="s">
        <v>9</v>
      </c>
      <c r="C574" s="14">
        <v>3</v>
      </c>
      <c r="D574" s="14" t="s">
        <v>8</v>
      </c>
      <c r="E574" s="14">
        <v>33</v>
      </c>
      <c r="F574" s="15">
        <v>7.7750000000000004</v>
      </c>
      <c r="G574" s="14">
        <v>0</v>
      </c>
      <c r="H574" s="14">
        <v>0</v>
      </c>
      <c r="I574" s="20">
        <f>Table1342[[#This Row],[Age]]/$E$1</f>
        <v>0.41249999999999998</v>
      </c>
      <c r="J574" s="20">
        <f>LOG10(Table1342[[#This Row],[Fare]]+1)</f>
        <v>0.94324712513786169</v>
      </c>
      <c r="K574" s="14">
        <f>IF(Table1342[[#This Row],[Pclass]]=1,1,0)</f>
        <v>0</v>
      </c>
      <c r="L574" s="14">
        <f>IF(Table1342[[#This Row],[Pclass]]=2,1,0)</f>
        <v>0</v>
      </c>
      <c r="M574" s="14">
        <f>IF(Table1342[[#This Row],[Embarked]]="S",1,0)</f>
        <v>1</v>
      </c>
      <c r="N574" s="14">
        <f>IF(Table1342[[#This Row],[Embarked]]="C",1,0)</f>
        <v>0</v>
      </c>
      <c r="O574" s="14">
        <f>IF(Table1342[[#This Row],[Sex]]="male",1,0)</f>
        <v>1</v>
      </c>
      <c r="P574" s="14">
        <v>1</v>
      </c>
      <c r="V574" s="22">
        <v>-1.6151088160515112</v>
      </c>
      <c r="W574" s="22">
        <v>5.4037465601704859E-2</v>
      </c>
      <c r="X574" s="20">
        <f t="shared" si="16"/>
        <v>0</v>
      </c>
      <c r="Y574" s="20">
        <f t="shared" si="16"/>
        <v>5.4037465601704859E-2</v>
      </c>
      <c r="Z574" s="20">
        <f t="shared" si="17"/>
        <v>5.4037465601704859E-2</v>
      </c>
      <c r="AA574" s="20">
        <f>(Table134[[#This Row],[Survived]]-Z574)^2</f>
        <v>2.9200476886554359E-3</v>
      </c>
    </row>
    <row r="575" spans="1:27" x14ac:dyDescent="0.25">
      <c r="A575" s="14">
        <v>1</v>
      </c>
      <c r="B575" s="14" t="s">
        <v>9</v>
      </c>
      <c r="C575" s="14">
        <v>2</v>
      </c>
      <c r="D575" s="14" t="s">
        <v>10</v>
      </c>
      <c r="E575" s="14">
        <v>6</v>
      </c>
      <c r="F575" s="15">
        <v>33</v>
      </c>
      <c r="G575" s="14">
        <v>0</v>
      </c>
      <c r="H575" s="14">
        <v>1</v>
      </c>
      <c r="I575" s="20">
        <f>Table1342[[#This Row],[Age]]/$E$1</f>
        <v>7.4999999999999997E-2</v>
      </c>
      <c r="J575" s="20">
        <f>LOG10(Table1342[[#This Row],[Fare]]+1)</f>
        <v>1.5314789170422551</v>
      </c>
      <c r="K575" s="14">
        <f>IF(Table1342[[#This Row],[Pclass]]=1,1,0)</f>
        <v>0</v>
      </c>
      <c r="L575" s="14">
        <f>IF(Table1342[[#This Row],[Pclass]]=2,1,0)</f>
        <v>1</v>
      </c>
      <c r="M575" s="14">
        <f>IF(Table1342[[#This Row],[Embarked]]="S",1,0)</f>
        <v>1</v>
      </c>
      <c r="N575" s="14">
        <f>IF(Table1342[[#This Row],[Embarked]]="C",1,0)</f>
        <v>0</v>
      </c>
      <c r="O575" s="14">
        <f>IF(Table1342[[#This Row],[Sex]]="male",1,0)</f>
        <v>0</v>
      </c>
      <c r="P575" s="14">
        <v>1</v>
      </c>
      <c r="V575" s="22">
        <v>-0.77423754395762834</v>
      </c>
      <c r="W575" s="22">
        <v>0.9628160331060589</v>
      </c>
      <c r="X575" s="20">
        <f t="shared" si="16"/>
        <v>0</v>
      </c>
      <c r="Y575" s="20">
        <f t="shared" si="16"/>
        <v>0.9628160331060589</v>
      </c>
      <c r="Z575" s="20">
        <f t="shared" si="17"/>
        <v>0.9628160331060589</v>
      </c>
      <c r="AA575" s="20">
        <f>(Table134[[#This Row],[Survived]]-Z575)^2</f>
        <v>1.3826473939697079E-3</v>
      </c>
    </row>
    <row r="576" spans="1:27" x14ac:dyDescent="0.25">
      <c r="A576" s="14">
        <v>0</v>
      </c>
      <c r="B576" s="14" t="s">
        <v>9</v>
      </c>
      <c r="C576" s="14">
        <v>3</v>
      </c>
      <c r="D576" s="14" t="s">
        <v>8</v>
      </c>
      <c r="E576" s="14">
        <v>17</v>
      </c>
      <c r="F576" s="15">
        <v>7.0541999999999998</v>
      </c>
      <c r="G576" s="14">
        <v>1</v>
      </c>
      <c r="H576" s="14">
        <v>0</v>
      </c>
      <c r="I576" s="20">
        <f>Table1342[[#This Row],[Age]]/$E$1</f>
        <v>0.21249999999999999</v>
      </c>
      <c r="J576" s="20">
        <f>LOG10(Table1342[[#This Row],[Fare]]+1)</f>
        <v>0.90602240970373726</v>
      </c>
      <c r="K576" s="14">
        <f>IF(Table1342[[#This Row],[Pclass]]=1,1,0)</f>
        <v>0</v>
      </c>
      <c r="L576" s="14">
        <f>IF(Table1342[[#This Row],[Pclass]]=2,1,0)</f>
        <v>0</v>
      </c>
      <c r="M576" s="14">
        <f>IF(Table1342[[#This Row],[Embarked]]="S",1,0)</f>
        <v>1</v>
      </c>
      <c r="N576" s="14">
        <f>IF(Table1342[[#This Row],[Embarked]]="C",1,0)</f>
        <v>0</v>
      </c>
      <c r="O576" s="14">
        <f>IF(Table1342[[#This Row],[Sex]]="male",1,0)</f>
        <v>1</v>
      </c>
      <c r="P576" s="14">
        <v>1</v>
      </c>
      <c r="V576" s="22">
        <v>-1.4862664130224983</v>
      </c>
      <c r="W576" s="22">
        <v>7.857895225255751E-2</v>
      </c>
      <c r="X576" s="20">
        <f t="shared" si="16"/>
        <v>0</v>
      </c>
      <c r="Y576" s="20">
        <f t="shared" si="16"/>
        <v>7.857895225255751E-2</v>
      </c>
      <c r="Z576" s="20">
        <f t="shared" si="17"/>
        <v>7.857895225255751E-2</v>
      </c>
      <c r="AA576" s="20">
        <f>(Table134[[#This Row],[Survived]]-Z576)^2</f>
        <v>6.1746517371097133E-3</v>
      </c>
    </row>
    <row r="577" spans="1:27" x14ac:dyDescent="0.25">
      <c r="A577" s="14">
        <v>0</v>
      </c>
      <c r="B577" s="14" t="s">
        <v>9</v>
      </c>
      <c r="C577" s="14">
        <v>2</v>
      </c>
      <c r="D577" s="14" t="s">
        <v>8</v>
      </c>
      <c r="E577" s="14">
        <v>34</v>
      </c>
      <c r="F577" s="15">
        <v>13</v>
      </c>
      <c r="G577" s="14">
        <v>0</v>
      </c>
      <c r="H577" s="14">
        <v>0</v>
      </c>
      <c r="I577" s="20">
        <f>Table1342[[#This Row],[Age]]/$E$1</f>
        <v>0.42499999999999999</v>
      </c>
      <c r="J577" s="20">
        <f>LOG10(Table1342[[#This Row],[Fare]]+1)</f>
        <v>1.146128035678238</v>
      </c>
      <c r="K577" s="14">
        <f>IF(Table1342[[#This Row],[Pclass]]=1,1,0)</f>
        <v>0</v>
      </c>
      <c r="L577" s="14">
        <f>IF(Table1342[[#This Row],[Pclass]]=2,1,0)</f>
        <v>1</v>
      </c>
      <c r="M577" s="14">
        <f>IF(Table1342[[#This Row],[Embarked]]="S",1,0)</f>
        <v>1</v>
      </c>
      <c r="N577" s="14">
        <f>IF(Table1342[[#This Row],[Embarked]]="C",1,0)</f>
        <v>0</v>
      </c>
      <c r="O577" s="14">
        <f>IF(Table1342[[#This Row],[Sex]]="male",1,0)</f>
        <v>1</v>
      </c>
      <c r="P577" s="14">
        <v>1</v>
      </c>
      <c r="V577" s="22">
        <v>-1.5018333569313465</v>
      </c>
      <c r="W577" s="22">
        <v>0.26697352974601252</v>
      </c>
      <c r="X577" s="20">
        <f t="shared" si="16"/>
        <v>0</v>
      </c>
      <c r="Y577" s="20">
        <f t="shared" si="16"/>
        <v>0.26697352974601252</v>
      </c>
      <c r="Z577" s="20">
        <f t="shared" si="17"/>
        <v>0.26697352974601252</v>
      </c>
      <c r="AA577" s="20">
        <f>(Table134[[#This Row],[Survived]]-Z577)^2</f>
        <v>7.1274865585045033E-2</v>
      </c>
    </row>
    <row r="578" spans="1:27" x14ac:dyDescent="0.25">
      <c r="A578" s="14">
        <v>0</v>
      </c>
      <c r="B578" s="14" t="s">
        <v>9</v>
      </c>
      <c r="C578" s="14">
        <v>2</v>
      </c>
      <c r="D578" s="14" t="s">
        <v>8</v>
      </c>
      <c r="E578" s="14">
        <v>50</v>
      </c>
      <c r="F578" s="15">
        <v>13</v>
      </c>
      <c r="G578" s="14">
        <v>0</v>
      </c>
      <c r="H578" s="14">
        <v>0</v>
      </c>
      <c r="I578" s="20">
        <f>Table1342[[#This Row],[Age]]/$E$1</f>
        <v>0.625</v>
      </c>
      <c r="J578" s="20">
        <f>LOG10(Table1342[[#This Row],[Fare]]+1)</f>
        <v>1.146128035678238</v>
      </c>
      <c r="K578" s="14">
        <f>IF(Table1342[[#This Row],[Pclass]]=1,1,0)</f>
        <v>0</v>
      </c>
      <c r="L578" s="14">
        <f>IF(Table1342[[#This Row],[Pclass]]=2,1,0)</f>
        <v>1</v>
      </c>
      <c r="M578" s="14">
        <f>IF(Table1342[[#This Row],[Embarked]]="S",1,0)</f>
        <v>1</v>
      </c>
      <c r="N578" s="14">
        <f>IF(Table1342[[#This Row],[Embarked]]="C",1,0)</f>
        <v>0</v>
      </c>
      <c r="O578" s="14">
        <f>IF(Table1342[[#This Row],[Sex]]="male",1,0)</f>
        <v>1</v>
      </c>
      <c r="P578" s="14">
        <v>1</v>
      </c>
      <c r="V578" s="22">
        <v>-1.648865495148568</v>
      </c>
      <c r="W578" s="22">
        <v>0.1619917101740902</v>
      </c>
      <c r="X578" s="20">
        <f t="shared" si="16"/>
        <v>0</v>
      </c>
      <c r="Y578" s="20">
        <f t="shared" si="16"/>
        <v>0.1619917101740902</v>
      </c>
      <c r="Z578" s="20">
        <f t="shared" si="17"/>
        <v>0.1619917101740902</v>
      </c>
      <c r="AA578" s="20">
        <f>(Table134[[#This Row],[Survived]]-Z578)^2</f>
        <v>2.6241314165126439E-2</v>
      </c>
    </row>
    <row r="579" spans="1:27" x14ac:dyDescent="0.25">
      <c r="A579" s="14">
        <v>1</v>
      </c>
      <c r="B579" s="14" t="s">
        <v>9</v>
      </c>
      <c r="C579" s="14">
        <v>1</v>
      </c>
      <c r="D579" s="14" t="s">
        <v>8</v>
      </c>
      <c r="E579" s="14">
        <v>27</v>
      </c>
      <c r="F579" s="15">
        <v>53.1</v>
      </c>
      <c r="G579" s="14">
        <v>1</v>
      </c>
      <c r="H579" s="14">
        <v>0</v>
      </c>
      <c r="I579" s="20">
        <f>Table1342[[#This Row],[Age]]/$E$1</f>
        <v>0.33750000000000002</v>
      </c>
      <c r="J579" s="20">
        <f>LOG10(Table1342[[#This Row],[Fare]]+1)</f>
        <v>1.7331972651065695</v>
      </c>
      <c r="K579" s="14">
        <f>IF(Table1342[[#This Row],[Pclass]]=1,1,0)</f>
        <v>1</v>
      </c>
      <c r="L579" s="14">
        <f>IF(Table1342[[#This Row],[Pclass]]=2,1,0)</f>
        <v>0</v>
      </c>
      <c r="M579" s="14">
        <f>IF(Table1342[[#This Row],[Embarked]]="S",1,0)</f>
        <v>1</v>
      </c>
      <c r="N579" s="14">
        <f>IF(Table1342[[#This Row],[Embarked]]="C",1,0)</f>
        <v>0</v>
      </c>
      <c r="O579" s="14">
        <f>IF(Table1342[[#This Row],[Sex]]="male",1,0)</f>
        <v>1</v>
      </c>
      <c r="P579" s="14">
        <v>1</v>
      </c>
      <c r="V579" s="22">
        <v>-1.1954026870109904</v>
      </c>
      <c r="W579" s="22">
        <v>0.4470763634787378</v>
      </c>
      <c r="X579" s="20">
        <f t="shared" si="16"/>
        <v>0</v>
      </c>
      <c r="Y579" s="20">
        <f t="shared" si="16"/>
        <v>0.4470763634787378</v>
      </c>
      <c r="Z579" s="20">
        <f t="shared" si="17"/>
        <v>0.4470763634787378</v>
      </c>
      <c r="AA579" s="20">
        <f>(Table134[[#This Row],[Survived]]-Z579)^2</f>
        <v>0.30572454782389685</v>
      </c>
    </row>
    <row r="580" spans="1:27" x14ac:dyDescent="0.25">
      <c r="A580" s="14">
        <v>0</v>
      </c>
      <c r="B580" s="14" t="s">
        <v>9</v>
      </c>
      <c r="C580" s="14">
        <v>3</v>
      </c>
      <c r="D580" s="14" t="s">
        <v>8</v>
      </c>
      <c r="E580" s="14">
        <v>20</v>
      </c>
      <c r="F580" s="15">
        <v>8.6624999999999996</v>
      </c>
      <c r="G580" s="14">
        <v>0</v>
      </c>
      <c r="H580" s="14">
        <v>0</v>
      </c>
      <c r="I580" s="20">
        <f>Table1342[[#This Row],[Age]]/$E$1</f>
        <v>0.25</v>
      </c>
      <c r="J580" s="20">
        <f>LOG10(Table1342[[#This Row],[Fare]]+1)</f>
        <v>0.98508950692638131</v>
      </c>
      <c r="K580" s="14">
        <f>IF(Table1342[[#This Row],[Pclass]]=1,1,0)</f>
        <v>0</v>
      </c>
      <c r="L580" s="14">
        <f>IF(Table1342[[#This Row],[Pclass]]=2,1,0)</f>
        <v>0</v>
      </c>
      <c r="M580" s="14">
        <f>IF(Table1342[[#This Row],[Embarked]]="S",1,0)</f>
        <v>1</v>
      </c>
      <c r="N580" s="14">
        <f>IF(Table1342[[#This Row],[Embarked]]="C",1,0)</f>
        <v>0</v>
      </c>
      <c r="O580" s="14">
        <f>IF(Table1342[[#This Row],[Sex]]="male",1,0)</f>
        <v>1</v>
      </c>
      <c r="P580" s="14">
        <v>1</v>
      </c>
      <c r="V580" s="22">
        <v>-1.4951584472169384</v>
      </c>
      <c r="W580" s="22">
        <v>0.14232502469616248</v>
      </c>
      <c r="X580" s="20">
        <f t="shared" si="16"/>
        <v>0</v>
      </c>
      <c r="Y580" s="20">
        <f t="shared" si="16"/>
        <v>0.14232502469616248</v>
      </c>
      <c r="Z580" s="20">
        <f t="shared" si="17"/>
        <v>0.14232502469616248</v>
      </c>
      <c r="AA580" s="20">
        <f>(Table134[[#This Row],[Survived]]-Z580)^2</f>
        <v>2.0256412654763262E-2</v>
      </c>
    </row>
    <row r="581" spans="1:27" x14ac:dyDescent="0.25">
      <c r="A581" s="14">
        <v>1</v>
      </c>
      <c r="B581" s="14" t="s">
        <v>9</v>
      </c>
      <c r="C581" s="14">
        <v>2</v>
      </c>
      <c r="D581" s="14" t="s">
        <v>10</v>
      </c>
      <c r="E581" s="14">
        <v>30</v>
      </c>
      <c r="F581" s="15">
        <v>21</v>
      </c>
      <c r="G581" s="14">
        <v>3</v>
      </c>
      <c r="H581" s="14">
        <v>0</v>
      </c>
      <c r="I581" s="20">
        <f>Table1342[[#This Row],[Age]]/$E$1</f>
        <v>0.375</v>
      </c>
      <c r="J581" s="20">
        <f>LOG10(Table1342[[#This Row],[Fare]]+1)</f>
        <v>1.3424226808222062</v>
      </c>
      <c r="K581" s="14">
        <f>IF(Table1342[[#This Row],[Pclass]]=1,1,0)</f>
        <v>0</v>
      </c>
      <c r="L581" s="14">
        <f>IF(Table1342[[#This Row],[Pclass]]=2,1,0)</f>
        <v>1</v>
      </c>
      <c r="M581" s="14">
        <f>IF(Table1342[[#This Row],[Embarked]]="S",1,0)</f>
        <v>1</v>
      </c>
      <c r="N581" s="14">
        <f>IF(Table1342[[#This Row],[Embarked]]="C",1,0)</f>
        <v>0</v>
      </c>
      <c r="O581" s="14">
        <f>IF(Table1342[[#This Row],[Sex]]="male",1,0)</f>
        <v>0</v>
      </c>
      <c r="P581" s="14">
        <v>1</v>
      </c>
      <c r="V581" s="22">
        <v>-1.0155799970934973</v>
      </c>
      <c r="W581" s="22">
        <v>0.56865638328495205</v>
      </c>
      <c r="X581" s="20">
        <f t="shared" ref="X581:Y644" si="18">IF(V581&lt;0,0,V581)</f>
        <v>0</v>
      </c>
      <c r="Y581" s="20">
        <f t="shared" si="18"/>
        <v>0.56865638328495205</v>
      </c>
      <c r="Z581" s="20">
        <f t="shared" ref="Z581:Z644" si="19">X581+Y581</f>
        <v>0.56865638328495205</v>
      </c>
      <c r="AA581" s="20">
        <f>(Table134[[#This Row],[Survived]]-Z581)^2</f>
        <v>0.18605731568081818</v>
      </c>
    </row>
    <row r="582" spans="1:27" x14ac:dyDescent="0.25">
      <c r="A582" s="14">
        <v>0</v>
      </c>
      <c r="B582" s="14" t="s">
        <v>9</v>
      </c>
      <c r="C582" s="14">
        <v>2</v>
      </c>
      <c r="D582" s="14" t="s">
        <v>8</v>
      </c>
      <c r="E582" s="14">
        <v>25</v>
      </c>
      <c r="F582" s="15">
        <v>26</v>
      </c>
      <c r="G582" s="14">
        <v>1</v>
      </c>
      <c r="H582" s="14">
        <v>0</v>
      </c>
      <c r="I582" s="20">
        <f>Table1342[[#This Row],[Age]]/$E$1</f>
        <v>0.3125</v>
      </c>
      <c r="J582" s="20">
        <f>LOG10(Table1342[[#This Row],[Fare]]+1)</f>
        <v>1.4313637641589874</v>
      </c>
      <c r="K582" s="14">
        <f>IF(Table1342[[#This Row],[Pclass]]=1,1,0)</f>
        <v>0</v>
      </c>
      <c r="L582" s="14">
        <f>IF(Table1342[[#This Row],[Pclass]]=2,1,0)</f>
        <v>1</v>
      </c>
      <c r="M582" s="14">
        <f>IF(Table1342[[#This Row],[Embarked]]="S",1,0)</f>
        <v>1</v>
      </c>
      <c r="N582" s="14">
        <f>IF(Table1342[[#This Row],[Embarked]]="C",1,0)</f>
        <v>0</v>
      </c>
      <c r="O582" s="14">
        <f>IF(Table1342[[#This Row],[Sex]]="male",1,0)</f>
        <v>1</v>
      </c>
      <c r="P582" s="14">
        <v>1</v>
      </c>
      <c r="V582" s="22">
        <v>-1.4335663003872534</v>
      </c>
      <c r="W582" s="22">
        <v>0.26862675266680158</v>
      </c>
      <c r="X582" s="20">
        <f t="shared" si="18"/>
        <v>0</v>
      </c>
      <c r="Y582" s="20">
        <f t="shared" si="18"/>
        <v>0.26862675266680158</v>
      </c>
      <c r="Z582" s="20">
        <f t="shared" si="19"/>
        <v>0.26862675266680158</v>
      </c>
      <c r="AA582" s="20">
        <f>(Table134[[#This Row],[Survived]]-Z582)^2</f>
        <v>7.216033224831099E-2</v>
      </c>
    </row>
    <row r="583" spans="1:27" x14ac:dyDescent="0.25">
      <c r="A583" s="14">
        <v>0</v>
      </c>
      <c r="B583" s="14" t="s">
        <v>9</v>
      </c>
      <c r="C583" s="14">
        <v>3</v>
      </c>
      <c r="D583" s="14" t="s">
        <v>10</v>
      </c>
      <c r="E583" s="14">
        <v>25</v>
      </c>
      <c r="F583" s="15">
        <v>7.9249999999999998</v>
      </c>
      <c r="G583" s="14">
        <v>1</v>
      </c>
      <c r="H583" s="14">
        <v>0</v>
      </c>
      <c r="I583" s="20">
        <f>Table1342[[#This Row],[Age]]/$E$1</f>
        <v>0.3125</v>
      </c>
      <c r="J583" s="20">
        <f>LOG10(Table1342[[#This Row],[Fare]]+1)</f>
        <v>0.95060822478423079</v>
      </c>
      <c r="K583" s="14">
        <f>IF(Table1342[[#This Row],[Pclass]]=1,1,0)</f>
        <v>0</v>
      </c>
      <c r="L583" s="14">
        <f>IF(Table1342[[#This Row],[Pclass]]=2,1,0)</f>
        <v>0</v>
      </c>
      <c r="M583" s="14">
        <f>IF(Table1342[[#This Row],[Embarked]]="S",1,0)</f>
        <v>1</v>
      </c>
      <c r="N583" s="14">
        <f>IF(Table1342[[#This Row],[Embarked]]="C",1,0)</f>
        <v>0</v>
      </c>
      <c r="O583" s="14">
        <f>IF(Table1342[[#This Row],[Sex]]="male",1,0)</f>
        <v>0</v>
      </c>
      <c r="P583" s="14">
        <v>1</v>
      </c>
      <c r="V583" s="22">
        <v>-1.0587819112911485</v>
      </c>
      <c r="W583" s="22">
        <v>0.52402651441023362</v>
      </c>
      <c r="X583" s="20">
        <f t="shared" si="18"/>
        <v>0</v>
      </c>
      <c r="Y583" s="20">
        <f t="shared" si="18"/>
        <v>0.52402651441023362</v>
      </c>
      <c r="Z583" s="20">
        <f t="shared" si="19"/>
        <v>0.52402651441023362</v>
      </c>
      <c r="AA583" s="20">
        <f>(Table134[[#This Row],[Survived]]-Z583)^2</f>
        <v>0.27460378780493877</v>
      </c>
    </row>
    <row r="584" spans="1:27" x14ac:dyDescent="0.25">
      <c r="A584" s="14">
        <v>1</v>
      </c>
      <c r="B584" s="14" t="s">
        <v>9</v>
      </c>
      <c r="C584" s="14">
        <v>1</v>
      </c>
      <c r="D584" s="14" t="s">
        <v>10</v>
      </c>
      <c r="E584" s="14">
        <v>29</v>
      </c>
      <c r="F584" s="15">
        <v>211.33750000000001</v>
      </c>
      <c r="G584" s="14">
        <v>0</v>
      </c>
      <c r="H584" s="14">
        <v>0</v>
      </c>
      <c r="I584" s="20">
        <f>Table1342[[#This Row],[Age]]/$E$1</f>
        <v>0.36249999999999999</v>
      </c>
      <c r="J584" s="20">
        <f>LOG10(Table1342[[#This Row],[Fare]]+1)</f>
        <v>2.3270266997942759</v>
      </c>
      <c r="K584" s="14">
        <f>IF(Table1342[[#This Row],[Pclass]]=1,1,0)</f>
        <v>1</v>
      </c>
      <c r="L584" s="14">
        <f>IF(Table1342[[#This Row],[Pclass]]=2,1,0)</f>
        <v>0</v>
      </c>
      <c r="M584" s="14">
        <f>IF(Table1342[[#This Row],[Embarked]]="S",1,0)</f>
        <v>1</v>
      </c>
      <c r="N584" s="14">
        <f>IF(Table1342[[#This Row],[Embarked]]="C",1,0)</f>
        <v>0</v>
      </c>
      <c r="O584" s="14">
        <f>IF(Table1342[[#This Row],[Sex]]="male",1,0)</f>
        <v>0</v>
      </c>
      <c r="P584" s="14">
        <v>1</v>
      </c>
      <c r="V584" s="22">
        <v>-0.68863503210647381</v>
      </c>
      <c r="W584" s="22">
        <v>1.0489185473585021</v>
      </c>
      <c r="X584" s="20">
        <f t="shared" si="18"/>
        <v>0</v>
      </c>
      <c r="Y584" s="20">
        <f t="shared" si="18"/>
        <v>1.0489185473585021</v>
      </c>
      <c r="Z584" s="20">
        <f t="shared" si="19"/>
        <v>1.0489185473585021</v>
      </c>
      <c r="AA584" s="20">
        <f>(Table134[[#This Row],[Survived]]-Z584)^2</f>
        <v>2.3930242756660123E-3</v>
      </c>
    </row>
    <row r="585" spans="1:27" x14ac:dyDescent="0.25">
      <c r="A585" s="14">
        <v>0</v>
      </c>
      <c r="B585" s="14" t="s">
        <v>11</v>
      </c>
      <c r="C585" s="14">
        <v>3</v>
      </c>
      <c r="D585" s="14" t="s">
        <v>8</v>
      </c>
      <c r="E585" s="14">
        <v>11</v>
      </c>
      <c r="F585" s="15">
        <v>18.787500000000001</v>
      </c>
      <c r="G585" s="14">
        <v>0</v>
      </c>
      <c r="H585" s="14">
        <v>0</v>
      </c>
      <c r="I585" s="20">
        <f>Table1342[[#This Row],[Age]]/$E$1</f>
        <v>0.13750000000000001</v>
      </c>
      <c r="J585" s="20">
        <f>LOG10(Table1342[[#This Row],[Fare]]+1)</f>
        <v>1.2963909278704124</v>
      </c>
      <c r="K585" s="14">
        <f>IF(Table1342[[#This Row],[Pclass]]=1,1,0)</f>
        <v>0</v>
      </c>
      <c r="L585" s="14">
        <f>IF(Table1342[[#This Row],[Pclass]]=2,1,0)</f>
        <v>0</v>
      </c>
      <c r="M585" s="14">
        <f>IF(Table1342[[#This Row],[Embarked]]="S",1,0)</f>
        <v>0</v>
      </c>
      <c r="N585" s="14">
        <f>IF(Table1342[[#This Row],[Embarked]]="C",1,0)</f>
        <v>1</v>
      </c>
      <c r="O585" s="14">
        <f>IF(Table1342[[#This Row],[Sex]]="male",1,0)</f>
        <v>1</v>
      </c>
      <c r="P585" s="14">
        <v>1</v>
      </c>
      <c r="V585" s="22">
        <v>0.3472185996427346</v>
      </c>
      <c r="W585" s="22">
        <v>-3.1484600681074282</v>
      </c>
      <c r="X585" s="20">
        <f t="shared" si="18"/>
        <v>0.3472185996427346</v>
      </c>
      <c r="Y585" s="20">
        <f t="shared" si="18"/>
        <v>0</v>
      </c>
      <c r="Z585" s="20">
        <f t="shared" si="19"/>
        <v>0.3472185996427346</v>
      </c>
      <c r="AA585" s="20">
        <f>(Table134[[#This Row],[Survived]]-Z585)^2</f>
        <v>0.12056075593786161</v>
      </c>
    </row>
    <row r="586" spans="1:27" x14ac:dyDescent="0.25">
      <c r="A586" s="14">
        <v>0</v>
      </c>
      <c r="B586" s="14" t="s">
        <v>9</v>
      </c>
      <c r="C586" s="14">
        <v>2</v>
      </c>
      <c r="D586" s="14" t="s">
        <v>8</v>
      </c>
      <c r="E586" s="14">
        <v>23</v>
      </c>
      <c r="F586" s="15">
        <v>13</v>
      </c>
      <c r="G586" s="14">
        <v>0</v>
      </c>
      <c r="H586" s="14">
        <v>0</v>
      </c>
      <c r="I586" s="20">
        <f>Table1342[[#This Row],[Age]]/$E$1</f>
        <v>0.28749999999999998</v>
      </c>
      <c r="J586" s="20">
        <f>LOG10(Table1342[[#This Row],[Fare]]+1)</f>
        <v>1.146128035678238</v>
      </c>
      <c r="K586" s="14">
        <f>IF(Table1342[[#This Row],[Pclass]]=1,1,0)</f>
        <v>0</v>
      </c>
      <c r="L586" s="14">
        <f>IF(Table1342[[#This Row],[Pclass]]=2,1,0)</f>
        <v>1</v>
      </c>
      <c r="M586" s="14">
        <f>IF(Table1342[[#This Row],[Embarked]]="S",1,0)</f>
        <v>1</v>
      </c>
      <c r="N586" s="14">
        <f>IF(Table1342[[#This Row],[Embarked]]="C",1,0)</f>
        <v>0</v>
      </c>
      <c r="O586" s="14">
        <f>IF(Table1342[[#This Row],[Sex]]="male",1,0)</f>
        <v>1</v>
      </c>
      <c r="P586" s="14">
        <v>1</v>
      </c>
      <c r="V586" s="22">
        <v>-1.4007487619070063</v>
      </c>
      <c r="W586" s="22">
        <v>0.33914853070170947</v>
      </c>
      <c r="X586" s="20">
        <f t="shared" si="18"/>
        <v>0</v>
      </c>
      <c r="Y586" s="20">
        <f t="shared" si="18"/>
        <v>0.33914853070170947</v>
      </c>
      <c r="Z586" s="20">
        <f t="shared" si="19"/>
        <v>0.33914853070170947</v>
      </c>
      <c r="AA586" s="20">
        <f>(Table134[[#This Row],[Survived]]-Z586)^2</f>
        <v>0.11502172587712838</v>
      </c>
    </row>
    <row r="587" spans="1:27" x14ac:dyDescent="0.25">
      <c r="A587" s="14">
        <v>0</v>
      </c>
      <c r="B587" s="14" t="s">
        <v>9</v>
      </c>
      <c r="C587" s="14">
        <v>2</v>
      </c>
      <c r="D587" s="14" t="s">
        <v>8</v>
      </c>
      <c r="E587" s="14">
        <v>23</v>
      </c>
      <c r="F587" s="15">
        <v>13</v>
      </c>
      <c r="G587" s="14">
        <v>0</v>
      </c>
      <c r="H587" s="14">
        <v>0</v>
      </c>
      <c r="I587" s="20">
        <f>Table1342[[#This Row],[Age]]/$E$1</f>
        <v>0.28749999999999998</v>
      </c>
      <c r="J587" s="20">
        <f>LOG10(Table1342[[#This Row],[Fare]]+1)</f>
        <v>1.146128035678238</v>
      </c>
      <c r="K587" s="14">
        <f>IF(Table1342[[#This Row],[Pclass]]=1,1,0)</f>
        <v>0</v>
      </c>
      <c r="L587" s="14">
        <f>IF(Table1342[[#This Row],[Pclass]]=2,1,0)</f>
        <v>1</v>
      </c>
      <c r="M587" s="14">
        <f>IF(Table1342[[#This Row],[Embarked]]="S",1,0)</f>
        <v>1</v>
      </c>
      <c r="N587" s="14">
        <f>IF(Table1342[[#This Row],[Embarked]]="C",1,0)</f>
        <v>0</v>
      </c>
      <c r="O587" s="14">
        <f>IF(Table1342[[#This Row],[Sex]]="male",1,0)</f>
        <v>1</v>
      </c>
      <c r="P587" s="14">
        <v>1</v>
      </c>
      <c r="V587" s="22">
        <v>-1.4007487619070063</v>
      </c>
      <c r="W587" s="22">
        <v>0.33914853070170947</v>
      </c>
      <c r="X587" s="20">
        <f t="shared" si="18"/>
        <v>0</v>
      </c>
      <c r="Y587" s="20">
        <f t="shared" si="18"/>
        <v>0.33914853070170947</v>
      </c>
      <c r="Z587" s="20">
        <f t="shared" si="19"/>
        <v>0.33914853070170947</v>
      </c>
      <c r="AA587" s="20">
        <f>(Table134[[#This Row],[Survived]]-Z587)^2</f>
        <v>0.11502172587712838</v>
      </c>
    </row>
    <row r="588" spans="1:27" x14ac:dyDescent="0.25">
      <c r="A588" s="14">
        <v>0</v>
      </c>
      <c r="B588" s="14" t="s">
        <v>9</v>
      </c>
      <c r="C588" s="14">
        <v>3</v>
      </c>
      <c r="D588" s="14" t="s">
        <v>8</v>
      </c>
      <c r="E588" s="14">
        <v>28.5</v>
      </c>
      <c r="F588" s="15">
        <v>16.100000000000001</v>
      </c>
      <c r="G588" s="14">
        <v>0</v>
      </c>
      <c r="H588" s="14">
        <v>0</v>
      </c>
      <c r="I588" s="20">
        <f>Table1342[[#This Row],[Age]]/$E$1</f>
        <v>0.35625000000000001</v>
      </c>
      <c r="J588" s="20">
        <f>LOG10(Table1342[[#This Row],[Fare]]+1)</f>
        <v>1.2329961103921538</v>
      </c>
      <c r="K588" s="14">
        <f>IF(Table1342[[#This Row],[Pclass]]=1,1,0)</f>
        <v>0</v>
      </c>
      <c r="L588" s="14">
        <f>IF(Table1342[[#This Row],[Pclass]]=2,1,0)</f>
        <v>0</v>
      </c>
      <c r="M588" s="14">
        <f>IF(Table1342[[#This Row],[Embarked]]="S",1,0)</f>
        <v>1</v>
      </c>
      <c r="N588" s="14">
        <f>IF(Table1342[[#This Row],[Embarked]]="C",1,0)</f>
        <v>0</v>
      </c>
      <c r="O588" s="14">
        <f>IF(Table1342[[#This Row],[Sex]]="male",1,0)</f>
        <v>1</v>
      </c>
      <c r="P588" s="14">
        <v>1</v>
      </c>
      <c r="V588" s="22">
        <v>-1.5703853488011748</v>
      </c>
      <c r="W588" s="22">
        <v>0.10426750046483413</v>
      </c>
      <c r="X588" s="20">
        <f t="shared" si="18"/>
        <v>0</v>
      </c>
      <c r="Y588" s="20">
        <f t="shared" si="18"/>
        <v>0.10426750046483413</v>
      </c>
      <c r="Z588" s="20">
        <f t="shared" si="19"/>
        <v>0.10426750046483413</v>
      </c>
      <c r="AA588" s="20">
        <f>(Table134[[#This Row],[Survived]]-Z588)^2</f>
        <v>1.0871711653184185E-2</v>
      </c>
    </row>
    <row r="589" spans="1:27" x14ac:dyDescent="0.25">
      <c r="A589" s="14">
        <v>0</v>
      </c>
      <c r="B589" s="14" t="s">
        <v>9</v>
      </c>
      <c r="C589" s="14">
        <v>3</v>
      </c>
      <c r="D589" s="14" t="s">
        <v>10</v>
      </c>
      <c r="E589" s="14">
        <v>48</v>
      </c>
      <c r="F589" s="15">
        <v>34.375</v>
      </c>
      <c r="G589" s="14">
        <v>1</v>
      </c>
      <c r="H589" s="14">
        <v>3</v>
      </c>
      <c r="I589" s="20">
        <f>Table1342[[#This Row],[Age]]/$E$1</f>
        <v>0.6</v>
      </c>
      <c r="J589" s="20">
        <f>LOG10(Table1342[[#This Row],[Fare]]+1)</f>
        <v>1.5486964485323467</v>
      </c>
      <c r="K589" s="14">
        <f>IF(Table1342[[#This Row],[Pclass]]=1,1,0)</f>
        <v>0</v>
      </c>
      <c r="L589" s="14">
        <f>IF(Table1342[[#This Row],[Pclass]]=2,1,0)</f>
        <v>0</v>
      </c>
      <c r="M589" s="14">
        <f>IF(Table1342[[#This Row],[Embarked]]="S",1,0)</f>
        <v>1</v>
      </c>
      <c r="N589" s="14">
        <f>IF(Table1342[[#This Row],[Embarked]]="C",1,0)</f>
        <v>0</v>
      </c>
      <c r="O589" s="14">
        <f>IF(Table1342[[#This Row],[Sex]]="male",1,0)</f>
        <v>0</v>
      </c>
      <c r="P589" s="14">
        <v>1</v>
      </c>
      <c r="V589" s="22">
        <v>-1.3672084505837236</v>
      </c>
      <c r="W589" s="22">
        <v>0.38536115015850259</v>
      </c>
      <c r="X589" s="20">
        <f t="shared" si="18"/>
        <v>0</v>
      </c>
      <c r="Y589" s="20">
        <f t="shared" si="18"/>
        <v>0.38536115015850259</v>
      </c>
      <c r="Z589" s="20">
        <f t="shared" si="19"/>
        <v>0.38536115015850259</v>
      </c>
      <c r="AA589" s="20">
        <f>(Table134[[#This Row],[Survived]]-Z589)^2</f>
        <v>0.14850321605148398</v>
      </c>
    </row>
    <row r="590" spans="1:27" x14ac:dyDescent="0.25">
      <c r="A590" s="14">
        <v>1</v>
      </c>
      <c r="B590" s="14" t="s">
        <v>11</v>
      </c>
      <c r="C590" s="14">
        <v>1</v>
      </c>
      <c r="D590" s="14" t="s">
        <v>8</v>
      </c>
      <c r="E590" s="14">
        <v>35</v>
      </c>
      <c r="F590" s="15">
        <v>512.32920000000001</v>
      </c>
      <c r="G590" s="14">
        <v>0</v>
      </c>
      <c r="H590" s="14">
        <v>0</v>
      </c>
      <c r="I590" s="20">
        <f>Table1342[[#This Row],[Age]]/$E$1</f>
        <v>0.4375</v>
      </c>
      <c r="J590" s="20">
        <f>LOG10(Table1342[[#This Row],[Fare]]+1)</f>
        <v>2.7103959691861146</v>
      </c>
      <c r="K590" s="14">
        <f>IF(Table1342[[#This Row],[Pclass]]=1,1,0)</f>
        <v>1</v>
      </c>
      <c r="L590" s="14">
        <f>IF(Table1342[[#This Row],[Pclass]]=2,1,0)</f>
        <v>0</v>
      </c>
      <c r="M590" s="14">
        <f>IF(Table1342[[#This Row],[Embarked]]="S",1,0)</f>
        <v>0</v>
      </c>
      <c r="N590" s="14">
        <f>IF(Table1342[[#This Row],[Embarked]]="C",1,0)</f>
        <v>1</v>
      </c>
      <c r="O590" s="14">
        <f>IF(Table1342[[#This Row],[Sex]]="male",1,0)</f>
        <v>1</v>
      </c>
      <c r="P590" s="14">
        <v>1</v>
      </c>
      <c r="V590" s="22">
        <v>0.5162558578489217</v>
      </c>
      <c r="W590" s="22">
        <v>-2.8298900322640494</v>
      </c>
      <c r="X590" s="20">
        <f t="shared" si="18"/>
        <v>0.5162558578489217</v>
      </c>
      <c r="Y590" s="20">
        <f t="shared" si="18"/>
        <v>0</v>
      </c>
      <c r="Z590" s="20">
        <f t="shared" si="19"/>
        <v>0.5162558578489217</v>
      </c>
      <c r="AA590" s="20">
        <f>(Table134[[#This Row],[Survived]]-Z590)^2</f>
        <v>0.23400839506548266</v>
      </c>
    </row>
    <row r="591" spans="1:27" x14ac:dyDescent="0.25">
      <c r="A591" s="14">
        <v>0</v>
      </c>
      <c r="B591" s="14" t="s">
        <v>9</v>
      </c>
      <c r="C591" s="14">
        <v>1</v>
      </c>
      <c r="D591" s="14" t="s">
        <v>8</v>
      </c>
      <c r="E591" s="14">
        <v>36</v>
      </c>
      <c r="F591" s="15">
        <v>78.849999999999994</v>
      </c>
      <c r="G591" s="14">
        <v>1</v>
      </c>
      <c r="H591" s="14">
        <v>0</v>
      </c>
      <c r="I591" s="20">
        <f>Table1342[[#This Row],[Age]]/$E$1</f>
        <v>0.45</v>
      </c>
      <c r="J591" s="20">
        <f>LOG10(Table1342[[#This Row],[Fare]]+1)</f>
        <v>1.9022749204745018</v>
      </c>
      <c r="K591" s="14">
        <f>IF(Table1342[[#This Row],[Pclass]]=1,1,0)</f>
        <v>1</v>
      </c>
      <c r="L591" s="14">
        <f>IF(Table1342[[#This Row],[Pclass]]=2,1,0)</f>
        <v>0</v>
      </c>
      <c r="M591" s="14">
        <f>IF(Table1342[[#This Row],[Embarked]]="S",1,0)</f>
        <v>1</v>
      </c>
      <c r="N591" s="14">
        <f>IF(Table1342[[#This Row],[Embarked]]="C",1,0)</f>
        <v>0</v>
      </c>
      <c r="O591" s="14">
        <f>IF(Table1342[[#This Row],[Sex]]="male",1,0)</f>
        <v>1</v>
      </c>
      <c r="P591" s="14">
        <v>1</v>
      </c>
      <c r="V591" s="22">
        <v>-1.2761413678027358</v>
      </c>
      <c r="W591" s="22">
        <v>0.40010546635845623</v>
      </c>
      <c r="X591" s="20">
        <f t="shared" si="18"/>
        <v>0</v>
      </c>
      <c r="Y591" s="20">
        <f t="shared" si="18"/>
        <v>0.40010546635845623</v>
      </c>
      <c r="Z591" s="20">
        <f t="shared" si="19"/>
        <v>0.40010546635845623</v>
      </c>
      <c r="AA591" s="20">
        <f>(Table134[[#This Row],[Survived]]-Z591)^2</f>
        <v>0.16008438420991775</v>
      </c>
    </row>
    <row r="592" spans="1:27" x14ac:dyDescent="0.25">
      <c r="A592" s="14">
        <v>1</v>
      </c>
      <c r="B592" s="14" t="s">
        <v>11</v>
      </c>
      <c r="C592" s="14">
        <v>1</v>
      </c>
      <c r="D592" s="14" t="s">
        <v>10</v>
      </c>
      <c r="E592" s="14">
        <v>21</v>
      </c>
      <c r="F592" s="15">
        <v>262.375</v>
      </c>
      <c r="G592" s="14">
        <v>2</v>
      </c>
      <c r="H592" s="14">
        <v>2</v>
      </c>
      <c r="I592" s="20">
        <f>Table1342[[#This Row],[Age]]/$E$1</f>
        <v>0.26250000000000001</v>
      </c>
      <c r="J592" s="20">
        <f>LOG10(Table1342[[#This Row],[Fare]]+1)</f>
        <v>2.4205745486161567</v>
      </c>
      <c r="K592" s="14">
        <f>IF(Table1342[[#This Row],[Pclass]]=1,1,0)</f>
        <v>1</v>
      </c>
      <c r="L592" s="14">
        <f>IF(Table1342[[#This Row],[Pclass]]=2,1,0)</f>
        <v>0</v>
      </c>
      <c r="M592" s="14">
        <f>IF(Table1342[[#This Row],[Embarked]]="S",1,0)</f>
        <v>0</v>
      </c>
      <c r="N592" s="14">
        <f>IF(Table1342[[#This Row],[Embarked]]="C",1,0)</f>
        <v>1</v>
      </c>
      <c r="O592" s="14">
        <f>IF(Table1342[[#This Row],[Sex]]="male",1,0)</f>
        <v>0</v>
      </c>
      <c r="P592" s="14">
        <v>1</v>
      </c>
      <c r="V592" s="22">
        <v>1.0371556582021897</v>
      </c>
      <c r="W592" s="22">
        <v>-2.4398750845409829</v>
      </c>
      <c r="X592" s="20">
        <f t="shared" si="18"/>
        <v>1.0371556582021897</v>
      </c>
      <c r="Y592" s="20">
        <f t="shared" si="18"/>
        <v>0</v>
      </c>
      <c r="Z592" s="20">
        <f t="shared" si="19"/>
        <v>1.0371556582021897</v>
      </c>
      <c r="AA592" s="20">
        <f>(Table134[[#This Row],[Survived]]-Z592)^2</f>
        <v>1.3805429364379459E-3</v>
      </c>
    </row>
    <row r="593" spans="1:27" x14ac:dyDescent="0.25">
      <c r="A593" s="14">
        <v>0</v>
      </c>
      <c r="B593" s="14" t="s">
        <v>9</v>
      </c>
      <c r="C593" s="14">
        <v>3</v>
      </c>
      <c r="D593" s="14" t="s">
        <v>8</v>
      </c>
      <c r="E593" s="14">
        <v>24</v>
      </c>
      <c r="F593" s="15">
        <v>16.100000000000001</v>
      </c>
      <c r="G593" s="14">
        <v>1</v>
      </c>
      <c r="H593" s="14">
        <v>0</v>
      </c>
      <c r="I593" s="20">
        <f>Table1342[[#This Row],[Age]]/$E$1</f>
        <v>0.3</v>
      </c>
      <c r="J593" s="20">
        <f>LOG10(Table1342[[#This Row],[Fare]]+1)</f>
        <v>1.2329961103921538</v>
      </c>
      <c r="K593" s="14">
        <f>IF(Table1342[[#This Row],[Pclass]]=1,1,0)</f>
        <v>0</v>
      </c>
      <c r="L593" s="14">
        <f>IF(Table1342[[#This Row],[Pclass]]=2,1,0)</f>
        <v>0</v>
      </c>
      <c r="M593" s="14">
        <f>IF(Table1342[[#This Row],[Embarked]]="S",1,0)</f>
        <v>1</v>
      </c>
      <c r="N593" s="14">
        <f>IF(Table1342[[#This Row],[Embarked]]="C",1,0)</f>
        <v>0</v>
      </c>
      <c r="O593" s="14">
        <f>IF(Table1342[[#This Row],[Sex]]="male",1,0)</f>
        <v>1</v>
      </c>
      <c r="P593" s="14">
        <v>1</v>
      </c>
      <c r="V593" s="22">
        <v>-1.5467892563485137</v>
      </c>
      <c r="W593" s="22">
        <v>5.6013181484099839E-2</v>
      </c>
      <c r="X593" s="20">
        <f t="shared" si="18"/>
        <v>0</v>
      </c>
      <c r="Y593" s="20">
        <f t="shared" si="18"/>
        <v>5.6013181484099839E-2</v>
      </c>
      <c r="Z593" s="20">
        <f t="shared" si="19"/>
        <v>5.6013181484099839E-2</v>
      </c>
      <c r="AA593" s="20">
        <f>(Table134[[#This Row],[Survived]]-Z593)^2</f>
        <v>3.1374764999707052E-3</v>
      </c>
    </row>
    <row r="594" spans="1:27" x14ac:dyDescent="0.25">
      <c r="A594" s="14">
        <v>1</v>
      </c>
      <c r="B594" s="14" t="s">
        <v>9</v>
      </c>
      <c r="C594" s="14">
        <v>3</v>
      </c>
      <c r="D594" s="14" t="s">
        <v>8</v>
      </c>
      <c r="E594" s="14">
        <v>31</v>
      </c>
      <c r="F594" s="15">
        <v>7.9249999999999998</v>
      </c>
      <c r="G594" s="14">
        <v>0</v>
      </c>
      <c r="H594" s="14">
        <v>0</v>
      </c>
      <c r="I594" s="20">
        <f>Table1342[[#This Row],[Age]]/$E$1</f>
        <v>0.38750000000000001</v>
      </c>
      <c r="J594" s="20">
        <f>LOG10(Table1342[[#This Row],[Fare]]+1)</f>
        <v>0.95060822478423079</v>
      </c>
      <c r="K594" s="14">
        <f>IF(Table1342[[#This Row],[Pclass]]=1,1,0)</f>
        <v>0</v>
      </c>
      <c r="L594" s="14">
        <f>IF(Table1342[[#This Row],[Pclass]]=2,1,0)</f>
        <v>0</v>
      </c>
      <c r="M594" s="14">
        <f>IF(Table1342[[#This Row],[Embarked]]="S",1,0)</f>
        <v>1</v>
      </c>
      <c r="N594" s="14">
        <f>IF(Table1342[[#This Row],[Embarked]]="C",1,0)</f>
        <v>0</v>
      </c>
      <c r="O594" s="14">
        <f>IF(Table1342[[#This Row],[Sex]]="male",1,0)</f>
        <v>1</v>
      </c>
      <c r="P594" s="14">
        <v>1</v>
      </c>
      <c r="V594" s="22">
        <v>-1.5966441663798727</v>
      </c>
      <c r="W594" s="22">
        <v>6.7686177485763999E-2</v>
      </c>
      <c r="X594" s="20">
        <f t="shared" si="18"/>
        <v>0</v>
      </c>
      <c r="Y594" s="20">
        <f t="shared" si="18"/>
        <v>6.7686177485763999E-2</v>
      </c>
      <c r="Z594" s="20">
        <f t="shared" si="19"/>
        <v>6.7686177485763999E-2</v>
      </c>
      <c r="AA594" s="20">
        <f>(Table134[[#This Row],[Survived]]-Z594)^2</f>
        <v>0.8692090636511064</v>
      </c>
    </row>
    <row r="595" spans="1:27" x14ac:dyDescent="0.25">
      <c r="A595" s="14">
        <v>0</v>
      </c>
      <c r="B595" s="14" t="s">
        <v>9</v>
      </c>
      <c r="C595" s="14">
        <v>1</v>
      </c>
      <c r="D595" s="14" t="s">
        <v>8</v>
      </c>
      <c r="E595" s="14">
        <v>70</v>
      </c>
      <c r="F595" s="15">
        <v>71</v>
      </c>
      <c r="G595" s="14">
        <v>1</v>
      </c>
      <c r="H595" s="14">
        <v>1</v>
      </c>
      <c r="I595" s="20">
        <f>Table1342[[#This Row],[Age]]/$E$1</f>
        <v>0.875</v>
      </c>
      <c r="J595" s="20">
        <f>LOG10(Table1342[[#This Row],[Fare]]+1)</f>
        <v>1.8573324964312685</v>
      </c>
      <c r="K595" s="14">
        <f>IF(Table1342[[#This Row],[Pclass]]=1,1,0)</f>
        <v>1</v>
      </c>
      <c r="L595" s="14">
        <f>IF(Table1342[[#This Row],[Pclass]]=2,1,0)</f>
        <v>0</v>
      </c>
      <c r="M595" s="14">
        <f>IF(Table1342[[#This Row],[Embarked]]="S",1,0)</f>
        <v>1</v>
      </c>
      <c r="N595" s="14">
        <f>IF(Table1342[[#This Row],[Embarked]]="C",1,0)</f>
        <v>0</v>
      </c>
      <c r="O595" s="14">
        <f>IF(Table1342[[#This Row],[Sex]]="male",1,0)</f>
        <v>1</v>
      </c>
      <c r="P595" s="14">
        <v>1</v>
      </c>
      <c r="V595" s="22">
        <v>-1.6237826343427779</v>
      </c>
      <c r="W595" s="22">
        <v>0.16364437214023919</v>
      </c>
      <c r="X595" s="20">
        <f t="shared" si="18"/>
        <v>0</v>
      </c>
      <c r="Y595" s="20">
        <f t="shared" si="18"/>
        <v>0.16364437214023919</v>
      </c>
      <c r="Z595" s="20">
        <f t="shared" si="19"/>
        <v>0.16364437214023919</v>
      </c>
      <c r="AA595" s="20">
        <f>(Table134[[#This Row],[Survived]]-Z595)^2</f>
        <v>2.6779480533173094E-2</v>
      </c>
    </row>
    <row r="596" spans="1:27" x14ac:dyDescent="0.25">
      <c r="A596" s="14">
        <v>0</v>
      </c>
      <c r="B596" s="14" t="s">
        <v>9</v>
      </c>
      <c r="C596" s="14">
        <v>3</v>
      </c>
      <c r="D596" s="14" t="s">
        <v>8</v>
      </c>
      <c r="E596" s="14">
        <v>16</v>
      </c>
      <c r="F596" s="15">
        <v>20.25</v>
      </c>
      <c r="G596" s="14">
        <v>1</v>
      </c>
      <c r="H596" s="14">
        <v>1</v>
      </c>
      <c r="I596" s="20">
        <f>Table1342[[#This Row],[Age]]/$E$1</f>
        <v>0.2</v>
      </c>
      <c r="J596" s="20">
        <f>LOG10(Table1342[[#This Row],[Fare]]+1)</f>
        <v>1.3273589343863303</v>
      </c>
      <c r="K596" s="14">
        <f>IF(Table1342[[#This Row],[Pclass]]=1,1,0)</f>
        <v>0</v>
      </c>
      <c r="L596" s="14">
        <f>IF(Table1342[[#This Row],[Pclass]]=2,1,0)</f>
        <v>0</v>
      </c>
      <c r="M596" s="14">
        <f>IF(Table1342[[#This Row],[Embarked]]="S",1,0)</f>
        <v>1</v>
      </c>
      <c r="N596" s="14">
        <f>IF(Table1342[[#This Row],[Embarked]]="C",1,0)</f>
        <v>0</v>
      </c>
      <c r="O596" s="14">
        <f>IF(Table1342[[#This Row],[Sex]]="male",1,0)</f>
        <v>1</v>
      </c>
      <c r="P596" s="14">
        <v>1</v>
      </c>
      <c r="V596" s="22">
        <v>-1.5068506084487658</v>
      </c>
      <c r="W596" s="22">
        <v>0.10508336454685274</v>
      </c>
      <c r="X596" s="20">
        <f t="shared" si="18"/>
        <v>0</v>
      </c>
      <c r="Y596" s="20">
        <f t="shared" si="18"/>
        <v>0.10508336454685274</v>
      </c>
      <c r="Z596" s="20">
        <f t="shared" si="19"/>
        <v>0.10508336454685274</v>
      </c>
      <c r="AA596" s="20">
        <f>(Table134[[#This Row],[Survived]]-Z596)^2</f>
        <v>1.1042513504486748E-2</v>
      </c>
    </row>
    <row r="597" spans="1:27" x14ac:dyDescent="0.25">
      <c r="A597" s="14">
        <v>1</v>
      </c>
      <c r="B597" s="14" t="s">
        <v>9</v>
      </c>
      <c r="C597" s="14">
        <v>2</v>
      </c>
      <c r="D597" s="14" t="s">
        <v>10</v>
      </c>
      <c r="E597" s="14">
        <v>30</v>
      </c>
      <c r="F597" s="15">
        <v>13</v>
      </c>
      <c r="G597" s="14">
        <v>0</v>
      </c>
      <c r="H597" s="14">
        <v>0</v>
      </c>
      <c r="I597" s="20">
        <f>Table1342[[#This Row],[Age]]/$E$1</f>
        <v>0.375</v>
      </c>
      <c r="J597" s="20">
        <f>LOG10(Table1342[[#This Row],[Fare]]+1)</f>
        <v>1.146128035678238</v>
      </c>
      <c r="K597" s="14">
        <f>IF(Table1342[[#This Row],[Pclass]]=1,1,0)</f>
        <v>0</v>
      </c>
      <c r="L597" s="14">
        <f>IF(Table1342[[#This Row],[Pclass]]=2,1,0)</f>
        <v>1</v>
      </c>
      <c r="M597" s="14">
        <f>IF(Table1342[[#This Row],[Embarked]]="S",1,0)</f>
        <v>1</v>
      </c>
      <c r="N597" s="14">
        <f>IF(Table1342[[#This Row],[Embarked]]="C",1,0)</f>
        <v>0</v>
      </c>
      <c r="O597" s="14">
        <f>IF(Table1342[[#This Row],[Sex]]="male",1,0)</f>
        <v>0</v>
      </c>
      <c r="P597" s="14">
        <v>1</v>
      </c>
      <c r="V597" s="22">
        <v>-0.96459342269884263</v>
      </c>
      <c r="W597" s="22">
        <v>0.78797159495932956</v>
      </c>
      <c r="X597" s="20">
        <f t="shared" si="18"/>
        <v>0</v>
      </c>
      <c r="Y597" s="20">
        <f t="shared" si="18"/>
        <v>0.78797159495932956</v>
      </c>
      <c r="Z597" s="20">
        <f t="shared" si="19"/>
        <v>0.78797159495932956</v>
      </c>
      <c r="AA597" s="20">
        <f>(Table134[[#This Row],[Survived]]-Z597)^2</f>
        <v>4.4956044544090606E-2</v>
      </c>
    </row>
    <row r="598" spans="1:27" x14ac:dyDescent="0.25">
      <c r="A598" s="14">
        <v>0</v>
      </c>
      <c r="B598" s="14" t="s">
        <v>9</v>
      </c>
      <c r="C598" s="14">
        <v>1</v>
      </c>
      <c r="D598" s="14" t="s">
        <v>8</v>
      </c>
      <c r="E598" s="14">
        <v>19</v>
      </c>
      <c r="F598" s="15">
        <v>53.1</v>
      </c>
      <c r="G598" s="14">
        <v>1</v>
      </c>
      <c r="H598" s="14">
        <v>0</v>
      </c>
      <c r="I598" s="20">
        <f>Table1342[[#This Row],[Age]]/$E$1</f>
        <v>0.23749999999999999</v>
      </c>
      <c r="J598" s="20">
        <f>LOG10(Table1342[[#This Row],[Fare]]+1)</f>
        <v>1.7331972651065695</v>
      </c>
      <c r="K598" s="14">
        <f>IF(Table1342[[#This Row],[Pclass]]=1,1,0)</f>
        <v>1</v>
      </c>
      <c r="L598" s="14">
        <f>IF(Table1342[[#This Row],[Pclass]]=2,1,0)</f>
        <v>0</v>
      </c>
      <c r="M598" s="14">
        <f>IF(Table1342[[#This Row],[Embarked]]="S",1,0)</f>
        <v>1</v>
      </c>
      <c r="N598" s="14">
        <f>IF(Table1342[[#This Row],[Embarked]]="C",1,0)</f>
        <v>0</v>
      </c>
      <c r="O598" s="14">
        <f>IF(Table1342[[#This Row],[Sex]]="male",1,0)</f>
        <v>1</v>
      </c>
      <c r="P598" s="14">
        <v>1</v>
      </c>
      <c r="V598" s="22">
        <v>-1.1218866179023796</v>
      </c>
      <c r="W598" s="22">
        <v>0.49956727326469874</v>
      </c>
      <c r="X598" s="20">
        <f t="shared" si="18"/>
        <v>0</v>
      </c>
      <c r="Y598" s="20">
        <f t="shared" si="18"/>
        <v>0.49956727326469874</v>
      </c>
      <c r="Z598" s="20">
        <f t="shared" si="19"/>
        <v>0.49956727326469874</v>
      </c>
      <c r="AA598" s="20">
        <f>(Table134[[#This Row],[Survived]]-Z598)^2</f>
        <v>0.24956746051712619</v>
      </c>
    </row>
    <row r="599" spans="1:27" x14ac:dyDescent="0.25">
      <c r="A599" s="14">
        <v>0</v>
      </c>
      <c r="B599" s="14" t="s">
        <v>12</v>
      </c>
      <c r="C599" s="14">
        <v>3</v>
      </c>
      <c r="D599" s="14" t="s">
        <v>8</v>
      </c>
      <c r="E599" s="14">
        <v>31</v>
      </c>
      <c r="F599" s="15">
        <v>7.75</v>
      </c>
      <c r="G599" s="14">
        <v>0</v>
      </c>
      <c r="H599" s="14">
        <v>0</v>
      </c>
      <c r="I599" s="20">
        <f>Table1342[[#This Row],[Age]]/$E$1</f>
        <v>0.38750000000000001</v>
      </c>
      <c r="J599" s="20">
        <f>LOG10(Table1342[[#This Row],[Fare]]+1)</f>
        <v>0.94200805302231327</v>
      </c>
      <c r="K599" s="14">
        <f>IF(Table1342[[#This Row],[Pclass]]=1,1,0)</f>
        <v>0</v>
      </c>
      <c r="L599" s="14">
        <f>IF(Table1342[[#This Row],[Pclass]]=2,1,0)</f>
        <v>0</v>
      </c>
      <c r="M599" s="14">
        <f>IF(Table1342[[#This Row],[Embarked]]="S",1,0)</f>
        <v>0</v>
      </c>
      <c r="N599" s="14">
        <f>IF(Table1342[[#This Row],[Embarked]]="C",1,0)</f>
        <v>0</v>
      </c>
      <c r="O599" s="14">
        <f>IF(Table1342[[#This Row],[Sex]]="male",1,0)</f>
        <v>1</v>
      </c>
      <c r="P599" s="14">
        <v>1</v>
      </c>
      <c r="V599" s="22">
        <v>-5.2675772277995137E-2</v>
      </c>
      <c r="W599" s="22">
        <v>-2.6376524326816435</v>
      </c>
      <c r="X599" s="20">
        <f t="shared" si="18"/>
        <v>0</v>
      </c>
      <c r="Y599" s="20">
        <f t="shared" si="18"/>
        <v>0</v>
      </c>
      <c r="Z599" s="20">
        <f t="shared" si="19"/>
        <v>0</v>
      </c>
      <c r="AA599" s="20">
        <f>(Table134[[#This Row],[Survived]]-Z599)^2</f>
        <v>0</v>
      </c>
    </row>
    <row r="600" spans="1:27" x14ac:dyDescent="0.25">
      <c r="A600" s="14">
        <v>1</v>
      </c>
      <c r="B600" s="14" t="s">
        <v>9</v>
      </c>
      <c r="C600" s="14">
        <v>2</v>
      </c>
      <c r="D600" s="14" t="s">
        <v>10</v>
      </c>
      <c r="E600" s="14">
        <v>4</v>
      </c>
      <c r="F600" s="15">
        <v>23</v>
      </c>
      <c r="G600" s="14">
        <v>1</v>
      </c>
      <c r="H600" s="14">
        <v>1</v>
      </c>
      <c r="I600" s="20">
        <f>Table1342[[#This Row],[Age]]/$E$1</f>
        <v>0.05</v>
      </c>
      <c r="J600" s="20">
        <f>LOG10(Table1342[[#This Row],[Fare]]+1)</f>
        <v>1.3802112417116059</v>
      </c>
      <c r="K600" s="14">
        <f>IF(Table1342[[#This Row],[Pclass]]=1,1,0)</f>
        <v>0</v>
      </c>
      <c r="L600" s="14">
        <f>IF(Table1342[[#This Row],[Pclass]]=2,1,0)</f>
        <v>1</v>
      </c>
      <c r="M600" s="14">
        <f>IF(Table1342[[#This Row],[Embarked]]="S",1,0)</f>
        <v>1</v>
      </c>
      <c r="N600" s="14">
        <f>IF(Table1342[[#This Row],[Embarked]]="C",1,0)</f>
        <v>0</v>
      </c>
      <c r="O600" s="14">
        <f>IF(Table1342[[#This Row],[Sex]]="male",1,0)</f>
        <v>0</v>
      </c>
      <c r="P600" s="14">
        <v>1</v>
      </c>
      <c r="V600" s="22">
        <v>-0.77537493481149244</v>
      </c>
      <c r="W600" s="22">
        <v>0.88734953344425671</v>
      </c>
      <c r="X600" s="20">
        <f t="shared" si="18"/>
        <v>0</v>
      </c>
      <c r="Y600" s="20">
        <f t="shared" si="18"/>
        <v>0.88734953344425671</v>
      </c>
      <c r="Z600" s="20">
        <f t="shared" si="19"/>
        <v>0.88734953344425671</v>
      </c>
      <c r="AA600" s="20">
        <f>(Table134[[#This Row],[Survived]]-Z600)^2</f>
        <v>1.2690127615226638E-2</v>
      </c>
    </row>
    <row r="601" spans="1:27" x14ac:dyDescent="0.25">
      <c r="A601" s="14">
        <v>1</v>
      </c>
      <c r="B601" s="14" t="s">
        <v>9</v>
      </c>
      <c r="C601" s="14">
        <v>3</v>
      </c>
      <c r="D601" s="14" t="s">
        <v>8</v>
      </c>
      <c r="E601" s="14">
        <v>6</v>
      </c>
      <c r="F601" s="15">
        <v>12.475</v>
      </c>
      <c r="G601" s="14">
        <v>0</v>
      </c>
      <c r="H601" s="14">
        <v>1</v>
      </c>
      <c r="I601" s="20">
        <f>Table1342[[#This Row],[Age]]/$E$1</f>
        <v>7.4999999999999997E-2</v>
      </c>
      <c r="J601" s="20">
        <f>LOG10(Table1342[[#This Row],[Fare]]+1)</f>
        <v>1.1295287738587763</v>
      </c>
      <c r="K601" s="14">
        <f>IF(Table1342[[#This Row],[Pclass]]=1,1,0)</f>
        <v>0</v>
      </c>
      <c r="L601" s="14">
        <f>IF(Table1342[[#This Row],[Pclass]]=2,1,0)</f>
        <v>0</v>
      </c>
      <c r="M601" s="14">
        <f>IF(Table1342[[#This Row],[Embarked]]="S",1,0)</f>
        <v>1</v>
      </c>
      <c r="N601" s="14">
        <f>IF(Table1342[[#This Row],[Embarked]]="C",1,0)</f>
        <v>0</v>
      </c>
      <c r="O601" s="14">
        <f>IF(Table1342[[#This Row],[Sex]]="male",1,0)</f>
        <v>1</v>
      </c>
      <c r="P601" s="14">
        <v>1</v>
      </c>
      <c r="V601" s="22">
        <v>-1.3995002033113397</v>
      </c>
      <c r="W601" s="22">
        <v>0.2343415823440651</v>
      </c>
      <c r="X601" s="20">
        <f t="shared" si="18"/>
        <v>0</v>
      </c>
      <c r="Y601" s="20">
        <f t="shared" si="18"/>
        <v>0.2343415823440651</v>
      </c>
      <c r="Z601" s="20">
        <f t="shared" si="19"/>
        <v>0.2343415823440651</v>
      </c>
      <c r="AA601" s="20">
        <f>(Table134[[#This Row],[Survived]]-Z601)^2</f>
        <v>0.58623281252739001</v>
      </c>
    </row>
    <row r="602" spans="1:27" x14ac:dyDescent="0.25">
      <c r="A602" s="14">
        <v>0</v>
      </c>
      <c r="B602" s="14" t="s">
        <v>9</v>
      </c>
      <c r="C602" s="14">
        <v>3</v>
      </c>
      <c r="D602" s="14" t="s">
        <v>8</v>
      </c>
      <c r="E602" s="14">
        <v>33</v>
      </c>
      <c r="F602" s="15">
        <v>9.5</v>
      </c>
      <c r="G602" s="14">
        <v>0</v>
      </c>
      <c r="H602" s="14">
        <v>0</v>
      </c>
      <c r="I602" s="20">
        <f>Table1342[[#This Row],[Age]]/$E$1</f>
        <v>0.41249999999999998</v>
      </c>
      <c r="J602" s="20">
        <f>LOG10(Table1342[[#This Row],[Fare]]+1)</f>
        <v>1.0211892990699381</v>
      </c>
      <c r="K602" s="14">
        <f>IF(Table1342[[#This Row],[Pclass]]=1,1,0)</f>
        <v>0</v>
      </c>
      <c r="L602" s="14">
        <f>IF(Table1342[[#This Row],[Pclass]]=2,1,0)</f>
        <v>0</v>
      </c>
      <c r="M602" s="14">
        <f>IF(Table1342[[#This Row],[Embarked]]="S",1,0)</f>
        <v>1</v>
      </c>
      <c r="N602" s="14">
        <f>IF(Table1342[[#This Row],[Embarked]]="C",1,0)</f>
        <v>0</v>
      </c>
      <c r="O602" s="14">
        <f>IF(Table1342[[#This Row],[Sex]]="male",1,0)</f>
        <v>1</v>
      </c>
      <c r="P602" s="14">
        <v>1</v>
      </c>
      <c r="V602" s="22">
        <v>-1.6142021070941748</v>
      </c>
      <c r="W602" s="22">
        <v>5.9606792534913744E-2</v>
      </c>
      <c r="X602" s="20">
        <f t="shared" si="18"/>
        <v>0</v>
      </c>
      <c r="Y602" s="20">
        <f t="shared" si="18"/>
        <v>5.9606792534913744E-2</v>
      </c>
      <c r="Z602" s="20">
        <f t="shared" si="19"/>
        <v>5.9606792534913744E-2</v>
      </c>
      <c r="AA602" s="20">
        <f>(Table134[[#This Row],[Survived]]-Z602)^2</f>
        <v>3.5529697163002487E-3</v>
      </c>
    </row>
    <row r="603" spans="1:27" x14ac:dyDescent="0.25">
      <c r="A603" s="14">
        <v>0</v>
      </c>
      <c r="B603" s="14" t="s">
        <v>9</v>
      </c>
      <c r="C603" s="14">
        <v>3</v>
      </c>
      <c r="D603" s="14" t="s">
        <v>8</v>
      </c>
      <c r="E603" s="14">
        <v>23</v>
      </c>
      <c r="F603" s="15">
        <v>7.8958000000000004</v>
      </c>
      <c r="G603" s="14">
        <v>0</v>
      </c>
      <c r="H603" s="14">
        <v>0</v>
      </c>
      <c r="I603" s="20">
        <f>Table1342[[#This Row],[Age]]/$E$1</f>
        <v>0.28749999999999998</v>
      </c>
      <c r="J603" s="20">
        <f>LOG10(Table1342[[#This Row],[Fare]]+1)</f>
        <v>0.94918501031343461</v>
      </c>
      <c r="K603" s="14">
        <f>IF(Table1342[[#This Row],[Pclass]]=1,1,0)</f>
        <v>0</v>
      </c>
      <c r="L603" s="14">
        <f>IF(Table1342[[#This Row],[Pclass]]=2,1,0)</f>
        <v>0</v>
      </c>
      <c r="M603" s="14">
        <f>IF(Table1342[[#This Row],[Embarked]]="S",1,0)</f>
        <v>1</v>
      </c>
      <c r="N603" s="14">
        <f>IF(Table1342[[#This Row],[Embarked]]="C",1,0)</f>
        <v>0</v>
      </c>
      <c r="O603" s="14">
        <f>IF(Table1342[[#This Row],[Sex]]="male",1,0)</f>
        <v>1</v>
      </c>
      <c r="P603" s="14">
        <v>1</v>
      </c>
      <c r="V603" s="22">
        <v>-1.5231446536648521</v>
      </c>
      <c r="W603" s="22">
        <v>0.12007539204968998</v>
      </c>
      <c r="X603" s="20">
        <f t="shared" si="18"/>
        <v>0</v>
      </c>
      <c r="Y603" s="20">
        <f t="shared" si="18"/>
        <v>0.12007539204968998</v>
      </c>
      <c r="Z603" s="20">
        <f t="shared" si="19"/>
        <v>0.12007539204968998</v>
      </c>
      <c r="AA603" s="20">
        <f>(Table134[[#This Row],[Survived]]-Z603)^2</f>
        <v>1.4418099775886751E-2</v>
      </c>
    </row>
    <row r="604" spans="1:27" x14ac:dyDescent="0.25">
      <c r="A604" s="14">
        <v>1</v>
      </c>
      <c r="B604" s="14" t="s">
        <v>9</v>
      </c>
      <c r="C604" s="14">
        <v>2</v>
      </c>
      <c r="D604" s="14" t="s">
        <v>10</v>
      </c>
      <c r="E604" s="14">
        <v>48</v>
      </c>
      <c r="F604" s="15">
        <v>65</v>
      </c>
      <c r="G604" s="14">
        <v>1</v>
      </c>
      <c r="H604" s="14">
        <v>2</v>
      </c>
      <c r="I604" s="20">
        <f>Table1342[[#This Row],[Age]]/$E$1</f>
        <v>0.6</v>
      </c>
      <c r="J604" s="20">
        <f>LOG10(Table1342[[#This Row],[Fare]]+1)</f>
        <v>1.8195439355418688</v>
      </c>
      <c r="K604" s="14">
        <f>IF(Table1342[[#This Row],[Pclass]]=1,1,0)</f>
        <v>0</v>
      </c>
      <c r="L604" s="14">
        <f>IF(Table1342[[#This Row],[Pclass]]=2,1,0)</f>
        <v>1</v>
      </c>
      <c r="M604" s="14">
        <f>IF(Table1342[[#This Row],[Embarked]]="S",1,0)</f>
        <v>1</v>
      </c>
      <c r="N604" s="14">
        <f>IF(Table1342[[#This Row],[Embarked]]="C",1,0)</f>
        <v>0</v>
      </c>
      <c r="O604" s="14">
        <f>IF(Table1342[[#This Row],[Sex]]="male",1,0)</f>
        <v>0</v>
      </c>
      <c r="P604" s="14">
        <v>1</v>
      </c>
      <c r="V604" s="22">
        <v>-1.2092776677721477</v>
      </c>
      <c r="W604" s="22">
        <v>0.61987848727706885</v>
      </c>
      <c r="X604" s="20">
        <f t="shared" si="18"/>
        <v>0</v>
      </c>
      <c r="Y604" s="20">
        <f t="shared" si="18"/>
        <v>0.61987848727706885</v>
      </c>
      <c r="Z604" s="20">
        <f t="shared" si="19"/>
        <v>0.61987848727706885</v>
      </c>
      <c r="AA604" s="20">
        <f>(Table134[[#This Row],[Survived]]-Z604)^2</f>
        <v>0.14449236443476951</v>
      </c>
    </row>
    <row r="605" spans="1:27" x14ac:dyDescent="0.25">
      <c r="A605" s="14">
        <v>1</v>
      </c>
      <c r="B605" s="14" t="s">
        <v>9</v>
      </c>
      <c r="C605" s="14">
        <v>2</v>
      </c>
      <c r="D605" s="14" t="s">
        <v>8</v>
      </c>
      <c r="E605" s="14">
        <v>0.67</v>
      </c>
      <c r="F605" s="15">
        <v>14.5</v>
      </c>
      <c r="G605" s="14">
        <v>1</v>
      </c>
      <c r="H605" s="14">
        <v>1</v>
      </c>
      <c r="I605" s="20">
        <f>Table1342[[#This Row],[Age]]/$E$1</f>
        <v>8.3750000000000005E-3</v>
      </c>
      <c r="J605" s="20">
        <f>LOG10(Table1342[[#This Row],[Fare]]+1)</f>
        <v>1.1903316981702914</v>
      </c>
      <c r="K605" s="14">
        <f>IF(Table1342[[#This Row],[Pclass]]=1,1,0)</f>
        <v>0</v>
      </c>
      <c r="L605" s="14">
        <f>IF(Table1342[[#This Row],[Pclass]]=2,1,0)</f>
        <v>1</v>
      </c>
      <c r="M605" s="14">
        <f>IF(Table1342[[#This Row],[Embarked]]="S",1,0)</f>
        <v>1</v>
      </c>
      <c r="N605" s="14">
        <f>IF(Table1342[[#This Row],[Embarked]]="C",1,0)</f>
        <v>0</v>
      </c>
      <c r="O605" s="14">
        <f>IF(Table1342[[#This Row],[Sex]]="male",1,0)</f>
        <v>1</v>
      </c>
      <c r="P605" s="14">
        <v>1</v>
      </c>
      <c r="V605" s="22">
        <v>-1.2474646580849551</v>
      </c>
      <c r="W605" s="22">
        <v>0.4008784973155759</v>
      </c>
      <c r="X605" s="20">
        <f t="shared" si="18"/>
        <v>0</v>
      </c>
      <c r="Y605" s="20">
        <f t="shared" si="18"/>
        <v>0.4008784973155759</v>
      </c>
      <c r="Z605" s="20">
        <f t="shared" si="19"/>
        <v>0.4008784973155759</v>
      </c>
      <c r="AA605" s="20">
        <f>(Table134[[#This Row],[Survived]]-Z605)^2</f>
        <v>0.35894657497884241</v>
      </c>
    </row>
    <row r="606" spans="1:27" x14ac:dyDescent="0.25">
      <c r="A606" s="14">
        <v>0</v>
      </c>
      <c r="B606" s="14" t="s">
        <v>9</v>
      </c>
      <c r="C606" s="14">
        <v>3</v>
      </c>
      <c r="D606" s="14" t="s">
        <v>8</v>
      </c>
      <c r="E606" s="14">
        <v>28</v>
      </c>
      <c r="F606" s="15">
        <v>7.7957999999999998</v>
      </c>
      <c r="G606" s="14">
        <v>0</v>
      </c>
      <c r="H606" s="14">
        <v>0</v>
      </c>
      <c r="I606" s="20">
        <f>Table1342[[#This Row],[Age]]/$E$1</f>
        <v>0.35</v>
      </c>
      <c r="J606" s="20">
        <f>LOG10(Table1342[[#This Row],[Fare]]+1)</f>
        <v>0.94427534575879857</v>
      </c>
      <c r="K606" s="14">
        <f>IF(Table1342[[#This Row],[Pclass]]=1,1,0)</f>
        <v>0</v>
      </c>
      <c r="L606" s="14">
        <f>IF(Table1342[[#This Row],[Pclass]]=2,1,0)</f>
        <v>0</v>
      </c>
      <c r="M606" s="14">
        <f>IF(Table1342[[#This Row],[Embarked]]="S",1,0)</f>
        <v>1</v>
      </c>
      <c r="N606" s="14">
        <f>IF(Table1342[[#This Row],[Embarked]]="C",1,0)</f>
        <v>0</v>
      </c>
      <c r="O606" s="14">
        <f>IF(Table1342[[#This Row],[Sex]]="male",1,0)</f>
        <v>1</v>
      </c>
      <c r="P606" s="14">
        <v>1</v>
      </c>
      <c r="V606" s="22">
        <v>-1.569149311467253</v>
      </c>
      <c r="W606" s="22">
        <v>8.691775531205792E-2</v>
      </c>
      <c r="X606" s="20">
        <f t="shared" si="18"/>
        <v>0</v>
      </c>
      <c r="Y606" s="20">
        <f t="shared" si="18"/>
        <v>8.691775531205792E-2</v>
      </c>
      <c r="Z606" s="20">
        <f t="shared" si="19"/>
        <v>8.691775531205792E-2</v>
      </c>
      <c r="AA606" s="20">
        <f>(Table134[[#This Row],[Survived]]-Z606)^2</f>
        <v>7.5546961884867727E-3</v>
      </c>
    </row>
    <row r="607" spans="1:27" x14ac:dyDescent="0.25">
      <c r="A607" s="14">
        <v>0</v>
      </c>
      <c r="B607" s="14" t="s">
        <v>9</v>
      </c>
      <c r="C607" s="14">
        <v>2</v>
      </c>
      <c r="D607" s="14" t="s">
        <v>8</v>
      </c>
      <c r="E607" s="14">
        <v>18</v>
      </c>
      <c r="F607" s="15">
        <v>11.5</v>
      </c>
      <c r="G607" s="14">
        <v>0</v>
      </c>
      <c r="H607" s="14">
        <v>0</v>
      </c>
      <c r="I607" s="20">
        <f>Table1342[[#This Row],[Age]]/$E$1</f>
        <v>0.22500000000000001</v>
      </c>
      <c r="J607" s="20">
        <f>LOG10(Table1342[[#This Row],[Fare]]+1)</f>
        <v>1.0969100130080565</v>
      </c>
      <c r="K607" s="14">
        <f>IF(Table1342[[#This Row],[Pclass]]=1,1,0)</f>
        <v>0</v>
      </c>
      <c r="L607" s="14">
        <f>IF(Table1342[[#This Row],[Pclass]]=2,1,0)</f>
        <v>1</v>
      </c>
      <c r="M607" s="14">
        <f>IF(Table1342[[#This Row],[Embarked]]="S",1,0)</f>
        <v>1</v>
      </c>
      <c r="N607" s="14">
        <f>IF(Table1342[[#This Row],[Embarked]]="C",1,0)</f>
        <v>0</v>
      </c>
      <c r="O607" s="14">
        <f>IF(Table1342[[#This Row],[Sex]]="male",1,0)</f>
        <v>1</v>
      </c>
      <c r="P607" s="14">
        <v>1</v>
      </c>
      <c r="V607" s="22">
        <v>-1.3553737768013081</v>
      </c>
      <c r="W607" s="22">
        <v>0.36843849514993066</v>
      </c>
      <c r="X607" s="20">
        <f t="shared" si="18"/>
        <v>0</v>
      </c>
      <c r="Y607" s="20">
        <f t="shared" si="18"/>
        <v>0.36843849514993066</v>
      </c>
      <c r="Z607" s="20">
        <f t="shared" si="19"/>
        <v>0.36843849514993066</v>
      </c>
      <c r="AA607" s="20">
        <f>(Table134[[#This Row],[Survived]]-Z607)^2</f>
        <v>0.13574692470834548</v>
      </c>
    </row>
    <row r="608" spans="1:27" x14ac:dyDescent="0.25">
      <c r="A608" s="14">
        <v>0</v>
      </c>
      <c r="B608" s="14" t="s">
        <v>9</v>
      </c>
      <c r="C608" s="14">
        <v>3</v>
      </c>
      <c r="D608" s="14" t="s">
        <v>8</v>
      </c>
      <c r="E608" s="14">
        <v>34</v>
      </c>
      <c r="F608" s="15">
        <v>8.0500000000000007</v>
      </c>
      <c r="G608" s="14">
        <v>0</v>
      </c>
      <c r="H608" s="14">
        <v>0</v>
      </c>
      <c r="I608" s="20">
        <f>Table1342[[#This Row],[Age]]/$E$1</f>
        <v>0.42499999999999999</v>
      </c>
      <c r="J608" s="20">
        <f>LOG10(Table1342[[#This Row],[Fare]]+1)</f>
        <v>0.9566485792052033</v>
      </c>
      <c r="K608" s="14">
        <f>IF(Table1342[[#This Row],[Pclass]]=1,1,0)</f>
        <v>0</v>
      </c>
      <c r="L608" s="14">
        <f>IF(Table1342[[#This Row],[Pclass]]=2,1,0)</f>
        <v>0</v>
      </c>
      <c r="M608" s="14">
        <f>IF(Table1342[[#This Row],[Embarked]]="S",1,0)</f>
        <v>1</v>
      </c>
      <c r="N608" s="14">
        <f>IF(Table1342[[#This Row],[Embarked]]="C",1,0)</f>
        <v>0</v>
      </c>
      <c r="O608" s="14">
        <f>IF(Table1342[[#This Row],[Sex]]="male",1,0)</f>
        <v>1</v>
      </c>
      <c r="P608" s="14">
        <v>1</v>
      </c>
      <c r="V608" s="22">
        <v>-1.6241424242599198</v>
      </c>
      <c r="W608" s="22">
        <v>4.8433697430598777E-2</v>
      </c>
      <c r="X608" s="20">
        <f t="shared" si="18"/>
        <v>0</v>
      </c>
      <c r="Y608" s="20">
        <f t="shared" si="18"/>
        <v>4.8433697430598777E-2</v>
      </c>
      <c r="Z608" s="20">
        <f t="shared" si="19"/>
        <v>4.8433697430598777E-2</v>
      </c>
      <c r="AA608" s="20">
        <f>(Table134[[#This Row],[Survived]]-Z608)^2</f>
        <v>2.3458230467987905E-3</v>
      </c>
    </row>
    <row r="609" spans="1:27" x14ac:dyDescent="0.25">
      <c r="A609" s="14">
        <v>1</v>
      </c>
      <c r="B609" s="14" t="s">
        <v>9</v>
      </c>
      <c r="C609" s="14">
        <v>1</v>
      </c>
      <c r="D609" s="14" t="s">
        <v>10</v>
      </c>
      <c r="E609" s="14">
        <v>33</v>
      </c>
      <c r="F609" s="15">
        <v>86.5</v>
      </c>
      <c r="G609" s="14">
        <v>0</v>
      </c>
      <c r="H609" s="14">
        <v>0</v>
      </c>
      <c r="I609" s="20">
        <f>Table1342[[#This Row],[Age]]/$E$1</f>
        <v>0.41249999999999998</v>
      </c>
      <c r="J609" s="20">
        <f>LOG10(Table1342[[#This Row],[Fare]]+1)</f>
        <v>1.9420080530223132</v>
      </c>
      <c r="K609" s="14">
        <f>IF(Table1342[[#This Row],[Pclass]]=1,1,0)</f>
        <v>1</v>
      </c>
      <c r="L609" s="14">
        <f>IF(Table1342[[#This Row],[Pclass]]=2,1,0)</f>
        <v>0</v>
      </c>
      <c r="M609" s="14">
        <f>IF(Table1342[[#This Row],[Embarked]]="S",1,0)</f>
        <v>1</v>
      </c>
      <c r="N609" s="14">
        <f>IF(Table1342[[#This Row],[Embarked]]="C",1,0)</f>
        <v>0</v>
      </c>
      <c r="O609" s="14">
        <f>IF(Table1342[[#This Row],[Sex]]="male",1,0)</f>
        <v>0</v>
      </c>
      <c r="P609" s="14">
        <v>1</v>
      </c>
      <c r="V609" s="22">
        <v>-0.7298720263581806</v>
      </c>
      <c r="W609" s="22">
        <v>0.99516173871339886</v>
      </c>
      <c r="X609" s="20">
        <f t="shared" si="18"/>
        <v>0</v>
      </c>
      <c r="Y609" s="20">
        <f t="shared" si="18"/>
        <v>0.99516173871339886</v>
      </c>
      <c r="Z609" s="20">
        <f t="shared" si="19"/>
        <v>0.99516173871339886</v>
      </c>
      <c r="AA609" s="20">
        <f>(Table134[[#This Row],[Survived]]-Z609)^2</f>
        <v>2.340877227742334E-5</v>
      </c>
    </row>
    <row r="610" spans="1:27" x14ac:dyDescent="0.25">
      <c r="A610" s="14">
        <v>0</v>
      </c>
      <c r="B610" s="14" t="s">
        <v>9</v>
      </c>
      <c r="C610" s="14">
        <v>3</v>
      </c>
      <c r="D610" s="14" t="s">
        <v>8</v>
      </c>
      <c r="E610" s="14">
        <v>41</v>
      </c>
      <c r="F610" s="15">
        <v>7.125</v>
      </c>
      <c r="G610" s="14">
        <v>0</v>
      </c>
      <c r="H610" s="14">
        <v>0</v>
      </c>
      <c r="I610" s="20">
        <f>Table1342[[#This Row],[Age]]/$E$1</f>
        <v>0.51249999999999996</v>
      </c>
      <c r="J610" s="20">
        <f>LOG10(Table1342[[#This Row],[Fare]]+1)</f>
        <v>0.90982336965091204</v>
      </c>
      <c r="K610" s="14">
        <f>IF(Table1342[[#This Row],[Pclass]]=1,1,0)</f>
        <v>0</v>
      </c>
      <c r="L610" s="14">
        <f>IF(Table1342[[#This Row],[Pclass]]=2,1,0)</f>
        <v>0</v>
      </c>
      <c r="M610" s="14">
        <f>IF(Table1342[[#This Row],[Embarked]]="S",1,0)</f>
        <v>1</v>
      </c>
      <c r="N610" s="14">
        <f>IF(Table1342[[#This Row],[Embarked]]="C",1,0)</f>
        <v>0</v>
      </c>
      <c r="O610" s="14">
        <f>IF(Table1342[[#This Row],[Sex]]="male",1,0)</f>
        <v>1</v>
      </c>
      <c r="P610" s="14">
        <v>1</v>
      </c>
      <c r="V610" s="22">
        <v>-1.6890137069873685</v>
      </c>
      <c r="W610" s="22">
        <v>-8.4172529384751726E-4</v>
      </c>
      <c r="X610" s="20">
        <f t="shared" si="18"/>
        <v>0</v>
      </c>
      <c r="Y610" s="20">
        <f t="shared" si="18"/>
        <v>0</v>
      </c>
      <c r="Z610" s="20">
        <f t="shared" si="19"/>
        <v>0</v>
      </c>
      <c r="AA610" s="20">
        <f>(Table134[[#This Row],[Survived]]-Z610)^2</f>
        <v>0</v>
      </c>
    </row>
    <row r="611" spans="1:27" x14ac:dyDescent="0.25">
      <c r="A611" s="14">
        <v>1</v>
      </c>
      <c r="B611" s="14" t="s">
        <v>11</v>
      </c>
      <c r="C611" s="14">
        <v>3</v>
      </c>
      <c r="D611" s="14" t="s">
        <v>8</v>
      </c>
      <c r="E611" s="14">
        <v>20</v>
      </c>
      <c r="F611" s="15">
        <v>7.2291999999999996</v>
      </c>
      <c r="G611" s="14">
        <v>0</v>
      </c>
      <c r="H611" s="14">
        <v>0</v>
      </c>
      <c r="I611" s="20">
        <f>Table1342[[#This Row],[Age]]/$E$1</f>
        <v>0.25</v>
      </c>
      <c r="J611" s="20">
        <f>LOG10(Table1342[[#This Row],[Fare]]+1)</f>
        <v>0.91535761741483168</v>
      </c>
      <c r="K611" s="14">
        <f>IF(Table1342[[#This Row],[Pclass]]=1,1,0)</f>
        <v>0</v>
      </c>
      <c r="L611" s="14">
        <f>IF(Table1342[[#This Row],[Pclass]]=2,1,0)</f>
        <v>0</v>
      </c>
      <c r="M611" s="14">
        <f>IF(Table1342[[#This Row],[Embarked]]="S",1,0)</f>
        <v>0</v>
      </c>
      <c r="N611" s="14">
        <f>IF(Table1342[[#This Row],[Embarked]]="C",1,0)</f>
        <v>1</v>
      </c>
      <c r="O611" s="14">
        <f>IF(Table1342[[#This Row],[Sex]]="male",1,0)</f>
        <v>1</v>
      </c>
      <c r="P611" s="14">
        <v>1</v>
      </c>
      <c r="V611" s="22">
        <v>0.26008042400657105</v>
      </c>
      <c r="W611" s="22">
        <v>-3.2347389247527349</v>
      </c>
      <c r="X611" s="20">
        <f t="shared" si="18"/>
        <v>0.26008042400657105</v>
      </c>
      <c r="Y611" s="20">
        <f t="shared" si="18"/>
        <v>0</v>
      </c>
      <c r="Z611" s="20">
        <f t="shared" si="19"/>
        <v>0.26008042400657105</v>
      </c>
      <c r="AA611" s="20">
        <f>(Table134[[#This Row],[Survived]]-Z611)^2</f>
        <v>0.54748097893829573</v>
      </c>
    </row>
    <row r="612" spans="1:27" x14ac:dyDescent="0.25">
      <c r="A612" s="14">
        <v>1</v>
      </c>
      <c r="B612" s="14" t="s">
        <v>9</v>
      </c>
      <c r="C612" s="14">
        <v>1</v>
      </c>
      <c r="D612" s="14" t="s">
        <v>10</v>
      </c>
      <c r="E612" s="14">
        <v>36</v>
      </c>
      <c r="F612" s="15">
        <v>120</v>
      </c>
      <c r="G612" s="14">
        <v>1</v>
      </c>
      <c r="H612" s="14">
        <v>2</v>
      </c>
      <c r="I612" s="20">
        <f>Table1342[[#This Row],[Age]]/$E$1</f>
        <v>0.45</v>
      </c>
      <c r="J612" s="20">
        <f>LOG10(Table1342[[#This Row],[Fare]]+1)</f>
        <v>2.0827853703164503</v>
      </c>
      <c r="K612" s="14">
        <f>IF(Table1342[[#This Row],[Pclass]]=1,1,0)</f>
        <v>1</v>
      </c>
      <c r="L612" s="14">
        <f>IF(Table1342[[#This Row],[Pclass]]=2,1,0)</f>
        <v>0</v>
      </c>
      <c r="M612" s="14">
        <f>IF(Table1342[[#This Row],[Embarked]]="S",1,0)</f>
        <v>1</v>
      </c>
      <c r="N612" s="14">
        <f>IF(Table1342[[#This Row],[Embarked]]="C",1,0)</f>
        <v>0</v>
      </c>
      <c r="O612" s="14">
        <f>IF(Table1342[[#This Row],[Sex]]="male",1,0)</f>
        <v>0</v>
      </c>
      <c r="P612" s="14">
        <v>1</v>
      </c>
      <c r="V612" s="22">
        <v>-0.84290987874840773</v>
      </c>
      <c r="W612" s="22">
        <v>0.88742960952733929</v>
      </c>
      <c r="X612" s="20">
        <f t="shared" si="18"/>
        <v>0</v>
      </c>
      <c r="Y612" s="20">
        <f t="shared" si="18"/>
        <v>0.88742960952733929</v>
      </c>
      <c r="Z612" s="20">
        <f t="shared" si="19"/>
        <v>0.88742960952733929</v>
      </c>
      <c r="AA612" s="20">
        <f>(Table134[[#This Row],[Survived]]-Z612)^2</f>
        <v>1.2672092811167301E-2</v>
      </c>
    </row>
    <row r="613" spans="1:27" x14ac:dyDescent="0.25">
      <c r="A613" s="14">
        <v>0</v>
      </c>
      <c r="B613" s="14" t="s">
        <v>9</v>
      </c>
      <c r="C613" s="14">
        <v>3</v>
      </c>
      <c r="D613" s="14" t="s">
        <v>8</v>
      </c>
      <c r="E613" s="14">
        <v>16</v>
      </c>
      <c r="F613" s="15">
        <v>7.7750000000000004</v>
      </c>
      <c r="G613" s="14">
        <v>0</v>
      </c>
      <c r="H613" s="14">
        <v>0</v>
      </c>
      <c r="I613" s="20">
        <f>Table1342[[#This Row],[Age]]/$E$1</f>
        <v>0.2</v>
      </c>
      <c r="J613" s="20">
        <f>LOG10(Table1342[[#This Row],[Fare]]+1)</f>
        <v>0.94324712513786169</v>
      </c>
      <c r="K613" s="14">
        <f>IF(Table1342[[#This Row],[Pclass]]=1,1,0)</f>
        <v>0</v>
      </c>
      <c r="L613" s="14">
        <f>IF(Table1342[[#This Row],[Pclass]]=2,1,0)</f>
        <v>0</v>
      </c>
      <c r="M613" s="14">
        <f>IF(Table1342[[#This Row],[Embarked]]="S",1,0)</f>
        <v>1</v>
      </c>
      <c r="N613" s="14">
        <f>IF(Table1342[[#This Row],[Embarked]]="C",1,0)</f>
        <v>0</v>
      </c>
      <c r="O613" s="14">
        <f>IF(Table1342[[#This Row],[Sex]]="male",1,0)</f>
        <v>1</v>
      </c>
      <c r="P613" s="14">
        <v>1</v>
      </c>
      <c r="V613" s="22">
        <v>-1.458887169195713</v>
      </c>
      <c r="W613" s="22">
        <v>0.16558064889687207</v>
      </c>
      <c r="X613" s="20">
        <f t="shared" si="18"/>
        <v>0</v>
      </c>
      <c r="Y613" s="20">
        <f t="shared" si="18"/>
        <v>0.16558064889687207</v>
      </c>
      <c r="Z613" s="20">
        <f t="shared" si="19"/>
        <v>0.16558064889687207</v>
      </c>
      <c r="AA613" s="20">
        <f>(Table134[[#This Row],[Survived]]-Z613)^2</f>
        <v>2.7416951289109225E-2</v>
      </c>
    </row>
    <row r="614" spans="1:27" x14ac:dyDescent="0.25">
      <c r="A614" s="14">
        <v>1</v>
      </c>
      <c r="B614" s="14" t="s">
        <v>9</v>
      </c>
      <c r="C614" s="14">
        <v>1</v>
      </c>
      <c r="D614" s="14" t="s">
        <v>10</v>
      </c>
      <c r="E614" s="14">
        <v>51</v>
      </c>
      <c r="F614" s="15">
        <v>77.958299999999994</v>
      </c>
      <c r="G614" s="14">
        <v>1</v>
      </c>
      <c r="H614" s="14">
        <v>0</v>
      </c>
      <c r="I614" s="20">
        <f>Table1342[[#This Row],[Age]]/$E$1</f>
        <v>0.63749999999999996</v>
      </c>
      <c r="J614" s="20">
        <f>LOG10(Table1342[[#This Row],[Fare]]+1)</f>
        <v>1.8973977892491294</v>
      </c>
      <c r="K614" s="14">
        <f>IF(Table1342[[#This Row],[Pclass]]=1,1,0)</f>
        <v>1</v>
      </c>
      <c r="L614" s="14">
        <f>IF(Table1342[[#This Row],[Pclass]]=2,1,0)</f>
        <v>0</v>
      </c>
      <c r="M614" s="14">
        <f>IF(Table1342[[#This Row],[Embarked]]="S",1,0)</f>
        <v>1</v>
      </c>
      <c r="N614" s="14">
        <f>IF(Table1342[[#This Row],[Embarked]]="C",1,0)</f>
        <v>0</v>
      </c>
      <c r="O614" s="14">
        <f>IF(Table1342[[#This Row],[Sex]]="male",1,0)</f>
        <v>0</v>
      </c>
      <c r="P614" s="14">
        <v>1</v>
      </c>
      <c r="V614" s="22">
        <v>-0.91355883384929015</v>
      </c>
      <c r="W614" s="22">
        <v>0.79608912736476833</v>
      </c>
      <c r="X614" s="20">
        <f t="shared" si="18"/>
        <v>0</v>
      </c>
      <c r="Y614" s="20">
        <f t="shared" si="18"/>
        <v>0.79608912736476833</v>
      </c>
      <c r="Z614" s="20">
        <f t="shared" si="19"/>
        <v>0.79608912736476833</v>
      </c>
      <c r="AA614" s="20">
        <f>(Table134[[#This Row],[Survived]]-Z614)^2</f>
        <v>4.1579643978861672E-2</v>
      </c>
    </row>
    <row r="615" spans="1:27" x14ac:dyDescent="0.25">
      <c r="A615" s="14">
        <v>0</v>
      </c>
      <c r="B615" s="14" t="s">
        <v>12</v>
      </c>
      <c r="C615" s="14">
        <v>3</v>
      </c>
      <c r="D615" s="14" t="s">
        <v>10</v>
      </c>
      <c r="E615" s="14">
        <v>30.5</v>
      </c>
      <c r="F615" s="15">
        <v>7.75</v>
      </c>
      <c r="G615" s="14">
        <v>0</v>
      </c>
      <c r="H615" s="14">
        <v>0</v>
      </c>
      <c r="I615" s="20">
        <f>Table1342[[#This Row],[Age]]/$E$1</f>
        <v>0.38124999999999998</v>
      </c>
      <c r="J615" s="20">
        <f>LOG10(Table1342[[#This Row],[Fare]]+1)</f>
        <v>0.94200805302231327</v>
      </c>
      <c r="K615" s="14">
        <f>IF(Table1342[[#This Row],[Pclass]]=1,1,0)</f>
        <v>0</v>
      </c>
      <c r="L615" s="14">
        <f>IF(Table1342[[#This Row],[Pclass]]=2,1,0)</f>
        <v>0</v>
      </c>
      <c r="M615" s="14">
        <f>IF(Table1342[[#This Row],[Embarked]]="S",1,0)</f>
        <v>0</v>
      </c>
      <c r="N615" s="14">
        <f>IF(Table1342[[#This Row],[Embarked]]="C",1,0)</f>
        <v>0</v>
      </c>
      <c r="O615" s="14">
        <f>IF(Table1342[[#This Row],[Sex]]="male",1,0)</f>
        <v>0</v>
      </c>
      <c r="P615" s="14">
        <v>1</v>
      </c>
      <c r="V615" s="22">
        <v>0.45240088171949139</v>
      </c>
      <c r="W615" s="22">
        <v>-2.1396191404996845</v>
      </c>
      <c r="X615" s="20">
        <f t="shared" si="18"/>
        <v>0.45240088171949139</v>
      </c>
      <c r="Y615" s="20">
        <f t="shared" si="18"/>
        <v>0</v>
      </c>
      <c r="Z615" s="20">
        <f t="shared" si="19"/>
        <v>0.45240088171949139</v>
      </c>
      <c r="AA615" s="20">
        <f>(Table134[[#This Row],[Survived]]-Z615)^2</f>
        <v>0.20466655778057324</v>
      </c>
    </row>
    <row r="616" spans="1:27" x14ac:dyDescent="0.25">
      <c r="A616" s="14">
        <v>0</v>
      </c>
      <c r="B616" s="14" t="s">
        <v>9</v>
      </c>
      <c r="C616" s="14">
        <v>3</v>
      </c>
      <c r="D616" s="14" t="s">
        <v>8</v>
      </c>
      <c r="E616" s="14">
        <v>32</v>
      </c>
      <c r="F616" s="15">
        <v>8.3625000000000007</v>
      </c>
      <c r="G616" s="14">
        <v>0</v>
      </c>
      <c r="H616" s="14">
        <v>0</v>
      </c>
      <c r="I616" s="20">
        <f>Table1342[[#This Row],[Age]]/$E$1</f>
        <v>0.4</v>
      </c>
      <c r="J616" s="20">
        <f>LOG10(Table1342[[#This Row],[Fare]]+1)</f>
        <v>0.97139183070752289</v>
      </c>
      <c r="K616" s="14">
        <f>IF(Table1342[[#This Row],[Pclass]]=1,1,0)</f>
        <v>0</v>
      </c>
      <c r="L616" s="14">
        <f>IF(Table1342[[#This Row],[Pclass]]=2,1,0)</f>
        <v>0</v>
      </c>
      <c r="M616" s="14">
        <f>IF(Table1342[[#This Row],[Embarked]]="S",1,0)</f>
        <v>1</v>
      </c>
      <c r="N616" s="14">
        <f>IF(Table1342[[#This Row],[Embarked]]="C",1,0)</f>
        <v>0</v>
      </c>
      <c r="O616" s="14">
        <f>IF(Table1342[[#This Row],[Sex]]="male",1,0)</f>
        <v>1</v>
      </c>
      <c r="P616" s="14">
        <v>1</v>
      </c>
      <c r="V616" s="22">
        <v>-1.6055918972913765</v>
      </c>
      <c r="W616" s="22">
        <v>6.2609898029461153E-2</v>
      </c>
      <c r="X616" s="20">
        <f t="shared" si="18"/>
        <v>0</v>
      </c>
      <c r="Y616" s="20">
        <f t="shared" si="18"/>
        <v>6.2609898029461153E-2</v>
      </c>
      <c r="Z616" s="20">
        <f t="shared" si="19"/>
        <v>6.2609898029461153E-2</v>
      </c>
      <c r="AA616" s="20">
        <f>(Table134[[#This Row],[Survived]]-Z616)^2</f>
        <v>3.9199993312595237E-3</v>
      </c>
    </row>
    <row r="617" spans="1:27" x14ac:dyDescent="0.25">
      <c r="A617" s="14">
        <v>0</v>
      </c>
      <c r="B617" s="14" t="s">
        <v>9</v>
      </c>
      <c r="C617" s="14">
        <v>3</v>
      </c>
      <c r="D617" s="14" t="s">
        <v>8</v>
      </c>
      <c r="E617" s="14">
        <v>24</v>
      </c>
      <c r="F617" s="15">
        <v>9.5</v>
      </c>
      <c r="G617" s="14">
        <v>0</v>
      </c>
      <c r="H617" s="14">
        <v>0</v>
      </c>
      <c r="I617" s="20">
        <f>Table1342[[#This Row],[Age]]/$E$1</f>
        <v>0.3</v>
      </c>
      <c r="J617" s="20">
        <f>LOG10(Table1342[[#This Row],[Fare]]+1)</f>
        <v>1.0211892990699381</v>
      </c>
      <c r="K617" s="14">
        <f>IF(Table1342[[#This Row],[Pclass]]=1,1,0)</f>
        <v>0</v>
      </c>
      <c r="L617" s="14">
        <f>IF(Table1342[[#This Row],[Pclass]]=2,1,0)</f>
        <v>0</v>
      </c>
      <c r="M617" s="14">
        <f>IF(Table1342[[#This Row],[Embarked]]="S",1,0)</f>
        <v>1</v>
      </c>
      <c r="N617" s="14">
        <f>IF(Table1342[[#This Row],[Embarked]]="C",1,0)</f>
        <v>0</v>
      </c>
      <c r="O617" s="14">
        <f>IF(Table1342[[#This Row],[Sex]]="male",1,0)</f>
        <v>1</v>
      </c>
      <c r="P617" s="14">
        <v>1</v>
      </c>
      <c r="V617" s="22">
        <v>-1.5314965293469875</v>
      </c>
      <c r="W617" s="22">
        <v>0.11865906604412002</v>
      </c>
      <c r="X617" s="20">
        <f t="shared" si="18"/>
        <v>0</v>
      </c>
      <c r="Y617" s="20">
        <f t="shared" si="18"/>
        <v>0.11865906604412002</v>
      </c>
      <c r="Z617" s="20">
        <f t="shared" si="19"/>
        <v>0.11865906604412002</v>
      </c>
      <c r="AA617" s="20">
        <f>(Table134[[#This Row],[Survived]]-Z617)^2</f>
        <v>1.4079973954462838E-2</v>
      </c>
    </row>
    <row r="618" spans="1:27" x14ac:dyDescent="0.25">
      <c r="A618" s="14">
        <v>0</v>
      </c>
      <c r="B618" s="14" t="s">
        <v>9</v>
      </c>
      <c r="C618" s="14">
        <v>3</v>
      </c>
      <c r="D618" s="14" t="s">
        <v>8</v>
      </c>
      <c r="E618" s="14">
        <v>48</v>
      </c>
      <c r="F618" s="15">
        <v>7.8541999999999996</v>
      </c>
      <c r="G618" s="14">
        <v>0</v>
      </c>
      <c r="H618" s="14">
        <v>0</v>
      </c>
      <c r="I618" s="20">
        <f>Table1342[[#This Row],[Age]]/$E$1</f>
        <v>0.6</v>
      </c>
      <c r="J618" s="20">
        <f>LOG10(Table1342[[#This Row],[Fare]]+1)</f>
        <v>0.94714932766263737</v>
      </c>
      <c r="K618" s="14">
        <f>IF(Table1342[[#This Row],[Pclass]]=1,1,0)</f>
        <v>0</v>
      </c>
      <c r="L618" s="14">
        <f>IF(Table1342[[#This Row],[Pclass]]=2,1,0)</f>
        <v>0</v>
      </c>
      <c r="M618" s="14">
        <f>IF(Table1342[[#This Row],[Embarked]]="S",1,0)</f>
        <v>1</v>
      </c>
      <c r="N618" s="14">
        <f>IF(Table1342[[#This Row],[Embarked]]="C",1,0)</f>
        <v>0</v>
      </c>
      <c r="O618" s="14">
        <f>IF(Table1342[[#This Row],[Sex]]="male",1,0)</f>
        <v>1</v>
      </c>
      <c r="P618" s="14">
        <v>1</v>
      </c>
      <c r="V618" s="22">
        <v>-1.7529060509252863</v>
      </c>
      <c r="W618" s="22">
        <v>-4.4104159922852659E-2</v>
      </c>
      <c r="X618" s="20">
        <f t="shared" si="18"/>
        <v>0</v>
      </c>
      <c r="Y618" s="20">
        <f t="shared" si="18"/>
        <v>0</v>
      </c>
      <c r="Z618" s="20">
        <f t="shared" si="19"/>
        <v>0</v>
      </c>
      <c r="AA618" s="20">
        <f>(Table134[[#This Row],[Survived]]-Z618)^2</f>
        <v>0</v>
      </c>
    </row>
    <row r="619" spans="1:27" x14ac:dyDescent="0.25">
      <c r="A619" s="14">
        <v>0</v>
      </c>
      <c r="B619" s="14" t="s">
        <v>9</v>
      </c>
      <c r="C619" s="14">
        <v>2</v>
      </c>
      <c r="D619" s="14" t="s">
        <v>10</v>
      </c>
      <c r="E619" s="14">
        <v>57</v>
      </c>
      <c r="F619" s="15">
        <v>10.5</v>
      </c>
      <c r="G619" s="14">
        <v>0</v>
      </c>
      <c r="H619" s="14">
        <v>0</v>
      </c>
      <c r="I619" s="20">
        <f>Table1342[[#This Row],[Age]]/$E$1</f>
        <v>0.71250000000000002</v>
      </c>
      <c r="J619" s="20">
        <f>LOG10(Table1342[[#This Row],[Fare]]+1)</f>
        <v>1.0606978403536116</v>
      </c>
      <c r="K619" s="14">
        <f>IF(Table1342[[#This Row],[Pclass]]=1,1,0)</f>
        <v>0</v>
      </c>
      <c r="L619" s="14">
        <f>IF(Table1342[[#This Row],[Pclass]]=2,1,0)</f>
        <v>1</v>
      </c>
      <c r="M619" s="14">
        <f>IF(Table1342[[#This Row],[Embarked]]="S",1,0)</f>
        <v>1</v>
      </c>
      <c r="N619" s="14">
        <f>IF(Table1342[[#This Row],[Embarked]]="C",1,0)</f>
        <v>0</v>
      </c>
      <c r="O619" s="14">
        <f>IF(Table1342[[#This Row],[Sex]]="male",1,0)</f>
        <v>0</v>
      </c>
      <c r="P619" s="14">
        <v>1</v>
      </c>
      <c r="V619" s="22">
        <v>-1.2137039737853532</v>
      </c>
      <c r="W619" s="22">
        <v>0.6047103939182108</v>
      </c>
      <c r="X619" s="20">
        <f t="shared" si="18"/>
        <v>0</v>
      </c>
      <c r="Y619" s="20">
        <f t="shared" si="18"/>
        <v>0.6047103939182108</v>
      </c>
      <c r="Z619" s="20">
        <f t="shared" si="19"/>
        <v>0.6047103939182108</v>
      </c>
      <c r="AA619" s="20">
        <f>(Table134[[#This Row],[Survived]]-Z619)^2</f>
        <v>0.36567466051271769</v>
      </c>
    </row>
    <row r="620" spans="1:27" x14ac:dyDescent="0.25">
      <c r="A620" s="14">
        <v>1</v>
      </c>
      <c r="B620" s="14" t="s">
        <v>9</v>
      </c>
      <c r="C620" s="14">
        <v>2</v>
      </c>
      <c r="D620" s="14" t="s">
        <v>10</v>
      </c>
      <c r="E620" s="14">
        <v>54</v>
      </c>
      <c r="F620" s="15">
        <v>23</v>
      </c>
      <c r="G620" s="14">
        <v>1</v>
      </c>
      <c r="H620" s="14">
        <v>3</v>
      </c>
      <c r="I620" s="20">
        <f>Table1342[[#This Row],[Age]]/$E$1</f>
        <v>0.67500000000000004</v>
      </c>
      <c r="J620" s="20">
        <f>LOG10(Table1342[[#This Row],[Fare]]+1)</f>
        <v>1.3802112417116059</v>
      </c>
      <c r="K620" s="14">
        <f>IF(Table1342[[#This Row],[Pclass]]=1,1,0)</f>
        <v>0</v>
      </c>
      <c r="L620" s="14">
        <f>IF(Table1342[[#This Row],[Pclass]]=2,1,0)</f>
        <v>1</v>
      </c>
      <c r="M620" s="14">
        <f>IF(Table1342[[#This Row],[Embarked]]="S",1,0)</f>
        <v>1</v>
      </c>
      <c r="N620" s="14">
        <f>IF(Table1342[[#This Row],[Embarked]]="C",1,0)</f>
        <v>0</v>
      </c>
      <c r="O620" s="14">
        <f>IF(Table1342[[#This Row],[Sex]]="male",1,0)</f>
        <v>0</v>
      </c>
      <c r="P620" s="14">
        <v>1</v>
      </c>
      <c r="V620" s="22">
        <v>-1.3042006731395672</v>
      </c>
      <c r="W620" s="22">
        <v>0.53895457797507218</v>
      </c>
      <c r="X620" s="20">
        <f t="shared" si="18"/>
        <v>0</v>
      </c>
      <c r="Y620" s="20">
        <f t="shared" si="18"/>
        <v>0.53895457797507218</v>
      </c>
      <c r="Z620" s="20">
        <f t="shared" si="19"/>
        <v>0.53895457797507218</v>
      </c>
      <c r="AA620" s="20">
        <f>(Table134[[#This Row],[Survived]]-Z620)^2</f>
        <v>0.2125628811701438</v>
      </c>
    </row>
    <row r="621" spans="1:27" x14ac:dyDescent="0.25">
      <c r="A621" s="14">
        <v>0</v>
      </c>
      <c r="B621" s="14" t="s">
        <v>9</v>
      </c>
      <c r="C621" s="14">
        <v>3</v>
      </c>
      <c r="D621" s="14" t="s">
        <v>8</v>
      </c>
      <c r="E621" s="14">
        <v>18</v>
      </c>
      <c r="F621" s="15">
        <v>7.75</v>
      </c>
      <c r="G621" s="14">
        <v>0</v>
      </c>
      <c r="H621" s="14">
        <v>0</v>
      </c>
      <c r="I621" s="20">
        <f>Table1342[[#This Row],[Age]]/$E$1</f>
        <v>0.22500000000000001</v>
      </c>
      <c r="J621" s="20">
        <f>LOG10(Table1342[[#This Row],[Fare]]+1)</f>
        <v>0.94200805302231327</v>
      </c>
      <c r="K621" s="14">
        <f>IF(Table1342[[#This Row],[Pclass]]=1,1,0)</f>
        <v>0</v>
      </c>
      <c r="L621" s="14">
        <f>IF(Table1342[[#This Row],[Pclass]]=2,1,0)</f>
        <v>0</v>
      </c>
      <c r="M621" s="14">
        <f>IF(Table1342[[#This Row],[Embarked]]="S",1,0)</f>
        <v>1</v>
      </c>
      <c r="N621" s="14">
        <f>IF(Table1342[[#This Row],[Embarked]]="C",1,0)</f>
        <v>0</v>
      </c>
      <c r="O621" s="14">
        <f>IF(Table1342[[#This Row],[Sex]]="male",1,0)</f>
        <v>1</v>
      </c>
      <c r="P621" s="14">
        <v>1</v>
      </c>
      <c r="V621" s="22">
        <v>-1.4772806007203683</v>
      </c>
      <c r="W621" s="22">
        <v>0.15236938404685363</v>
      </c>
      <c r="X621" s="20">
        <f t="shared" si="18"/>
        <v>0</v>
      </c>
      <c r="Y621" s="20">
        <f t="shared" si="18"/>
        <v>0.15236938404685363</v>
      </c>
      <c r="Z621" s="20">
        <f t="shared" si="19"/>
        <v>0.15236938404685363</v>
      </c>
      <c r="AA621" s="20">
        <f>(Table134[[#This Row],[Survived]]-Z621)^2</f>
        <v>2.3216429194817572E-2</v>
      </c>
    </row>
    <row r="622" spans="1:27" x14ac:dyDescent="0.25">
      <c r="A622" s="14">
        <v>1</v>
      </c>
      <c r="B622" s="14" t="s">
        <v>9</v>
      </c>
      <c r="C622" s="14">
        <v>3</v>
      </c>
      <c r="D622" s="14" t="s">
        <v>10</v>
      </c>
      <c r="E622" s="14">
        <v>5</v>
      </c>
      <c r="F622" s="15">
        <v>12.475</v>
      </c>
      <c r="G622" s="14">
        <v>0</v>
      </c>
      <c r="H622" s="14">
        <v>0</v>
      </c>
      <c r="I622" s="20">
        <f>Table1342[[#This Row],[Age]]/$E$1</f>
        <v>6.25E-2</v>
      </c>
      <c r="J622" s="20">
        <f>LOG10(Table1342[[#This Row],[Fare]]+1)</f>
        <v>1.1295287738587763</v>
      </c>
      <c r="K622" s="14">
        <f>IF(Table1342[[#This Row],[Pclass]]=1,1,0)</f>
        <v>0</v>
      </c>
      <c r="L622" s="14">
        <f>IF(Table1342[[#This Row],[Pclass]]=2,1,0)</f>
        <v>0</v>
      </c>
      <c r="M622" s="14">
        <f>IF(Table1342[[#This Row],[Embarked]]="S",1,0)</f>
        <v>1</v>
      </c>
      <c r="N622" s="14">
        <f>IF(Table1342[[#This Row],[Embarked]]="C",1,0)</f>
        <v>0</v>
      </c>
      <c r="O622" s="14">
        <f>IF(Table1342[[#This Row],[Sex]]="male",1,0)</f>
        <v>0</v>
      </c>
      <c r="P622" s="14">
        <v>1</v>
      </c>
      <c r="V622" s="22">
        <v>-0.85515364179493636</v>
      </c>
      <c r="W622" s="22">
        <v>0.7458189410411098</v>
      </c>
      <c r="X622" s="20">
        <f t="shared" si="18"/>
        <v>0</v>
      </c>
      <c r="Y622" s="20">
        <f t="shared" si="18"/>
        <v>0.7458189410411098</v>
      </c>
      <c r="Z622" s="20">
        <f t="shared" si="19"/>
        <v>0.7458189410411098</v>
      </c>
      <c r="AA622" s="20">
        <f>(Table134[[#This Row],[Survived]]-Z622)^2</f>
        <v>6.4608010733462812E-2</v>
      </c>
    </row>
    <row r="623" spans="1:27" x14ac:dyDescent="0.25">
      <c r="A623" s="14">
        <v>1</v>
      </c>
      <c r="B623" s="14" t="s">
        <v>9</v>
      </c>
      <c r="C623" s="14">
        <v>1</v>
      </c>
      <c r="D623" s="14" t="s">
        <v>10</v>
      </c>
      <c r="E623" s="14">
        <v>43</v>
      </c>
      <c r="F623" s="15">
        <v>211.33750000000001</v>
      </c>
      <c r="G623" s="14">
        <v>0</v>
      </c>
      <c r="H623" s="14">
        <v>1</v>
      </c>
      <c r="I623" s="20">
        <f>Table1342[[#This Row],[Age]]/$E$1</f>
        <v>0.53749999999999998</v>
      </c>
      <c r="J623" s="20">
        <f>LOG10(Table1342[[#This Row],[Fare]]+1)</f>
        <v>2.3270266997942759</v>
      </c>
      <c r="K623" s="14">
        <f>IF(Table1342[[#This Row],[Pclass]]=1,1,0)</f>
        <v>1</v>
      </c>
      <c r="L623" s="14">
        <f>IF(Table1342[[#This Row],[Pclass]]=2,1,0)</f>
        <v>0</v>
      </c>
      <c r="M623" s="14">
        <f>IF(Table1342[[#This Row],[Embarked]]="S",1,0)</f>
        <v>1</v>
      </c>
      <c r="N623" s="14">
        <f>IF(Table1342[[#This Row],[Embarked]]="C",1,0)</f>
        <v>0</v>
      </c>
      <c r="O623" s="14">
        <f>IF(Table1342[[#This Row],[Sex]]="male",1,0)</f>
        <v>0</v>
      </c>
      <c r="P623" s="14">
        <v>1</v>
      </c>
      <c r="V623" s="22">
        <v>-0.85196330624617156</v>
      </c>
      <c r="W623" s="22">
        <v>0.94689607057960634</v>
      </c>
      <c r="X623" s="20">
        <f t="shared" si="18"/>
        <v>0</v>
      </c>
      <c r="Y623" s="20">
        <f t="shared" si="18"/>
        <v>0.94689607057960634</v>
      </c>
      <c r="Z623" s="20">
        <f t="shared" si="19"/>
        <v>0.94689607057960634</v>
      </c>
      <c r="AA623" s="20">
        <f>(Table134[[#This Row],[Survived]]-Z623)^2</f>
        <v>2.8200273198861511E-3</v>
      </c>
    </row>
    <row r="624" spans="1:27" x14ac:dyDescent="0.25">
      <c r="A624" s="14">
        <v>1</v>
      </c>
      <c r="B624" s="14" t="s">
        <v>11</v>
      </c>
      <c r="C624" s="14">
        <v>3</v>
      </c>
      <c r="D624" s="14" t="s">
        <v>10</v>
      </c>
      <c r="E624" s="14">
        <v>13</v>
      </c>
      <c r="F624" s="15">
        <v>7.2291999999999996</v>
      </c>
      <c r="G624" s="14">
        <v>0</v>
      </c>
      <c r="H624" s="14">
        <v>0</v>
      </c>
      <c r="I624" s="20">
        <f>Table1342[[#This Row],[Age]]/$E$1</f>
        <v>0.16250000000000001</v>
      </c>
      <c r="J624" s="20">
        <f>LOG10(Table1342[[#This Row],[Fare]]+1)</f>
        <v>0.91535761741483168</v>
      </c>
      <c r="K624" s="14">
        <f>IF(Table1342[[#This Row],[Pclass]]=1,1,0)</f>
        <v>0</v>
      </c>
      <c r="L624" s="14">
        <f>IF(Table1342[[#This Row],[Pclass]]=2,1,0)</f>
        <v>0</v>
      </c>
      <c r="M624" s="14">
        <f>IF(Table1342[[#This Row],[Embarked]]="S",1,0)</f>
        <v>0</v>
      </c>
      <c r="N624" s="14">
        <f>IF(Table1342[[#This Row],[Embarked]]="C",1,0)</f>
        <v>1</v>
      </c>
      <c r="O624" s="14">
        <f>IF(Table1342[[#This Row],[Sex]]="male",1,0)</f>
        <v>0</v>
      </c>
      <c r="P624" s="14">
        <v>1</v>
      </c>
      <c r="V624" s="22">
        <v>0.82488888415480377</v>
      </c>
      <c r="W624" s="22">
        <v>-2.6940567683696832</v>
      </c>
      <c r="X624" s="20">
        <f t="shared" si="18"/>
        <v>0.82488888415480377</v>
      </c>
      <c r="Y624" s="20">
        <f t="shared" si="18"/>
        <v>0</v>
      </c>
      <c r="Z624" s="20">
        <f t="shared" si="19"/>
        <v>0.82488888415480377</v>
      </c>
      <c r="AA624" s="20">
        <f>(Table134[[#This Row],[Survived]]-Z624)^2</f>
        <v>3.0663902892549735E-2</v>
      </c>
    </row>
    <row r="625" spans="1:27" x14ac:dyDescent="0.25">
      <c r="A625" s="14">
        <v>1</v>
      </c>
      <c r="B625" s="14" t="s">
        <v>9</v>
      </c>
      <c r="C625" s="14">
        <v>1</v>
      </c>
      <c r="D625" s="14" t="s">
        <v>10</v>
      </c>
      <c r="E625" s="14">
        <v>17</v>
      </c>
      <c r="F625" s="15">
        <v>57</v>
      </c>
      <c r="G625" s="14">
        <v>1</v>
      </c>
      <c r="H625" s="14">
        <v>0</v>
      </c>
      <c r="I625" s="20">
        <f>Table1342[[#This Row],[Age]]/$E$1</f>
        <v>0.21249999999999999</v>
      </c>
      <c r="J625" s="20">
        <f>LOG10(Table1342[[#This Row],[Fare]]+1)</f>
        <v>1.7634279935629373</v>
      </c>
      <c r="K625" s="14">
        <f>IF(Table1342[[#This Row],[Pclass]]=1,1,0)</f>
        <v>1</v>
      </c>
      <c r="L625" s="14">
        <f>IF(Table1342[[#This Row],[Pclass]]=2,1,0)</f>
        <v>0</v>
      </c>
      <c r="M625" s="14">
        <f>IF(Table1342[[#This Row],[Embarked]]="S",1,0)</f>
        <v>1</v>
      </c>
      <c r="N625" s="14">
        <f>IF(Table1342[[#This Row],[Embarked]]="C",1,0)</f>
        <v>0</v>
      </c>
      <c r="O625" s="14">
        <f>IF(Table1342[[#This Row],[Sex]]="male",1,0)</f>
        <v>0</v>
      </c>
      <c r="P625" s="14">
        <v>1</v>
      </c>
      <c r="V625" s="22">
        <v>-0.6026740239165409</v>
      </c>
      <c r="W625" s="22">
        <v>1.0096027356689175</v>
      </c>
      <c r="X625" s="20">
        <f t="shared" si="18"/>
        <v>0</v>
      </c>
      <c r="Y625" s="20">
        <f t="shared" si="18"/>
        <v>1.0096027356689175</v>
      </c>
      <c r="Z625" s="20">
        <f t="shared" si="19"/>
        <v>1.0096027356689175</v>
      </c>
      <c r="AA625" s="20">
        <f>(Table134[[#This Row],[Survived]]-Z625)^2</f>
        <v>9.2212532327099478E-5</v>
      </c>
    </row>
    <row r="626" spans="1:27" x14ac:dyDescent="0.25">
      <c r="A626" s="14">
        <v>0</v>
      </c>
      <c r="B626" s="14" t="s">
        <v>9</v>
      </c>
      <c r="C626" s="14">
        <v>1</v>
      </c>
      <c r="D626" s="14" t="s">
        <v>8</v>
      </c>
      <c r="E626" s="14">
        <v>29</v>
      </c>
      <c r="F626" s="15">
        <v>30</v>
      </c>
      <c r="G626" s="14">
        <v>0</v>
      </c>
      <c r="H626" s="14">
        <v>0</v>
      </c>
      <c r="I626" s="20">
        <f>Table1342[[#This Row],[Age]]/$E$1</f>
        <v>0.36249999999999999</v>
      </c>
      <c r="J626" s="20">
        <f>LOG10(Table1342[[#This Row],[Fare]]+1)</f>
        <v>1.4913616938342726</v>
      </c>
      <c r="K626" s="14">
        <f>IF(Table1342[[#This Row],[Pclass]]=1,1,0)</f>
        <v>1</v>
      </c>
      <c r="L626" s="14">
        <f>IF(Table1342[[#This Row],[Pclass]]=2,1,0)</f>
        <v>0</v>
      </c>
      <c r="M626" s="14">
        <f>IF(Table1342[[#This Row],[Embarked]]="S",1,0)</f>
        <v>1</v>
      </c>
      <c r="N626" s="14">
        <f>IF(Table1342[[#This Row],[Embarked]]="C",1,0)</f>
        <v>0</v>
      </c>
      <c r="O626" s="14">
        <f>IF(Table1342[[#This Row],[Sex]]="male",1,0)</f>
        <v>1</v>
      </c>
      <c r="P626" s="14">
        <v>1</v>
      </c>
      <c r="V626" s="22">
        <v>-1.1988383047976534</v>
      </c>
      <c r="W626" s="22">
        <v>0.49445382753389078</v>
      </c>
      <c r="X626" s="20">
        <f t="shared" si="18"/>
        <v>0</v>
      </c>
      <c r="Y626" s="20">
        <f t="shared" si="18"/>
        <v>0.49445382753389078</v>
      </c>
      <c r="Z626" s="20">
        <f t="shared" si="19"/>
        <v>0.49445382753389078</v>
      </c>
      <c r="AA626" s="20">
        <f>(Table134[[#This Row],[Survived]]-Z626)^2</f>
        <v>0.24448458756291461</v>
      </c>
    </row>
    <row r="627" spans="1:27" x14ac:dyDescent="0.25">
      <c r="A627" s="14">
        <v>0</v>
      </c>
      <c r="B627" s="14" t="s">
        <v>9</v>
      </c>
      <c r="C627" s="14">
        <v>3</v>
      </c>
      <c r="D627" s="14" t="s">
        <v>8</v>
      </c>
      <c r="E627" s="14">
        <v>25</v>
      </c>
      <c r="F627" s="15">
        <v>7.05</v>
      </c>
      <c r="G627" s="14">
        <v>0</v>
      </c>
      <c r="H627" s="14">
        <v>0</v>
      </c>
      <c r="I627" s="20">
        <f>Table1342[[#This Row],[Age]]/$E$1</f>
        <v>0.3125</v>
      </c>
      <c r="J627" s="20">
        <f>LOG10(Table1342[[#This Row],[Fare]]+1)</f>
        <v>0.90579588036786851</v>
      </c>
      <c r="K627" s="14">
        <f>IF(Table1342[[#This Row],[Pclass]]=1,1,0)</f>
        <v>0</v>
      </c>
      <c r="L627" s="14">
        <f>IF(Table1342[[#This Row],[Pclass]]=2,1,0)</f>
        <v>0</v>
      </c>
      <c r="M627" s="14">
        <f>IF(Table1342[[#This Row],[Embarked]]="S",1,0)</f>
        <v>1</v>
      </c>
      <c r="N627" s="14">
        <f>IF(Table1342[[#This Row],[Embarked]]="C",1,0)</f>
        <v>0</v>
      </c>
      <c r="O627" s="14">
        <f>IF(Table1342[[#This Row],[Sex]]="male",1,0)</f>
        <v>1</v>
      </c>
      <c r="P627" s="14">
        <v>1</v>
      </c>
      <c r="V627" s="22">
        <v>-1.5420284209481692</v>
      </c>
      <c r="W627" s="22">
        <v>0.10385231163864228</v>
      </c>
      <c r="X627" s="20">
        <f t="shared" si="18"/>
        <v>0</v>
      </c>
      <c r="Y627" s="20">
        <f t="shared" si="18"/>
        <v>0.10385231163864228</v>
      </c>
      <c r="Z627" s="20">
        <f t="shared" si="19"/>
        <v>0.10385231163864228</v>
      </c>
      <c r="AA627" s="20">
        <f>(Table134[[#This Row],[Survived]]-Z627)^2</f>
        <v>1.0785302632689675E-2</v>
      </c>
    </row>
    <row r="628" spans="1:27" x14ac:dyDescent="0.25">
      <c r="A628" s="14">
        <v>0</v>
      </c>
      <c r="B628" s="14" t="s">
        <v>9</v>
      </c>
      <c r="C628" s="14">
        <v>3</v>
      </c>
      <c r="D628" s="14" t="s">
        <v>8</v>
      </c>
      <c r="E628" s="14">
        <v>25</v>
      </c>
      <c r="F628" s="15">
        <v>7.25</v>
      </c>
      <c r="G628" s="14">
        <v>0</v>
      </c>
      <c r="H628" s="14">
        <v>0</v>
      </c>
      <c r="I628" s="20">
        <f>Table1342[[#This Row],[Age]]/$E$1</f>
        <v>0.3125</v>
      </c>
      <c r="J628" s="20">
        <f>LOG10(Table1342[[#This Row],[Fare]]+1)</f>
        <v>0.91645394854992512</v>
      </c>
      <c r="K628" s="14">
        <f>IF(Table1342[[#This Row],[Pclass]]=1,1,0)</f>
        <v>0</v>
      </c>
      <c r="L628" s="14">
        <f>IF(Table1342[[#This Row],[Pclass]]=2,1,0)</f>
        <v>0</v>
      </c>
      <c r="M628" s="14">
        <f>IF(Table1342[[#This Row],[Embarked]]="S",1,0)</f>
        <v>1</v>
      </c>
      <c r="N628" s="14">
        <f>IF(Table1342[[#This Row],[Embarked]]="C",1,0)</f>
        <v>0</v>
      </c>
      <c r="O628" s="14">
        <f>IF(Table1342[[#This Row],[Sex]]="male",1,0)</f>
        <v>1</v>
      </c>
      <c r="P628" s="14">
        <v>1</v>
      </c>
      <c r="V628" s="22">
        <v>-1.5419044345951967</v>
      </c>
      <c r="W628" s="22">
        <v>0.10461387964717694</v>
      </c>
      <c r="X628" s="20">
        <f t="shared" si="18"/>
        <v>0</v>
      </c>
      <c r="Y628" s="20">
        <f t="shared" si="18"/>
        <v>0.10461387964717694</v>
      </c>
      <c r="Z628" s="20">
        <f t="shared" si="19"/>
        <v>0.10461387964717694</v>
      </c>
      <c r="AA628" s="20">
        <f>(Table134[[#This Row],[Survived]]-Z628)^2</f>
        <v>1.0944063814834022E-2</v>
      </c>
    </row>
    <row r="629" spans="1:27" x14ac:dyDescent="0.25">
      <c r="A629" s="14">
        <v>1</v>
      </c>
      <c r="B629" s="14" t="s">
        <v>9</v>
      </c>
      <c r="C629" s="14">
        <v>3</v>
      </c>
      <c r="D629" s="14" t="s">
        <v>10</v>
      </c>
      <c r="E629" s="14">
        <v>18</v>
      </c>
      <c r="F629" s="15">
        <v>7.4958</v>
      </c>
      <c r="G629" s="14">
        <v>0</v>
      </c>
      <c r="H629" s="14">
        <v>0</v>
      </c>
      <c r="I629" s="20">
        <f>Table1342[[#This Row],[Age]]/$E$1</f>
        <v>0.22500000000000001</v>
      </c>
      <c r="J629" s="20">
        <f>LOG10(Table1342[[#This Row],[Fare]]+1)</f>
        <v>0.92920428011230582</v>
      </c>
      <c r="K629" s="14">
        <f>IF(Table1342[[#This Row],[Pclass]]=1,1,0)</f>
        <v>0</v>
      </c>
      <c r="L629" s="14">
        <f>IF(Table1342[[#This Row],[Pclass]]=2,1,0)</f>
        <v>0</v>
      </c>
      <c r="M629" s="14">
        <f>IF(Table1342[[#This Row],[Embarked]]="S",1,0)</f>
        <v>1</v>
      </c>
      <c r="N629" s="14">
        <f>IF(Table1342[[#This Row],[Embarked]]="C",1,0)</f>
        <v>0</v>
      </c>
      <c r="O629" s="14">
        <f>IF(Table1342[[#This Row],[Sex]]="male",1,0)</f>
        <v>0</v>
      </c>
      <c r="P629" s="14">
        <v>1</v>
      </c>
      <c r="V629" s="22">
        <v>-0.97694764858878758</v>
      </c>
      <c r="W629" s="22">
        <v>0.64620710588362584</v>
      </c>
      <c r="X629" s="20">
        <f t="shared" si="18"/>
        <v>0</v>
      </c>
      <c r="Y629" s="20">
        <f t="shared" si="18"/>
        <v>0.64620710588362584</v>
      </c>
      <c r="Z629" s="20">
        <f t="shared" si="19"/>
        <v>0.64620710588362584</v>
      </c>
      <c r="AA629" s="20">
        <f>(Table134[[#This Row],[Survived]]-Z629)^2</f>
        <v>0.12516941192723993</v>
      </c>
    </row>
    <row r="630" spans="1:27" x14ac:dyDescent="0.25">
      <c r="A630" s="14">
        <v>0</v>
      </c>
      <c r="B630" s="14" t="s">
        <v>12</v>
      </c>
      <c r="C630" s="14">
        <v>3</v>
      </c>
      <c r="D630" s="14" t="s">
        <v>8</v>
      </c>
      <c r="E630" s="14">
        <v>8</v>
      </c>
      <c r="F630" s="15">
        <v>29.125</v>
      </c>
      <c r="G630" s="14">
        <v>4</v>
      </c>
      <c r="H630" s="14">
        <v>1</v>
      </c>
      <c r="I630" s="20">
        <f>Table1342[[#This Row],[Age]]/$E$1</f>
        <v>0.1</v>
      </c>
      <c r="J630" s="20">
        <f>LOG10(Table1342[[#This Row],[Fare]]+1)</f>
        <v>1.4789270555829248</v>
      </c>
      <c r="K630" s="14">
        <f>IF(Table1342[[#This Row],[Pclass]]=1,1,0)</f>
        <v>0</v>
      </c>
      <c r="L630" s="14">
        <f>IF(Table1342[[#This Row],[Pclass]]=2,1,0)</f>
        <v>0</v>
      </c>
      <c r="M630" s="14">
        <f>IF(Table1342[[#This Row],[Embarked]]="S",1,0)</f>
        <v>0</v>
      </c>
      <c r="N630" s="14">
        <f>IF(Table1342[[#This Row],[Embarked]]="C",1,0)</f>
        <v>0</v>
      </c>
      <c r="O630" s="14">
        <f>IF(Table1342[[#This Row],[Sex]]="male",1,0)</f>
        <v>1</v>
      </c>
      <c r="P630" s="14">
        <v>1</v>
      </c>
      <c r="V630" s="22">
        <v>5.9227018967238587E-2</v>
      </c>
      <c r="W630" s="22">
        <v>-2.7696609415871039</v>
      </c>
      <c r="X630" s="20">
        <f t="shared" si="18"/>
        <v>5.9227018967238587E-2</v>
      </c>
      <c r="Y630" s="20">
        <f t="shared" si="18"/>
        <v>0</v>
      </c>
      <c r="Z630" s="20">
        <f t="shared" si="19"/>
        <v>5.9227018967238587E-2</v>
      </c>
      <c r="AA630" s="20">
        <f>(Table134[[#This Row],[Survived]]-Z630)^2</f>
        <v>3.5078397757456392E-3</v>
      </c>
    </row>
    <row r="631" spans="1:27" x14ac:dyDescent="0.25">
      <c r="A631" s="14">
        <v>1</v>
      </c>
      <c r="B631" s="14" t="s">
        <v>9</v>
      </c>
      <c r="C631" s="14">
        <v>3</v>
      </c>
      <c r="D631" s="14" t="s">
        <v>8</v>
      </c>
      <c r="E631" s="14">
        <v>1</v>
      </c>
      <c r="F631" s="15">
        <v>20.574999999999999</v>
      </c>
      <c r="G631" s="14">
        <v>1</v>
      </c>
      <c r="H631" s="14">
        <v>2</v>
      </c>
      <c r="I631" s="20">
        <f>Table1342[[#This Row],[Age]]/$E$1</f>
        <v>1.2500000000000001E-2</v>
      </c>
      <c r="J631" s="20">
        <f>LOG10(Table1342[[#This Row],[Fare]]+1)</f>
        <v>1.3339508043872472</v>
      </c>
      <c r="K631" s="14">
        <f>IF(Table1342[[#This Row],[Pclass]]=1,1,0)</f>
        <v>0</v>
      </c>
      <c r="L631" s="14">
        <f>IF(Table1342[[#This Row],[Pclass]]=2,1,0)</f>
        <v>0</v>
      </c>
      <c r="M631" s="14">
        <f>IF(Table1342[[#This Row],[Embarked]]="S",1,0)</f>
        <v>1</v>
      </c>
      <c r="N631" s="14">
        <f>IF(Table1342[[#This Row],[Embarked]]="C",1,0)</f>
        <v>0</v>
      </c>
      <c r="O631" s="14">
        <f>IF(Table1342[[#This Row],[Sex]]="male",1,0)</f>
        <v>1</v>
      </c>
      <c r="P631" s="14">
        <v>1</v>
      </c>
      <c r="V631" s="22">
        <v>-1.4036064481992094</v>
      </c>
      <c r="W631" s="22">
        <v>0.19381145518230269</v>
      </c>
      <c r="X631" s="20">
        <f t="shared" si="18"/>
        <v>0</v>
      </c>
      <c r="Y631" s="20">
        <f t="shared" si="18"/>
        <v>0.19381145518230269</v>
      </c>
      <c r="Z631" s="20">
        <f t="shared" si="19"/>
        <v>0.19381145518230269</v>
      </c>
      <c r="AA631" s="20">
        <f>(Table134[[#This Row],[Survived]]-Z631)^2</f>
        <v>0.64993996979527635</v>
      </c>
    </row>
    <row r="632" spans="1:27" x14ac:dyDescent="0.25">
      <c r="A632" s="14">
        <v>0</v>
      </c>
      <c r="B632" s="14" t="s">
        <v>11</v>
      </c>
      <c r="C632" s="14">
        <v>1</v>
      </c>
      <c r="D632" s="14" t="s">
        <v>8</v>
      </c>
      <c r="E632" s="14">
        <v>46</v>
      </c>
      <c r="F632" s="15">
        <v>79.2</v>
      </c>
      <c r="G632" s="14">
        <v>0</v>
      </c>
      <c r="H632" s="14">
        <v>0</v>
      </c>
      <c r="I632" s="20">
        <f>Table1342[[#This Row],[Age]]/$E$1</f>
        <v>0.57499999999999996</v>
      </c>
      <c r="J632" s="20">
        <f>LOG10(Table1342[[#This Row],[Fare]]+1)</f>
        <v>1.9041743682841634</v>
      </c>
      <c r="K632" s="14">
        <f>IF(Table1342[[#This Row],[Pclass]]=1,1,0)</f>
        <v>1</v>
      </c>
      <c r="L632" s="14">
        <f>IF(Table1342[[#This Row],[Pclass]]=2,1,0)</f>
        <v>0</v>
      </c>
      <c r="M632" s="14">
        <f>IF(Table1342[[#This Row],[Embarked]]="S",1,0)</f>
        <v>0</v>
      </c>
      <c r="N632" s="14">
        <f>IF(Table1342[[#This Row],[Embarked]]="C",1,0)</f>
        <v>1</v>
      </c>
      <c r="O632" s="14">
        <f>IF(Table1342[[#This Row],[Sex]]="male",1,0)</f>
        <v>1</v>
      </c>
      <c r="P632" s="14">
        <v>1</v>
      </c>
      <c r="V632" s="22">
        <v>0.40579240783174053</v>
      </c>
      <c r="W632" s="22">
        <v>-2.9596732759658511</v>
      </c>
      <c r="X632" s="20">
        <f t="shared" si="18"/>
        <v>0.40579240783174053</v>
      </c>
      <c r="Y632" s="20">
        <f t="shared" si="18"/>
        <v>0</v>
      </c>
      <c r="Z632" s="20">
        <f t="shared" si="19"/>
        <v>0.40579240783174053</v>
      </c>
      <c r="AA632" s="20">
        <f>(Table134[[#This Row],[Survived]]-Z632)^2</f>
        <v>0.16466747825388164</v>
      </c>
    </row>
    <row r="633" spans="1:27" x14ac:dyDescent="0.25">
      <c r="A633" s="14">
        <v>0</v>
      </c>
      <c r="B633" s="14" t="s">
        <v>9</v>
      </c>
      <c r="C633" s="14">
        <v>2</v>
      </c>
      <c r="D633" s="14" t="s">
        <v>8</v>
      </c>
      <c r="E633" s="14">
        <v>16</v>
      </c>
      <c r="F633" s="15">
        <v>26</v>
      </c>
      <c r="G633" s="14">
        <v>0</v>
      </c>
      <c r="H633" s="14">
        <v>0</v>
      </c>
      <c r="I633" s="20">
        <f>Table1342[[#This Row],[Age]]/$E$1</f>
        <v>0.2</v>
      </c>
      <c r="J633" s="20">
        <f>LOG10(Table1342[[#This Row],[Fare]]+1)</f>
        <v>1.4313637641589874</v>
      </c>
      <c r="K633" s="14">
        <f>IF(Table1342[[#This Row],[Pclass]]=1,1,0)</f>
        <v>0</v>
      </c>
      <c r="L633" s="14">
        <f>IF(Table1342[[#This Row],[Pclass]]=2,1,0)</f>
        <v>1</v>
      </c>
      <c r="M633" s="14">
        <f>IF(Table1342[[#This Row],[Embarked]]="S",1,0)</f>
        <v>1</v>
      </c>
      <c r="N633" s="14">
        <f>IF(Table1342[[#This Row],[Embarked]]="C",1,0)</f>
        <v>0</v>
      </c>
      <c r="O633" s="14">
        <f>IF(Table1342[[#This Row],[Sex]]="male",1,0)</f>
        <v>1</v>
      </c>
      <c r="P633" s="14">
        <v>1</v>
      </c>
      <c r="V633" s="22">
        <v>-1.3331040262191343</v>
      </c>
      <c r="W633" s="22">
        <v>0.40545948191134551</v>
      </c>
      <c r="X633" s="20">
        <f t="shared" si="18"/>
        <v>0</v>
      </c>
      <c r="Y633" s="20">
        <f t="shared" si="18"/>
        <v>0.40545948191134551</v>
      </c>
      <c r="Z633" s="20">
        <f t="shared" si="19"/>
        <v>0.40545948191134551</v>
      </c>
      <c r="AA633" s="20">
        <f>(Table134[[#This Row],[Survived]]-Z633)^2</f>
        <v>0.16439739147181673</v>
      </c>
    </row>
    <row r="634" spans="1:27" x14ac:dyDescent="0.25">
      <c r="A634" s="14">
        <v>0</v>
      </c>
      <c r="B634" s="14" t="s">
        <v>9</v>
      </c>
      <c r="C634" s="14">
        <v>3</v>
      </c>
      <c r="D634" s="14" t="s">
        <v>8</v>
      </c>
      <c r="E634" s="14">
        <v>25</v>
      </c>
      <c r="F634" s="15">
        <v>7.8958000000000004</v>
      </c>
      <c r="G634" s="14">
        <v>0</v>
      </c>
      <c r="H634" s="14">
        <v>0</v>
      </c>
      <c r="I634" s="20">
        <f>Table1342[[#This Row],[Age]]/$E$1</f>
        <v>0.3125</v>
      </c>
      <c r="J634" s="20">
        <f>LOG10(Table1342[[#This Row],[Fare]]+1)</f>
        <v>0.94918501031343461</v>
      </c>
      <c r="K634" s="14">
        <f>IF(Table1342[[#This Row],[Pclass]]=1,1,0)</f>
        <v>0</v>
      </c>
      <c r="L634" s="14">
        <f>IF(Table1342[[#This Row],[Pclass]]=2,1,0)</f>
        <v>0</v>
      </c>
      <c r="M634" s="14">
        <f>IF(Table1342[[#This Row],[Embarked]]="S",1,0)</f>
        <v>1</v>
      </c>
      <c r="N634" s="14">
        <f>IF(Table1342[[#This Row],[Embarked]]="C",1,0)</f>
        <v>0</v>
      </c>
      <c r="O634" s="14">
        <f>IF(Table1342[[#This Row],[Sex]]="male",1,0)</f>
        <v>1</v>
      </c>
      <c r="P634" s="14">
        <v>1</v>
      </c>
      <c r="V634" s="22">
        <v>-1.541523670942005</v>
      </c>
      <c r="W634" s="22">
        <v>0.1069526646031993</v>
      </c>
      <c r="X634" s="20">
        <f t="shared" si="18"/>
        <v>0</v>
      </c>
      <c r="Y634" s="20">
        <f t="shared" si="18"/>
        <v>0.1069526646031993</v>
      </c>
      <c r="Z634" s="20">
        <f t="shared" si="19"/>
        <v>0.1069526646031993</v>
      </c>
      <c r="AA634" s="20">
        <f>(Table134[[#This Row],[Survived]]-Z634)^2</f>
        <v>1.1438872465724441E-2</v>
      </c>
    </row>
    <row r="635" spans="1:27" x14ac:dyDescent="0.25">
      <c r="A635" s="14">
        <v>0</v>
      </c>
      <c r="B635" s="14" t="s">
        <v>9</v>
      </c>
      <c r="C635" s="14">
        <v>2</v>
      </c>
      <c r="D635" s="14" t="s">
        <v>8</v>
      </c>
      <c r="E635" s="14">
        <v>39</v>
      </c>
      <c r="F635" s="15">
        <v>13</v>
      </c>
      <c r="G635" s="14">
        <v>0</v>
      </c>
      <c r="H635" s="14">
        <v>0</v>
      </c>
      <c r="I635" s="20">
        <f>Table1342[[#This Row],[Age]]/$E$1</f>
        <v>0.48749999999999999</v>
      </c>
      <c r="J635" s="20">
        <f>LOG10(Table1342[[#This Row],[Fare]]+1)</f>
        <v>1.146128035678238</v>
      </c>
      <c r="K635" s="14">
        <f>IF(Table1342[[#This Row],[Pclass]]=1,1,0)</f>
        <v>0</v>
      </c>
      <c r="L635" s="14">
        <f>IF(Table1342[[#This Row],[Pclass]]=2,1,0)</f>
        <v>1</v>
      </c>
      <c r="M635" s="14">
        <f>IF(Table1342[[#This Row],[Embarked]]="S",1,0)</f>
        <v>1</v>
      </c>
      <c r="N635" s="14">
        <f>IF(Table1342[[#This Row],[Embarked]]="C",1,0)</f>
        <v>0</v>
      </c>
      <c r="O635" s="14">
        <f>IF(Table1342[[#This Row],[Sex]]="male",1,0)</f>
        <v>1</v>
      </c>
      <c r="P635" s="14">
        <v>1</v>
      </c>
      <c r="V635" s="22">
        <v>-1.5477809001242282</v>
      </c>
      <c r="W635" s="22">
        <v>0.23416671112978715</v>
      </c>
      <c r="X635" s="20">
        <f t="shared" si="18"/>
        <v>0</v>
      </c>
      <c r="Y635" s="20">
        <f t="shared" si="18"/>
        <v>0.23416671112978715</v>
      </c>
      <c r="Z635" s="20">
        <f t="shared" si="19"/>
        <v>0.23416671112978715</v>
      </c>
      <c r="AA635" s="20">
        <f>(Table134[[#This Row],[Survived]]-Z635)^2</f>
        <v>5.4834048601341182E-2</v>
      </c>
    </row>
    <row r="636" spans="1:27" x14ac:dyDescent="0.25">
      <c r="A636" s="14">
        <v>1</v>
      </c>
      <c r="B636" s="14" t="s">
        <v>9</v>
      </c>
      <c r="C636" s="14">
        <v>1</v>
      </c>
      <c r="D636" s="14" t="s">
        <v>10</v>
      </c>
      <c r="E636" s="14">
        <v>49</v>
      </c>
      <c r="F636" s="15">
        <v>25.929200000000002</v>
      </c>
      <c r="G636" s="14">
        <v>0</v>
      </c>
      <c r="H636" s="14">
        <v>0</v>
      </c>
      <c r="I636" s="20">
        <f>Table1342[[#This Row],[Age]]/$E$1</f>
        <v>0.61250000000000004</v>
      </c>
      <c r="J636" s="20">
        <f>LOG10(Table1342[[#This Row],[Fare]]+1)</f>
        <v>1.4302234517870693</v>
      </c>
      <c r="K636" s="14">
        <f>IF(Table1342[[#This Row],[Pclass]]=1,1,0)</f>
        <v>1</v>
      </c>
      <c r="L636" s="14">
        <f>IF(Table1342[[#This Row],[Pclass]]=2,1,0)</f>
        <v>0</v>
      </c>
      <c r="M636" s="14">
        <f>IF(Table1342[[#This Row],[Embarked]]="S",1,0)</f>
        <v>1</v>
      </c>
      <c r="N636" s="14">
        <f>IF(Table1342[[#This Row],[Embarked]]="C",1,0)</f>
        <v>0</v>
      </c>
      <c r="O636" s="14">
        <f>IF(Table1342[[#This Row],[Sex]]="male",1,0)</f>
        <v>0</v>
      </c>
      <c r="P636" s="14">
        <v>1</v>
      </c>
      <c r="V636" s="22">
        <v>-0.88285780505983547</v>
      </c>
      <c r="W636" s="22">
        <v>0.85361055470284741</v>
      </c>
      <c r="X636" s="20">
        <f t="shared" si="18"/>
        <v>0</v>
      </c>
      <c r="Y636" s="20">
        <f t="shared" si="18"/>
        <v>0.85361055470284741</v>
      </c>
      <c r="Z636" s="20">
        <f t="shared" si="19"/>
        <v>0.85361055470284741</v>
      </c>
      <c r="AA636" s="20">
        <f>(Table134[[#This Row],[Survived]]-Z636)^2</f>
        <v>2.1429869694408028E-2</v>
      </c>
    </row>
    <row r="637" spans="1:27" x14ac:dyDescent="0.25">
      <c r="A637" s="14">
        <v>1</v>
      </c>
      <c r="B637" s="14" t="s">
        <v>9</v>
      </c>
      <c r="C637" s="14">
        <v>3</v>
      </c>
      <c r="D637" s="14" t="s">
        <v>10</v>
      </c>
      <c r="E637" s="14">
        <v>31</v>
      </c>
      <c r="F637" s="15">
        <v>8.6832999999999991</v>
      </c>
      <c r="G637" s="14">
        <v>0</v>
      </c>
      <c r="H637" s="14">
        <v>0</v>
      </c>
      <c r="I637" s="20">
        <f>Table1342[[#This Row],[Age]]/$E$1</f>
        <v>0.38750000000000001</v>
      </c>
      <c r="J637" s="20">
        <f>LOG10(Table1342[[#This Row],[Fare]]+1)</f>
        <v>0.98602338701450321</v>
      </c>
      <c r="K637" s="14">
        <f>IF(Table1342[[#This Row],[Pclass]]=1,1,0)</f>
        <v>0</v>
      </c>
      <c r="L637" s="14">
        <f>IF(Table1342[[#This Row],[Pclass]]=2,1,0)</f>
        <v>0</v>
      </c>
      <c r="M637" s="14">
        <f>IF(Table1342[[#This Row],[Embarked]]="S",1,0)</f>
        <v>1</v>
      </c>
      <c r="N637" s="14">
        <f>IF(Table1342[[#This Row],[Embarked]]="C",1,0)</f>
        <v>0</v>
      </c>
      <c r="O637" s="14">
        <f>IF(Table1342[[#This Row],[Sex]]="male",1,0)</f>
        <v>0</v>
      </c>
      <c r="P637" s="14">
        <v>1</v>
      </c>
      <c r="V637" s="22">
        <v>-1.0957502786443785</v>
      </c>
      <c r="W637" s="22">
        <v>0.56496936408980636</v>
      </c>
      <c r="X637" s="20">
        <f t="shared" si="18"/>
        <v>0</v>
      </c>
      <c r="Y637" s="20">
        <f t="shared" si="18"/>
        <v>0.56496936408980636</v>
      </c>
      <c r="Z637" s="20">
        <f t="shared" si="19"/>
        <v>0.56496936408980636</v>
      </c>
      <c r="AA637" s="20">
        <f>(Table134[[#This Row],[Survived]]-Z637)^2</f>
        <v>0.18925165418042747</v>
      </c>
    </row>
    <row r="638" spans="1:27" x14ac:dyDescent="0.25">
      <c r="A638" s="14">
        <v>0</v>
      </c>
      <c r="B638" s="14" t="s">
        <v>11</v>
      </c>
      <c r="C638" s="14">
        <v>3</v>
      </c>
      <c r="D638" s="14" t="s">
        <v>8</v>
      </c>
      <c r="E638" s="14">
        <v>30</v>
      </c>
      <c r="F638" s="15">
        <v>7.2291999999999996</v>
      </c>
      <c r="G638" s="14">
        <v>0</v>
      </c>
      <c r="H638" s="14">
        <v>0</v>
      </c>
      <c r="I638" s="20">
        <f>Table1342[[#This Row],[Age]]/$E$1</f>
        <v>0.375</v>
      </c>
      <c r="J638" s="20">
        <f>LOG10(Table1342[[#This Row],[Fare]]+1)</f>
        <v>0.91535761741483168</v>
      </c>
      <c r="K638" s="14">
        <f>IF(Table1342[[#This Row],[Pclass]]=1,1,0)</f>
        <v>0</v>
      </c>
      <c r="L638" s="14">
        <f>IF(Table1342[[#This Row],[Pclass]]=2,1,0)</f>
        <v>0</v>
      </c>
      <c r="M638" s="14">
        <f>IF(Table1342[[#This Row],[Embarked]]="S",1,0)</f>
        <v>0</v>
      </c>
      <c r="N638" s="14">
        <f>IF(Table1342[[#This Row],[Embarked]]="C",1,0)</f>
        <v>1</v>
      </c>
      <c r="O638" s="14">
        <f>IF(Table1342[[#This Row],[Sex]]="male",1,0)</f>
        <v>1</v>
      </c>
      <c r="P638" s="14">
        <v>1</v>
      </c>
      <c r="V638" s="22">
        <v>0.16818533762080756</v>
      </c>
      <c r="W638" s="22">
        <v>-3.3003525619851866</v>
      </c>
      <c r="X638" s="20">
        <f t="shared" si="18"/>
        <v>0.16818533762080756</v>
      </c>
      <c r="Y638" s="20">
        <f t="shared" si="18"/>
        <v>0</v>
      </c>
      <c r="Z638" s="20">
        <f t="shared" si="19"/>
        <v>0.16818533762080756</v>
      </c>
      <c r="AA638" s="20">
        <f>(Table134[[#This Row],[Survived]]-Z638)^2</f>
        <v>2.8286307790625027E-2</v>
      </c>
    </row>
    <row r="639" spans="1:27" x14ac:dyDescent="0.25">
      <c r="A639" s="14">
        <v>0</v>
      </c>
      <c r="B639" s="14" t="s">
        <v>9</v>
      </c>
      <c r="C639" s="14">
        <v>3</v>
      </c>
      <c r="D639" s="14" t="s">
        <v>10</v>
      </c>
      <c r="E639" s="14">
        <v>30</v>
      </c>
      <c r="F639" s="15">
        <v>24.15</v>
      </c>
      <c r="G639" s="14">
        <v>1</v>
      </c>
      <c r="H639" s="14">
        <v>1</v>
      </c>
      <c r="I639" s="20">
        <f>Table1342[[#This Row],[Age]]/$E$1</f>
        <v>0.375</v>
      </c>
      <c r="J639" s="20">
        <f>LOG10(Table1342[[#This Row],[Fare]]+1)</f>
        <v>1.4005379893919461</v>
      </c>
      <c r="K639" s="14">
        <f>IF(Table1342[[#This Row],[Pclass]]=1,1,0)</f>
        <v>0</v>
      </c>
      <c r="L639" s="14">
        <f>IF(Table1342[[#This Row],[Pclass]]=2,1,0)</f>
        <v>0</v>
      </c>
      <c r="M639" s="14">
        <f>IF(Table1342[[#This Row],[Embarked]]="S",1,0)</f>
        <v>1</v>
      </c>
      <c r="N639" s="14">
        <f>IF(Table1342[[#This Row],[Embarked]]="C",1,0)</f>
        <v>0</v>
      </c>
      <c r="O639" s="14">
        <f>IF(Table1342[[#This Row],[Sex]]="male",1,0)</f>
        <v>0</v>
      </c>
      <c r="P639" s="14">
        <v>1</v>
      </c>
      <c r="V639" s="22">
        <v>-1.1341705305831471</v>
      </c>
      <c r="W639" s="22">
        <v>0.51320586291293768</v>
      </c>
      <c r="X639" s="20">
        <f t="shared" si="18"/>
        <v>0</v>
      </c>
      <c r="Y639" s="20">
        <f t="shared" si="18"/>
        <v>0.51320586291293768</v>
      </c>
      <c r="Z639" s="20">
        <f t="shared" si="19"/>
        <v>0.51320586291293768</v>
      </c>
      <c r="AA639" s="20">
        <f>(Table134[[#This Row],[Survived]]-Z639)^2</f>
        <v>0.263380257728213</v>
      </c>
    </row>
    <row r="640" spans="1:27" x14ac:dyDescent="0.25">
      <c r="A640" s="14">
        <v>0</v>
      </c>
      <c r="B640" s="14" t="s">
        <v>9</v>
      </c>
      <c r="C640" s="14">
        <v>2</v>
      </c>
      <c r="D640" s="14" t="s">
        <v>8</v>
      </c>
      <c r="E640" s="14">
        <v>34</v>
      </c>
      <c r="F640" s="15">
        <v>13</v>
      </c>
      <c r="G640" s="14">
        <v>0</v>
      </c>
      <c r="H640" s="14">
        <v>0</v>
      </c>
      <c r="I640" s="20">
        <f>Table1342[[#This Row],[Age]]/$E$1</f>
        <v>0.42499999999999999</v>
      </c>
      <c r="J640" s="20">
        <f>LOG10(Table1342[[#This Row],[Fare]]+1)</f>
        <v>1.146128035678238</v>
      </c>
      <c r="K640" s="14">
        <f>IF(Table1342[[#This Row],[Pclass]]=1,1,0)</f>
        <v>0</v>
      </c>
      <c r="L640" s="14">
        <f>IF(Table1342[[#This Row],[Pclass]]=2,1,0)</f>
        <v>1</v>
      </c>
      <c r="M640" s="14">
        <f>IF(Table1342[[#This Row],[Embarked]]="S",1,0)</f>
        <v>1</v>
      </c>
      <c r="N640" s="14">
        <f>IF(Table1342[[#This Row],[Embarked]]="C",1,0)</f>
        <v>0</v>
      </c>
      <c r="O640" s="14">
        <f>IF(Table1342[[#This Row],[Sex]]="male",1,0)</f>
        <v>1</v>
      </c>
      <c r="P640" s="14">
        <v>1</v>
      </c>
      <c r="V640" s="22">
        <v>-1.5018333569313465</v>
      </c>
      <c r="W640" s="22">
        <v>0.26697352974601252</v>
      </c>
      <c r="X640" s="20">
        <f t="shared" si="18"/>
        <v>0</v>
      </c>
      <c r="Y640" s="20">
        <f t="shared" si="18"/>
        <v>0.26697352974601252</v>
      </c>
      <c r="Z640" s="20">
        <f t="shared" si="19"/>
        <v>0.26697352974601252</v>
      </c>
      <c r="AA640" s="20">
        <f>(Table134[[#This Row],[Survived]]-Z640)^2</f>
        <v>7.1274865585045033E-2</v>
      </c>
    </row>
    <row r="641" spans="1:27" x14ac:dyDescent="0.25">
      <c r="A641" s="14">
        <v>1</v>
      </c>
      <c r="B641" s="14" t="s">
        <v>9</v>
      </c>
      <c r="C641" s="14">
        <v>2</v>
      </c>
      <c r="D641" s="14" t="s">
        <v>10</v>
      </c>
      <c r="E641" s="14">
        <v>31</v>
      </c>
      <c r="F641" s="15">
        <v>26.25</v>
      </c>
      <c r="G641" s="14">
        <v>1</v>
      </c>
      <c r="H641" s="14">
        <v>1</v>
      </c>
      <c r="I641" s="20">
        <f>Table1342[[#This Row],[Age]]/$E$1</f>
        <v>0.38750000000000001</v>
      </c>
      <c r="J641" s="20">
        <f>LOG10(Table1342[[#This Row],[Fare]]+1)</f>
        <v>1.4353665066126613</v>
      </c>
      <c r="K641" s="14">
        <f>IF(Table1342[[#This Row],[Pclass]]=1,1,0)</f>
        <v>0</v>
      </c>
      <c r="L641" s="14">
        <f>IF(Table1342[[#This Row],[Pclass]]=2,1,0)</f>
        <v>1</v>
      </c>
      <c r="M641" s="14">
        <f>IF(Table1342[[#This Row],[Embarked]]="S",1,0)</f>
        <v>1</v>
      </c>
      <c r="N641" s="14">
        <f>IF(Table1342[[#This Row],[Embarked]]="C",1,0)</f>
        <v>0</v>
      </c>
      <c r="O641" s="14">
        <f>IF(Table1342[[#This Row],[Sex]]="male",1,0)</f>
        <v>0</v>
      </c>
      <c r="P641" s="14">
        <v>1</v>
      </c>
      <c r="V641" s="22">
        <v>-1.0228500414444139</v>
      </c>
      <c r="W641" s="22">
        <v>0.71413381035881907</v>
      </c>
      <c r="X641" s="20">
        <f t="shared" si="18"/>
        <v>0</v>
      </c>
      <c r="Y641" s="20">
        <f t="shared" si="18"/>
        <v>0.71413381035881907</v>
      </c>
      <c r="Z641" s="20">
        <f t="shared" si="19"/>
        <v>0.71413381035881907</v>
      </c>
      <c r="AA641" s="20">
        <f>(Table134[[#This Row],[Survived]]-Z641)^2</f>
        <v>8.1719478379967625E-2</v>
      </c>
    </row>
    <row r="642" spans="1:27" x14ac:dyDescent="0.25">
      <c r="A642" s="14">
        <v>1</v>
      </c>
      <c r="B642" s="14" t="s">
        <v>9</v>
      </c>
      <c r="C642" s="14">
        <v>1</v>
      </c>
      <c r="D642" s="14" t="s">
        <v>8</v>
      </c>
      <c r="E642" s="14">
        <v>11</v>
      </c>
      <c r="F642" s="15">
        <v>120</v>
      </c>
      <c r="G642" s="14">
        <v>1</v>
      </c>
      <c r="H642" s="14">
        <v>2</v>
      </c>
      <c r="I642" s="20">
        <f>Table1342[[#This Row],[Age]]/$E$1</f>
        <v>0.13750000000000001</v>
      </c>
      <c r="J642" s="20">
        <f>LOG10(Table1342[[#This Row],[Fare]]+1)</f>
        <v>2.0827853703164503</v>
      </c>
      <c r="K642" s="14">
        <f>IF(Table1342[[#This Row],[Pclass]]=1,1,0)</f>
        <v>1</v>
      </c>
      <c r="L642" s="14">
        <f>IF(Table1342[[#This Row],[Pclass]]=2,1,0)</f>
        <v>0</v>
      </c>
      <c r="M642" s="14">
        <f>IF(Table1342[[#This Row],[Embarked]]="S",1,0)</f>
        <v>1</v>
      </c>
      <c r="N642" s="14">
        <f>IF(Table1342[[#This Row],[Embarked]]="C",1,0)</f>
        <v>0</v>
      </c>
      <c r="O642" s="14">
        <f>IF(Table1342[[#This Row],[Sex]]="male",1,0)</f>
        <v>1</v>
      </c>
      <c r="P642" s="14">
        <v>1</v>
      </c>
      <c r="V642" s="22">
        <v>-1.1136540624621973</v>
      </c>
      <c r="W642" s="22">
        <v>0.55671109228813176</v>
      </c>
      <c r="X642" s="20">
        <f t="shared" si="18"/>
        <v>0</v>
      </c>
      <c r="Y642" s="20">
        <f t="shared" si="18"/>
        <v>0.55671109228813176</v>
      </c>
      <c r="Z642" s="20">
        <f t="shared" si="19"/>
        <v>0.55671109228813176</v>
      </c>
      <c r="AA642" s="20">
        <f>(Table134[[#This Row],[Survived]]-Z642)^2</f>
        <v>0.19650505570038124</v>
      </c>
    </row>
    <row r="643" spans="1:27" x14ac:dyDescent="0.25">
      <c r="A643" s="14">
        <v>1</v>
      </c>
      <c r="B643" s="14" t="s">
        <v>11</v>
      </c>
      <c r="C643" s="14">
        <v>3</v>
      </c>
      <c r="D643" s="14" t="s">
        <v>8</v>
      </c>
      <c r="E643" s="14">
        <v>0.42</v>
      </c>
      <c r="F643" s="15">
        <v>8.5167000000000002</v>
      </c>
      <c r="G643" s="14">
        <v>0</v>
      </c>
      <c r="H643" s="14">
        <v>1</v>
      </c>
      <c r="I643" s="20">
        <f>Table1342[[#This Row],[Age]]/$E$1</f>
        <v>5.2499999999999995E-3</v>
      </c>
      <c r="J643" s="20">
        <f>LOG10(Table1342[[#This Row],[Fare]]+1)</f>
        <v>0.97848637903110569</v>
      </c>
      <c r="K643" s="14">
        <f>IF(Table1342[[#This Row],[Pclass]]=1,1,0)</f>
        <v>0</v>
      </c>
      <c r="L643" s="14">
        <f>IF(Table1342[[#This Row],[Pclass]]=2,1,0)</f>
        <v>0</v>
      </c>
      <c r="M643" s="14">
        <f>IF(Table1342[[#This Row],[Embarked]]="S",1,0)</f>
        <v>0</v>
      </c>
      <c r="N643" s="14">
        <f>IF(Table1342[[#This Row],[Embarked]]="C",1,0)</f>
        <v>1</v>
      </c>
      <c r="O643" s="14">
        <f>IF(Table1342[[#This Row],[Sex]]="male",1,0)</f>
        <v>1</v>
      </c>
      <c r="P643" s="14">
        <v>1</v>
      </c>
      <c r="V643" s="22">
        <v>0.40607023302858486</v>
      </c>
      <c r="W643" s="22">
        <v>-3.1119199672371494</v>
      </c>
      <c r="X643" s="20">
        <f t="shared" si="18"/>
        <v>0.40607023302858486</v>
      </c>
      <c r="Y643" s="20">
        <f t="shared" si="18"/>
        <v>0</v>
      </c>
      <c r="Z643" s="20">
        <f t="shared" si="19"/>
        <v>0.40607023302858486</v>
      </c>
      <c r="AA643" s="20">
        <f>(Table134[[#This Row],[Survived]]-Z643)^2</f>
        <v>0.35275256809471955</v>
      </c>
    </row>
    <row r="644" spans="1:27" x14ac:dyDescent="0.25">
      <c r="A644" s="14">
        <v>1</v>
      </c>
      <c r="B644" s="14" t="s">
        <v>9</v>
      </c>
      <c r="C644" s="14">
        <v>3</v>
      </c>
      <c r="D644" s="14" t="s">
        <v>8</v>
      </c>
      <c r="E644" s="14">
        <v>27</v>
      </c>
      <c r="F644" s="15">
        <v>6.9749999999999996</v>
      </c>
      <c r="G644" s="14">
        <v>0</v>
      </c>
      <c r="H644" s="14">
        <v>0</v>
      </c>
      <c r="I644" s="20">
        <f>Table1342[[#This Row],[Age]]/$E$1</f>
        <v>0.33750000000000002</v>
      </c>
      <c r="J644" s="20">
        <f>LOG10(Table1342[[#This Row],[Fare]]+1)</f>
        <v>0.90173069172921871</v>
      </c>
      <c r="K644" s="14">
        <f>IF(Table1342[[#This Row],[Pclass]]=1,1,0)</f>
        <v>0</v>
      </c>
      <c r="L644" s="14">
        <f>IF(Table1342[[#This Row],[Pclass]]=2,1,0)</f>
        <v>0</v>
      </c>
      <c r="M644" s="14">
        <f>IF(Table1342[[#This Row],[Embarked]]="S",1,0)</f>
        <v>1</v>
      </c>
      <c r="N644" s="14">
        <f>IF(Table1342[[#This Row],[Embarked]]="C",1,0)</f>
        <v>0</v>
      </c>
      <c r="O644" s="14">
        <f>IF(Table1342[[#This Row],[Sex]]="male",1,0)</f>
        <v>1</v>
      </c>
      <c r="P644" s="14">
        <v>1</v>
      </c>
      <c r="V644" s="22">
        <v>-1.560454728963647</v>
      </c>
      <c r="W644" s="22">
        <v>9.0439107760309945E-2</v>
      </c>
      <c r="X644" s="20">
        <f t="shared" si="18"/>
        <v>0</v>
      </c>
      <c r="Y644" s="20">
        <f t="shared" si="18"/>
        <v>9.0439107760309945E-2</v>
      </c>
      <c r="Z644" s="20">
        <f t="shared" si="19"/>
        <v>9.0439107760309945E-2</v>
      </c>
      <c r="AA644" s="20">
        <f>(Table134[[#This Row],[Survived]]-Z644)^2</f>
        <v>0.82730101669186107</v>
      </c>
    </row>
    <row r="645" spans="1:27" x14ac:dyDescent="0.25">
      <c r="A645" s="14">
        <v>0</v>
      </c>
      <c r="B645" s="14" t="s">
        <v>9</v>
      </c>
      <c r="C645" s="14">
        <v>3</v>
      </c>
      <c r="D645" s="14" t="s">
        <v>8</v>
      </c>
      <c r="E645" s="14">
        <v>31</v>
      </c>
      <c r="F645" s="15">
        <v>7.7750000000000004</v>
      </c>
      <c r="G645" s="14">
        <v>0</v>
      </c>
      <c r="H645" s="14">
        <v>0</v>
      </c>
      <c r="I645" s="20">
        <f>Table1342[[#This Row],[Age]]/$E$1</f>
        <v>0.38750000000000001</v>
      </c>
      <c r="J645" s="20">
        <f>LOG10(Table1342[[#This Row],[Fare]]+1)</f>
        <v>0.94324712513786169</v>
      </c>
      <c r="K645" s="14">
        <f>IF(Table1342[[#This Row],[Pclass]]=1,1,0)</f>
        <v>0</v>
      </c>
      <c r="L645" s="14">
        <f>IF(Table1342[[#This Row],[Pclass]]=2,1,0)</f>
        <v>0</v>
      </c>
      <c r="M645" s="14">
        <f>IF(Table1342[[#This Row],[Embarked]]="S",1,0)</f>
        <v>1</v>
      </c>
      <c r="N645" s="14">
        <f>IF(Table1342[[#This Row],[Embarked]]="C",1,0)</f>
        <v>0</v>
      </c>
      <c r="O645" s="14">
        <f>IF(Table1342[[#This Row],[Sex]]="male",1,0)</f>
        <v>1</v>
      </c>
      <c r="P645" s="14">
        <v>1</v>
      </c>
      <c r="V645" s="22">
        <v>-1.5967297987743583</v>
      </c>
      <c r="W645" s="22">
        <v>6.7160193048195094E-2</v>
      </c>
      <c r="X645" s="20">
        <f t="shared" ref="X645:Y708" si="20">IF(V645&lt;0,0,V645)</f>
        <v>0</v>
      </c>
      <c r="Y645" s="20">
        <f t="shared" si="20"/>
        <v>6.7160193048195094E-2</v>
      </c>
      <c r="Z645" s="20">
        <f t="shared" ref="Z645:Z708" si="21">X645+Y645</f>
        <v>6.7160193048195094E-2</v>
      </c>
      <c r="AA645" s="20">
        <f>(Table134[[#This Row],[Survived]]-Z645)^2</f>
        <v>4.5104915302708326E-3</v>
      </c>
    </row>
    <row r="646" spans="1:27" x14ac:dyDescent="0.25">
      <c r="A646" s="14">
        <v>0</v>
      </c>
      <c r="B646" s="14" t="s">
        <v>9</v>
      </c>
      <c r="C646" s="14">
        <v>1</v>
      </c>
      <c r="D646" s="14" t="s">
        <v>8</v>
      </c>
      <c r="E646" s="14">
        <v>39</v>
      </c>
      <c r="F646" s="15">
        <v>0</v>
      </c>
      <c r="G646" s="14">
        <v>0</v>
      </c>
      <c r="H646" s="14">
        <v>0</v>
      </c>
      <c r="I646" s="20">
        <f>Table1342[[#This Row],[Age]]/$E$1</f>
        <v>0.48749999999999999</v>
      </c>
      <c r="J646" s="20">
        <f>LOG10(Table1342[[#This Row],[Fare]]+1)</f>
        <v>0</v>
      </c>
      <c r="K646" s="14">
        <f>IF(Table1342[[#This Row],[Pclass]]=1,1,0)</f>
        <v>1</v>
      </c>
      <c r="L646" s="14">
        <f>IF(Table1342[[#This Row],[Pclass]]=2,1,0)</f>
        <v>0</v>
      </c>
      <c r="M646" s="14">
        <f>IF(Table1342[[#This Row],[Embarked]]="S",1,0)</f>
        <v>1</v>
      </c>
      <c r="N646" s="14">
        <f>IF(Table1342[[#This Row],[Embarked]]="C",1,0)</f>
        <v>0</v>
      </c>
      <c r="O646" s="14">
        <f>IF(Table1342[[#This Row],[Sex]]="male",1,0)</f>
        <v>1</v>
      </c>
      <c r="P646" s="14">
        <v>1</v>
      </c>
      <c r="V646" s="22">
        <v>-1.3080825481059082</v>
      </c>
      <c r="W646" s="22">
        <v>0.32227553564007705</v>
      </c>
      <c r="X646" s="20">
        <f t="shared" si="20"/>
        <v>0</v>
      </c>
      <c r="Y646" s="20">
        <f t="shared" si="20"/>
        <v>0.32227553564007705</v>
      </c>
      <c r="Z646" s="20">
        <f t="shared" si="21"/>
        <v>0.32227553564007705</v>
      </c>
      <c r="AA646" s="20">
        <f>(Table134[[#This Row],[Survived]]-Z646)^2</f>
        <v>0.10386152087209857</v>
      </c>
    </row>
    <row r="647" spans="1:27" x14ac:dyDescent="0.25">
      <c r="A647" s="14">
        <v>0</v>
      </c>
      <c r="B647" s="14" t="s">
        <v>9</v>
      </c>
      <c r="C647" s="14">
        <v>3</v>
      </c>
      <c r="D647" s="14" t="s">
        <v>10</v>
      </c>
      <c r="E647" s="14">
        <v>18</v>
      </c>
      <c r="F647" s="15">
        <v>7.7750000000000004</v>
      </c>
      <c r="G647" s="14">
        <v>0</v>
      </c>
      <c r="H647" s="14">
        <v>0</v>
      </c>
      <c r="I647" s="20">
        <f>Table1342[[#This Row],[Age]]/$E$1</f>
        <v>0.22500000000000001</v>
      </c>
      <c r="J647" s="20">
        <f>LOG10(Table1342[[#This Row],[Fare]]+1)</f>
        <v>0.94324712513786169</v>
      </c>
      <c r="K647" s="14">
        <f>IF(Table1342[[#This Row],[Pclass]]=1,1,0)</f>
        <v>0</v>
      </c>
      <c r="L647" s="14">
        <f>IF(Table1342[[#This Row],[Pclass]]=2,1,0)</f>
        <v>0</v>
      </c>
      <c r="M647" s="14">
        <f>IF(Table1342[[#This Row],[Embarked]]="S",1,0)</f>
        <v>1</v>
      </c>
      <c r="N647" s="14">
        <f>IF(Table1342[[#This Row],[Embarked]]="C",1,0)</f>
        <v>0</v>
      </c>
      <c r="O647" s="14">
        <f>IF(Table1342[[#This Row],[Sex]]="male",1,0)</f>
        <v>0</v>
      </c>
      <c r="P647" s="14">
        <v>1</v>
      </c>
      <c r="V647" s="22">
        <v>-0.97678428679466744</v>
      </c>
      <c r="W647" s="22">
        <v>0.64721053177071797</v>
      </c>
      <c r="X647" s="20">
        <f t="shared" si="20"/>
        <v>0</v>
      </c>
      <c r="Y647" s="20">
        <f t="shared" si="20"/>
        <v>0.64721053177071797</v>
      </c>
      <c r="Z647" s="20">
        <f t="shared" si="21"/>
        <v>0.64721053177071797</v>
      </c>
      <c r="AA647" s="20">
        <f>(Table134[[#This Row],[Survived]]-Z647)^2</f>
        <v>0.41888147243493551</v>
      </c>
    </row>
    <row r="648" spans="1:27" x14ac:dyDescent="0.25">
      <c r="A648" s="14">
        <v>0</v>
      </c>
      <c r="B648" s="14" t="s">
        <v>9</v>
      </c>
      <c r="C648" s="14">
        <v>2</v>
      </c>
      <c r="D648" s="14" t="s">
        <v>8</v>
      </c>
      <c r="E648" s="14">
        <v>39</v>
      </c>
      <c r="F648" s="15">
        <v>13</v>
      </c>
      <c r="G648" s="14">
        <v>0</v>
      </c>
      <c r="H648" s="14">
        <v>0</v>
      </c>
      <c r="I648" s="20">
        <f>Table1342[[#This Row],[Age]]/$E$1</f>
        <v>0.48749999999999999</v>
      </c>
      <c r="J648" s="20">
        <f>LOG10(Table1342[[#This Row],[Fare]]+1)</f>
        <v>1.146128035678238</v>
      </c>
      <c r="K648" s="14">
        <f>IF(Table1342[[#This Row],[Pclass]]=1,1,0)</f>
        <v>0</v>
      </c>
      <c r="L648" s="14">
        <f>IF(Table1342[[#This Row],[Pclass]]=2,1,0)</f>
        <v>1</v>
      </c>
      <c r="M648" s="14">
        <f>IF(Table1342[[#This Row],[Embarked]]="S",1,0)</f>
        <v>1</v>
      </c>
      <c r="N648" s="14">
        <f>IF(Table1342[[#This Row],[Embarked]]="C",1,0)</f>
        <v>0</v>
      </c>
      <c r="O648" s="14">
        <f>IF(Table1342[[#This Row],[Sex]]="male",1,0)</f>
        <v>1</v>
      </c>
      <c r="P648" s="14">
        <v>1</v>
      </c>
      <c r="V648" s="22">
        <v>-1.5477809001242282</v>
      </c>
      <c r="W648" s="22">
        <v>0.23416671112978715</v>
      </c>
      <c r="X648" s="20">
        <f t="shared" si="20"/>
        <v>0</v>
      </c>
      <c r="Y648" s="20">
        <f t="shared" si="20"/>
        <v>0.23416671112978715</v>
      </c>
      <c r="Z648" s="20">
        <f t="shared" si="21"/>
        <v>0.23416671112978715</v>
      </c>
      <c r="AA648" s="20">
        <f>(Table134[[#This Row],[Survived]]-Z648)^2</f>
        <v>5.4834048601341182E-2</v>
      </c>
    </row>
    <row r="649" spans="1:27" x14ac:dyDescent="0.25">
      <c r="A649" s="14">
        <v>1</v>
      </c>
      <c r="B649" s="14" t="s">
        <v>9</v>
      </c>
      <c r="C649" s="14">
        <v>1</v>
      </c>
      <c r="D649" s="14" t="s">
        <v>10</v>
      </c>
      <c r="E649" s="14">
        <v>33</v>
      </c>
      <c r="F649" s="15">
        <v>53.1</v>
      </c>
      <c r="G649" s="14">
        <v>1</v>
      </c>
      <c r="H649" s="14">
        <v>0</v>
      </c>
      <c r="I649" s="20">
        <f>Table1342[[#This Row],[Age]]/$E$1</f>
        <v>0.41249999999999998</v>
      </c>
      <c r="J649" s="20">
        <f>LOG10(Table1342[[#This Row],[Fare]]+1)</f>
        <v>1.7331972651065695</v>
      </c>
      <c r="K649" s="14">
        <f>IF(Table1342[[#This Row],[Pclass]]=1,1,0)</f>
        <v>1</v>
      </c>
      <c r="L649" s="14">
        <f>IF(Table1342[[#This Row],[Pclass]]=2,1,0)</f>
        <v>0</v>
      </c>
      <c r="M649" s="14">
        <f>IF(Table1342[[#This Row],[Embarked]]="S",1,0)</f>
        <v>1</v>
      </c>
      <c r="N649" s="14">
        <f>IF(Table1342[[#This Row],[Embarked]]="C",1,0)</f>
        <v>0</v>
      </c>
      <c r="O649" s="14">
        <f>IF(Table1342[[#This Row],[Sex]]="male",1,0)</f>
        <v>0</v>
      </c>
      <c r="P649" s="14">
        <v>1</v>
      </c>
      <c r="V649" s="22">
        <v>-0.75005783916425028</v>
      </c>
      <c r="W649" s="22">
        <v>0.90246079145960278</v>
      </c>
      <c r="X649" s="20">
        <f t="shared" si="20"/>
        <v>0</v>
      </c>
      <c r="Y649" s="20">
        <f t="shared" si="20"/>
        <v>0.90246079145960278</v>
      </c>
      <c r="Z649" s="20">
        <f t="shared" si="21"/>
        <v>0.90246079145960278</v>
      </c>
      <c r="AA649" s="20">
        <f>(Table134[[#This Row],[Survived]]-Z649)^2</f>
        <v>9.5138972026870966E-3</v>
      </c>
    </row>
    <row r="650" spans="1:27" x14ac:dyDescent="0.25">
      <c r="A650" s="14">
        <v>0</v>
      </c>
      <c r="B650" s="14" t="s">
        <v>9</v>
      </c>
      <c r="C650" s="14">
        <v>3</v>
      </c>
      <c r="D650" s="14" t="s">
        <v>8</v>
      </c>
      <c r="E650" s="14">
        <v>26</v>
      </c>
      <c r="F650" s="15">
        <v>7.8875000000000002</v>
      </c>
      <c r="G650" s="14">
        <v>0</v>
      </c>
      <c r="H650" s="14">
        <v>0</v>
      </c>
      <c r="I650" s="20">
        <f>Table1342[[#This Row],[Age]]/$E$1</f>
        <v>0.32500000000000001</v>
      </c>
      <c r="J650" s="20">
        <f>LOG10(Table1342[[#This Row],[Fare]]+1)</f>
        <v>0.94877961373782271</v>
      </c>
      <c r="K650" s="14">
        <f>IF(Table1342[[#This Row],[Pclass]]=1,1,0)</f>
        <v>0</v>
      </c>
      <c r="L650" s="14">
        <f>IF(Table1342[[#This Row],[Pclass]]=2,1,0)</f>
        <v>0</v>
      </c>
      <c r="M650" s="14">
        <f>IF(Table1342[[#This Row],[Embarked]]="S",1,0)</f>
        <v>1</v>
      </c>
      <c r="N650" s="14">
        <f>IF(Table1342[[#This Row],[Embarked]]="C",1,0)</f>
        <v>0</v>
      </c>
      <c r="O650" s="14">
        <f>IF(Table1342[[#This Row],[Sex]]="male",1,0)</f>
        <v>1</v>
      </c>
      <c r="P650" s="14">
        <v>1</v>
      </c>
      <c r="V650" s="22">
        <v>-1.5507178955987244</v>
      </c>
      <c r="W650" s="22">
        <v>0.10036233342942946</v>
      </c>
      <c r="X650" s="20">
        <f t="shared" si="20"/>
        <v>0</v>
      </c>
      <c r="Y650" s="20">
        <f t="shared" si="20"/>
        <v>0.10036233342942946</v>
      </c>
      <c r="Z650" s="20">
        <f t="shared" si="21"/>
        <v>0.10036233342942946</v>
      </c>
      <c r="AA650" s="20">
        <f>(Table134[[#This Row],[Survived]]-Z650)^2</f>
        <v>1.0072597971399975E-2</v>
      </c>
    </row>
    <row r="651" spans="1:27" x14ac:dyDescent="0.25">
      <c r="A651" s="14">
        <v>0</v>
      </c>
      <c r="B651" s="14" t="s">
        <v>9</v>
      </c>
      <c r="C651" s="14">
        <v>3</v>
      </c>
      <c r="D651" s="14" t="s">
        <v>8</v>
      </c>
      <c r="E651" s="14">
        <v>39</v>
      </c>
      <c r="F651" s="15">
        <v>24.15</v>
      </c>
      <c r="G651" s="14">
        <v>0</v>
      </c>
      <c r="H651" s="14">
        <v>0</v>
      </c>
      <c r="I651" s="20">
        <f>Table1342[[#This Row],[Age]]/$E$1</f>
        <v>0.48749999999999999</v>
      </c>
      <c r="J651" s="20">
        <f>LOG10(Table1342[[#This Row],[Fare]]+1)</f>
        <v>1.4005379893919461</v>
      </c>
      <c r="K651" s="14">
        <f>IF(Table1342[[#This Row],[Pclass]]=1,1,0)</f>
        <v>0</v>
      </c>
      <c r="L651" s="14">
        <f>IF(Table1342[[#This Row],[Pclass]]=2,1,0)</f>
        <v>0</v>
      </c>
      <c r="M651" s="14">
        <f>IF(Table1342[[#This Row],[Embarked]]="S",1,0)</f>
        <v>1</v>
      </c>
      <c r="N651" s="14">
        <f>IF(Table1342[[#This Row],[Embarked]]="C",1,0)</f>
        <v>0</v>
      </c>
      <c r="O651" s="14">
        <f>IF(Table1342[[#This Row],[Sex]]="male",1,0)</f>
        <v>1</v>
      </c>
      <c r="P651" s="14">
        <v>1</v>
      </c>
      <c r="V651" s="22">
        <v>-1.6649261583879718</v>
      </c>
      <c r="W651" s="22">
        <v>4.7344819472196153E-2</v>
      </c>
      <c r="X651" s="20">
        <f t="shared" si="20"/>
        <v>0</v>
      </c>
      <c r="Y651" s="20">
        <f t="shared" si="20"/>
        <v>4.7344819472196153E-2</v>
      </c>
      <c r="Z651" s="20">
        <f t="shared" si="21"/>
        <v>4.7344819472196153E-2</v>
      </c>
      <c r="AA651" s="20">
        <f>(Table134[[#This Row],[Survived]]-Z651)^2</f>
        <v>2.2415319308548439E-3</v>
      </c>
    </row>
    <row r="652" spans="1:27" x14ac:dyDescent="0.25">
      <c r="A652" s="14">
        <v>0</v>
      </c>
      <c r="B652" s="14" t="s">
        <v>9</v>
      </c>
      <c r="C652" s="14">
        <v>2</v>
      </c>
      <c r="D652" s="14" t="s">
        <v>8</v>
      </c>
      <c r="E652" s="14">
        <v>35</v>
      </c>
      <c r="F652" s="15">
        <v>10.5</v>
      </c>
      <c r="G652" s="14">
        <v>0</v>
      </c>
      <c r="H652" s="14">
        <v>0</v>
      </c>
      <c r="I652" s="20">
        <f>Table1342[[#This Row],[Age]]/$E$1</f>
        <v>0.4375</v>
      </c>
      <c r="J652" s="20">
        <f>LOG10(Table1342[[#This Row],[Fare]]+1)</f>
        <v>1.0606978403536116</v>
      </c>
      <c r="K652" s="14">
        <f>IF(Table1342[[#This Row],[Pclass]]=1,1,0)</f>
        <v>0</v>
      </c>
      <c r="L652" s="14">
        <f>IF(Table1342[[#This Row],[Pclass]]=2,1,0)</f>
        <v>1</v>
      </c>
      <c r="M652" s="14">
        <f>IF(Table1342[[#This Row],[Embarked]]="S",1,0)</f>
        <v>1</v>
      </c>
      <c r="N652" s="14">
        <f>IF(Table1342[[#This Row],[Embarked]]="C",1,0)</f>
        <v>0</v>
      </c>
      <c r="O652" s="14">
        <f>IF(Table1342[[#This Row],[Sex]]="male",1,0)</f>
        <v>1</v>
      </c>
      <c r="P652" s="14">
        <v>1</v>
      </c>
      <c r="V652" s="22">
        <v>-1.5120166834148716</v>
      </c>
      <c r="W652" s="22">
        <v>0.25430778550926814</v>
      </c>
      <c r="X652" s="20">
        <f t="shared" si="20"/>
        <v>0</v>
      </c>
      <c r="Y652" s="20">
        <f t="shared" si="20"/>
        <v>0.25430778550926814</v>
      </c>
      <c r="Z652" s="20">
        <f t="shared" si="21"/>
        <v>0.25430778550926814</v>
      </c>
      <c r="AA652" s="20">
        <f>(Table134[[#This Row],[Survived]]-Z652)^2</f>
        <v>6.4672449770627929E-2</v>
      </c>
    </row>
    <row r="653" spans="1:27" x14ac:dyDescent="0.25">
      <c r="A653" s="14">
        <v>0</v>
      </c>
      <c r="B653" s="14" t="s">
        <v>9</v>
      </c>
      <c r="C653" s="14">
        <v>3</v>
      </c>
      <c r="D653" s="14" t="s">
        <v>10</v>
      </c>
      <c r="E653" s="14">
        <v>6</v>
      </c>
      <c r="F653" s="15">
        <v>31.274999999999999</v>
      </c>
      <c r="G653" s="14">
        <v>4</v>
      </c>
      <c r="H653" s="14">
        <v>2</v>
      </c>
      <c r="I653" s="20">
        <f>Table1342[[#This Row],[Age]]/$E$1</f>
        <v>7.4999999999999997E-2</v>
      </c>
      <c r="J653" s="20">
        <f>LOG10(Table1342[[#This Row],[Fare]]+1)</f>
        <v>1.5088662509384578</v>
      </c>
      <c r="K653" s="14">
        <f>IF(Table1342[[#This Row],[Pclass]]=1,1,0)</f>
        <v>0</v>
      </c>
      <c r="L653" s="14">
        <f>IF(Table1342[[#This Row],[Pclass]]=2,1,0)</f>
        <v>0</v>
      </c>
      <c r="M653" s="14">
        <f>IF(Table1342[[#This Row],[Embarked]]="S",1,0)</f>
        <v>1</v>
      </c>
      <c r="N653" s="14">
        <f>IF(Table1342[[#This Row],[Embarked]]="C",1,0)</f>
        <v>0</v>
      </c>
      <c r="O653" s="14">
        <f>IF(Table1342[[#This Row],[Sex]]="male",1,0)</f>
        <v>0</v>
      </c>
      <c r="P653" s="14">
        <v>1</v>
      </c>
      <c r="V653" s="22">
        <v>-1.0003073724235856</v>
      </c>
      <c r="W653" s="22">
        <v>0.43491439310858571</v>
      </c>
      <c r="X653" s="20">
        <f t="shared" si="20"/>
        <v>0</v>
      </c>
      <c r="Y653" s="20">
        <f t="shared" si="20"/>
        <v>0.43491439310858571</v>
      </c>
      <c r="Z653" s="20">
        <f t="shared" si="21"/>
        <v>0.43491439310858571</v>
      </c>
      <c r="AA653" s="20">
        <f>(Table134[[#This Row],[Survived]]-Z653)^2</f>
        <v>0.18915052933300941</v>
      </c>
    </row>
    <row r="654" spans="1:27" x14ac:dyDescent="0.25">
      <c r="A654" s="14">
        <v>0</v>
      </c>
      <c r="B654" s="14" t="s">
        <v>9</v>
      </c>
      <c r="C654" s="14">
        <v>3</v>
      </c>
      <c r="D654" s="14" t="s">
        <v>8</v>
      </c>
      <c r="E654" s="14">
        <v>30.5</v>
      </c>
      <c r="F654" s="15">
        <v>8.0500000000000007</v>
      </c>
      <c r="G654" s="14">
        <v>0</v>
      </c>
      <c r="H654" s="14">
        <v>0</v>
      </c>
      <c r="I654" s="20">
        <f>Table1342[[#This Row],[Age]]/$E$1</f>
        <v>0.38124999999999998</v>
      </c>
      <c r="J654" s="20">
        <f>LOG10(Table1342[[#This Row],[Fare]]+1)</f>
        <v>0.9566485792052033</v>
      </c>
      <c r="K654" s="14">
        <f>IF(Table1342[[#This Row],[Pclass]]=1,1,0)</f>
        <v>0</v>
      </c>
      <c r="L654" s="14">
        <f>IF(Table1342[[#This Row],[Pclass]]=2,1,0)</f>
        <v>0</v>
      </c>
      <c r="M654" s="14">
        <f>IF(Table1342[[#This Row],[Embarked]]="S",1,0)</f>
        <v>1</v>
      </c>
      <c r="N654" s="14">
        <f>IF(Table1342[[#This Row],[Embarked]]="C",1,0)</f>
        <v>0</v>
      </c>
      <c r="O654" s="14">
        <f>IF(Table1342[[#This Row],[Sex]]="male",1,0)</f>
        <v>1</v>
      </c>
      <c r="P654" s="14">
        <v>1</v>
      </c>
      <c r="V654" s="22">
        <v>-1.5919791440249027</v>
      </c>
      <c r="W654" s="22">
        <v>7.1398470461956798E-2</v>
      </c>
      <c r="X654" s="20">
        <f t="shared" si="20"/>
        <v>0</v>
      </c>
      <c r="Y654" s="20">
        <f t="shared" si="20"/>
        <v>7.1398470461956798E-2</v>
      </c>
      <c r="Z654" s="20">
        <f t="shared" si="21"/>
        <v>7.1398470461956798E-2</v>
      </c>
      <c r="AA654" s="20">
        <f>(Table134[[#This Row],[Survived]]-Z654)^2</f>
        <v>5.0977415843069173E-3</v>
      </c>
    </row>
    <row r="655" spans="1:27" x14ac:dyDescent="0.25">
      <c r="A655" s="14">
        <v>0</v>
      </c>
      <c r="B655" s="14" t="s">
        <v>9</v>
      </c>
      <c r="C655" s="14">
        <v>3</v>
      </c>
      <c r="D655" s="14" t="s">
        <v>10</v>
      </c>
      <c r="E655" s="14">
        <v>23</v>
      </c>
      <c r="F655" s="15">
        <v>7.9249999999999998</v>
      </c>
      <c r="G655" s="14">
        <v>0</v>
      </c>
      <c r="H655" s="14">
        <v>0</v>
      </c>
      <c r="I655" s="20">
        <f>Table1342[[#This Row],[Age]]/$E$1</f>
        <v>0.28749999999999998</v>
      </c>
      <c r="J655" s="20">
        <f>LOG10(Table1342[[#This Row],[Fare]]+1)</f>
        <v>0.95060822478423079</v>
      </c>
      <c r="K655" s="14">
        <f>IF(Table1342[[#This Row],[Pclass]]=1,1,0)</f>
        <v>0</v>
      </c>
      <c r="L655" s="14">
        <f>IF(Table1342[[#This Row],[Pclass]]=2,1,0)</f>
        <v>0</v>
      </c>
      <c r="M655" s="14">
        <f>IF(Table1342[[#This Row],[Embarked]]="S",1,0)</f>
        <v>1</v>
      </c>
      <c r="N655" s="14">
        <f>IF(Table1342[[#This Row],[Embarked]]="C",1,0)</f>
        <v>0</v>
      </c>
      <c r="O655" s="14">
        <f>IF(Table1342[[#This Row],[Sex]]="male",1,0)</f>
        <v>0</v>
      </c>
      <c r="P655" s="14">
        <v>1</v>
      </c>
      <c r="V655" s="22">
        <v>-1.0226461975930639</v>
      </c>
      <c r="W655" s="22">
        <v>0.61492969759206151</v>
      </c>
      <c r="X655" s="20">
        <f t="shared" si="20"/>
        <v>0</v>
      </c>
      <c r="Y655" s="20">
        <f t="shared" si="20"/>
        <v>0.61492969759206151</v>
      </c>
      <c r="Z655" s="20">
        <f t="shared" si="21"/>
        <v>0.61492969759206151</v>
      </c>
      <c r="AA655" s="20">
        <f>(Table134[[#This Row],[Survived]]-Z655)^2</f>
        <v>0.37813853298066424</v>
      </c>
    </row>
    <row r="656" spans="1:27" x14ac:dyDescent="0.25">
      <c r="A656" s="14">
        <v>0</v>
      </c>
      <c r="B656" s="14" t="s">
        <v>11</v>
      </c>
      <c r="C656" s="14">
        <v>2</v>
      </c>
      <c r="D656" s="14" t="s">
        <v>8</v>
      </c>
      <c r="E656" s="14">
        <v>31</v>
      </c>
      <c r="F656" s="15">
        <v>37.004199999999997</v>
      </c>
      <c r="G656" s="14">
        <v>1</v>
      </c>
      <c r="H656" s="14">
        <v>1</v>
      </c>
      <c r="I656" s="20">
        <f>Table1342[[#This Row],[Age]]/$E$1</f>
        <v>0.38750000000000001</v>
      </c>
      <c r="J656" s="20">
        <f>LOG10(Table1342[[#This Row],[Fare]]+1)</f>
        <v>1.579831594933373</v>
      </c>
      <c r="K656" s="14">
        <f>IF(Table1342[[#This Row],[Pclass]]=1,1,0)</f>
        <v>0</v>
      </c>
      <c r="L656" s="14">
        <f>IF(Table1342[[#This Row],[Pclass]]=2,1,0)</f>
        <v>1</v>
      </c>
      <c r="M656" s="14">
        <f>IF(Table1342[[#This Row],[Embarked]]="S",1,0)</f>
        <v>0</v>
      </c>
      <c r="N656" s="14">
        <f>IF(Table1342[[#This Row],[Embarked]]="C",1,0)</f>
        <v>1</v>
      </c>
      <c r="O656" s="14">
        <f>IF(Table1342[[#This Row],[Sex]]="male",1,0)</f>
        <v>1</v>
      </c>
      <c r="P656" s="14">
        <v>1</v>
      </c>
      <c r="V656" s="22">
        <v>0.23439870456184664</v>
      </c>
      <c r="W656" s="22">
        <v>-3.1423773898409881</v>
      </c>
      <c r="X656" s="20">
        <f t="shared" si="20"/>
        <v>0.23439870456184664</v>
      </c>
      <c r="Y656" s="20">
        <f t="shared" si="20"/>
        <v>0</v>
      </c>
      <c r="Z656" s="20">
        <f t="shared" si="21"/>
        <v>0.23439870456184664</v>
      </c>
      <c r="AA656" s="20">
        <f>(Table134[[#This Row],[Survived]]-Z656)^2</f>
        <v>5.4942752700271866E-2</v>
      </c>
    </row>
    <row r="657" spans="1:27" x14ac:dyDescent="0.25">
      <c r="A657" s="14">
        <v>0</v>
      </c>
      <c r="B657" s="14" t="s">
        <v>9</v>
      </c>
      <c r="C657" s="14">
        <v>3</v>
      </c>
      <c r="D657" s="14" t="s">
        <v>8</v>
      </c>
      <c r="E657" s="14">
        <v>43</v>
      </c>
      <c r="F657" s="15">
        <v>6.45</v>
      </c>
      <c r="G657" s="14">
        <v>0</v>
      </c>
      <c r="H657" s="14">
        <v>0</v>
      </c>
      <c r="I657" s="20">
        <f>Table1342[[#This Row],[Age]]/$E$1</f>
        <v>0.53749999999999998</v>
      </c>
      <c r="J657" s="20">
        <f>LOG10(Table1342[[#This Row],[Fare]]+1)</f>
        <v>0.87215627274829288</v>
      </c>
      <c r="K657" s="14">
        <f>IF(Table1342[[#This Row],[Pclass]]=1,1,0)</f>
        <v>0</v>
      </c>
      <c r="L657" s="14">
        <f>IF(Table1342[[#This Row],[Pclass]]=2,1,0)</f>
        <v>0</v>
      </c>
      <c r="M657" s="14">
        <f>IF(Table1342[[#This Row],[Embarked]]="S",1,0)</f>
        <v>1</v>
      </c>
      <c r="N657" s="14">
        <f>IF(Table1342[[#This Row],[Embarked]]="C",1,0)</f>
        <v>0</v>
      </c>
      <c r="O657" s="14">
        <f>IF(Table1342[[#This Row],[Sex]]="male",1,0)</f>
        <v>1</v>
      </c>
      <c r="P657" s="14">
        <v>1</v>
      </c>
      <c r="V657" s="22">
        <v>-1.7078309092988289</v>
      </c>
      <c r="W657" s="22">
        <v>-1.6655940117356494E-2</v>
      </c>
      <c r="X657" s="20">
        <f t="shared" si="20"/>
        <v>0</v>
      </c>
      <c r="Y657" s="20">
        <f t="shared" si="20"/>
        <v>0</v>
      </c>
      <c r="Z657" s="20">
        <f t="shared" si="21"/>
        <v>0</v>
      </c>
      <c r="AA657" s="20">
        <f>(Table134[[#This Row],[Survived]]-Z657)^2</f>
        <v>0</v>
      </c>
    </row>
    <row r="658" spans="1:27" x14ac:dyDescent="0.25">
      <c r="A658" s="14">
        <v>0</v>
      </c>
      <c r="B658" s="14" t="s">
        <v>9</v>
      </c>
      <c r="C658" s="14">
        <v>3</v>
      </c>
      <c r="D658" s="14" t="s">
        <v>8</v>
      </c>
      <c r="E658" s="14">
        <v>10</v>
      </c>
      <c r="F658" s="15">
        <v>27.9</v>
      </c>
      <c r="G658" s="14">
        <v>3</v>
      </c>
      <c r="H658" s="14">
        <v>2</v>
      </c>
      <c r="I658" s="20">
        <f>Table1342[[#This Row],[Age]]/$E$1</f>
        <v>0.125</v>
      </c>
      <c r="J658" s="20">
        <f>LOG10(Table1342[[#This Row],[Fare]]+1)</f>
        <v>1.4608978427565478</v>
      </c>
      <c r="K658" s="14">
        <f>IF(Table1342[[#This Row],[Pclass]]=1,1,0)</f>
        <v>0</v>
      </c>
      <c r="L658" s="14">
        <f>IF(Table1342[[#This Row],[Pclass]]=2,1,0)</f>
        <v>0</v>
      </c>
      <c r="M658" s="14">
        <f>IF(Table1342[[#This Row],[Embarked]]="S",1,0)</f>
        <v>1</v>
      </c>
      <c r="N658" s="14">
        <f>IF(Table1342[[#This Row],[Embarked]]="C",1,0)</f>
        <v>0</v>
      </c>
      <c r="O658" s="14">
        <f>IF(Table1342[[#This Row],[Sex]]="male",1,0)</f>
        <v>1</v>
      </c>
      <c r="P658" s="14">
        <v>1</v>
      </c>
      <c r="V658" s="22">
        <v>-1.5203486314343813</v>
      </c>
      <c r="W658" s="22">
        <v>-1.1730779832833882E-2</v>
      </c>
      <c r="X658" s="20">
        <f t="shared" si="20"/>
        <v>0</v>
      </c>
      <c r="Y658" s="20">
        <f t="shared" si="20"/>
        <v>0</v>
      </c>
      <c r="Z658" s="20">
        <f t="shared" si="21"/>
        <v>0</v>
      </c>
      <c r="AA658" s="20">
        <f>(Table134[[#This Row],[Survived]]-Z658)^2</f>
        <v>0</v>
      </c>
    </row>
    <row r="659" spans="1:27" x14ac:dyDescent="0.25">
      <c r="A659" s="14">
        <v>1</v>
      </c>
      <c r="B659" s="14" t="s">
        <v>9</v>
      </c>
      <c r="C659" s="14">
        <v>1</v>
      </c>
      <c r="D659" s="14" t="s">
        <v>10</v>
      </c>
      <c r="E659" s="14">
        <v>52</v>
      </c>
      <c r="F659" s="15">
        <v>93.5</v>
      </c>
      <c r="G659" s="14">
        <v>1</v>
      </c>
      <c r="H659" s="14">
        <v>1</v>
      </c>
      <c r="I659" s="20">
        <f>Table1342[[#This Row],[Age]]/$E$1</f>
        <v>0.65</v>
      </c>
      <c r="J659" s="20">
        <f>LOG10(Table1342[[#This Row],[Fare]]+1)</f>
        <v>1.975431808509263</v>
      </c>
      <c r="K659" s="14">
        <f>IF(Table1342[[#This Row],[Pclass]]=1,1,0)</f>
        <v>1</v>
      </c>
      <c r="L659" s="14">
        <f>IF(Table1342[[#This Row],[Pclass]]=2,1,0)</f>
        <v>0</v>
      </c>
      <c r="M659" s="14">
        <f>IF(Table1342[[#This Row],[Embarked]]="S",1,0)</f>
        <v>1</v>
      </c>
      <c r="N659" s="14">
        <f>IF(Table1342[[#This Row],[Embarked]]="C",1,0)</f>
        <v>0</v>
      </c>
      <c r="O659" s="14">
        <f>IF(Table1342[[#This Row],[Sex]]="male",1,0)</f>
        <v>0</v>
      </c>
      <c r="P659" s="14">
        <v>1</v>
      </c>
      <c r="V659" s="22">
        <v>-0.9565157182844457</v>
      </c>
      <c r="W659" s="22">
        <v>0.78494026869253153</v>
      </c>
      <c r="X659" s="20">
        <f t="shared" si="20"/>
        <v>0</v>
      </c>
      <c r="Y659" s="20">
        <f t="shared" si="20"/>
        <v>0.78494026869253153</v>
      </c>
      <c r="Z659" s="20">
        <f t="shared" si="21"/>
        <v>0.78494026869253153</v>
      </c>
      <c r="AA659" s="20">
        <f>(Table134[[#This Row],[Survived]]-Z659)^2</f>
        <v>4.6250688030040538E-2</v>
      </c>
    </row>
    <row r="660" spans="1:27" x14ac:dyDescent="0.25">
      <c r="A660" s="14">
        <v>1</v>
      </c>
      <c r="B660" s="14" t="s">
        <v>9</v>
      </c>
      <c r="C660" s="14">
        <v>3</v>
      </c>
      <c r="D660" s="14" t="s">
        <v>8</v>
      </c>
      <c r="E660" s="14">
        <v>27</v>
      </c>
      <c r="F660" s="15">
        <v>8.6624999999999996</v>
      </c>
      <c r="G660" s="14">
        <v>0</v>
      </c>
      <c r="H660" s="14">
        <v>0</v>
      </c>
      <c r="I660" s="20">
        <f>Table1342[[#This Row],[Age]]/$E$1</f>
        <v>0.33750000000000002</v>
      </c>
      <c r="J660" s="20">
        <f>LOG10(Table1342[[#This Row],[Fare]]+1)</f>
        <v>0.98508950692638131</v>
      </c>
      <c r="K660" s="14">
        <f>IF(Table1342[[#This Row],[Pclass]]=1,1,0)</f>
        <v>0</v>
      </c>
      <c r="L660" s="14">
        <f>IF(Table1342[[#This Row],[Pclass]]=2,1,0)</f>
        <v>0</v>
      </c>
      <c r="M660" s="14">
        <f>IF(Table1342[[#This Row],[Embarked]]="S",1,0)</f>
        <v>1</v>
      </c>
      <c r="N660" s="14">
        <f>IF(Table1342[[#This Row],[Embarked]]="C",1,0)</f>
        <v>0</v>
      </c>
      <c r="O660" s="14">
        <f>IF(Table1342[[#This Row],[Sex]]="male",1,0)</f>
        <v>1</v>
      </c>
      <c r="P660" s="14">
        <v>1</v>
      </c>
      <c r="V660" s="22">
        <v>-1.5594850076869726</v>
      </c>
      <c r="W660" s="22">
        <v>9.6395478633446441E-2</v>
      </c>
      <c r="X660" s="20">
        <f t="shared" si="20"/>
        <v>0</v>
      </c>
      <c r="Y660" s="20">
        <f t="shared" si="20"/>
        <v>9.6395478633446441E-2</v>
      </c>
      <c r="Z660" s="20">
        <f t="shared" si="21"/>
        <v>9.6395478633446441E-2</v>
      </c>
      <c r="AA660" s="20">
        <f>(Table134[[#This Row],[Survived]]-Z660)^2</f>
        <v>0.8165011310340784</v>
      </c>
    </row>
    <row r="661" spans="1:27" x14ac:dyDescent="0.25">
      <c r="A661" s="14">
        <v>0</v>
      </c>
      <c r="B661" s="14" t="s">
        <v>9</v>
      </c>
      <c r="C661" s="14">
        <v>1</v>
      </c>
      <c r="D661" s="14" t="s">
        <v>8</v>
      </c>
      <c r="E661" s="14">
        <v>38</v>
      </c>
      <c r="F661" s="15">
        <v>0</v>
      </c>
      <c r="G661" s="14">
        <v>0</v>
      </c>
      <c r="H661" s="14">
        <v>0</v>
      </c>
      <c r="I661" s="20">
        <f>Table1342[[#This Row],[Age]]/$E$1</f>
        <v>0.47499999999999998</v>
      </c>
      <c r="J661" s="20">
        <f>LOG10(Table1342[[#This Row],[Fare]]+1)</f>
        <v>0</v>
      </c>
      <c r="K661" s="14">
        <f>IF(Table1342[[#This Row],[Pclass]]=1,1,0)</f>
        <v>1</v>
      </c>
      <c r="L661" s="14">
        <f>IF(Table1342[[#This Row],[Pclass]]=2,1,0)</f>
        <v>0</v>
      </c>
      <c r="M661" s="14">
        <f>IF(Table1342[[#This Row],[Embarked]]="S",1,0)</f>
        <v>1</v>
      </c>
      <c r="N661" s="14">
        <f>IF(Table1342[[#This Row],[Embarked]]="C",1,0)</f>
        <v>0</v>
      </c>
      <c r="O661" s="14">
        <f>IF(Table1342[[#This Row],[Sex]]="male",1,0)</f>
        <v>1</v>
      </c>
      <c r="P661" s="14">
        <v>1</v>
      </c>
      <c r="V661" s="22">
        <v>-1.2988930394673315</v>
      </c>
      <c r="W661" s="22">
        <v>0.32883689936332194</v>
      </c>
      <c r="X661" s="20">
        <f t="shared" si="20"/>
        <v>0</v>
      </c>
      <c r="Y661" s="20">
        <f t="shared" si="20"/>
        <v>0.32883689936332194</v>
      </c>
      <c r="Z661" s="20">
        <f t="shared" si="21"/>
        <v>0.32883689936332194</v>
      </c>
      <c r="AA661" s="20">
        <f>(Table134[[#This Row],[Survived]]-Z661)^2</f>
        <v>0.10813370638288353</v>
      </c>
    </row>
    <row r="662" spans="1:27" x14ac:dyDescent="0.25">
      <c r="A662" s="14">
        <v>1</v>
      </c>
      <c r="B662" s="14" t="s">
        <v>9</v>
      </c>
      <c r="C662" s="14">
        <v>3</v>
      </c>
      <c r="D662" s="14" t="s">
        <v>10</v>
      </c>
      <c r="E662" s="14">
        <v>27</v>
      </c>
      <c r="F662" s="15">
        <v>12.475</v>
      </c>
      <c r="G662" s="14">
        <v>0</v>
      </c>
      <c r="H662" s="14">
        <v>1</v>
      </c>
      <c r="I662" s="20">
        <f>Table1342[[#This Row],[Age]]/$E$1</f>
        <v>0.33750000000000002</v>
      </c>
      <c r="J662" s="20">
        <f>LOG10(Table1342[[#This Row],[Fare]]+1)</f>
        <v>1.1295287738587763</v>
      </c>
      <c r="K662" s="14">
        <f>IF(Table1342[[#This Row],[Pclass]]=1,1,0)</f>
        <v>0</v>
      </c>
      <c r="L662" s="14">
        <f>IF(Table1342[[#This Row],[Pclass]]=2,1,0)</f>
        <v>0</v>
      </c>
      <c r="M662" s="14">
        <f>IF(Table1342[[#This Row],[Embarked]]="S",1,0)</f>
        <v>1</v>
      </c>
      <c r="N662" s="14">
        <f>IF(Table1342[[#This Row],[Embarked]]="C",1,0)</f>
        <v>0</v>
      </c>
      <c r="O662" s="14">
        <f>IF(Table1342[[#This Row],[Sex]]="male",1,0)</f>
        <v>0</v>
      </c>
      <c r="P662" s="14">
        <v>1</v>
      </c>
      <c r="V662" s="22">
        <v>-1.0919979850432449</v>
      </c>
      <c r="W662" s="22">
        <v>0.5913055544762531</v>
      </c>
      <c r="X662" s="20">
        <f t="shared" si="20"/>
        <v>0</v>
      </c>
      <c r="Y662" s="20">
        <f t="shared" si="20"/>
        <v>0.5913055544762531</v>
      </c>
      <c r="Z662" s="20">
        <f t="shared" si="21"/>
        <v>0.5913055544762531</v>
      </c>
      <c r="AA662" s="20">
        <f>(Table134[[#This Row],[Survived]]-Z662)^2</f>
        <v>0.16703114980196293</v>
      </c>
    </row>
    <row r="663" spans="1:27" x14ac:dyDescent="0.25">
      <c r="A663" s="14">
        <v>0</v>
      </c>
      <c r="B663" s="14" t="s">
        <v>9</v>
      </c>
      <c r="C663" s="14">
        <v>3</v>
      </c>
      <c r="D663" s="14" t="s">
        <v>8</v>
      </c>
      <c r="E663" s="14">
        <v>2</v>
      </c>
      <c r="F663" s="15">
        <v>39.6875</v>
      </c>
      <c r="G663" s="14">
        <v>4</v>
      </c>
      <c r="H663" s="14">
        <v>1</v>
      </c>
      <c r="I663" s="20">
        <f>Table1342[[#This Row],[Age]]/$E$1</f>
        <v>2.5000000000000001E-2</v>
      </c>
      <c r="J663" s="20">
        <f>LOG10(Table1342[[#This Row],[Fare]]+1)</f>
        <v>1.6094610059122672</v>
      </c>
      <c r="K663" s="14">
        <f>IF(Table1342[[#This Row],[Pclass]]=1,1,0)</f>
        <v>0</v>
      </c>
      <c r="L663" s="14">
        <f>IF(Table1342[[#This Row],[Pclass]]=2,1,0)</f>
        <v>0</v>
      </c>
      <c r="M663" s="14">
        <f>IF(Table1342[[#This Row],[Embarked]]="S",1,0)</f>
        <v>1</v>
      </c>
      <c r="N663" s="14">
        <f>IF(Table1342[[#This Row],[Embarked]]="C",1,0)</f>
        <v>0</v>
      </c>
      <c r="O663" s="14">
        <f>IF(Table1342[[#This Row],[Sex]]="male",1,0)</f>
        <v>1</v>
      </c>
      <c r="P663" s="14">
        <v>1</v>
      </c>
      <c r="V663" s="22">
        <v>-1.4281858556924971</v>
      </c>
      <c r="W663" s="22">
        <v>-1.6241419593935991E-2</v>
      </c>
      <c r="X663" s="20">
        <f t="shared" si="20"/>
        <v>0</v>
      </c>
      <c r="Y663" s="20">
        <f t="shared" si="20"/>
        <v>0</v>
      </c>
      <c r="Z663" s="20">
        <f t="shared" si="21"/>
        <v>0</v>
      </c>
      <c r="AA663" s="20">
        <f>(Table134[[#This Row],[Survived]]-Z663)^2</f>
        <v>0</v>
      </c>
    </row>
    <row r="664" spans="1:27" x14ac:dyDescent="0.25">
      <c r="A664" s="14">
        <v>1</v>
      </c>
      <c r="B664" s="14" t="s">
        <v>11</v>
      </c>
      <c r="C664" s="14">
        <v>2</v>
      </c>
      <c r="D664" s="14" t="s">
        <v>8</v>
      </c>
      <c r="E664" s="14">
        <v>1</v>
      </c>
      <c r="F664" s="15">
        <v>37.004199999999997</v>
      </c>
      <c r="G664" s="14">
        <v>0</v>
      </c>
      <c r="H664" s="14">
        <v>2</v>
      </c>
      <c r="I664" s="20">
        <f>Table1342[[#This Row],[Age]]/$E$1</f>
        <v>1.2500000000000001E-2</v>
      </c>
      <c r="J664" s="20">
        <f>LOG10(Table1342[[#This Row],[Fare]]+1)</f>
        <v>1.579831594933373</v>
      </c>
      <c r="K664" s="14">
        <f>IF(Table1342[[#This Row],[Pclass]]=1,1,0)</f>
        <v>0</v>
      </c>
      <c r="L664" s="14">
        <f>IF(Table1342[[#This Row],[Pclass]]=2,1,0)</f>
        <v>1</v>
      </c>
      <c r="M664" s="14">
        <f>IF(Table1342[[#This Row],[Embarked]]="S",1,0)</f>
        <v>0</v>
      </c>
      <c r="N664" s="14">
        <f>IF(Table1342[[#This Row],[Embarked]]="C",1,0)</f>
        <v>1</v>
      </c>
      <c r="O664" s="14">
        <f>IF(Table1342[[#This Row],[Sex]]="male",1,0)</f>
        <v>1</v>
      </c>
      <c r="P664" s="14">
        <v>1</v>
      </c>
      <c r="V664" s="22">
        <v>0.4931655069404402</v>
      </c>
      <c r="W664" s="22">
        <v>-2.8779194070617602</v>
      </c>
      <c r="X664" s="20">
        <f t="shared" si="20"/>
        <v>0.4931655069404402</v>
      </c>
      <c r="Y664" s="20">
        <f t="shared" si="20"/>
        <v>0</v>
      </c>
      <c r="Z664" s="20">
        <f t="shared" si="21"/>
        <v>0.4931655069404402</v>
      </c>
      <c r="AA664" s="20">
        <f>(Table134[[#This Row],[Survived]]-Z664)^2</f>
        <v>0.25688120335494102</v>
      </c>
    </row>
    <row r="665" spans="1:27" x14ac:dyDescent="0.25">
      <c r="A665" s="14">
        <v>1</v>
      </c>
      <c r="B665" s="14" t="s">
        <v>11</v>
      </c>
      <c r="C665" s="14">
        <v>3</v>
      </c>
      <c r="D665" s="14" t="s">
        <v>10</v>
      </c>
      <c r="E665" s="14">
        <v>15</v>
      </c>
      <c r="F665" s="15">
        <v>14.4542</v>
      </c>
      <c r="G665" s="14">
        <v>1</v>
      </c>
      <c r="H665" s="14">
        <v>0</v>
      </c>
      <c r="I665" s="20">
        <f>Table1342[[#This Row],[Age]]/$E$1</f>
        <v>0.1875</v>
      </c>
      <c r="J665" s="20">
        <f>LOG10(Table1342[[#This Row],[Fare]]+1)</f>
        <v>1.1890465283525415</v>
      </c>
      <c r="K665" s="14">
        <f>IF(Table1342[[#This Row],[Pclass]]=1,1,0)</f>
        <v>0</v>
      </c>
      <c r="L665" s="14">
        <f>IF(Table1342[[#This Row],[Pclass]]=2,1,0)</f>
        <v>0</v>
      </c>
      <c r="M665" s="14">
        <f>IF(Table1342[[#This Row],[Embarked]]="S",1,0)</f>
        <v>0</v>
      </c>
      <c r="N665" s="14">
        <f>IF(Table1342[[#This Row],[Embarked]]="C",1,0)</f>
        <v>1</v>
      </c>
      <c r="O665" s="14">
        <f>IF(Table1342[[#This Row],[Sex]]="male",1,0)</f>
        <v>0</v>
      </c>
      <c r="P665" s="14">
        <v>1</v>
      </c>
      <c r="V665" s="22">
        <v>0.7919370204130608</v>
      </c>
      <c r="W665" s="22">
        <v>-2.7654036196440326</v>
      </c>
      <c r="X665" s="20">
        <f t="shared" si="20"/>
        <v>0.7919370204130608</v>
      </c>
      <c r="Y665" s="20">
        <f t="shared" si="20"/>
        <v>0</v>
      </c>
      <c r="Z665" s="20">
        <f t="shared" si="21"/>
        <v>0.7919370204130608</v>
      </c>
      <c r="AA665" s="20">
        <f>(Table134[[#This Row],[Survived]]-Z665)^2</f>
        <v>4.3290203474595078E-2</v>
      </c>
    </row>
    <row r="666" spans="1:27" x14ac:dyDescent="0.25">
      <c r="A666" s="14">
        <v>1</v>
      </c>
      <c r="B666" s="14" t="s">
        <v>9</v>
      </c>
      <c r="C666" s="14">
        <v>2</v>
      </c>
      <c r="D666" s="14" t="s">
        <v>8</v>
      </c>
      <c r="E666" s="14">
        <v>0.83</v>
      </c>
      <c r="F666" s="15">
        <v>18.75</v>
      </c>
      <c r="G666" s="14">
        <v>1</v>
      </c>
      <c r="H666" s="14">
        <v>1</v>
      </c>
      <c r="I666" s="20">
        <f>Table1342[[#This Row],[Age]]/$E$1</f>
        <v>1.0374999999999999E-2</v>
      </c>
      <c r="J666" s="20">
        <f>LOG10(Table1342[[#This Row],[Fare]]+1)</f>
        <v>1.2955670999624791</v>
      </c>
      <c r="K666" s="14">
        <f>IF(Table1342[[#This Row],[Pclass]]=1,1,0)</f>
        <v>0</v>
      </c>
      <c r="L666" s="14">
        <f>IF(Table1342[[#This Row],[Pclass]]=2,1,0)</f>
        <v>1</v>
      </c>
      <c r="M666" s="14">
        <f>IF(Table1342[[#This Row],[Embarked]]="S",1,0)</f>
        <v>1</v>
      </c>
      <c r="N666" s="14">
        <f>IF(Table1342[[#This Row],[Embarked]]="C",1,0)</f>
        <v>0</v>
      </c>
      <c r="O666" s="14">
        <f>IF(Table1342[[#This Row],[Sex]]="male",1,0)</f>
        <v>1</v>
      </c>
      <c r="P666" s="14">
        <v>1</v>
      </c>
      <c r="V666" s="22">
        <v>-1.2477107657119784</v>
      </c>
      <c r="W666" s="22">
        <v>0.40734823275764809</v>
      </c>
      <c r="X666" s="20">
        <f t="shared" si="20"/>
        <v>0</v>
      </c>
      <c r="Y666" s="20">
        <f t="shared" si="20"/>
        <v>0.40734823275764809</v>
      </c>
      <c r="Z666" s="20">
        <f t="shared" si="21"/>
        <v>0.40734823275764809</v>
      </c>
      <c r="AA666" s="20">
        <f>(Table134[[#This Row],[Survived]]-Z666)^2</f>
        <v>0.35123611721548287</v>
      </c>
    </row>
    <row r="667" spans="1:27" x14ac:dyDescent="0.25">
      <c r="A667" s="14">
        <v>0</v>
      </c>
      <c r="B667" s="14" t="s">
        <v>9</v>
      </c>
      <c r="C667" s="14">
        <v>3</v>
      </c>
      <c r="D667" s="14" t="s">
        <v>8</v>
      </c>
      <c r="E667" s="14">
        <v>23</v>
      </c>
      <c r="F667" s="15">
        <v>7.8541999999999996</v>
      </c>
      <c r="G667" s="14">
        <v>0</v>
      </c>
      <c r="H667" s="14">
        <v>0</v>
      </c>
      <c r="I667" s="20">
        <f>Table1342[[#This Row],[Age]]/$E$1</f>
        <v>0.28749999999999998</v>
      </c>
      <c r="J667" s="20">
        <f>LOG10(Table1342[[#This Row],[Fare]]+1)</f>
        <v>0.94714932766263737</v>
      </c>
      <c r="K667" s="14">
        <f>IF(Table1342[[#This Row],[Pclass]]=1,1,0)</f>
        <v>0</v>
      </c>
      <c r="L667" s="14">
        <f>IF(Table1342[[#This Row],[Pclass]]=2,1,0)</f>
        <v>0</v>
      </c>
      <c r="M667" s="14">
        <f>IF(Table1342[[#This Row],[Embarked]]="S",1,0)</f>
        <v>1</v>
      </c>
      <c r="N667" s="14">
        <f>IF(Table1342[[#This Row],[Embarked]]="C",1,0)</f>
        <v>0</v>
      </c>
      <c r="O667" s="14">
        <f>IF(Table1342[[#This Row],[Sex]]="male",1,0)</f>
        <v>1</v>
      </c>
      <c r="P667" s="14">
        <v>1</v>
      </c>
      <c r="V667" s="22">
        <v>-1.523168334960878</v>
      </c>
      <c r="W667" s="22">
        <v>0.11992993315827594</v>
      </c>
      <c r="X667" s="20">
        <f t="shared" si="20"/>
        <v>0</v>
      </c>
      <c r="Y667" s="20">
        <f t="shared" si="20"/>
        <v>0.11992993315827594</v>
      </c>
      <c r="Z667" s="20">
        <f t="shared" si="21"/>
        <v>0.11992993315827594</v>
      </c>
      <c r="AA667" s="20">
        <f>(Table134[[#This Row],[Survived]]-Z667)^2</f>
        <v>1.4383188867348533E-2</v>
      </c>
    </row>
    <row r="668" spans="1:27" x14ac:dyDescent="0.25">
      <c r="A668" s="14">
        <v>0</v>
      </c>
      <c r="B668" s="14" t="s">
        <v>9</v>
      </c>
      <c r="C668" s="14">
        <v>3</v>
      </c>
      <c r="D668" s="14" t="s">
        <v>8</v>
      </c>
      <c r="E668" s="14">
        <v>18</v>
      </c>
      <c r="F668" s="15">
        <v>8.3000000000000007</v>
      </c>
      <c r="G668" s="14">
        <v>0</v>
      </c>
      <c r="H668" s="14">
        <v>0</v>
      </c>
      <c r="I668" s="20">
        <f>Table1342[[#This Row],[Age]]/$E$1</f>
        <v>0.22500000000000001</v>
      </c>
      <c r="J668" s="20">
        <f>LOG10(Table1342[[#This Row],[Fare]]+1)</f>
        <v>0.96848294855393513</v>
      </c>
      <c r="K668" s="14">
        <f>IF(Table1342[[#This Row],[Pclass]]=1,1,0)</f>
        <v>0</v>
      </c>
      <c r="L668" s="14">
        <f>IF(Table1342[[#This Row],[Pclass]]=2,1,0)</f>
        <v>0</v>
      </c>
      <c r="M668" s="14">
        <f>IF(Table1342[[#This Row],[Embarked]]="S",1,0)</f>
        <v>1</v>
      </c>
      <c r="N668" s="14">
        <f>IF(Table1342[[#This Row],[Embarked]]="C",1,0)</f>
        <v>0</v>
      </c>
      <c r="O668" s="14">
        <f>IF(Table1342[[#This Row],[Sex]]="male",1,0)</f>
        <v>1</v>
      </c>
      <c r="P668" s="14">
        <v>1</v>
      </c>
      <c r="V668" s="22">
        <v>-1.4769726156628311</v>
      </c>
      <c r="W668" s="22">
        <v>0.15426113714148304</v>
      </c>
      <c r="X668" s="20">
        <f t="shared" si="20"/>
        <v>0</v>
      </c>
      <c r="Y668" s="20">
        <f t="shared" si="20"/>
        <v>0.15426113714148304</v>
      </c>
      <c r="Z668" s="20">
        <f t="shared" si="21"/>
        <v>0.15426113714148304</v>
      </c>
      <c r="AA668" s="20">
        <f>(Table134[[#This Row],[Survived]]-Z668)^2</f>
        <v>2.3796498432183438E-2</v>
      </c>
    </row>
    <row r="669" spans="1:27" x14ac:dyDescent="0.25">
      <c r="A669" s="14">
        <v>1</v>
      </c>
      <c r="B669" s="14" t="s">
        <v>11</v>
      </c>
      <c r="C669" s="14">
        <v>1</v>
      </c>
      <c r="D669" s="14" t="s">
        <v>10</v>
      </c>
      <c r="E669" s="14">
        <v>39</v>
      </c>
      <c r="F669" s="15">
        <v>83.158299999999997</v>
      </c>
      <c r="G669" s="14">
        <v>1</v>
      </c>
      <c r="H669" s="14">
        <v>1</v>
      </c>
      <c r="I669" s="20">
        <f>Table1342[[#This Row],[Age]]/$E$1</f>
        <v>0.48749999999999999</v>
      </c>
      <c r="J669" s="20">
        <f>LOG10(Table1342[[#This Row],[Fare]]+1)</f>
        <v>1.9250969541376577</v>
      </c>
      <c r="K669" s="14">
        <f>IF(Table1342[[#This Row],[Pclass]]=1,1,0)</f>
        <v>1</v>
      </c>
      <c r="L669" s="14">
        <f>IF(Table1342[[#This Row],[Pclass]]=2,1,0)</f>
        <v>0</v>
      </c>
      <c r="M669" s="14">
        <f>IF(Table1342[[#This Row],[Embarked]]="S",1,0)</f>
        <v>0</v>
      </c>
      <c r="N669" s="14">
        <f>IF(Table1342[[#This Row],[Embarked]]="C",1,0)</f>
        <v>1</v>
      </c>
      <c r="O669" s="14">
        <f>IF(Table1342[[#This Row],[Sex]]="male",1,0)</f>
        <v>0</v>
      </c>
      <c r="P669" s="14">
        <v>1</v>
      </c>
      <c r="V669" s="22">
        <v>0.91841241285365027</v>
      </c>
      <c r="W669" s="22">
        <v>-2.5054399449492095</v>
      </c>
      <c r="X669" s="20">
        <f t="shared" si="20"/>
        <v>0.91841241285365027</v>
      </c>
      <c r="Y669" s="20">
        <f t="shared" si="20"/>
        <v>0</v>
      </c>
      <c r="Z669" s="20">
        <f t="shared" si="21"/>
        <v>0.91841241285365027</v>
      </c>
      <c r="AA669" s="20">
        <f>(Table134[[#This Row],[Survived]]-Z669)^2</f>
        <v>6.656534376363211E-3</v>
      </c>
    </row>
    <row r="670" spans="1:27" x14ac:dyDescent="0.25">
      <c r="A670" s="14">
        <v>0</v>
      </c>
      <c r="B670" s="14" t="s">
        <v>9</v>
      </c>
      <c r="C670" s="14">
        <v>3</v>
      </c>
      <c r="D670" s="14" t="s">
        <v>8</v>
      </c>
      <c r="E670" s="14">
        <v>21</v>
      </c>
      <c r="F670" s="15">
        <v>8.6624999999999996</v>
      </c>
      <c r="G670" s="14">
        <v>0</v>
      </c>
      <c r="H670" s="14">
        <v>0</v>
      </c>
      <c r="I670" s="20">
        <f>Table1342[[#This Row],[Age]]/$E$1</f>
        <v>0.26250000000000001</v>
      </c>
      <c r="J670" s="20">
        <f>LOG10(Table1342[[#This Row],[Fare]]+1)</f>
        <v>0.98508950692638131</v>
      </c>
      <c r="K670" s="14">
        <f>IF(Table1342[[#This Row],[Pclass]]=1,1,0)</f>
        <v>0</v>
      </c>
      <c r="L670" s="14">
        <f>IF(Table1342[[#This Row],[Pclass]]=2,1,0)</f>
        <v>0</v>
      </c>
      <c r="M670" s="14">
        <f>IF(Table1342[[#This Row],[Embarked]]="S",1,0)</f>
        <v>1</v>
      </c>
      <c r="N670" s="14">
        <f>IF(Table1342[[#This Row],[Embarked]]="C",1,0)</f>
        <v>0</v>
      </c>
      <c r="O670" s="14">
        <f>IF(Table1342[[#This Row],[Sex]]="male",1,0)</f>
        <v>1</v>
      </c>
      <c r="P670" s="14">
        <v>1</v>
      </c>
      <c r="V670" s="22">
        <v>-1.5043479558555142</v>
      </c>
      <c r="W670" s="22">
        <v>0.13576366097291714</v>
      </c>
      <c r="X670" s="20">
        <f t="shared" si="20"/>
        <v>0</v>
      </c>
      <c r="Y670" s="20">
        <f t="shared" si="20"/>
        <v>0.13576366097291714</v>
      </c>
      <c r="Z670" s="20">
        <f t="shared" si="21"/>
        <v>0.13576366097291714</v>
      </c>
      <c r="AA670" s="20">
        <f>(Table134[[#This Row],[Survived]]-Z670)^2</f>
        <v>1.8431771640769187E-2</v>
      </c>
    </row>
    <row r="671" spans="1:27" x14ac:dyDescent="0.25">
      <c r="A671" s="14">
        <v>1</v>
      </c>
      <c r="B671" s="14" t="s">
        <v>9</v>
      </c>
      <c r="C671" s="14">
        <v>3</v>
      </c>
      <c r="D671" s="14" t="s">
        <v>8</v>
      </c>
      <c r="E671" s="14">
        <v>32</v>
      </c>
      <c r="F671" s="15">
        <v>56.495800000000003</v>
      </c>
      <c r="G671" s="14">
        <v>0</v>
      </c>
      <c r="H671" s="14">
        <v>0</v>
      </c>
      <c r="I671" s="20">
        <f>Table1342[[#This Row],[Age]]/$E$1</f>
        <v>0.4</v>
      </c>
      <c r="J671" s="20">
        <f>LOG10(Table1342[[#This Row],[Fare]]+1)</f>
        <v>1.7596361211514699</v>
      </c>
      <c r="K671" s="14">
        <f>IF(Table1342[[#This Row],[Pclass]]=1,1,0)</f>
        <v>0</v>
      </c>
      <c r="L671" s="14">
        <f>IF(Table1342[[#This Row],[Pclass]]=2,1,0)</f>
        <v>0</v>
      </c>
      <c r="M671" s="14">
        <f>IF(Table1342[[#This Row],[Embarked]]="S",1,0)</f>
        <v>1</v>
      </c>
      <c r="N671" s="14">
        <f>IF(Table1342[[#This Row],[Embarked]]="C",1,0)</f>
        <v>0</v>
      </c>
      <c r="O671" s="14">
        <f>IF(Table1342[[#This Row],[Sex]]="male",1,0)</f>
        <v>1</v>
      </c>
      <c r="P671" s="14">
        <v>1</v>
      </c>
      <c r="V671" s="22">
        <v>-1.5964221741150955</v>
      </c>
      <c r="W671" s="22">
        <v>0.11893357923116143</v>
      </c>
      <c r="X671" s="20">
        <f t="shared" si="20"/>
        <v>0</v>
      </c>
      <c r="Y671" s="20">
        <f t="shared" si="20"/>
        <v>0.11893357923116143</v>
      </c>
      <c r="Z671" s="20">
        <f t="shared" si="21"/>
        <v>0.11893357923116143</v>
      </c>
      <c r="AA671" s="20">
        <f>(Table134[[#This Row],[Survived]]-Z671)^2</f>
        <v>0.77627803780641214</v>
      </c>
    </row>
    <row r="672" spans="1:27" x14ac:dyDescent="0.25">
      <c r="A672" s="14">
        <v>0</v>
      </c>
      <c r="B672" s="14" t="s">
        <v>9</v>
      </c>
      <c r="C672" s="14">
        <v>3</v>
      </c>
      <c r="D672" s="14" t="s">
        <v>8</v>
      </c>
      <c r="E672" s="14">
        <v>20</v>
      </c>
      <c r="F672" s="15">
        <v>7.9249999999999998</v>
      </c>
      <c r="G672" s="14">
        <v>0</v>
      </c>
      <c r="H672" s="14">
        <v>0</v>
      </c>
      <c r="I672" s="20">
        <f>Table1342[[#This Row],[Age]]/$E$1</f>
        <v>0.25</v>
      </c>
      <c r="J672" s="20">
        <f>LOG10(Table1342[[#This Row],[Fare]]+1)</f>
        <v>0.95060822478423079</v>
      </c>
      <c r="K672" s="14">
        <f>IF(Table1342[[#This Row],[Pclass]]=1,1,0)</f>
        <v>0</v>
      </c>
      <c r="L672" s="14">
        <f>IF(Table1342[[#This Row],[Pclass]]=2,1,0)</f>
        <v>0</v>
      </c>
      <c r="M672" s="14">
        <f>IF(Table1342[[#This Row],[Embarked]]="S",1,0)</f>
        <v>1</v>
      </c>
      <c r="N672" s="14">
        <f>IF(Table1342[[#This Row],[Embarked]]="C",1,0)</f>
        <v>0</v>
      </c>
      <c r="O672" s="14">
        <f>IF(Table1342[[#This Row],[Sex]]="male",1,0)</f>
        <v>1</v>
      </c>
      <c r="P672" s="14">
        <v>1</v>
      </c>
      <c r="V672" s="22">
        <v>-1.495559571355533</v>
      </c>
      <c r="W672" s="22">
        <v>0.13986117844146051</v>
      </c>
      <c r="X672" s="20">
        <f t="shared" si="20"/>
        <v>0</v>
      </c>
      <c r="Y672" s="20">
        <f t="shared" si="20"/>
        <v>0.13986117844146051</v>
      </c>
      <c r="Z672" s="20">
        <f t="shared" si="21"/>
        <v>0.13986117844146051</v>
      </c>
      <c r="AA672" s="20">
        <f>(Table134[[#This Row],[Survived]]-Z672)^2</f>
        <v>1.9561149235034058E-2</v>
      </c>
    </row>
    <row r="673" spans="1:27" x14ac:dyDescent="0.25">
      <c r="A673" s="14">
        <v>0</v>
      </c>
      <c r="B673" s="14" t="s">
        <v>9</v>
      </c>
      <c r="C673" s="14">
        <v>2</v>
      </c>
      <c r="D673" s="14" t="s">
        <v>8</v>
      </c>
      <c r="E673" s="14">
        <v>16</v>
      </c>
      <c r="F673" s="15">
        <v>10.5</v>
      </c>
      <c r="G673" s="14">
        <v>0</v>
      </c>
      <c r="H673" s="14">
        <v>0</v>
      </c>
      <c r="I673" s="20">
        <f>Table1342[[#This Row],[Age]]/$E$1</f>
        <v>0.2</v>
      </c>
      <c r="J673" s="20">
        <f>LOG10(Table1342[[#This Row],[Fare]]+1)</f>
        <v>1.0606978403536116</v>
      </c>
      <c r="K673" s="14">
        <f>IF(Table1342[[#This Row],[Pclass]]=1,1,0)</f>
        <v>0</v>
      </c>
      <c r="L673" s="14">
        <f>IF(Table1342[[#This Row],[Pclass]]=2,1,0)</f>
        <v>1</v>
      </c>
      <c r="M673" s="14">
        <f>IF(Table1342[[#This Row],[Embarked]]="S",1,0)</f>
        <v>1</v>
      </c>
      <c r="N673" s="14">
        <f>IF(Table1342[[#This Row],[Embarked]]="C",1,0)</f>
        <v>0</v>
      </c>
      <c r="O673" s="14">
        <f>IF(Table1342[[#This Row],[Sex]]="male",1,0)</f>
        <v>1</v>
      </c>
      <c r="P673" s="14">
        <v>1</v>
      </c>
      <c r="V673" s="22">
        <v>-1.3374160192819213</v>
      </c>
      <c r="W673" s="22">
        <v>0.37897369625092558</v>
      </c>
      <c r="X673" s="20">
        <f t="shared" si="20"/>
        <v>0</v>
      </c>
      <c r="Y673" s="20">
        <f t="shared" si="20"/>
        <v>0.37897369625092558</v>
      </c>
      <c r="Z673" s="20">
        <f t="shared" si="21"/>
        <v>0.37897369625092558</v>
      </c>
      <c r="AA673" s="20">
        <f>(Table134[[#This Row],[Survived]]-Z673)^2</f>
        <v>0.14362106245008882</v>
      </c>
    </row>
    <row r="674" spans="1:27" x14ac:dyDescent="0.25">
      <c r="A674" s="14">
        <v>1</v>
      </c>
      <c r="B674" s="14" t="s">
        <v>11</v>
      </c>
      <c r="C674" s="14">
        <v>1</v>
      </c>
      <c r="D674" s="14" t="s">
        <v>10</v>
      </c>
      <c r="E674" s="14">
        <v>30</v>
      </c>
      <c r="F674" s="15">
        <v>31</v>
      </c>
      <c r="G674" s="14">
        <v>0</v>
      </c>
      <c r="H674" s="14">
        <v>0</v>
      </c>
      <c r="I674" s="20">
        <f>Table1342[[#This Row],[Age]]/$E$1</f>
        <v>0.375</v>
      </c>
      <c r="J674" s="20">
        <f>LOG10(Table1342[[#This Row],[Fare]]+1)</f>
        <v>1.505149978319906</v>
      </c>
      <c r="K674" s="14">
        <f>IF(Table1342[[#This Row],[Pclass]]=1,1,0)</f>
        <v>1</v>
      </c>
      <c r="L674" s="14">
        <f>IF(Table1342[[#This Row],[Pclass]]=2,1,0)</f>
        <v>0</v>
      </c>
      <c r="M674" s="14">
        <f>IF(Table1342[[#This Row],[Embarked]]="S",1,0)</f>
        <v>0</v>
      </c>
      <c r="N674" s="14">
        <f>IF(Table1342[[#This Row],[Embarked]]="C",1,0)</f>
        <v>1</v>
      </c>
      <c r="O674" s="14">
        <f>IF(Table1342[[#This Row],[Sex]]="male",1,0)</f>
        <v>0</v>
      </c>
      <c r="P674" s="14">
        <v>1</v>
      </c>
      <c r="V674" s="22">
        <v>1.0486645558449059</v>
      </c>
      <c r="W674" s="22">
        <v>-2.3884509746161187</v>
      </c>
      <c r="X674" s="20">
        <f t="shared" si="20"/>
        <v>1.0486645558449059</v>
      </c>
      <c r="Y674" s="20">
        <f t="shared" si="20"/>
        <v>0</v>
      </c>
      <c r="Z674" s="20">
        <f t="shared" si="21"/>
        <v>1.0486645558449059</v>
      </c>
      <c r="AA674" s="20">
        <f>(Table134[[#This Row],[Survived]]-Z674)^2</f>
        <v>2.3682389955819671E-3</v>
      </c>
    </row>
    <row r="675" spans="1:27" x14ac:dyDescent="0.25">
      <c r="A675" s="14">
        <v>0</v>
      </c>
      <c r="B675" s="14" t="s">
        <v>11</v>
      </c>
      <c r="C675" s="14">
        <v>3</v>
      </c>
      <c r="D675" s="14" t="s">
        <v>8</v>
      </c>
      <c r="E675" s="14">
        <v>34.5</v>
      </c>
      <c r="F675" s="15">
        <v>6.4375</v>
      </c>
      <c r="G675" s="14">
        <v>0</v>
      </c>
      <c r="H675" s="14">
        <v>0</v>
      </c>
      <c r="I675" s="20">
        <f>Table1342[[#This Row],[Age]]/$E$1</f>
        <v>0.43125000000000002</v>
      </c>
      <c r="J675" s="20">
        <f>LOG10(Table1342[[#This Row],[Fare]]+1)</f>
        <v>0.87142697873660602</v>
      </c>
      <c r="K675" s="14">
        <f>IF(Table1342[[#This Row],[Pclass]]=1,1,0)</f>
        <v>0</v>
      </c>
      <c r="L675" s="14">
        <f>IF(Table1342[[#This Row],[Pclass]]=2,1,0)</f>
        <v>0</v>
      </c>
      <c r="M675" s="14">
        <f>IF(Table1342[[#This Row],[Embarked]]="S",1,0)</f>
        <v>0</v>
      </c>
      <c r="N675" s="14">
        <f>IF(Table1342[[#This Row],[Embarked]]="C",1,0)</f>
        <v>1</v>
      </c>
      <c r="O675" s="14">
        <f>IF(Table1342[[#This Row],[Sex]]="male",1,0)</f>
        <v>1</v>
      </c>
      <c r="P675" s="14">
        <v>1</v>
      </c>
      <c r="V675" s="22">
        <v>0.12632149931682779</v>
      </c>
      <c r="W675" s="22">
        <v>-3.3330177449947342</v>
      </c>
      <c r="X675" s="20">
        <f t="shared" si="20"/>
        <v>0.12632149931682779</v>
      </c>
      <c r="Y675" s="20">
        <f t="shared" si="20"/>
        <v>0</v>
      </c>
      <c r="Z675" s="20">
        <f t="shared" si="21"/>
        <v>0.12632149931682779</v>
      </c>
      <c r="AA675" s="20">
        <f>(Table134[[#This Row],[Survived]]-Z675)^2</f>
        <v>1.5957121189651324E-2</v>
      </c>
    </row>
    <row r="676" spans="1:27" x14ac:dyDescent="0.25">
      <c r="A676" s="14">
        <v>0</v>
      </c>
      <c r="B676" s="14" t="s">
        <v>9</v>
      </c>
      <c r="C676" s="14">
        <v>3</v>
      </c>
      <c r="D676" s="14" t="s">
        <v>8</v>
      </c>
      <c r="E676" s="14">
        <v>17</v>
      </c>
      <c r="F676" s="15">
        <v>8.6624999999999996</v>
      </c>
      <c r="G676" s="14">
        <v>0</v>
      </c>
      <c r="H676" s="14">
        <v>0</v>
      </c>
      <c r="I676" s="20">
        <f>Table1342[[#This Row],[Age]]/$E$1</f>
        <v>0.21249999999999999</v>
      </c>
      <c r="J676" s="20">
        <f>LOG10(Table1342[[#This Row],[Fare]]+1)</f>
        <v>0.98508950692638131</v>
      </c>
      <c r="K676" s="14">
        <f>IF(Table1342[[#This Row],[Pclass]]=1,1,0)</f>
        <v>0</v>
      </c>
      <c r="L676" s="14">
        <f>IF(Table1342[[#This Row],[Pclass]]=2,1,0)</f>
        <v>0</v>
      </c>
      <c r="M676" s="14">
        <f>IF(Table1342[[#This Row],[Embarked]]="S",1,0)</f>
        <v>1</v>
      </c>
      <c r="N676" s="14">
        <f>IF(Table1342[[#This Row],[Embarked]]="C",1,0)</f>
        <v>0</v>
      </c>
      <c r="O676" s="14">
        <f>IF(Table1342[[#This Row],[Sex]]="male",1,0)</f>
        <v>1</v>
      </c>
      <c r="P676" s="14">
        <v>1</v>
      </c>
      <c r="V676" s="22">
        <v>-1.4675899213012091</v>
      </c>
      <c r="W676" s="22">
        <v>0.16200911586589761</v>
      </c>
      <c r="X676" s="20">
        <f t="shared" si="20"/>
        <v>0</v>
      </c>
      <c r="Y676" s="20">
        <f t="shared" si="20"/>
        <v>0.16200911586589761</v>
      </c>
      <c r="Z676" s="20">
        <f t="shared" si="21"/>
        <v>0.16200911586589761</v>
      </c>
      <c r="AA676" s="20">
        <f>(Table134[[#This Row],[Survived]]-Z676)^2</f>
        <v>2.6246953623649837E-2</v>
      </c>
    </row>
    <row r="677" spans="1:27" x14ac:dyDescent="0.25">
      <c r="A677" s="14">
        <v>0</v>
      </c>
      <c r="B677" s="14" t="s">
        <v>9</v>
      </c>
      <c r="C677" s="14">
        <v>3</v>
      </c>
      <c r="D677" s="14" t="s">
        <v>8</v>
      </c>
      <c r="E677" s="14">
        <v>42</v>
      </c>
      <c r="F677" s="15">
        <v>7.55</v>
      </c>
      <c r="G677" s="14">
        <v>0</v>
      </c>
      <c r="H677" s="14">
        <v>0</v>
      </c>
      <c r="I677" s="20">
        <f>Table1342[[#This Row],[Age]]/$E$1</f>
        <v>0.52500000000000002</v>
      </c>
      <c r="J677" s="20">
        <f>LOG10(Table1342[[#This Row],[Fare]]+1)</f>
        <v>0.9319661147281727</v>
      </c>
      <c r="K677" s="14">
        <f>IF(Table1342[[#This Row],[Pclass]]=1,1,0)</f>
        <v>0</v>
      </c>
      <c r="L677" s="14">
        <f>IF(Table1342[[#This Row],[Pclass]]=2,1,0)</f>
        <v>0</v>
      </c>
      <c r="M677" s="14">
        <f>IF(Table1342[[#This Row],[Embarked]]="S",1,0)</f>
        <v>1</v>
      </c>
      <c r="N677" s="14">
        <f>IF(Table1342[[#This Row],[Embarked]]="C",1,0)</f>
        <v>0</v>
      </c>
      <c r="O677" s="14">
        <f>IF(Table1342[[#This Row],[Sex]]="male",1,0)</f>
        <v>1</v>
      </c>
      <c r="P677" s="14">
        <v>1</v>
      </c>
      <c r="V677" s="22">
        <v>-1.6979456268997299</v>
      </c>
      <c r="W677" s="22">
        <v>-5.8208880043082445E-3</v>
      </c>
      <c r="X677" s="20">
        <f t="shared" si="20"/>
        <v>0</v>
      </c>
      <c r="Y677" s="20">
        <f t="shared" si="20"/>
        <v>0</v>
      </c>
      <c r="Z677" s="20">
        <f t="shared" si="21"/>
        <v>0</v>
      </c>
      <c r="AA677" s="20">
        <f>(Table134[[#This Row],[Survived]]-Z677)^2</f>
        <v>0</v>
      </c>
    </row>
    <row r="678" spans="1:27" x14ac:dyDescent="0.25">
      <c r="A678" s="14">
        <v>0</v>
      </c>
      <c r="B678" s="14" t="s">
        <v>11</v>
      </c>
      <c r="C678" s="14">
        <v>3</v>
      </c>
      <c r="D678" s="14" t="s">
        <v>8</v>
      </c>
      <c r="E678" s="14">
        <v>35</v>
      </c>
      <c r="F678" s="15">
        <v>7.8958000000000004</v>
      </c>
      <c r="G678" s="14">
        <v>0</v>
      </c>
      <c r="H678" s="14">
        <v>0</v>
      </c>
      <c r="I678" s="20">
        <f>Table1342[[#This Row],[Age]]/$E$1</f>
        <v>0.4375</v>
      </c>
      <c r="J678" s="20">
        <f>LOG10(Table1342[[#This Row],[Fare]]+1)</f>
        <v>0.94918501031343461</v>
      </c>
      <c r="K678" s="14">
        <f>IF(Table1342[[#This Row],[Pclass]]=1,1,0)</f>
        <v>0</v>
      </c>
      <c r="L678" s="14">
        <f>IF(Table1342[[#This Row],[Pclass]]=2,1,0)</f>
        <v>0</v>
      </c>
      <c r="M678" s="14">
        <f>IF(Table1342[[#This Row],[Embarked]]="S",1,0)</f>
        <v>0</v>
      </c>
      <c r="N678" s="14">
        <f>IF(Table1342[[#This Row],[Embarked]]="C",1,0)</f>
        <v>1</v>
      </c>
      <c r="O678" s="14">
        <f>IF(Table1342[[#This Row],[Sex]]="male",1,0)</f>
        <v>1</v>
      </c>
      <c r="P678" s="14">
        <v>1</v>
      </c>
      <c r="V678" s="22">
        <v>0.12263131180878861</v>
      </c>
      <c r="W678" s="22">
        <v>-3.3307422577416546</v>
      </c>
      <c r="X678" s="20">
        <f t="shared" si="20"/>
        <v>0.12263131180878861</v>
      </c>
      <c r="Y678" s="20">
        <f t="shared" si="20"/>
        <v>0</v>
      </c>
      <c r="Z678" s="20">
        <f t="shared" si="21"/>
        <v>0.12263131180878861</v>
      </c>
      <c r="AA678" s="20">
        <f>(Table134[[#This Row],[Survived]]-Z678)^2</f>
        <v>1.5038438635944337E-2</v>
      </c>
    </row>
    <row r="679" spans="1:27" x14ac:dyDescent="0.25">
      <c r="A679" s="14">
        <v>0</v>
      </c>
      <c r="B679" s="14" t="s">
        <v>9</v>
      </c>
      <c r="C679" s="14">
        <v>2</v>
      </c>
      <c r="D679" s="14" t="s">
        <v>8</v>
      </c>
      <c r="E679" s="14">
        <v>28</v>
      </c>
      <c r="F679" s="15">
        <v>33</v>
      </c>
      <c r="G679" s="14">
        <v>0</v>
      </c>
      <c r="H679" s="14">
        <v>1</v>
      </c>
      <c r="I679" s="20">
        <f>Table1342[[#This Row],[Age]]/$E$1</f>
        <v>0.35</v>
      </c>
      <c r="J679" s="20">
        <f>LOG10(Table1342[[#This Row],[Fare]]+1)</f>
        <v>1.5314789170422551</v>
      </c>
      <c r="K679" s="14">
        <f>IF(Table1342[[#This Row],[Pclass]]=1,1,0)</f>
        <v>0</v>
      </c>
      <c r="L679" s="14">
        <f>IF(Table1342[[#This Row],[Pclass]]=2,1,0)</f>
        <v>1</v>
      </c>
      <c r="M679" s="14">
        <f>IF(Table1342[[#This Row],[Embarked]]="S",1,0)</f>
        <v>1</v>
      </c>
      <c r="N679" s="14">
        <f>IF(Table1342[[#This Row],[Embarked]]="C",1,0)</f>
        <v>0</v>
      </c>
      <c r="O679" s="14">
        <f>IF(Table1342[[#This Row],[Sex]]="male",1,0)</f>
        <v>1</v>
      </c>
      <c r="P679" s="14">
        <v>1</v>
      </c>
      <c r="V679" s="22">
        <v>-1.4768886336845062</v>
      </c>
      <c r="W679" s="22">
        <v>0.32371342087432975</v>
      </c>
      <c r="X679" s="20">
        <f t="shared" si="20"/>
        <v>0</v>
      </c>
      <c r="Y679" s="20">
        <f t="shared" si="20"/>
        <v>0.32371342087432975</v>
      </c>
      <c r="Z679" s="20">
        <f t="shared" si="21"/>
        <v>0.32371342087432975</v>
      </c>
      <c r="AA679" s="20">
        <f>(Table134[[#This Row],[Survived]]-Z679)^2</f>
        <v>0.10479037885416095</v>
      </c>
    </row>
    <row r="680" spans="1:27" x14ac:dyDescent="0.25">
      <c r="A680" s="14">
        <v>0</v>
      </c>
      <c r="B680" s="14" t="s">
        <v>9</v>
      </c>
      <c r="C680" s="14">
        <v>3</v>
      </c>
      <c r="D680" s="14" t="s">
        <v>8</v>
      </c>
      <c r="E680" s="14">
        <v>4</v>
      </c>
      <c r="F680" s="15">
        <v>31.274999999999999</v>
      </c>
      <c r="G680" s="14">
        <v>4</v>
      </c>
      <c r="H680" s="14">
        <v>2</v>
      </c>
      <c r="I680" s="20">
        <f>Table1342[[#This Row],[Age]]/$E$1</f>
        <v>0.05</v>
      </c>
      <c r="J680" s="20">
        <f>LOG10(Table1342[[#This Row],[Fare]]+1)</f>
        <v>1.5088662509384578</v>
      </c>
      <c r="K680" s="14">
        <f>IF(Table1342[[#This Row],[Pclass]]=1,1,0)</f>
        <v>0</v>
      </c>
      <c r="L680" s="14">
        <f>IF(Table1342[[#This Row],[Pclass]]=2,1,0)</f>
        <v>0</v>
      </c>
      <c r="M680" s="14">
        <f>IF(Table1342[[#This Row],[Embarked]]="S",1,0)</f>
        <v>1</v>
      </c>
      <c r="N680" s="14">
        <f>IF(Table1342[[#This Row],[Embarked]]="C",1,0)</f>
        <v>0</v>
      </c>
      <c r="O680" s="14">
        <f>IF(Table1342[[#This Row],[Sex]]="male",1,0)</f>
        <v>1</v>
      </c>
      <c r="P680" s="14">
        <v>1</v>
      </c>
      <c r="V680" s="22">
        <v>-1.4824102548246312</v>
      </c>
      <c r="W680" s="22">
        <v>-4.6715489765260187E-2</v>
      </c>
      <c r="X680" s="20">
        <f t="shared" si="20"/>
        <v>0</v>
      </c>
      <c r="Y680" s="20">
        <f t="shared" si="20"/>
        <v>0</v>
      </c>
      <c r="Z680" s="20">
        <f t="shared" si="21"/>
        <v>0</v>
      </c>
      <c r="AA680" s="20">
        <f>(Table134[[#This Row],[Survived]]-Z680)^2</f>
        <v>0</v>
      </c>
    </row>
    <row r="681" spans="1:27" x14ac:dyDescent="0.25">
      <c r="A681" s="14">
        <v>0</v>
      </c>
      <c r="B681" s="14" t="s">
        <v>9</v>
      </c>
      <c r="C681" s="14">
        <v>3</v>
      </c>
      <c r="D681" s="14" t="s">
        <v>8</v>
      </c>
      <c r="E681" s="14">
        <v>74</v>
      </c>
      <c r="F681" s="15">
        <v>7.7750000000000004</v>
      </c>
      <c r="G681" s="14">
        <v>0</v>
      </c>
      <c r="H681" s="14">
        <v>0</v>
      </c>
      <c r="I681" s="20">
        <f>Table1342[[#This Row],[Age]]/$E$1</f>
        <v>0.92500000000000004</v>
      </c>
      <c r="J681" s="20">
        <f>LOG10(Table1342[[#This Row],[Fare]]+1)</f>
        <v>0.94324712513786169</v>
      </c>
      <c r="K681" s="14">
        <f>IF(Table1342[[#This Row],[Pclass]]=1,1,0)</f>
        <v>0</v>
      </c>
      <c r="L681" s="14">
        <f>IF(Table1342[[#This Row],[Pclass]]=2,1,0)</f>
        <v>0</v>
      </c>
      <c r="M681" s="14">
        <f>IF(Table1342[[#This Row],[Embarked]]="S",1,0)</f>
        <v>1</v>
      </c>
      <c r="N681" s="14">
        <f>IF(Table1342[[#This Row],[Embarked]]="C",1,0)</f>
        <v>0</v>
      </c>
      <c r="O681" s="14">
        <f>IF(Table1342[[#This Row],[Sex]]="male",1,0)</f>
        <v>1</v>
      </c>
      <c r="P681" s="14">
        <v>1</v>
      </c>
      <c r="V681" s="22">
        <v>-1.991878670233141</v>
      </c>
      <c r="W681" s="22">
        <v>-0.21497844705134606</v>
      </c>
      <c r="X681" s="20">
        <f t="shared" si="20"/>
        <v>0</v>
      </c>
      <c r="Y681" s="20">
        <f t="shared" si="20"/>
        <v>0</v>
      </c>
      <c r="Z681" s="20">
        <f t="shared" si="21"/>
        <v>0</v>
      </c>
      <c r="AA681" s="20">
        <f>(Table134[[#This Row],[Survived]]-Z681)^2</f>
        <v>0</v>
      </c>
    </row>
    <row r="682" spans="1:27" x14ac:dyDescent="0.25">
      <c r="A682" s="14">
        <v>0</v>
      </c>
      <c r="B682" s="14" t="s">
        <v>11</v>
      </c>
      <c r="C682" s="14">
        <v>3</v>
      </c>
      <c r="D682" s="14" t="s">
        <v>10</v>
      </c>
      <c r="E682" s="14">
        <v>9</v>
      </c>
      <c r="F682" s="15">
        <v>15.245799999999999</v>
      </c>
      <c r="G682" s="14">
        <v>1</v>
      </c>
      <c r="H682" s="14">
        <v>1</v>
      </c>
      <c r="I682" s="20">
        <f>Table1342[[#This Row],[Age]]/$E$1</f>
        <v>0.1125</v>
      </c>
      <c r="J682" s="20">
        <f>LOG10(Table1342[[#This Row],[Fare]]+1)</f>
        <v>1.2107411023865056</v>
      </c>
      <c r="K682" s="14">
        <f>IF(Table1342[[#This Row],[Pclass]]=1,1,0)</f>
        <v>0</v>
      </c>
      <c r="L682" s="14">
        <f>IF(Table1342[[#This Row],[Pclass]]=2,1,0)</f>
        <v>0</v>
      </c>
      <c r="M682" s="14">
        <f>IF(Table1342[[#This Row],[Embarked]]="S",1,0)</f>
        <v>0</v>
      </c>
      <c r="N682" s="14">
        <f>IF(Table1342[[#This Row],[Embarked]]="C",1,0)</f>
        <v>1</v>
      </c>
      <c r="O682" s="14">
        <f>IF(Table1342[[#This Row],[Sex]]="male",1,0)</f>
        <v>0</v>
      </c>
      <c r="P682" s="14">
        <v>1</v>
      </c>
      <c r="V682" s="22">
        <v>0.81265129415338178</v>
      </c>
      <c r="W682" s="22">
        <v>-2.7346486448282841</v>
      </c>
      <c r="X682" s="20">
        <f t="shared" si="20"/>
        <v>0.81265129415338178</v>
      </c>
      <c r="Y682" s="20">
        <f t="shared" si="20"/>
        <v>0</v>
      </c>
      <c r="Z682" s="20">
        <f t="shared" si="21"/>
        <v>0.81265129415338178</v>
      </c>
      <c r="AA682" s="20">
        <f>(Table134[[#This Row],[Survived]]-Z682)^2</f>
        <v>0.66040212588916625</v>
      </c>
    </row>
    <row r="683" spans="1:27" x14ac:dyDescent="0.25">
      <c r="A683" s="14">
        <v>1</v>
      </c>
      <c r="B683" s="14" t="s">
        <v>9</v>
      </c>
      <c r="C683" s="14">
        <v>1</v>
      </c>
      <c r="D683" s="14" t="s">
        <v>10</v>
      </c>
      <c r="E683" s="14">
        <v>16</v>
      </c>
      <c r="F683" s="15">
        <v>39.4</v>
      </c>
      <c r="G683" s="14">
        <v>0</v>
      </c>
      <c r="H683" s="14">
        <v>1</v>
      </c>
      <c r="I683" s="20">
        <f>Table1342[[#This Row],[Age]]/$E$1</f>
        <v>0.2</v>
      </c>
      <c r="J683" s="20">
        <f>LOG10(Table1342[[#This Row],[Fare]]+1)</f>
        <v>1.6063813651106049</v>
      </c>
      <c r="K683" s="14">
        <f>IF(Table1342[[#This Row],[Pclass]]=1,1,0)</f>
        <v>1</v>
      </c>
      <c r="L683" s="14">
        <f>IF(Table1342[[#This Row],[Pclass]]=2,1,0)</f>
        <v>0</v>
      </c>
      <c r="M683" s="14">
        <f>IF(Table1342[[#This Row],[Embarked]]="S",1,0)</f>
        <v>1</v>
      </c>
      <c r="N683" s="14">
        <f>IF(Table1342[[#This Row],[Embarked]]="C",1,0)</f>
        <v>0</v>
      </c>
      <c r="O683" s="14">
        <f>IF(Table1342[[#This Row],[Sex]]="male",1,0)</f>
        <v>0</v>
      </c>
      <c r="P683" s="14">
        <v>1</v>
      </c>
      <c r="V683" s="22">
        <v>-0.61222991089546364</v>
      </c>
      <c r="W683" s="22">
        <v>1.0725594663120317</v>
      </c>
      <c r="X683" s="20">
        <f t="shared" si="20"/>
        <v>0</v>
      </c>
      <c r="Y683" s="20">
        <f t="shared" si="20"/>
        <v>1.0725594663120317</v>
      </c>
      <c r="Z683" s="20">
        <f t="shared" si="21"/>
        <v>1.0725594663120317</v>
      </c>
      <c r="AA683" s="20">
        <f>(Table134[[#This Row],[Survived]]-Z683)^2</f>
        <v>5.264876151486862E-3</v>
      </c>
    </row>
    <row r="684" spans="1:27" x14ac:dyDescent="0.25">
      <c r="A684" s="14">
        <v>0</v>
      </c>
      <c r="B684" s="14" t="s">
        <v>9</v>
      </c>
      <c r="C684" s="14">
        <v>2</v>
      </c>
      <c r="D684" s="14" t="s">
        <v>10</v>
      </c>
      <c r="E684" s="14">
        <v>44</v>
      </c>
      <c r="F684" s="15">
        <v>26</v>
      </c>
      <c r="G684" s="14">
        <v>1</v>
      </c>
      <c r="H684" s="14">
        <v>0</v>
      </c>
      <c r="I684" s="20">
        <f>Table1342[[#This Row],[Age]]/$E$1</f>
        <v>0.55000000000000004</v>
      </c>
      <c r="J684" s="20">
        <f>LOG10(Table1342[[#This Row],[Fare]]+1)</f>
        <v>1.4313637641589874</v>
      </c>
      <c r="K684" s="14">
        <f>IF(Table1342[[#This Row],[Pclass]]=1,1,0)</f>
        <v>0</v>
      </c>
      <c r="L684" s="14">
        <f>IF(Table1342[[#This Row],[Pclass]]=2,1,0)</f>
        <v>1</v>
      </c>
      <c r="M684" s="14">
        <f>IF(Table1342[[#This Row],[Embarked]]="S",1,0)</f>
        <v>1</v>
      </c>
      <c r="N684" s="14">
        <f>IF(Table1342[[#This Row],[Embarked]]="C",1,0)</f>
        <v>0</v>
      </c>
      <c r="O684" s="14">
        <f>IF(Table1342[[#This Row],[Sex]]="male",1,0)</f>
        <v>0</v>
      </c>
      <c r="P684" s="14">
        <v>1</v>
      </c>
      <c r="V684" s="22">
        <v>-1.1076850648420058</v>
      </c>
      <c r="W684" s="22">
        <v>0.63871345224547982</v>
      </c>
      <c r="X684" s="20">
        <f t="shared" si="20"/>
        <v>0</v>
      </c>
      <c r="Y684" s="20">
        <f t="shared" si="20"/>
        <v>0.63871345224547982</v>
      </c>
      <c r="Z684" s="20">
        <f t="shared" si="21"/>
        <v>0.63871345224547982</v>
      </c>
      <c r="AA684" s="20">
        <f>(Table134[[#This Row],[Survived]]-Z684)^2</f>
        <v>0.40795487407933884</v>
      </c>
    </row>
    <row r="685" spans="1:27" x14ac:dyDescent="0.25">
      <c r="A685" s="14">
        <v>1</v>
      </c>
      <c r="B685" s="14" t="s">
        <v>9</v>
      </c>
      <c r="C685" s="14">
        <v>3</v>
      </c>
      <c r="D685" s="14" t="s">
        <v>10</v>
      </c>
      <c r="E685" s="14">
        <v>18</v>
      </c>
      <c r="F685" s="15">
        <v>9.35</v>
      </c>
      <c r="G685" s="14">
        <v>0</v>
      </c>
      <c r="H685" s="14">
        <v>1</v>
      </c>
      <c r="I685" s="20">
        <f>Table1342[[#This Row],[Age]]/$E$1</f>
        <v>0.22500000000000001</v>
      </c>
      <c r="J685" s="20">
        <f>LOG10(Table1342[[#This Row],[Fare]]+1)</f>
        <v>1.0149403497929366</v>
      </c>
      <c r="K685" s="14">
        <f>IF(Table1342[[#This Row],[Pclass]]=1,1,0)</f>
        <v>0</v>
      </c>
      <c r="L685" s="14">
        <f>IF(Table1342[[#This Row],[Pclass]]=2,1,0)</f>
        <v>0</v>
      </c>
      <c r="M685" s="14">
        <f>IF(Table1342[[#This Row],[Embarked]]="S",1,0)</f>
        <v>1</v>
      </c>
      <c r="N685" s="14">
        <f>IF(Table1342[[#This Row],[Embarked]]="C",1,0)</f>
        <v>0</v>
      </c>
      <c r="O685" s="14">
        <f>IF(Table1342[[#This Row],[Sex]]="male",1,0)</f>
        <v>0</v>
      </c>
      <c r="P685" s="14">
        <v>1</v>
      </c>
      <c r="V685" s="22">
        <v>-1.0106254256770704</v>
      </c>
      <c r="W685" s="22">
        <v>0.64216995787370168</v>
      </c>
      <c r="X685" s="20">
        <f t="shared" si="20"/>
        <v>0</v>
      </c>
      <c r="Y685" s="20">
        <f t="shared" si="20"/>
        <v>0.64216995787370168</v>
      </c>
      <c r="Z685" s="20">
        <f t="shared" si="21"/>
        <v>0.64216995787370168</v>
      </c>
      <c r="AA685" s="20">
        <f>(Table134[[#This Row],[Survived]]-Z685)^2</f>
        <v>0.12804233904810844</v>
      </c>
    </row>
    <row r="686" spans="1:27" x14ac:dyDescent="0.25">
      <c r="A686" s="14">
        <v>1</v>
      </c>
      <c r="B686" s="14" t="s">
        <v>9</v>
      </c>
      <c r="C686" s="14">
        <v>1</v>
      </c>
      <c r="D686" s="14" t="s">
        <v>10</v>
      </c>
      <c r="E686" s="14">
        <v>45</v>
      </c>
      <c r="F686" s="15">
        <v>164.86670000000001</v>
      </c>
      <c r="G686" s="14">
        <v>1</v>
      </c>
      <c r="H686" s="14">
        <v>1</v>
      </c>
      <c r="I686" s="20">
        <f>Table1342[[#This Row],[Age]]/$E$1</f>
        <v>0.5625</v>
      </c>
      <c r="J686" s="20">
        <f>LOG10(Table1342[[#This Row],[Fare]]+1)</f>
        <v>2.2197592042409209</v>
      </c>
      <c r="K686" s="14">
        <f>IF(Table1342[[#This Row],[Pclass]]=1,1,0)</f>
        <v>1</v>
      </c>
      <c r="L686" s="14">
        <f>IF(Table1342[[#This Row],[Pclass]]=2,1,0)</f>
        <v>0</v>
      </c>
      <c r="M686" s="14">
        <f>IF(Table1342[[#This Row],[Embarked]]="S",1,0)</f>
        <v>1</v>
      </c>
      <c r="N686" s="14">
        <f>IF(Table1342[[#This Row],[Embarked]]="C",1,0)</f>
        <v>0</v>
      </c>
      <c r="O686" s="14">
        <f>IF(Table1342[[#This Row],[Sex]]="male",1,0)</f>
        <v>0</v>
      </c>
      <c r="P686" s="14">
        <v>1</v>
      </c>
      <c r="V686" s="22">
        <v>-0.88934687324552564</v>
      </c>
      <c r="W686" s="22">
        <v>0.8483281313112494</v>
      </c>
      <c r="X686" s="20">
        <f t="shared" si="20"/>
        <v>0</v>
      </c>
      <c r="Y686" s="20">
        <f t="shared" si="20"/>
        <v>0.8483281313112494</v>
      </c>
      <c r="Z686" s="20">
        <f t="shared" si="21"/>
        <v>0.8483281313112494</v>
      </c>
      <c r="AA686" s="20">
        <f>(Table134[[#This Row],[Survived]]-Z686)^2</f>
        <v>2.3004355751537604E-2</v>
      </c>
    </row>
    <row r="687" spans="1:27" x14ac:dyDescent="0.25">
      <c r="A687" s="14">
        <v>1</v>
      </c>
      <c r="B687" s="14" t="s">
        <v>9</v>
      </c>
      <c r="C687" s="14">
        <v>1</v>
      </c>
      <c r="D687" s="14" t="s">
        <v>8</v>
      </c>
      <c r="E687" s="14">
        <v>51</v>
      </c>
      <c r="F687" s="15">
        <v>26.55</v>
      </c>
      <c r="G687" s="14">
        <v>0</v>
      </c>
      <c r="H687" s="14">
        <v>0</v>
      </c>
      <c r="I687" s="20">
        <f>Table1342[[#This Row],[Age]]/$E$1</f>
        <v>0.63749999999999996</v>
      </c>
      <c r="J687" s="20">
        <f>LOG10(Table1342[[#This Row],[Fare]]+1)</f>
        <v>1.4401216031878039</v>
      </c>
      <c r="K687" s="14">
        <f>IF(Table1342[[#This Row],[Pclass]]=1,1,0)</f>
        <v>1</v>
      </c>
      <c r="L687" s="14">
        <f>IF(Table1342[[#This Row],[Pclass]]=2,1,0)</f>
        <v>0</v>
      </c>
      <c r="M687" s="14">
        <f>IF(Table1342[[#This Row],[Embarked]]="S",1,0)</f>
        <v>1</v>
      </c>
      <c r="N687" s="14">
        <f>IF(Table1342[[#This Row],[Embarked]]="C",1,0)</f>
        <v>0</v>
      </c>
      <c r="O687" s="14">
        <f>IF(Table1342[[#This Row],[Sex]]="male",1,0)</f>
        <v>1</v>
      </c>
      <c r="P687" s="14">
        <v>1</v>
      </c>
      <c r="V687" s="22">
        <v>-1.4016035758486971</v>
      </c>
      <c r="W687" s="22">
        <v>0.34644248539421341</v>
      </c>
      <c r="X687" s="20">
        <f t="shared" si="20"/>
        <v>0</v>
      </c>
      <c r="Y687" s="20">
        <f t="shared" si="20"/>
        <v>0.34644248539421341</v>
      </c>
      <c r="Z687" s="20">
        <f t="shared" si="21"/>
        <v>0.34644248539421341</v>
      </c>
      <c r="AA687" s="20">
        <f>(Table134[[#This Row],[Survived]]-Z687)^2</f>
        <v>0.42713742489769296</v>
      </c>
    </row>
    <row r="688" spans="1:27" x14ac:dyDescent="0.25">
      <c r="A688" s="14">
        <v>1</v>
      </c>
      <c r="B688" s="14" t="s">
        <v>11</v>
      </c>
      <c r="C688" s="14">
        <v>3</v>
      </c>
      <c r="D688" s="14" t="s">
        <v>10</v>
      </c>
      <c r="E688" s="14">
        <v>24</v>
      </c>
      <c r="F688" s="15">
        <v>19.258299999999998</v>
      </c>
      <c r="G688" s="14">
        <v>0</v>
      </c>
      <c r="H688" s="14">
        <v>3</v>
      </c>
      <c r="I688" s="20">
        <f>Table1342[[#This Row],[Age]]/$E$1</f>
        <v>0.3</v>
      </c>
      <c r="J688" s="20">
        <f>LOG10(Table1342[[#This Row],[Fare]]+1)</f>
        <v>1.3066029982011584</v>
      </c>
      <c r="K688" s="14">
        <f>IF(Table1342[[#This Row],[Pclass]]=1,1,0)</f>
        <v>0</v>
      </c>
      <c r="L688" s="14">
        <f>IF(Table1342[[#This Row],[Pclass]]=2,1,0)</f>
        <v>0</v>
      </c>
      <c r="M688" s="14">
        <f>IF(Table1342[[#This Row],[Embarked]]="S",1,0)</f>
        <v>0</v>
      </c>
      <c r="N688" s="14">
        <f>IF(Table1342[[#This Row],[Embarked]]="C",1,0)</f>
        <v>1</v>
      </c>
      <c r="O688" s="14">
        <f>IF(Table1342[[#This Row],[Sex]]="male",1,0)</f>
        <v>0</v>
      </c>
      <c r="P688" s="14">
        <v>1</v>
      </c>
      <c r="V688" s="22">
        <v>0.62433022543675887</v>
      </c>
      <c r="W688" s="22">
        <v>-2.7687656407396122</v>
      </c>
      <c r="X688" s="20">
        <f t="shared" si="20"/>
        <v>0.62433022543675887</v>
      </c>
      <c r="Y688" s="20">
        <f t="shared" si="20"/>
        <v>0</v>
      </c>
      <c r="Z688" s="20">
        <f t="shared" si="21"/>
        <v>0.62433022543675887</v>
      </c>
      <c r="AA688" s="20">
        <f>(Table134[[#This Row],[Survived]]-Z688)^2</f>
        <v>0.1411277795203964</v>
      </c>
    </row>
    <row r="689" spans="1:27" x14ac:dyDescent="0.25">
      <c r="A689" s="14">
        <v>0</v>
      </c>
      <c r="B689" s="14" t="s">
        <v>9</v>
      </c>
      <c r="C689" s="14">
        <v>3</v>
      </c>
      <c r="D689" s="14" t="s">
        <v>8</v>
      </c>
      <c r="E689" s="14">
        <v>41</v>
      </c>
      <c r="F689" s="15">
        <v>14.1083</v>
      </c>
      <c r="G689" s="14">
        <v>2</v>
      </c>
      <c r="H689" s="14">
        <v>0</v>
      </c>
      <c r="I689" s="20">
        <f>Table1342[[#This Row],[Age]]/$E$1</f>
        <v>0.51249999999999996</v>
      </c>
      <c r="J689" s="20">
        <f>LOG10(Table1342[[#This Row],[Fare]]+1)</f>
        <v>1.1792155998681575</v>
      </c>
      <c r="K689" s="14">
        <f>IF(Table1342[[#This Row],[Pclass]]=1,1,0)</f>
        <v>0</v>
      </c>
      <c r="L689" s="14">
        <f>IF(Table1342[[#This Row],[Pclass]]=2,1,0)</f>
        <v>0</v>
      </c>
      <c r="M689" s="14">
        <f>IF(Table1342[[#This Row],[Embarked]]="S",1,0)</f>
        <v>1</v>
      </c>
      <c r="N689" s="14">
        <f>IF(Table1342[[#This Row],[Embarked]]="C",1,0)</f>
        <v>0</v>
      </c>
      <c r="O689" s="14">
        <f>IF(Table1342[[#This Row],[Sex]]="male",1,0)</f>
        <v>1</v>
      </c>
      <c r="P689" s="14">
        <v>1</v>
      </c>
      <c r="V689" s="22">
        <v>-1.7213932335813185</v>
      </c>
      <c r="W689" s="22">
        <v>-0.1371533224632091</v>
      </c>
      <c r="X689" s="20">
        <f t="shared" si="20"/>
        <v>0</v>
      </c>
      <c r="Y689" s="20">
        <f t="shared" si="20"/>
        <v>0</v>
      </c>
      <c r="Z689" s="20">
        <f t="shared" si="21"/>
        <v>0</v>
      </c>
      <c r="AA689" s="20">
        <f>(Table134[[#This Row],[Survived]]-Z689)^2</f>
        <v>0</v>
      </c>
    </row>
    <row r="690" spans="1:27" x14ac:dyDescent="0.25">
      <c r="A690" s="14">
        <v>0</v>
      </c>
      <c r="B690" s="14" t="s">
        <v>9</v>
      </c>
      <c r="C690" s="14">
        <v>2</v>
      </c>
      <c r="D690" s="14" t="s">
        <v>8</v>
      </c>
      <c r="E690" s="14">
        <v>21</v>
      </c>
      <c r="F690" s="15">
        <v>11.5</v>
      </c>
      <c r="G690" s="14">
        <v>1</v>
      </c>
      <c r="H690" s="14">
        <v>0</v>
      </c>
      <c r="I690" s="20">
        <f>Table1342[[#This Row],[Age]]/$E$1</f>
        <v>0.26250000000000001</v>
      </c>
      <c r="J690" s="20">
        <f>LOG10(Table1342[[#This Row],[Fare]]+1)</f>
        <v>1.0969100130080565</v>
      </c>
      <c r="K690" s="14">
        <f>IF(Table1342[[#This Row],[Pclass]]=1,1,0)</f>
        <v>0</v>
      </c>
      <c r="L690" s="14">
        <f>IF(Table1342[[#This Row],[Pclass]]=2,1,0)</f>
        <v>1</v>
      </c>
      <c r="M690" s="14">
        <f>IF(Table1342[[#This Row],[Embarked]]="S",1,0)</f>
        <v>1</v>
      </c>
      <c r="N690" s="14">
        <f>IF(Table1342[[#This Row],[Embarked]]="C",1,0)</f>
        <v>0</v>
      </c>
      <c r="O690" s="14">
        <f>IF(Table1342[[#This Row],[Sex]]="male",1,0)</f>
        <v>1</v>
      </c>
      <c r="P690" s="14">
        <v>1</v>
      </c>
      <c r="V690" s="22">
        <v>-1.4006989991379688</v>
      </c>
      <c r="W690" s="22">
        <v>0.27097394824485788</v>
      </c>
      <c r="X690" s="20">
        <f t="shared" si="20"/>
        <v>0</v>
      </c>
      <c r="Y690" s="20">
        <f t="shared" si="20"/>
        <v>0.27097394824485788</v>
      </c>
      <c r="Z690" s="20">
        <f t="shared" si="21"/>
        <v>0.27097394824485788</v>
      </c>
      <c r="AA690" s="20">
        <f>(Table134[[#This Row],[Survived]]-Z690)^2</f>
        <v>7.3426880627406918E-2</v>
      </c>
    </row>
    <row r="691" spans="1:27" x14ac:dyDescent="0.25">
      <c r="A691" s="14">
        <v>1</v>
      </c>
      <c r="B691" s="14" t="s">
        <v>9</v>
      </c>
      <c r="C691" s="14">
        <v>1</v>
      </c>
      <c r="D691" s="14" t="s">
        <v>10</v>
      </c>
      <c r="E691" s="14">
        <v>48</v>
      </c>
      <c r="F691" s="15">
        <v>25.929200000000002</v>
      </c>
      <c r="G691" s="14">
        <v>0</v>
      </c>
      <c r="H691" s="14">
        <v>0</v>
      </c>
      <c r="I691" s="20">
        <f>Table1342[[#This Row],[Age]]/$E$1</f>
        <v>0.6</v>
      </c>
      <c r="J691" s="20">
        <f>LOG10(Table1342[[#This Row],[Fare]]+1)</f>
        <v>1.4302234517870693</v>
      </c>
      <c r="K691" s="14">
        <f>IF(Table1342[[#This Row],[Pclass]]=1,1,0)</f>
        <v>1</v>
      </c>
      <c r="L691" s="14">
        <f>IF(Table1342[[#This Row],[Pclass]]=2,1,0)</f>
        <v>0</v>
      </c>
      <c r="M691" s="14">
        <f>IF(Table1342[[#This Row],[Embarked]]="S",1,0)</f>
        <v>1</v>
      </c>
      <c r="N691" s="14">
        <f>IF(Table1342[[#This Row],[Embarked]]="C",1,0)</f>
        <v>0</v>
      </c>
      <c r="O691" s="14">
        <f>IF(Table1342[[#This Row],[Sex]]="male",1,0)</f>
        <v>0</v>
      </c>
      <c r="P691" s="14">
        <v>1</v>
      </c>
      <c r="V691" s="22">
        <v>-0.87366829642125921</v>
      </c>
      <c r="W691" s="22">
        <v>0.86017191842609231</v>
      </c>
      <c r="X691" s="20">
        <f t="shared" si="20"/>
        <v>0</v>
      </c>
      <c r="Y691" s="20">
        <f t="shared" si="20"/>
        <v>0.86017191842609231</v>
      </c>
      <c r="Z691" s="20">
        <f t="shared" si="21"/>
        <v>0.86017191842609231</v>
      </c>
      <c r="AA691" s="20">
        <f>(Table134[[#This Row],[Survived]]-Z691)^2</f>
        <v>1.9551892396639382E-2</v>
      </c>
    </row>
    <row r="692" spans="1:27" x14ac:dyDescent="0.25">
      <c r="A692" s="14">
        <v>0</v>
      </c>
      <c r="B692" s="14" t="s">
        <v>9</v>
      </c>
      <c r="C692" s="14">
        <v>2</v>
      </c>
      <c r="D692" s="14" t="s">
        <v>8</v>
      </c>
      <c r="E692" s="14">
        <v>24</v>
      </c>
      <c r="F692" s="15">
        <v>13</v>
      </c>
      <c r="G692" s="14">
        <v>0</v>
      </c>
      <c r="H692" s="14">
        <v>0</v>
      </c>
      <c r="I692" s="20">
        <f>Table1342[[#This Row],[Age]]/$E$1</f>
        <v>0.3</v>
      </c>
      <c r="J692" s="20">
        <f>LOG10(Table1342[[#This Row],[Fare]]+1)</f>
        <v>1.146128035678238</v>
      </c>
      <c r="K692" s="14">
        <f>IF(Table1342[[#This Row],[Pclass]]=1,1,0)</f>
        <v>0</v>
      </c>
      <c r="L692" s="14">
        <f>IF(Table1342[[#This Row],[Pclass]]=2,1,0)</f>
        <v>1</v>
      </c>
      <c r="M692" s="14">
        <f>IF(Table1342[[#This Row],[Embarked]]="S",1,0)</f>
        <v>1</v>
      </c>
      <c r="N692" s="14">
        <f>IF(Table1342[[#This Row],[Embarked]]="C",1,0)</f>
        <v>0</v>
      </c>
      <c r="O692" s="14">
        <f>IF(Table1342[[#This Row],[Sex]]="male",1,0)</f>
        <v>1</v>
      </c>
      <c r="P692" s="14">
        <v>1</v>
      </c>
      <c r="V692" s="22">
        <v>-1.409938270545583</v>
      </c>
      <c r="W692" s="22">
        <v>0.33258716697846413</v>
      </c>
      <c r="X692" s="20">
        <f t="shared" si="20"/>
        <v>0</v>
      </c>
      <c r="Y692" s="20">
        <f t="shared" si="20"/>
        <v>0.33258716697846413</v>
      </c>
      <c r="Z692" s="20">
        <f t="shared" si="21"/>
        <v>0.33258716697846413</v>
      </c>
      <c r="AA692" s="20">
        <f>(Table134[[#This Row],[Survived]]-Z692)^2</f>
        <v>0.11061422363876078</v>
      </c>
    </row>
    <row r="693" spans="1:27" x14ac:dyDescent="0.25">
      <c r="A693" s="14">
        <v>1</v>
      </c>
      <c r="B693" s="14" t="s">
        <v>9</v>
      </c>
      <c r="C693" s="14">
        <v>2</v>
      </c>
      <c r="D693" s="14" t="s">
        <v>10</v>
      </c>
      <c r="E693" s="14">
        <v>42</v>
      </c>
      <c r="F693" s="15">
        <v>13</v>
      </c>
      <c r="G693" s="14">
        <v>0</v>
      </c>
      <c r="H693" s="14">
        <v>0</v>
      </c>
      <c r="I693" s="20">
        <f>Table1342[[#This Row],[Age]]/$E$1</f>
        <v>0.52500000000000002</v>
      </c>
      <c r="J693" s="20">
        <f>LOG10(Table1342[[#This Row],[Fare]]+1)</f>
        <v>1.146128035678238</v>
      </c>
      <c r="K693" s="14">
        <f>IF(Table1342[[#This Row],[Pclass]]=1,1,0)</f>
        <v>0</v>
      </c>
      <c r="L693" s="14">
        <f>IF(Table1342[[#This Row],[Pclass]]=2,1,0)</f>
        <v>1</v>
      </c>
      <c r="M693" s="14">
        <f>IF(Table1342[[#This Row],[Embarked]]="S",1,0)</f>
        <v>1</v>
      </c>
      <c r="N693" s="14">
        <f>IF(Table1342[[#This Row],[Embarked]]="C",1,0)</f>
        <v>0</v>
      </c>
      <c r="O693" s="14">
        <f>IF(Table1342[[#This Row],[Sex]]="male",1,0)</f>
        <v>0</v>
      </c>
      <c r="P693" s="14">
        <v>1</v>
      </c>
      <c r="V693" s="22">
        <v>-1.0748675263617589</v>
      </c>
      <c r="W693" s="22">
        <v>0.70923523028038771</v>
      </c>
      <c r="X693" s="20">
        <f t="shared" si="20"/>
        <v>0</v>
      </c>
      <c r="Y693" s="20">
        <f t="shared" si="20"/>
        <v>0.70923523028038771</v>
      </c>
      <c r="Z693" s="20">
        <f t="shared" si="21"/>
        <v>0.70923523028038771</v>
      </c>
      <c r="AA693" s="20">
        <f>(Table134[[#This Row],[Survived]]-Z693)^2</f>
        <v>8.4544151310099167E-2</v>
      </c>
    </row>
    <row r="694" spans="1:27" x14ac:dyDescent="0.25">
      <c r="A694" s="14">
        <v>1</v>
      </c>
      <c r="B694" s="14" t="s">
        <v>11</v>
      </c>
      <c r="C694" s="14">
        <v>2</v>
      </c>
      <c r="D694" s="14" t="s">
        <v>10</v>
      </c>
      <c r="E694" s="14">
        <v>27</v>
      </c>
      <c r="F694" s="15">
        <v>13.8583</v>
      </c>
      <c r="G694" s="14">
        <v>1</v>
      </c>
      <c r="H694" s="14">
        <v>0</v>
      </c>
      <c r="I694" s="20">
        <f>Table1342[[#This Row],[Age]]/$E$1</f>
        <v>0.33750000000000002</v>
      </c>
      <c r="J694" s="20">
        <f>LOG10(Table1342[[#This Row],[Fare]]+1)</f>
        <v>1.1719691228260605</v>
      </c>
      <c r="K694" s="14">
        <f>IF(Table1342[[#This Row],[Pclass]]=1,1,0)</f>
        <v>0</v>
      </c>
      <c r="L694" s="14">
        <f>IF(Table1342[[#This Row],[Pclass]]=2,1,0)</f>
        <v>1</v>
      </c>
      <c r="M694" s="14">
        <f>IF(Table1342[[#This Row],[Embarked]]="S",1,0)</f>
        <v>0</v>
      </c>
      <c r="N694" s="14">
        <f>IF(Table1342[[#This Row],[Embarked]]="C",1,0)</f>
        <v>1</v>
      </c>
      <c r="O694" s="14">
        <f>IF(Table1342[[#This Row],[Sex]]="male",1,0)</f>
        <v>0</v>
      </c>
      <c r="P694" s="14">
        <v>1</v>
      </c>
      <c r="V694" s="22">
        <v>0.80156908783492808</v>
      </c>
      <c r="W694" s="22">
        <v>-2.6403595901491701</v>
      </c>
      <c r="X694" s="20">
        <f t="shared" si="20"/>
        <v>0.80156908783492808</v>
      </c>
      <c r="Y694" s="20">
        <f t="shared" si="20"/>
        <v>0</v>
      </c>
      <c r="Z694" s="20">
        <f t="shared" si="21"/>
        <v>0.80156908783492808</v>
      </c>
      <c r="AA694" s="20">
        <f>(Table134[[#This Row],[Survived]]-Z694)^2</f>
        <v>3.9374826902662488E-2</v>
      </c>
    </row>
    <row r="695" spans="1:27" x14ac:dyDescent="0.25">
      <c r="A695" s="14">
        <v>0</v>
      </c>
      <c r="B695" s="14" t="s">
        <v>9</v>
      </c>
      <c r="C695" s="14">
        <v>1</v>
      </c>
      <c r="D695" s="14" t="s">
        <v>8</v>
      </c>
      <c r="E695" s="14">
        <v>31</v>
      </c>
      <c r="F695" s="15">
        <v>50.495800000000003</v>
      </c>
      <c r="G695" s="14">
        <v>0</v>
      </c>
      <c r="H695" s="14">
        <v>0</v>
      </c>
      <c r="I695" s="20">
        <f>Table1342[[#This Row],[Age]]/$E$1</f>
        <v>0.38750000000000001</v>
      </c>
      <c r="J695" s="20">
        <f>LOG10(Table1342[[#This Row],[Fare]]+1)</f>
        <v>1.7117718094061185</v>
      </c>
      <c r="K695" s="14">
        <f>IF(Table1342[[#This Row],[Pclass]]=1,1,0)</f>
        <v>1</v>
      </c>
      <c r="L695" s="14">
        <f>IF(Table1342[[#This Row],[Pclass]]=2,1,0)</f>
        <v>0</v>
      </c>
      <c r="M695" s="14">
        <f>IF(Table1342[[#This Row],[Embarked]]="S",1,0)</f>
        <v>1</v>
      </c>
      <c r="N695" s="14">
        <f>IF(Table1342[[#This Row],[Embarked]]="C",1,0)</f>
        <v>0</v>
      </c>
      <c r="O695" s="14">
        <f>IF(Table1342[[#This Row],[Sex]]="male",1,0)</f>
        <v>1</v>
      </c>
      <c r="P695" s="14">
        <v>1</v>
      </c>
      <c r="V695" s="22">
        <v>-1.2146532695728749</v>
      </c>
      <c r="W695" s="22">
        <v>0.49708041693447447</v>
      </c>
      <c r="X695" s="20">
        <f t="shared" si="20"/>
        <v>0</v>
      </c>
      <c r="Y695" s="20">
        <f t="shared" si="20"/>
        <v>0.49708041693447447</v>
      </c>
      <c r="Z695" s="20">
        <f t="shared" si="21"/>
        <v>0.49708041693447447</v>
      </c>
      <c r="AA695" s="20">
        <f>(Table134[[#This Row],[Survived]]-Z695)^2</f>
        <v>0.24708894089975098</v>
      </c>
    </row>
    <row r="696" spans="1:27" x14ac:dyDescent="0.25">
      <c r="A696" s="14">
        <v>1</v>
      </c>
      <c r="B696" s="14" t="s">
        <v>9</v>
      </c>
      <c r="C696" s="14">
        <v>3</v>
      </c>
      <c r="D696" s="14" t="s">
        <v>8</v>
      </c>
      <c r="E696" s="14">
        <v>4</v>
      </c>
      <c r="F696" s="15">
        <v>11.1333</v>
      </c>
      <c r="G696" s="14">
        <v>1</v>
      </c>
      <c r="H696" s="14">
        <v>1</v>
      </c>
      <c r="I696" s="20">
        <f>Table1342[[#This Row],[Age]]/$E$1</f>
        <v>0.05</v>
      </c>
      <c r="J696" s="20">
        <f>LOG10(Table1342[[#This Row],[Fare]]+1)</f>
        <v>1.0839789358110461</v>
      </c>
      <c r="K696" s="14">
        <f>IF(Table1342[[#This Row],[Pclass]]=1,1,0)</f>
        <v>0</v>
      </c>
      <c r="L696" s="14">
        <f>IF(Table1342[[#This Row],[Pclass]]=2,1,0)</f>
        <v>0</v>
      </c>
      <c r="M696" s="14">
        <f>IF(Table1342[[#This Row],[Embarked]]="S",1,0)</f>
        <v>1</v>
      </c>
      <c r="N696" s="14">
        <f>IF(Table1342[[#This Row],[Embarked]]="C",1,0)</f>
        <v>0</v>
      </c>
      <c r="O696" s="14">
        <f>IF(Table1342[[#This Row],[Sex]]="male",1,0)</f>
        <v>1</v>
      </c>
      <c r="P696" s="14">
        <v>1</v>
      </c>
      <c r="V696" s="22">
        <v>-1.3994077681906527</v>
      </c>
      <c r="W696" s="22">
        <v>0.16642910855551429</v>
      </c>
      <c r="X696" s="20">
        <f t="shared" si="20"/>
        <v>0</v>
      </c>
      <c r="Y696" s="20">
        <f t="shared" si="20"/>
        <v>0.16642910855551429</v>
      </c>
      <c r="Z696" s="20">
        <f t="shared" si="21"/>
        <v>0.16642910855551429</v>
      </c>
      <c r="AA696" s="20">
        <f>(Table134[[#This Row],[Survived]]-Z696)^2</f>
        <v>0.69484043106355453</v>
      </c>
    </row>
    <row r="697" spans="1:27" x14ac:dyDescent="0.25">
      <c r="A697" s="14">
        <v>0</v>
      </c>
      <c r="B697" s="14" t="s">
        <v>9</v>
      </c>
      <c r="C697" s="14">
        <v>3</v>
      </c>
      <c r="D697" s="14" t="s">
        <v>8</v>
      </c>
      <c r="E697" s="14">
        <v>26</v>
      </c>
      <c r="F697" s="15">
        <v>7.8958000000000004</v>
      </c>
      <c r="G697" s="14">
        <v>0</v>
      </c>
      <c r="H697" s="14">
        <v>0</v>
      </c>
      <c r="I697" s="20">
        <f>Table1342[[#This Row],[Age]]/$E$1</f>
        <v>0.32500000000000001</v>
      </c>
      <c r="J697" s="20">
        <f>LOG10(Table1342[[#This Row],[Fare]]+1)</f>
        <v>0.94918501031343461</v>
      </c>
      <c r="K697" s="14">
        <f>IF(Table1342[[#This Row],[Pclass]]=1,1,0)</f>
        <v>0</v>
      </c>
      <c r="L697" s="14">
        <f>IF(Table1342[[#This Row],[Pclass]]=2,1,0)</f>
        <v>0</v>
      </c>
      <c r="M697" s="14">
        <f>IF(Table1342[[#This Row],[Embarked]]="S",1,0)</f>
        <v>1</v>
      </c>
      <c r="N697" s="14">
        <f>IF(Table1342[[#This Row],[Embarked]]="C",1,0)</f>
        <v>0</v>
      </c>
      <c r="O697" s="14">
        <f>IF(Table1342[[#This Row],[Sex]]="male",1,0)</f>
        <v>1</v>
      </c>
      <c r="P697" s="14">
        <v>1</v>
      </c>
      <c r="V697" s="22">
        <v>-1.5507131795805809</v>
      </c>
      <c r="W697" s="22">
        <v>0.1003913008799544</v>
      </c>
      <c r="X697" s="20">
        <f t="shared" si="20"/>
        <v>0</v>
      </c>
      <c r="Y697" s="20">
        <f t="shared" si="20"/>
        <v>0.1003913008799544</v>
      </c>
      <c r="Z697" s="20">
        <f t="shared" si="21"/>
        <v>0.1003913008799544</v>
      </c>
      <c r="AA697" s="20">
        <f>(Table134[[#This Row],[Survived]]-Z697)^2</f>
        <v>1.0078413292369534E-2</v>
      </c>
    </row>
    <row r="698" spans="1:27" x14ac:dyDescent="0.25">
      <c r="A698" s="14">
        <v>1</v>
      </c>
      <c r="B698" s="14" t="s">
        <v>9</v>
      </c>
      <c r="C698" s="14">
        <v>1</v>
      </c>
      <c r="D698" s="14" t="s">
        <v>10</v>
      </c>
      <c r="E698" s="14">
        <v>47</v>
      </c>
      <c r="F698" s="15">
        <v>52.554200000000002</v>
      </c>
      <c r="G698" s="14">
        <v>1</v>
      </c>
      <c r="H698" s="14">
        <v>1</v>
      </c>
      <c r="I698" s="20">
        <f>Table1342[[#This Row],[Age]]/$E$1</f>
        <v>0.58750000000000002</v>
      </c>
      <c r="J698" s="20">
        <f>LOG10(Table1342[[#This Row],[Fare]]+1)</f>
        <v>1.7287935361444735</v>
      </c>
      <c r="K698" s="14">
        <f>IF(Table1342[[#This Row],[Pclass]]=1,1,0)</f>
        <v>1</v>
      </c>
      <c r="L698" s="14">
        <f>IF(Table1342[[#This Row],[Pclass]]=2,1,0)</f>
        <v>0</v>
      </c>
      <c r="M698" s="14">
        <f>IF(Table1342[[#This Row],[Embarked]]="S",1,0)</f>
        <v>1</v>
      </c>
      <c r="N698" s="14">
        <f>IF(Table1342[[#This Row],[Embarked]]="C",1,0)</f>
        <v>0</v>
      </c>
      <c r="O698" s="14">
        <f>IF(Table1342[[#This Row],[Sex]]="male",1,0)</f>
        <v>0</v>
      </c>
      <c r="P698" s="14">
        <v>1</v>
      </c>
      <c r="V698" s="22">
        <v>-0.91343734231507479</v>
      </c>
      <c r="W698" s="22">
        <v>0.80012364798515767</v>
      </c>
      <c r="X698" s="20">
        <f t="shared" si="20"/>
        <v>0</v>
      </c>
      <c r="Y698" s="20">
        <f t="shared" si="20"/>
        <v>0.80012364798515767</v>
      </c>
      <c r="Z698" s="20">
        <f t="shared" si="21"/>
        <v>0.80012364798515767</v>
      </c>
      <c r="AA698" s="20">
        <f>(Table134[[#This Row],[Survived]]-Z698)^2</f>
        <v>3.9950556094761162E-2</v>
      </c>
    </row>
    <row r="699" spans="1:27" x14ac:dyDescent="0.25">
      <c r="A699" s="14">
        <v>0</v>
      </c>
      <c r="B699" s="14" t="s">
        <v>9</v>
      </c>
      <c r="C699" s="14">
        <v>1</v>
      </c>
      <c r="D699" s="14" t="s">
        <v>8</v>
      </c>
      <c r="E699" s="14">
        <v>33</v>
      </c>
      <c r="F699" s="15">
        <v>5</v>
      </c>
      <c r="G699" s="14">
        <v>0</v>
      </c>
      <c r="H699" s="14">
        <v>0</v>
      </c>
      <c r="I699" s="20">
        <f>Table1342[[#This Row],[Age]]/$E$1</f>
        <v>0.41249999999999998</v>
      </c>
      <c r="J699" s="20">
        <f>LOG10(Table1342[[#This Row],[Fare]]+1)</f>
        <v>0.77815125038364363</v>
      </c>
      <c r="K699" s="14">
        <f>IF(Table1342[[#This Row],[Pclass]]=1,1,0)</f>
        <v>1</v>
      </c>
      <c r="L699" s="14">
        <f>IF(Table1342[[#This Row],[Pclass]]=2,1,0)</f>
        <v>0</v>
      </c>
      <c r="M699" s="14">
        <f>IF(Table1342[[#This Row],[Embarked]]="S",1,0)</f>
        <v>1</v>
      </c>
      <c r="N699" s="14">
        <f>IF(Table1342[[#This Row],[Embarked]]="C",1,0)</f>
        <v>0</v>
      </c>
      <c r="O699" s="14">
        <f>IF(Table1342[[#This Row],[Sex]]="male",1,0)</f>
        <v>1</v>
      </c>
      <c r="P699" s="14">
        <v>1</v>
      </c>
      <c r="V699" s="22">
        <v>-1.2438931864235583</v>
      </c>
      <c r="W699" s="22">
        <v>0.41724620503166276</v>
      </c>
      <c r="X699" s="20">
        <f t="shared" si="20"/>
        <v>0</v>
      </c>
      <c r="Y699" s="20">
        <f t="shared" si="20"/>
        <v>0.41724620503166276</v>
      </c>
      <c r="Z699" s="20">
        <f t="shared" si="21"/>
        <v>0.41724620503166276</v>
      </c>
      <c r="AA699" s="20">
        <f>(Table134[[#This Row],[Survived]]-Z699)^2</f>
        <v>0.17409439561332435</v>
      </c>
    </row>
    <row r="700" spans="1:27" x14ac:dyDescent="0.25">
      <c r="A700" s="14">
        <v>0</v>
      </c>
      <c r="B700" s="14" t="s">
        <v>9</v>
      </c>
      <c r="C700" s="14">
        <v>3</v>
      </c>
      <c r="D700" s="14" t="s">
        <v>8</v>
      </c>
      <c r="E700" s="14">
        <v>47</v>
      </c>
      <c r="F700" s="15">
        <v>9</v>
      </c>
      <c r="G700" s="14">
        <v>0</v>
      </c>
      <c r="H700" s="14">
        <v>0</v>
      </c>
      <c r="I700" s="20">
        <f>Table1342[[#This Row],[Age]]/$E$1</f>
        <v>0.58750000000000002</v>
      </c>
      <c r="J700" s="20">
        <f>LOG10(Table1342[[#This Row],[Fare]]+1)</f>
        <v>1</v>
      </c>
      <c r="K700" s="14">
        <f>IF(Table1342[[#This Row],[Pclass]]=1,1,0)</f>
        <v>0</v>
      </c>
      <c r="L700" s="14">
        <f>IF(Table1342[[#This Row],[Pclass]]=2,1,0)</f>
        <v>0</v>
      </c>
      <c r="M700" s="14">
        <f>IF(Table1342[[#This Row],[Embarked]]="S",1,0)</f>
        <v>1</v>
      </c>
      <c r="N700" s="14">
        <f>IF(Table1342[[#This Row],[Embarked]]="C",1,0)</f>
        <v>0</v>
      </c>
      <c r="O700" s="14">
        <f>IF(Table1342[[#This Row],[Sex]]="male",1,0)</f>
        <v>1</v>
      </c>
      <c r="P700" s="14">
        <v>1</v>
      </c>
      <c r="V700" s="22">
        <v>-1.7431017252294991</v>
      </c>
      <c r="W700" s="22">
        <v>-3.3766372499349995E-2</v>
      </c>
      <c r="X700" s="20">
        <f t="shared" si="20"/>
        <v>0</v>
      </c>
      <c r="Y700" s="20">
        <f t="shared" si="20"/>
        <v>0</v>
      </c>
      <c r="Z700" s="20">
        <f t="shared" si="21"/>
        <v>0</v>
      </c>
      <c r="AA700" s="20">
        <f>(Table134[[#This Row],[Survived]]-Z700)^2</f>
        <v>0</v>
      </c>
    </row>
    <row r="701" spans="1:27" x14ac:dyDescent="0.25">
      <c r="A701" s="14">
        <v>1</v>
      </c>
      <c r="B701" s="14" t="s">
        <v>11</v>
      </c>
      <c r="C701" s="14">
        <v>2</v>
      </c>
      <c r="D701" s="14" t="s">
        <v>10</v>
      </c>
      <c r="E701" s="14">
        <v>28</v>
      </c>
      <c r="F701" s="15">
        <v>24</v>
      </c>
      <c r="G701" s="14">
        <v>1</v>
      </c>
      <c r="H701" s="14">
        <v>0</v>
      </c>
      <c r="I701" s="20">
        <f>Table1342[[#This Row],[Age]]/$E$1</f>
        <v>0.35</v>
      </c>
      <c r="J701" s="20">
        <f>LOG10(Table1342[[#This Row],[Fare]]+1)</f>
        <v>1.3979400086720377</v>
      </c>
      <c r="K701" s="14">
        <f>IF(Table1342[[#This Row],[Pclass]]=1,1,0)</f>
        <v>0</v>
      </c>
      <c r="L701" s="14">
        <f>IF(Table1342[[#This Row],[Pclass]]=2,1,0)</f>
        <v>1</v>
      </c>
      <c r="M701" s="14">
        <f>IF(Table1342[[#This Row],[Embarked]]="S",1,0)</f>
        <v>0</v>
      </c>
      <c r="N701" s="14">
        <f>IF(Table1342[[#This Row],[Embarked]]="C",1,0)</f>
        <v>1</v>
      </c>
      <c r="O701" s="14">
        <f>IF(Table1342[[#This Row],[Sex]]="male",1,0)</f>
        <v>0</v>
      </c>
      <c r="P701" s="14">
        <v>1</v>
      </c>
      <c r="V701" s="22">
        <v>0.7950083206845262</v>
      </c>
      <c r="W701" s="22">
        <v>-2.6307742944045915</v>
      </c>
      <c r="X701" s="20">
        <f t="shared" si="20"/>
        <v>0.7950083206845262</v>
      </c>
      <c r="Y701" s="20">
        <f t="shared" si="20"/>
        <v>0</v>
      </c>
      <c r="Z701" s="20">
        <f t="shared" si="21"/>
        <v>0.7950083206845262</v>
      </c>
      <c r="AA701" s="20">
        <f>(Table134[[#This Row],[Survived]]-Z701)^2</f>
        <v>4.2021588588578046E-2</v>
      </c>
    </row>
    <row r="702" spans="1:27" x14ac:dyDescent="0.25">
      <c r="A702" s="14">
        <v>1</v>
      </c>
      <c r="B702" s="14" t="s">
        <v>11</v>
      </c>
      <c r="C702" s="14">
        <v>3</v>
      </c>
      <c r="D702" s="14" t="s">
        <v>10</v>
      </c>
      <c r="E702" s="14">
        <v>15</v>
      </c>
      <c r="F702" s="15">
        <v>7.2249999999999996</v>
      </c>
      <c r="G702" s="14">
        <v>0</v>
      </c>
      <c r="H702" s="14">
        <v>0</v>
      </c>
      <c r="I702" s="20">
        <f>Table1342[[#This Row],[Age]]/$E$1</f>
        <v>0.1875</v>
      </c>
      <c r="J702" s="20">
        <f>LOG10(Table1342[[#This Row],[Fare]]+1)</f>
        <v>0.91513590662201194</v>
      </c>
      <c r="K702" s="14">
        <f>IF(Table1342[[#This Row],[Pclass]]=1,1,0)</f>
        <v>0</v>
      </c>
      <c r="L702" s="14">
        <f>IF(Table1342[[#This Row],[Pclass]]=2,1,0)</f>
        <v>0</v>
      </c>
      <c r="M702" s="14">
        <f>IF(Table1342[[#This Row],[Embarked]]="S",1,0)</f>
        <v>0</v>
      </c>
      <c r="N702" s="14">
        <f>IF(Table1342[[#This Row],[Embarked]]="C",1,0)</f>
        <v>1</v>
      </c>
      <c r="O702" s="14">
        <f>IF(Table1342[[#This Row],[Sex]]="male",1,0)</f>
        <v>0</v>
      </c>
      <c r="P702" s="14">
        <v>1</v>
      </c>
      <c r="V702" s="22">
        <v>0.80650728769424318</v>
      </c>
      <c r="W702" s="22">
        <v>-2.7071953380723941</v>
      </c>
      <c r="X702" s="20">
        <f t="shared" si="20"/>
        <v>0.80650728769424318</v>
      </c>
      <c r="Y702" s="20">
        <f t="shared" si="20"/>
        <v>0</v>
      </c>
      <c r="Z702" s="20">
        <f t="shared" si="21"/>
        <v>0.80650728769424318</v>
      </c>
      <c r="AA702" s="20">
        <f>(Table134[[#This Row],[Survived]]-Z702)^2</f>
        <v>3.7439429715438378E-2</v>
      </c>
    </row>
    <row r="703" spans="1:27" x14ac:dyDescent="0.25">
      <c r="A703" s="14">
        <v>0</v>
      </c>
      <c r="B703" s="14" t="s">
        <v>9</v>
      </c>
      <c r="C703" s="14">
        <v>3</v>
      </c>
      <c r="D703" s="14" t="s">
        <v>8</v>
      </c>
      <c r="E703" s="14">
        <v>20</v>
      </c>
      <c r="F703" s="15">
        <v>9.8458000000000006</v>
      </c>
      <c r="G703" s="14">
        <v>0</v>
      </c>
      <c r="H703" s="14">
        <v>0</v>
      </c>
      <c r="I703" s="20">
        <f>Table1342[[#This Row],[Age]]/$E$1</f>
        <v>0.25</v>
      </c>
      <c r="J703" s="20">
        <f>LOG10(Table1342[[#This Row],[Fare]]+1)</f>
        <v>1.0352615916449619</v>
      </c>
      <c r="K703" s="14">
        <f>IF(Table1342[[#This Row],[Pclass]]=1,1,0)</f>
        <v>0</v>
      </c>
      <c r="L703" s="14">
        <f>IF(Table1342[[#This Row],[Pclass]]=2,1,0)</f>
        <v>0</v>
      </c>
      <c r="M703" s="14">
        <f>IF(Table1342[[#This Row],[Embarked]]="S",1,0)</f>
        <v>1</v>
      </c>
      <c r="N703" s="14">
        <f>IF(Table1342[[#This Row],[Embarked]]="C",1,0)</f>
        <v>0</v>
      </c>
      <c r="O703" s="14">
        <f>IF(Table1342[[#This Row],[Sex]]="male",1,0)</f>
        <v>1</v>
      </c>
      <c r="P703" s="14">
        <v>1</v>
      </c>
      <c r="V703" s="22">
        <v>-1.4945747904323297</v>
      </c>
      <c r="W703" s="22">
        <v>0.14591005098708854</v>
      </c>
      <c r="X703" s="20">
        <f t="shared" si="20"/>
        <v>0</v>
      </c>
      <c r="Y703" s="20">
        <f t="shared" si="20"/>
        <v>0.14591005098708854</v>
      </c>
      <c r="Z703" s="20">
        <f t="shared" si="21"/>
        <v>0.14591005098708854</v>
      </c>
      <c r="AA703" s="20">
        <f>(Table134[[#This Row],[Survived]]-Z703)^2</f>
        <v>2.1289742979054775E-2</v>
      </c>
    </row>
    <row r="704" spans="1:27" x14ac:dyDescent="0.25">
      <c r="A704" s="14">
        <v>0</v>
      </c>
      <c r="B704" s="14" t="s">
        <v>9</v>
      </c>
      <c r="C704" s="14">
        <v>3</v>
      </c>
      <c r="D704" s="14" t="s">
        <v>8</v>
      </c>
      <c r="E704" s="14">
        <v>19</v>
      </c>
      <c r="F704" s="15">
        <v>7.8958000000000004</v>
      </c>
      <c r="G704" s="14">
        <v>0</v>
      </c>
      <c r="H704" s="14">
        <v>0</v>
      </c>
      <c r="I704" s="20">
        <f>Table1342[[#This Row],[Age]]/$E$1</f>
        <v>0.23749999999999999</v>
      </c>
      <c r="J704" s="20">
        <f>LOG10(Table1342[[#This Row],[Fare]]+1)</f>
        <v>0.94918501031343461</v>
      </c>
      <c r="K704" s="14">
        <f>IF(Table1342[[#This Row],[Pclass]]=1,1,0)</f>
        <v>0</v>
      </c>
      <c r="L704" s="14">
        <f>IF(Table1342[[#This Row],[Pclass]]=2,1,0)</f>
        <v>0</v>
      </c>
      <c r="M704" s="14">
        <f>IF(Table1342[[#This Row],[Embarked]]="S",1,0)</f>
        <v>1</v>
      </c>
      <c r="N704" s="14">
        <f>IF(Table1342[[#This Row],[Embarked]]="C",1,0)</f>
        <v>0</v>
      </c>
      <c r="O704" s="14">
        <f>IF(Table1342[[#This Row],[Sex]]="male",1,0)</f>
        <v>1</v>
      </c>
      <c r="P704" s="14">
        <v>1</v>
      </c>
      <c r="V704" s="22">
        <v>-1.4863866191105466</v>
      </c>
      <c r="W704" s="22">
        <v>0.14632084694267045</v>
      </c>
      <c r="X704" s="20">
        <f t="shared" si="20"/>
        <v>0</v>
      </c>
      <c r="Y704" s="20">
        <f t="shared" si="20"/>
        <v>0.14632084694267045</v>
      </c>
      <c r="Z704" s="20">
        <f t="shared" si="21"/>
        <v>0.14632084694267045</v>
      </c>
      <c r="AA704" s="20">
        <f>(Table134[[#This Row],[Survived]]-Z704)^2</f>
        <v>2.1409790250020391E-2</v>
      </c>
    </row>
    <row r="705" spans="1:27" x14ac:dyDescent="0.25">
      <c r="A705" s="14">
        <v>1</v>
      </c>
      <c r="B705" s="14" t="s">
        <v>11</v>
      </c>
      <c r="C705" s="14">
        <v>1</v>
      </c>
      <c r="D705" s="14" t="s">
        <v>10</v>
      </c>
      <c r="E705" s="14">
        <v>56</v>
      </c>
      <c r="F705" s="15">
        <v>83.158299999999997</v>
      </c>
      <c r="G705" s="14">
        <v>0</v>
      </c>
      <c r="H705" s="14">
        <v>1</v>
      </c>
      <c r="I705" s="20">
        <f>Table1342[[#This Row],[Age]]/$E$1</f>
        <v>0.7</v>
      </c>
      <c r="J705" s="20">
        <f>LOG10(Table1342[[#This Row],[Fare]]+1)</f>
        <v>1.9250969541376577</v>
      </c>
      <c r="K705" s="14">
        <f>IF(Table1342[[#This Row],[Pclass]]=1,1,0)</f>
        <v>1</v>
      </c>
      <c r="L705" s="14">
        <f>IF(Table1342[[#This Row],[Pclass]]=2,1,0)</f>
        <v>0</v>
      </c>
      <c r="M705" s="14">
        <f>IF(Table1342[[#This Row],[Embarked]]="S",1,0)</f>
        <v>0</v>
      </c>
      <c r="N705" s="14">
        <f>IF(Table1342[[#This Row],[Embarked]]="C",1,0)</f>
        <v>1</v>
      </c>
      <c r="O705" s="14">
        <f>IF(Table1342[[#This Row],[Sex]]="male",1,0)</f>
        <v>0</v>
      </c>
      <c r="P705" s="14">
        <v>1</v>
      </c>
      <c r="V705" s="22">
        <v>0.77994746241878443</v>
      </c>
      <c r="W705" s="22">
        <v>-2.5392026725090395</v>
      </c>
      <c r="X705" s="20">
        <f t="shared" si="20"/>
        <v>0.77994746241878443</v>
      </c>
      <c r="Y705" s="20">
        <f t="shared" si="20"/>
        <v>0</v>
      </c>
      <c r="Z705" s="20">
        <f t="shared" si="21"/>
        <v>0.77994746241878443</v>
      </c>
      <c r="AA705" s="20">
        <f>(Table134[[#This Row],[Survived]]-Z705)^2</f>
        <v>4.8423119295932293E-2</v>
      </c>
    </row>
    <row r="706" spans="1:27" x14ac:dyDescent="0.25">
      <c r="A706" s="14">
        <v>1</v>
      </c>
      <c r="B706" s="14" t="s">
        <v>9</v>
      </c>
      <c r="C706" s="14">
        <v>2</v>
      </c>
      <c r="D706" s="14" t="s">
        <v>10</v>
      </c>
      <c r="E706" s="14">
        <v>25</v>
      </c>
      <c r="F706" s="15">
        <v>26</v>
      </c>
      <c r="G706" s="14">
        <v>0</v>
      </c>
      <c r="H706" s="14">
        <v>1</v>
      </c>
      <c r="I706" s="20">
        <f>Table1342[[#This Row],[Age]]/$E$1</f>
        <v>0.3125</v>
      </c>
      <c r="J706" s="20">
        <f>LOG10(Table1342[[#This Row],[Fare]]+1)</f>
        <v>1.4313637641589874</v>
      </c>
      <c r="K706" s="14">
        <f>IF(Table1342[[#This Row],[Pclass]]=1,1,0)</f>
        <v>0</v>
      </c>
      <c r="L706" s="14">
        <f>IF(Table1342[[#This Row],[Pclass]]=2,1,0)</f>
        <v>1</v>
      </c>
      <c r="M706" s="14">
        <f>IF(Table1342[[#This Row],[Embarked]]="S",1,0)</f>
        <v>1</v>
      </c>
      <c r="N706" s="14">
        <f>IF(Table1342[[#This Row],[Embarked]]="C",1,0)</f>
        <v>0</v>
      </c>
      <c r="O706" s="14">
        <f>IF(Table1342[[#This Row],[Sex]]="male",1,0)</f>
        <v>0</v>
      </c>
      <c r="P706" s="14">
        <v>1</v>
      </c>
      <c r="V706" s="22">
        <v>-0.95000285748775193</v>
      </c>
      <c r="W706" s="22">
        <v>0.83099643406901125</v>
      </c>
      <c r="X706" s="20">
        <f t="shared" si="20"/>
        <v>0</v>
      </c>
      <c r="Y706" s="20">
        <f t="shared" si="20"/>
        <v>0.83099643406901125</v>
      </c>
      <c r="Z706" s="20">
        <f t="shared" si="21"/>
        <v>0.83099643406901125</v>
      </c>
      <c r="AA706" s="20">
        <f>(Table134[[#This Row],[Survived]]-Z706)^2</f>
        <v>2.8562205297390061E-2</v>
      </c>
    </row>
    <row r="707" spans="1:27" x14ac:dyDescent="0.25">
      <c r="A707" s="14">
        <v>0</v>
      </c>
      <c r="B707" s="14" t="s">
        <v>9</v>
      </c>
      <c r="C707" s="14">
        <v>3</v>
      </c>
      <c r="D707" s="14" t="s">
        <v>8</v>
      </c>
      <c r="E707" s="14">
        <v>33</v>
      </c>
      <c r="F707" s="15">
        <v>7.8958000000000004</v>
      </c>
      <c r="G707" s="14">
        <v>0</v>
      </c>
      <c r="H707" s="14">
        <v>0</v>
      </c>
      <c r="I707" s="20">
        <f>Table1342[[#This Row],[Age]]/$E$1</f>
        <v>0.41249999999999998</v>
      </c>
      <c r="J707" s="20">
        <f>LOG10(Table1342[[#This Row],[Fare]]+1)</f>
        <v>0.94918501031343461</v>
      </c>
      <c r="K707" s="14">
        <f>IF(Table1342[[#This Row],[Pclass]]=1,1,0)</f>
        <v>0</v>
      </c>
      <c r="L707" s="14">
        <f>IF(Table1342[[#This Row],[Pclass]]=2,1,0)</f>
        <v>0</v>
      </c>
      <c r="M707" s="14">
        <f>IF(Table1342[[#This Row],[Embarked]]="S",1,0)</f>
        <v>1</v>
      </c>
      <c r="N707" s="14">
        <f>IF(Table1342[[#This Row],[Embarked]]="C",1,0)</f>
        <v>0</v>
      </c>
      <c r="O707" s="14">
        <f>IF(Table1342[[#This Row],[Sex]]="male",1,0)</f>
        <v>1</v>
      </c>
      <c r="P707" s="14">
        <v>1</v>
      </c>
      <c r="V707" s="22">
        <v>-1.6150397400506156</v>
      </c>
      <c r="W707" s="22">
        <v>5.4461754817238361E-2</v>
      </c>
      <c r="X707" s="20">
        <f t="shared" si="20"/>
        <v>0</v>
      </c>
      <c r="Y707" s="20">
        <f t="shared" si="20"/>
        <v>5.4461754817238361E-2</v>
      </c>
      <c r="Z707" s="20">
        <f t="shared" si="21"/>
        <v>5.4461754817238361E-2</v>
      </c>
      <c r="AA707" s="20">
        <f>(Table134[[#This Row],[Survived]]-Z707)^2</f>
        <v>2.966082737772986E-3</v>
      </c>
    </row>
    <row r="708" spans="1:27" x14ac:dyDescent="0.25">
      <c r="A708" s="14">
        <v>0</v>
      </c>
      <c r="B708" s="14" t="s">
        <v>9</v>
      </c>
      <c r="C708" s="14">
        <v>3</v>
      </c>
      <c r="D708" s="14" t="s">
        <v>10</v>
      </c>
      <c r="E708" s="14">
        <v>22</v>
      </c>
      <c r="F708" s="15">
        <v>10.5167</v>
      </c>
      <c r="G708" s="14">
        <v>0</v>
      </c>
      <c r="H708" s="14">
        <v>0</v>
      </c>
      <c r="I708" s="20">
        <f>Table1342[[#This Row],[Age]]/$E$1</f>
        <v>0.27500000000000002</v>
      </c>
      <c r="J708" s="20">
        <f>LOG10(Table1342[[#This Row],[Fare]]+1)</f>
        <v>1.0613280539915777</v>
      </c>
      <c r="K708" s="14">
        <f>IF(Table1342[[#This Row],[Pclass]]=1,1,0)</f>
        <v>0</v>
      </c>
      <c r="L708" s="14">
        <f>IF(Table1342[[#This Row],[Pclass]]=2,1,0)</f>
        <v>0</v>
      </c>
      <c r="M708" s="14">
        <f>IF(Table1342[[#This Row],[Embarked]]="S",1,0)</f>
        <v>1</v>
      </c>
      <c r="N708" s="14">
        <f>IF(Table1342[[#This Row],[Embarked]]="C",1,0)</f>
        <v>0</v>
      </c>
      <c r="O708" s="14">
        <f>IF(Table1342[[#This Row],[Sex]]="male",1,0)</f>
        <v>0</v>
      </c>
      <c r="P708" s="14">
        <v>1</v>
      </c>
      <c r="V708" s="22">
        <v>-1.012168674317065</v>
      </c>
      <c r="W708" s="22">
        <v>0.62940250252532648</v>
      </c>
      <c r="X708" s="20">
        <f t="shared" si="20"/>
        <v>0</v>
      </c>
      <c r="Y708" s="20">
        <f t="shared" si="20"/>
        <v>0.62940250252532648</v>
      </c>
      <c r="Z708" s="20">
        <f t="shared" si="21"/>
        <v>0.62940250252532648</v>
      </c>
      <c r="AA708" s="20">
        <f>(Table134[[#This Row],[Survived]]-Z708)^2</f>
        <v>0.3961475101851436</v>
      </c>
    </row>
    <row r="709" spans="1:27" x14ac:dyDescent="0.25">
      <c r="A709" s="14">
        <v>0</v>
      </c>
      <c r="B709" s="14" t="s">
        <v>9</v>
      </c>
      <c r="C709" s="14">
        <v>2</v>
      </c>
      <c r="D709" s="14" t="s">
        <v>8</v>
      </c>
      <c r="E709" s="14">
        <v>28</v>
      </c>
      <c r="F709" s="15">
        <v>10.5</v>
      </c>
      <c r="G709" s="14">
        <v>0</v>
      </c>
      <c r="H709" s="14">
        <v>0</v>
      </c>
      <c r="I709" s="20">
        <f>Table1342[[#This Row],[Age]]/$E$1</f>
        <v>0.35</v>
      </c>
      <c r="J709" s="20">
        <f>LOG10(Table1342[[#This Row],[Fare]]+1)</f>
        <v>1.0606978403536116</v>
      </c>
      <c r="K709" s="14">
        <f>IF(Table1342[[#This Row],[Pclass]]=1,1,0)</f>
        <v>0</v>
      </c>
      <c r="L709" s="14">
        <f>IF(Table1342[[#This Row],[Pclass]]=2,1,0)</f>
        <v>1</v>
      </c>
      <c r="M709" s="14">
        <f>IF(Table1342[[#This Row],[Embarked]]="S",1,0)</f>
        <v>1</v>
      </c>
      <c r="N709" s="14">
        <f>IF(Table1342[[#This Row],[Embarked]]="C",1,0)</f>
        <v>0</v>
      </c>
      <c r="O709" s="14">
        <f>IF(Table1342[[#This Row],[Sex]]="male",1,0)</f>
        <v>1</v>
      </c>
      <c r="P709" s="14">
        <v>1</v>
      </c>
      <c r="V709" s="22">
        <v>-1.4476901229448373</v>
      </c>
      <c r="W709" s="22">
        <v>0.30023733157198418</v>
      </c>
      <c r="X709" s="20">
        <f t="shared" ref="X709:Y715" si="22">IF(V709&lt;0,0,V709)</f>
        <v>0</v>
      </c>
      <c r="Y709" s="20">
        <f t="shared" si="22"/>
        <v>0.30023733157198418</v>
      </c>
      <c r="Z709" s="20">
        <f t="shared" ref="Z709:Z715" si="23">X709+Y709</f>
        <v>0.30023733157198418</v>
      </c>
      <c r="AA709" s="20">
        <f>(Table134[[#This Row],[Survived]]-Z709)^2</f>
        <v>9.0142455269465571E-2</v>
      </c>
    </row>
    <row r="710" spans="1:27" x14ac:dyDescent="0.25">
      <c r="A710" s="14">
        <v>0</v>
      </c>
      <c r="B710" s="14" t="s">
        <v>9</v>
      </c>
      <c r="C710" s="14">
        <v>3</v>
      </c>
      <c r="D710" s="14" t="s">
        <v>8</v>
      </c>
      <c r="E710" s="14">
        <v>25</v>
      </c>
      <c r="F710" s="15">
        <v>7.05</v>
      </c>
      <c r="G710" s="14">
        <v>0</v>
      </c>
      <c r="H710" s="14">
        <v>0</v>
      </c>
      <c r="I710" s="20">
        <f>Table1342[[#This Row],[Age]]/$E$1</f>
        <v>0.3125</v>
      </c>
      <c r="J710" s="20">
        <f>LOG10(Table1342[[#This Row],[Fare]]+1)</f>
        <v>0.90579588036786851</v>
      </c>
      <c r="K710" s="14">
        <f>IF(Table1342[[#This Row],[Pclass]]=1,1,0)</f>
        <v>0</v>
      </c>
      <c r="L710" s="14">
        <f>IF(Table1342[[#This Row],[Pclass]]=2,1,0)</f>
        <v>0</v>
      </c>
      <c r="M710" s="14">
        <f>IF(Table1342[[#This Row],[Embarked]]="S",1,0)</f>
        <v>1</v>
      </c>
      <c r="N710" s="14">
        <f>IF(Table1342[[#This Row],[Embarked]]="C",1,0)</f>
        <v>0</v>
      </c>
      <c r="O710" s="14">
        <f>IF(Table1342[[#This Row],[Sex]]="male",1,0)</f>
        <v>1</v>
      </c>
      <c r="P710" s="14">
        <v>1</v>
      </c>
      <c r="V710" s="22">
        <v>-1.5420284209481692</v>
      </c>
      <c r="W710" s="22">
        <v>0.10385231163864228</v>
      </c>
      <c r="X710" s="20">
        <f t="shared" si="22"/>
        <v>0</v>
      </c>
      <c r="Y710" s="20">
        <f t="shared" si="22"/>
        <v>0.10385231163864228</v>
      </c>
      <c r="Z710" s="20">
        <f t="shared" si="23"/>
        <v>0.10385231163864228</v>
      </c>
      <c r="AA710" s="20">
        <f>(Table134[[#This Row],[Survived]]-Z710)^2</f>
        <v>1.0785302632689675E-2</v>
      </c>
    </row>
    <row r="711" spans="1:27" x14ac:dyDescent="0.25">
      <c r="A711" s="14">
        <v>0</v>
      </c>
      <c r="B711" s="14" t="s">
        <v>12</v>
      </c>
      <c r="C711" s="14">
        <v>3</v>
      </c>
      <c r="D711" s="14" t="s">
        <v>10</v>
      </c>
      <c r="E711" s="14">
        <v>39</v>
      </c>
      <c r="F711" s="15">
        <v>29.125</v>
      </c>
      <c r="G711" s="14">
        <v>0</v>
      </c>
      <c r="H711" s="14">
        <v>5</v>
      </c>
      <c r="I711" s="20">
        <f>Table1342[[#This Row],[Age]]/$E$1</f>
        <v>0.48749999999999999</v>
      </c>
      <c r="J711" s="20">
        <f>LOG10(Table1342[[#This Row],[Fare]]+1)</f>
        <v>1.4789270555829248</v>
      </c>
      <c r="K711" s="14">
        <f>IF(Table1342[[#This Row],[Pclass]]=1,1,0)</f>
        <v>0</v>
      </c>
      <c r="L711" s="14">
        <f>IF(Table1342[[#This Row],[Pclass]]=2,1,0)</f>
        <v>0</v>
      </c>
      <c r="M711" s="14">
        <f>IF(Table1342[[#This Row],[Embarked]]="S",1,0)</f>
        <v>0</v>
      </c>
      <c r="N711" s="14">
        <f>IF(Table1342[[#This Row],[Embarked]]="C",1,0)</f>
        <v>0</v>
      </c>
      <c r="O711" s="14">
        <f>IF(Table1342[[#This Row],[Sex]]="male",1,0)</f>
        <v>0</v>
      </c>
      <c r="P711" s="14">
        <v>1</v>
      </c>
      <c r="V711" s="22">
        <v>0.20716032373478332</v>
      </c>
      <c r="W711" s="22">
        <v>-2.2078423223598724</v>
      </c>
      <c r="X711" s="20">
        <f t="shared" si="22"/>
        <v>0.20716032373478332</v>
      </c>
      <c r="Y711" s="20">
        <f t="shared" si="22"/>
        <v>0</v>
      </c>
      <c r="Z711" s="20">
        <f t="shared" si="23"/>
        <v>0.20716032373478332</v>
      </c>
      <c r="AA711" s="20">
        <f>(Table134[[#This Row],[Survived]]-Z711)^2</f>
        <v>4.291539972990023E-2</v>
      </c>
    </row>
    <row r="712" spans="1:27" x14ac:dyDescent="0.25">
      <c r="A712" s="14">
        <v>0</v>
      </c>
      <c r="B712" s="14" t="s">
        <v>9</v>
      </c>
      <c r="C712" s="14">
        <v>2</v>
      </c>
      <c r="D712" s="14" t="s">
        <v>8</v>
      </c>
      <c r="E712" s="14">
        <v>27</v>
      </c>
      <c r="F712" s="15">
        <v>13</v>
      </c>
      <c r="G712" s="14">
        <v>0</v>
      </c>
      <c r="H712" s="14">
        <v>0</v>
      </c>
      <c r="I712" s="20">
        <f>Table1342[[#This Row],[Age]]/$E$1</f>
        <v>0.33750000000000002</v>
      </c>
      <c r="J712" s="20">
        <f>LOG10(Table1342[[#This Row],[Fare]]+1)</f>
        <v>1.146128035678238</v>
      </c>
      <c r="K712" s="14">
        <f>IF(Table1342[[#This Row],[Pclass]]=1,1,0)</f>
        <v>0</v>
      </c>
      <c r="L712" s="14">
        <f>IF(Table1342[[#This Row],[Pclass]]=2,1,0)</f>
        <v>1</v>
      </c>
      <c r="M712" s="14">
        <f>IF(Table1342[[#This Row],[Embarked]]="S",1,0)</f>
        <v>1</v>
      </c>
      <c r="N712" s="14">
        <f>IF(Table1342[[#This Row],[Embarked]]="C",1,0)</f>
        <v>0</v>
      </c>
      <c r="O712" s="14">
        <f>IF(Table1342[[#This Row],[Sex]]="male",1,0)</f>
        <v>1</v>
      </c>
      <c r="P712" s="14">
        <v>1</v>
      </c>
      <c r="V712" s="22">
        <v>-1.4375067964613122</v>
      </c>
      <c r="W712" s="22">
        <v>0.31290307580872856</v>
      </c>
      <c r="X712" s="20">
        <f t="shared" si="22"/>
        <v>0</v>
      </c>
      <c r="Y712" s="20">
        <f t="shared" si="22"/>
        <v>0.31290307580872856</v>
      </c>
      <c r="Z712" s="20">
        <f t="shared" si="23"/>
        <v>0.31290307580872856</v>
      </c>
      <c r="AA712" s="20">
        <f>(Table134[[#This Row],[Survived]]-Z712)^2</f>
        <v>9.7908334850562925E-2</v>
      </c>
    </row>
    <row r="713" spans="1:27" x14ac:dyDescent="0.25">
      <c r="A713" s="14">
        <v>1</v>
      </c>
      <c r="B713" s="14" t="s">
        <v>9</v>
      </c>
      <c r="C713" s="14">
        <v>1</v>
      </c>
      <c r="D713" s="14" t="s">
        <v>10</v>
      </c>
      <c r="E713" s="14">
        <v>19</v>
      </c>
      <c r="F713" s="15">
        <v>30</v>
      </c>
      <c r="G713" s="14">
        <v>0</v>
      </c>
      <c r="H713" s="14">
        <v>0</v>
      </c>
      <c r="I713" s="20">
        <f>Table1342[[#This Row],[Age]]/$E$1</f>
        <v>0.23749999999999999</v>
      </c>
      <c r="J713" s="20">
        <f>LOG10(Table1342[[#This Row],[Fare]]+1)</f>
        <v>1.4913616938342726</v>
      </c>
      <c r="K713" s="14">
        <f>IF(Table1342[[#This Row],[Pclass]]=1,1,0)</f>
        <v>1</v>
      </c>
      <c r="L713" s="14">
        <f>IF(Table1342[[#This Row],[Pclass]]=2,1,0)</f>
        <v>0</v>
      </c>
      <c r="M713" s="14">
        <f>IF(Table1342[[#This Row],[Embarked]]="S",1,0)</f>
        <v>1</v>
      </c>
      <c r="N713" s="14">
        <f>IF(Table1342[[#This Row],[Embarked]]="C",1,0)</f>
        <v>0</v>
      </c>
      <c r="O713" s="14">
        <f>IF(Table1342[[#This Row],[Sex]]="male",1,0)</f>
        <v>0</v>
      </c>
      <c r="P713" s="14">
        <v>1</v>
      </c>
      <c r="V713" s="22">
        <v>-0.6064613187336918</v>
      </c>
      <c r="W713" s="22">
        <v>1.0548200750866785</v>
      </c>
      <c r="X713" s="20">
        <f t="shared" si="22"/>
        <v>0</v>
      </c>
      <c r="Y713" s="20">
        <f t="shared" si="22"/>
        <v>1.0548200750866785</v>
      </c>
      <c r="Z713" s="20">
        <f t="shared" si="23"/>
        <v>1.0548200750866785</v>
      </c>
      <c r="AA713" s="20">
        <f>(Table134[[#This Row],[Survived]]-Z713)^2</f>
        <v>3.0052406325090709E-3</v>
      </c>
    </row>
    <row r="714" spans="1:27" x14ac:dyDescent="0.25">
      <c r="A714" s="14">
        <v>1</v>
      </c>
      <c r="B714" s="14" t="s">
        <v>11</v>
      </c>
      <c r="C714" s="14">
        <v>1</v>
      </c>
      <c r="D714" s="14" t="s">
        <v>8</v>
      </c>
      <c r="E714" s="14">
        <v>26</v>
      </c>
      <c r="F714" s="15">
        <v>30</v>
      </c>
      <c r="G714" s="14">
        <v>0</v>
      </c>
      <c r="H714" s="14">
        <v>0</v>
      </c>
      <c r="I714" s="20">
        <f>Table1342[[#This Row],[Age]]/$E$1</f>
        <v>0.32500000000000001</v>
      </c>
      <c r="J714" s="20">
        <f>LOG10(Table1342[[#This Row],[Fare]]+1)</f>
        <v>1.4913616938342726</v>
      </c>
      <c r="K714" s="14">
        <f>IF(Table1342[[#This Row],[Pclass]]=1,1,0)</f>
        <v>1</v>
      </c>
      <c r="L714" s="14">
        <f>IF(Table1342[[#This Row],[Pclass]]=2,1,0)</f>
        <v>0</v>
      </c>
      <c r="M714" s="14">
        <f>IF(Table1342[[#This Row],[Embarked]]="S",1,0)</f>
        <v>0</v>
      </c>
      <c r="N714" s="14">
        <f>IF(Table1342[[#This Row],[Embarked]]="C",1,0)</f>
        <v>1</v>
      </c>
      <c r="O714" s="14">
        <f>IF(Table1342[[#This Row],[Sex]]="male",1,0)</f>
        <v>1</v>
      </c>
      <c r="P714" s="14">
        <v>1</v>
      </c>
      <c r="V714" s="22">
        <v>0.5847802902546323</v>
      </c>
      <c r="W714" s="22">
        <v>-2.8579433664087763</v>
      </c>
      <c r="X714" s="20">
        <f t="shared" si="22"/>
        <v>0.5847802902546323</v>
      </c>
      <c r="Y714" s="20">
        <f t="shared" si="22"/>
        <v>0</v>
      </c>
      <c r="Z714" s="20">
        <f t="shared" si="23"/>
        <v>0.5847802902546323</v>
      </c>
      <c r="AA714" s="20">
        <f>(Table134[[#This Row],[Survived]]-Z714)^2</f>
        <v>0.17240740736102741</v>
      </c>
    </row>
    <row r="715" spans="1:27" x14ac:dyDescent="0.25">
      <c r="A715" s="14">
        <v>0</v>
      </c>
      <c r="B715" s="14" t="s">
        <v>12</v>
      </c>
      <c r="C715" s="14">
        <v>3</v>
      </c>
      <c r="D715" s="14" t="s">
        <v>8</v>
      </c>
      <c r="E715" s="14">
        <v>32</v>
      </c>
      <c r="F715" s="15">
        <v>7.75</v>
      </c>
      <c r="G715" s="14">
        <v>0</v>
      </c>
      <c r="H715" s="14">
        <v>0</v>
      </c>
      <c r="I715" s="20">
        <f>Table1342[[#This Row],[Age]]/$E$1</f>
        <v>0.4</v>
      </c>
      <c r="J715" s="20">
        <f>LOG10(Table1342[[#This Row],[Fare]]+1)</f>
        <v>0.94200805302231327</v>
      </c>
      <c r="K715" s="14">
        <f>IF(Table1342[[#This Row],[Pclass]]=1,1,0)</f>
        <v>0</v>
      </c>
      <c r="L715" s="14">
        <f>IF(Table1342[[#This Row],[Pclass]]=2,1,0)</f>
        <v>0</v>
      </c>
      <c r="M715" s="14">
        <f>IF(Table1342[[#This Row],[Embarked]]="S",1,0)</f>
        <v>0</v>
      </c>
      <c r="N715" s="14">
        <f>IF(Table1342[[#This Row],[Embarked]]="C",1,0)</f>
        <v>0</v>
      </c>
      <c r="O715" s="14">
        <f>IF(Table1342[[#This Row],[Sex]]="male",1,0)</f>
        <v>1</v>
      </c>
      <c r="P715" s="14">
        <v>1</v>
      </c>
      <c r="V715" s="22">
        <v>-6.1865280916571508E-2</v>
      </c>
      <c r="W715" s="22">
        <v>-2.6442137964048884</v>
      </c>
      <c r="X715" s="20">
        <f t="shared" si="22"/>
        <v>0</v>
      </c>
      <c r="Y715" s="20">
        <f t="shared" si="22"/>
        <v>0</v>
      </c>
      <c r="Z715" s="20">
        <f t="shared" si="23"/>
        <v>0</v>
      </c>
      <c r="AA715" s="20">
        <f>(Table134[[#This Row],[Survived]]-Z715)^2</f>
        <v>0</v>
      </c>
    </row>
    <row r="716" spans="1:27" x14ac:dyDescent="0.25">
      <c r="F716" s="15"/>
      <c r="I716" s="20"/>
      <c r="J716" s="20"/>
      <c r="V716" s="22"/>
      <c r="W716" s="20"/>
      <c r="X716" s="20"/>
    </row>
    <row r="717" spans="1:27" x14ac:dyDescent="0.25">
      <c r="W717" s="2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17"/>
  <sheetViews>
    <sheetView workbookViewId="0">
      <pane xSplit="1" ySplit="3" topLeftCell="L4" activePane="bottomRight" state="frozen"/>
      <selection pane="topRight" activeCell="B1" sqref="B1"/>
      <selection pane="bottomLeft" activeCell="A4" sqref="A4"/>
      <selection pane="bottomRight" activeCell="AH1" sqref="AH1"/>
    </sheetView>
  </sheetViews>
  <sheetFormatPr baseColWidth="10" defaultColWidth="8.83203125" defaultRowHeight="21" x14ac:dyDescent="0.25"/>
  <cols>
    <col min="1" max="1" width="9.83203125" style="4" customWidth="1"/>
    <col min="2" max="2" width="11.33203125" style="4" customWidth="1"/>
    <col min="3" max="3" width="7.83203125" style="4" customWidth="1"/>
    <col min="4" max="4" width="6.5" style="4" bestFit="1" customWidth="1"/>
    <col min="5" max="5" width="5.83203125" style="4" customWidth="1"/>
    <col min="6" max="6" width="9.83203125" style="4" bestFit="1" customWidth="1"/>
    <col min="7" max="7" width="7.83203125" style="4" bestFit="1" customWidth="1"/>
    <col min="8" max="8" width="8.1640625" style="4" bestFit="1" customWidth="1"/>
    <col min="9" max="9" width="8.83203125" style="4" bestFit="1" customWidth="1"/>
    <col min="10" max="12" width="10.5" style="4" bestFit="1" customWidth="1"/>
    <col min="13" max="13" width="11.83203125" style="4" bestFit="1" customWidth="1"/>
    <col min="14" max="14" width="12" style="4" bestFit="1" customWidth="1"/>
    <col min="15" max="15" width="11.83203125" style="4" bestFit="1" customWidth="1"/>
    <col min="16" max="16" width="11.5" style="4" customWidth="1"/>
    <col min="17" max="17" width="11.6640625" style="4" bestFit="1" customWidth="1"/>
    <col min="18" max="18" width="9.1640625" style="4" bestFit="1" customWidth="1"/>
    <col min="19" max="20" width="6.6640625" style="4" bestFit="1" customWidth="1"/>
    <col min="21" max="23" width="8.1640625" style="4" bestFit="1" customWidth="1"/>
    <col min="24" max="24" width="9.5" style="4" bestFit="1" customWidth="1"/>
    <col min="25" max="25" width="9.6640625" style="4" bestFit="1" customWidth="1"/>
    <col min="26" max="27" width="6.6640625" style="4" bestFit="1" customWidth="1"/>
    <col min="28" max="28" width="9.33203125" style="4" bestFit="1" customWidth="1"/>
    <col min="29" max="29" width="8.1640625" style="4" bestFit="1" customWidth="1"/>
    <col min="30" max="32" width="7" style="4" bestFit="1" customWidth="1"/>
    <col min="33" max="34" width="9.1640625" style="4" bestFit="1" customWidth="1"/>
    <col min="35" max="16384" width="8.83203125" style="4"/>
  </cols>
  <sheetData>
    <row r="1" spans="1:34" x14ac:dyDescent="0.25">
      <c r="A1" s="3" t="s">
        <v>18</v>
      </c>
      <c r="D1" s="3" t="s">
        <v>20</v>
      </c>
      <c r="E1" s="4">
        <f>MAX(Table134[Age])</f>
        <v>80</v>
      </c>
      <c r="F1" s="5">
        <f>MAX(Table134[Fare])</f>
        <v>512.32920000000001</v>
      </c>
      <c r="R1" s="3" t="s">
        <v>19</v>
      </c>
      <c r="AC1" s="3" t="s">
        <v>24</v>
      </c>
      <c r="AE1" s="3"/>
      <c r="AG1" s="6" t="s">
        <v>36</v>
      </c>
      <c r="AH1" s="7">
        <f>AVERAGE(AH4:AH715)</f>
        <v>0.14385955509871481</v>
      </c>
    </row>
    <row r="3" spans="1:34" x14ac:dyDescent="0.25">
      <c r="A3" s="3" t="s">
        <v>0</v>
      </c>
      <c r="B3" s="3" t="s">
        <v>7</v>
      </c>
      <c r="C3" s="3" t="s">
        <v>1</v>
      </c>
      <c r="D3" s="3" t="s">
        <v>2</v>
      </c>
      <c r="E3" s="3" t="s">
        <v>3</v>
      </c>
      <c r="F3" s="3" t="s">
        <v>6</v>
      </c>
      <c r="G3" s="3" t="s">
        <v>4</v>
      </c>
      <c r="H3" s="3" t="s">
        <v>5</v>
      </c>
      <c r="I3" s="3" t="s">
        <v>21</v>
      </c>
      <c r="J3" s="3" t="s">
        <v>22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34</v>
      </c>
      <c r="R3" s="8" t="s">
        <v>4</v>
      </c>
      <c r="S3" s="8" t="s">
        <v>5</v>
      </c>
      <c r="T3" s="8" t="s">
        <v>21</v>
      </c>
      <c r="U3" s="8" t="s">
        <v>22</v>
      </c>
      <c r="V3" s="8" t="s">
        <v>13</v>
      </c>
      <c r="W3" s="8" t="s">
        <v>14</v>
      </c>
      <c r="X3" s="8" t="s">
        <v>15</v>
      </c>
      <c r="Y3" s="8" t="s">
        <v>16</v>
      </c>
      <c r="Z3" s="9" t="s">
        <v>17</v>
      </c>
      <c r="AA3" s="10" t="s">
        <v>35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25</v>
      </c>
    </row>
    <row r="4" spans="1:34" x14ac:dyDescent="0.25">
      <c r="A4" s="4">
        <v>0</v>
      </c>
      <c r="B4" s="4" t="s">
        <v>9</v>
      </c>
      <c r="C4" s="4">
        <v>3</v>
      </c>
      <c r="D4" s="4" t="s">
        <v>8</v>
      </c>
      <c r="E4" s="4">
        <v>22</v>
      </c>
      <c r="F4" s="5">
        <v>7.25</v>
      </c>
      <c r="G4" s="4">
        <v>1</v>
      </c>
      <c r="H4" s="4">
        <v>0</v>
      </c>
      <c r="I4" s="11">
        <f>Table134[[#This Row],[Age]]/$E$1</f>
        <v>0.27500000000000002</v>
      </c>
      <c r="J4" s="11">
        <f>LOG10(Table134[[#This Row],[Fare]]+1)</f>
        <v>0.91645394854992512</v>
      </c>
      <c r="K4" s="4">
        <f>IF(Table134[[#This Row],[Pclass]]=1,1,0)</f>
        <v>0</v>
      </c>
      <c r="L4" s="4">
        <f>IF(Table134[[#This Row],[Pclass]]=2,1,0)</f>
        <v>0</v>
      </c>
      <c r="M4" s="4">
        <f>IF(Table134[[#This Row],[Embarked]]="S",1,0)</f>
        <v>1</v>
      </c>
      <c r="N4" s="4">
        <f>IF(Table134[[#This Row],[Embarked]]="C",1,0)</f>
        <v>0</v>
      </c>
      <c r="O4" s="4">
        <f>IF(Table134[[#This Row],[Sex]]="male",1,0)</f>
        <v>1</v>
      </c>
      <c r="P4" s="4">
        <v>1</v>
      </c>
      <c r="R4" s="12">
        <v>-5.7314628351315094E-2</v>
      </c>
      <c r="S4" s="12">
        <v>-1.4901313729864724E-2</v>
      </c>
      <c r="T4" s="12">
        <v>-0.57906923777075447</v>
      </c>
      <c r="U4" s="12">
        <v>4.7984119129594625E-2</v>
      </c>
      <c r="V4" s="12">
        <v>0.37478257724984781</v>
      </c>
      <c r="W4" s="12">
        <v>0.19840103866595765</v>
      </c>
      <c r="X4" s="12">
        <v>4.1373131691881226E-2</v>
      </c>
      <c r="Y4" s="12">
        <v>0.10946018262309534</v>
      </c>
      <c r="Z4" s="12">
        <v>-0.48879074654397714</v>
      </c>
      <c r="AA4" s="12">
        <v>0.69878965980123542</v>
      </c>
      <c r="AC4" s="12">
        <f>SUMPRODUCT(Table13[[#This Row],[SibSp]:[Ones]],$R$4:$AA$4)</f>
        <v>7.8788611654873941E-2</v>
      </c>
      <c r="AD4" s="12">
        <f>SUMPRODUCT(Table134[[#This Row],[SibSp]:[Ones]],$R$5:$AA$5)</f>
        <v>-1.6305577145243506</v>
      </c>
      <c r="AE4" s="11">
        <f>IF(AC4&lt;0,0,AC4)</f>
        <v>7.8788611654873941E-2</v>
      </c>
      <c r="AF4" s="11">
        <f>IF(AD4&lt;0,0,AD4)</f>
        <v>0</v>
      </c>
      <c r="AG4" s="11">
        <f>AE4+AF4</f>
        <v>7.8788611654873941E-2</v>
      </c>
      <c r="AH4" s="11">
        <f>(Table134[[#This Row],[Survived]]-AG4)^2</f>
        <v>6.207645326502538E-3</v>
      </c>
    </row>
    <row r="5" spans="1:34" x14ac:dyDescent="0.25">
      <c r="A5" s="4">
        <v>1</v>
      </c>
      <c r="B5" s="4" t="s">
        <v>11</v>
      </c>
      <c r="C5" s="4">
        <v>1</v>
      </c>
      <c r="D5" s="4" t="s">
        <v>10</v>
      </c>
      <c r="E5" s="4">
        <v>38</v>
      </c>
      <c r="F5" s="5">
        <v>71.283299999999997</v>
      </c>
      <c r="G5" s="4">
        <v>1</v>
      </c>
      <c r="H5" s="4">
        <v>0</v>
      </c>
      <c r="I5" s="11">
        <f>Table134[[#This Row],[Age]]/$E$1</f>
        <v>0.47499999999999998</v>
      </c>
      <c r="J5" s="11">
        <f>LOG10(Table134[[#This Row],[Fare]]+1)</f>
        <v>1.8590379714909278</v>
      </c>
      <c r="K5" s="4">
        <f>IF(Table134[[#This Row],[Pclass]]=1,1,0)</f>
        <v>1</v>
      </c>
      <c r="L5" s="4">
        <f>IF(Table134[[#This Row],[Pclass]]=2,1,0)</f>
        <v>0</v>
      </c>
      <c r="M5" s="4">
        <f>IF(Table134[[#This Row],[Embarked]]="S",1,0)</f>
        <v>0</v>
      </c>
      <c r="N5" s="4">
        <f>IF(Table134[[#This Row],[Embarked]]="C",1,0)</f>
        <v>1</v>
      </c>
      <c r="O5" s="4">
        <f>IF(Table134[[#This Row],[Sex]]="male",1,0)</f>
        <v>0</v>
      </c>
      <c r="P5" s="4">
        <v>1</v>
      </c>
      <c r="R5" s="11">
        <v>-0.11464208294491021</v>
      </c>
      <c r="S5" s="11">
        <v>-0.38776107899608508</v>
      </c>
      <c r="T5" s="11">
        <v>0.10004182431193899</v>
      </c>
      <c r="U5" s="11">
        <v>-0.6215904472855488</v>
      </c>
      <c r="V5" s="11">
        <v>-0.17545469272597186</v>
      </c>
      <c r="W5" s="11">
        <v>6.0233605468365418E-2</v>
      </c>
      <c r="X5" s="11">
        <v>-0.63829057721732541</v>
      </c>
      <c r="Y5" s="11">
        <v>-4.3218285794214641E-2</v>
      </c>
      <c r="Z5" s="11">
        <v>-7.8718779398192607E-2</v>
      </c>
      <c r="AA5" s="11">
        <v>-0.25675875685395044</v>
      </c>
      <c r="AC5" s="12">
        <f>SUMPRODUCT(Table13[[#This Row],[SibSp]:[Ones]],$R$4:$AA$4)</f>
        <v>0.93986420287221573</v>
      </c>
      <c r="AD5" s="12">
        <f>SUMPRODUCT(Table134[[#This Row],[SibSp]:[Ones]],$R$5:$AA$5)</f>
        <v>-1.6981141959907413</v>
      </c>
      <c r="AE5" s="11">
        <f t="shared" ref="AE5:AE68" si="0">IF(AC5&lt;0,0,AC5)</f>
        <v>0.93986420287221573</v>
      </c>
      <c r="AF5" s="11">
        <f t="shared" ref="AF5:AF68" si="1">IF(AD5&lt;0,0,AD5)</f>
        <v>0</v>
      </c>
      <c r="AG5" s="11">
        <f t="shared" ref="AG5:AG68" si="2">AE5+AF5</f>
        <v>0.93986420287221573</v>
      </c>
      <c r="AH5" s="11">
        <f>(Table134[[#This Row],[Survived]]-AG5)^2</f>
        <v>3.6163140961940274E-3</v>
      </c>
    </row>
    <row r="6" spans="1:34" x14ac:dyDescent="0.25">
      <c r="A6" s="4">
        <v>1</v>
      </c>
      <c r="B6" s="4" t="s">
        <v>9</v>
      </c>
      <c r="C6" s="4">
        <v>3</v>
      </c>
      <c r="D6" s="4" t="s">
        <v>10</v>
      </c>
      <c r="E6" s="4">
        <v>26</v>
      </c>
      <c r="F6" s="5">
        <v>7.9249999999999998</v>
      </c>
      <c r="G6" s="4">
        <v>0</v>
      </c>
      <c r="H6" s="4">
        <v>0</v>
      </c>
      <c r="I6" s="11">
        <f>Table134[[#This Row],[Age]]/$E$1</f>
        <v>0.32500000000000001</v>
      </c>
      <c r="J6" s="11">
        <f>LOG10(Table134[[#This Row],[Fare]]+1)</f>
        <v>0.95060822478423079</v>
      </c>
      <c r="K6" s="4">
        <f>IF(Table134[[#This Row],[Pclass]]=1,1,0)</f>
        <v>0</v>
      </c>
      <c r="L6" s="4">
        <f>IF(Table134[[#This Row],[Pclass]]=2,1,0)</f>
        <v>0</v>
      </c>
      <c r="M6" s="4">
        <f>IF(Table134[[#This Row],[Embarked]]="S",1,0)</f>
        <v>1</v>
      </c>
      <c r="N6" s="4">
        <f>IF(Table134[[#This Row],[Embarked]]="C",1,0)</f>
        <v>0</v>
      </c>
      <c r="O6" s="4">
        <f>IF(Table134[[#This Row],[Sex]]="male",1,0)</f>
        <v>0</v>
      </c>
      <c r="P6" s="4">
        <v>1</v>
      </c>
      <c r="AC6" s="12">
        <f>SUMPRODUCT(Table13[[#This Row],[SibSp]:[Ones]],$R$4:$AA$4)</f>
        <v>0.59757938752124051</v>
      </c>
      <c r="AD6" s="12">
        <f>SUMPRODUCT(Table134[[#This Row],[SibSp]:[Ones]],$R$5:$AA$5)</f>
        <v>-1.453424732806847</v>
      </c>
      <c r="AE6" s="11">
        <f t="shared" si="0"/>
        <v>0.59757938752124051</v>
      </c>
      <c r="AF6" s="11">
        <f t="shared" si="1"/>
        <v>0</v>
      </c>
      <c r="AG6" s="11">
        <f t="shared" si="2"/>
        <v>0.59757938752124051</v>
      </c>
      <c r="AH6" s="11">
        <f>(Table134[[#This Row],[Survived]]-AG6)^2</f>
        <v>0.16194234934777993</v>
      </c>
    </row>
    <row r="7" spans="1:34" x14ac:dyDescent="0.25">
      <c r="A7" s="4">
        <v>1</v>
      </c>
      <c r="B7" s="4" t="s">
        <v>9</v>
      </c>
      <c r="C7" s="4">
        <v>1</v>
      </c>
      <c r="D7" s="4" t="s">
        <v>10</v>
      </c>
      <c r="E7" s="4">
        <v>35</v>
      </c>
      <c r="F7" s="5">
        <v>53.1</v>
      </c>
      <c r="G7" s="4">
        <v>1</v>
      </c>
      <c r="H7" s="4">
        <v>0</v>
      </c>
      <c r="I7" s="11">
        <f>Table134[[#This Row],[Age]]/$E$1</f>
        <v>0.4375</v>
      </c>
      <c r="J7" s="11">
        <f>LOG10(Table134[[#This Row],[Fare]]+1)</f>
        <v>1.7331972651065695</v>
      </c>
      <c r="K7" s="4">
        <f>IF(Table134[[#This Row],[Pclass]]=1,1,0)</f>
        <v>1</v>
      </c>
      <c r="L7" s="4">
        <f>IF(Table134[[#This Row],[Pclass]]=2,1,0)</f>
        <v>0</v>
      </c>
      <c r="M7" s="4">
        <f>IF(Table134[[#This Row],[Embarked]]="S",1,0)</f>
        <v>1</v>
      </c>
      <c r="N7" s="4">
        <f>IF(Table134[[#This Row],[Embarked]]="C",1,0)</f>
        <v>0</v>
      </c>
      <c r="O7" s="4">
        <f>IF(Table134[[#This Row],[Sex]]="male",1,0)</f>
        <v>0</v>
      </c>
      <c r="P7" s="4">
        <v>1</v>
      </c>
      <c r="AC7" s="12">
        <f>SUMPRODUCT(Table13[[#This Row],[SibSp]:[Ones]],$R$4:$AA$4)</f>
        <v>0.88745389291090548</v>
      </c>
      <c r="AD7" s="12">
        <f>SUMPRODUCT(Table134[[#This Row],[SibSp]:[Ones]],$R$5:$AA$5)</f>
        <v>-2.218716674857367</v>
      </c>
      <c r="AE7" s="11">
        <f t="shared" si="0"/>
        <v>0.88745389291090548</v>
      </c>
      <c r="AF7" s="11">
        <f t="shared" si="1"/>
        <v>0</v>
      </c>
      <c r="AG7" s="11">
        <f t="shared" si="2"/>
        <v>0.88745389291090548</v>
      </c>
      <c r="AH7" s="11">
        <f>(Table134[[#This Row],[Survived]]-AG7)^2</f>
        <v>1.2666626220909931E-2</v>
      </c>
    </row>
    <row r="8" spans="1:34" x14ac:dyDescent="0.25">
      <c r="A8" s="4">
        <v>0</v>
      </c>
      <c r="B8" s="4" t="s">
        <v>9</v>
      </c>
      <c r="C8" s="4">
        <v>3</v>
      </c>
      <c r="D8" s="4" t="s">
        <v>8</v>
      </c>
      <c r="E8" s="4">
        <v>35</v>
      </c>
      <c r="F8" s="5">
        <v>8.0500000000000007</v>
      </c>
      <c r="G8" s="4">
        <v>0</v>
      </c>
      <c r="H8" s="4">
        <v>0</v>
      </c>
      <c r="I8" s="11">
        <f>Table134[[#This Row],[Age]]/$E$1</f>
        <v>0.4375</v>
      </c>
      <c r="J8" s="11">
        <f>LOG10(Table134[[#This Row],[Fare]]+1)</f>
        <v>0.9566485792052033</v>
      </c>
      <c r="K8" s="4">
        <f>IF(Table134[[#This Row],[Pclass]]=1,1,0)</f>
        <v>0</v>
      </c>
      <c r="L8" s="4">
        <f>IF(Table134[[#This Row],[Pclass]]=2,1,0)</f>
        <v>0</v>
      </c>
      <c r="M8" s="4">
        <f>IF(Table134[[#This Row],[Embarked]]="S",1,0)</f>
        <v>1</v>
      </c>
      <c r="N8" s="4">
        <f>IF(Table134[[#This Row],[Embarked]]="C",1,0)</f>
        <v>0</v>
      </c>
      <c r="O8" s="4">
        <f>IF(Table134[[#This Row],[Sex]]="male",1,0)</f>
        <v>1</v>
      </c>
      <c r="P8" s="4">
        <v>1</v>
      </c>
      <c r="AC8" s="12">
        <f>SUMPRODUCT(Table13[[#This Row],[SibSp]:[Ones]],$R$4:$AA$4)</f>
        <v>4.3933192814174293E-2</v>
      </c>
      <c r="AD8" s="12">
        <f>SUMPRODUCT(Table134[[#This Row],[SibSp]:[Ones]],$R$5:$AA$5)</f>
        <v>-1.524643433576242</v>
      </c>
      <c r="AE8" s="11">
        <f t="shared" si="0"/>
        <v>4.3933192814174293E-2</v>
      </c>
      <c r="AF8" s="11">
        <f t="shared" si="1"/>
        <v>0</v>
      </c>
      <c r="AG8" s="11">
        <f t="shared" si="2"/>
        <v>4.3933192814174293E-2</v>
      </c>
      <c r="AH8" s="11">
        <f>(Table134[[#This Row],[Survived]]-AG8)^2</f>
        <v>1.9301254308474157E-3</v>
      </c>
    </row>
    <row r="9" spans="1:34" x14ac:dyDescent="0.25">
      <c r="A9" s="4">
        <v>0</v>
      </c>
      <c r="B9" s="4" t="s">
        <v>9</v>
      </c>
      <c r="C9" s="4">
        <v>1</v>
      </c>
      <c r="D9" s="4" t="s">
        <v>8</v>
      </c>
      <c r="E9" s="4">
        <v>54</v>
      </c>
      <c r="F9" s="5">
        <v>51.862499999999997</v>
      </c>
      <c r="G9" s="4">
        <v>0</v>
      </c>
      <c r="H9" s="4">
        <v>0</v>
      </c>
      <c r="I9" s="11">
        <f>Table134[[#This Row],[Age]]/$E$1</f>
        <v>0.67500000000000004</v>
      </c>
      <c r="J9" s="11">
        <f>LOG10(Table134[[#This Row],[Fare]]+1)</f>
        <v>1.7231476981549567</v>
      </c>
      <c r="K9" s="4">
        <f>IF(Table134[[#This Row],[Pclass]]=1,1,0)</f>
        <v>1</v>
      </c>
      <c r="L9" s="4">
        <f>IF(Table134[[#This Row],[Pclass]]=2,1,0)</f>
        <v>0</v>
      </c>
      <c r="M9" s="4">
        <f>IF(Table134[[#This Row],[Embarked]]="S",1,0)</f>
        <v>1</v>
      </c>
      <c r="N9" s="4">
        <f>IF(Table134[[#This Row],[Embarked]]="C",1,0)</f>
        <v>0</v>
      </c>
      <c r="O9" s="4">
        <f>IF(Table134[[#This Row],[Sex]]="male",1,0)</f>
        <v>1</v>
      </c>
      <c r="P9" s="4">
        <v>1</v>
      </c>
      <c r="AC9" s="12">
        <f>SUMPRODUCT(Table13[[#This Row],[SibSp]:[Ones]],$R$4:$AA$4)</f>
        <v>0.31796661112988223</v>
      </c>
      <c r="AD9" s="12">
        <f>SUMPRODUCT(Table134[[#This Row],[SibSp]:[Ones]],$R$5:$AA$5)</f>
        <v>-2.1527867232200846</v>
      </c>
      <c r="AE9" s="11">
        <f t="shared" si="0"/>
        <v>0.31796661112988223</v>
      </c>
      <c r="AF9" s="11">
        <f t="shared" si="1"/>
        <v>0</v>
      </c>
      <c r="AG9" s="11">
        <f t="shared" si="2"/>
        <v>0.31796661112988223</v>
      </c>
      <c r="AH9" s="11">
        <f>(Table134[[#This Row],[Survived]]-AG9)^2</f>
        <v>0.10110276579342174</v>
      </c>
    </row>
    <row r="10" spans="1:34" x14ac:dyDescent="0.25">
      <c r="A10" s="4">
        <v>0</v>
      </c>
      <c r="B10" s="4" t="s">
        <v>9</v>
      </c>
      <c r="C10" s="4">
        <v>3</v>
      </c>
      <c r="D10" s="4" t="s">
        <v>8</v>
      </c>
      <c r="E10" s="4">
        <v>2</v>
      </c>
      <c r="F10" s="5">
        <v>21.074999999999999</v>
      </c>
      <c r="G10" s="4">
        <v>3</v>
      </c>
      <c r="H10" s="4">
        <v>1</v>
      </c>
      <c r="I10" s="11">
        <f>Table134[[#This Row],[Age]]/$E$1</f>
        <v>2.5000000000000001E-2</v>
      </c>
      <c r="J10" s="11">
        <f>LOG10(Table134[[#This Row],[Fare]]+1)</f>
        <v>1.3439007122496063</v>
      </c>
      <c r="K10" s="4">
        <f>IF(Table134[[#This Row],[Pclass]]=1,1,0)</f>
        <v>0</v>
      </c>
      <c r="L10" s="4">
        <f>IF(Table134[[#This Row],[Pclass]]=2,1,0)</f>
        <v>0</v>
      </c>
      <c r="M10" s="4">
        <f>IF(Table134[[#This Row],[Embarked]]="S",1,0)</f>
        <v>1</v>
      </c>
      <c r="N10" s="4">
        <f>IF(Table134[[#This Row],[Embarked]]="C",1,0)</f>
        <v>0</v>
      </c>
      <c r="O10" s="4">
        <f>IF(Table134[[#This Row],[Sex]]="male",1,0)</f>
        <v>1</v>
      </c>
      <c r="P10" s="4">
        <v>1</v>
      </c>
      <c r="AC10" s="12">
        <f>SUMPRODUCT(Table13[[#This Row],[SibSp]:[Ones]],$R$4:$AA$4)</f>
        <v>0.11453600709599276</v>
      </c>
      <c r="AD10" s="12">
        <f>SUMPRODUCT(Table134[[#This Row],[SibSp]:[Ones]],$R$5:$AA$5)</f>
        <v>-2.5383102405270863</v>
      </c>
      <c r="AE10" s="11">
        <f t="shared" si="0"/>
        <v>0.11453600709599276</v>
      </c>
      <c r="AF10" s="11">
        <f t="shared" si="1"/>
        <v>0</v>
      </c>
      <c r="AG10" s="11">
        <f t="shared" si="2"/>
        <v>0.11453600709599276</v>
      </c>
      <c r="AH10" s="11">
        <f>(Table134[[#This Row],[Survived]]-AG10)^2</f>
        <v>1.3118496921493306E-2</v>
      </c>
    </row>
    <row r="11" spans="1:34" x14ac:dyDescent="0.25">
      <c r="A11" s="4">
        <v>1</v>
      </c>
      <c r="B11" s="4" t="s">
        <v>9</v>
      </c>
      <c r="C11" s="4">
        <v>3</v>
      </c>
      <c r="D11" s="4" t="s">
        <v>10</v>
      </c>
      <c r="E11" s="4">
        <v>27</v>
      </c>
      <c r="F11" s="5">
        <v>11.1333</v>
      </c>
      <c r="G11" s="4">
        <v>0</v>
      </c>
      <c r="H11" s="4">
        <v>2</v>
      </c>
      <c r="I11" s="11">
        <f>Table134[[#This Row],[Age]]/$E$1</f>
        <v>0.33750000000000002</v>
      </c>
      <c r="J11" s="11">
        <f>LOG10(Table134[[#This Row],[Fare]]+1)</f>
        <v>1.0839789358110461</v>
      </c>
      <c r="K11" s="4">
        <f>IF(Table134[[#This Row],[Pclass]]=1,1,0)</f>
        <v>0</v>
      </c>
      <c r="L11" s="4">
        <f>IF(Table134[[#This Row],[Pclass]]=2,1,0)</f>
        <v>0</v>
      </c>
      <c r="M11" s="4">
        <f>IF(Table134[[#This Row],[Embarked]]="S",1,0)</f>
        <v>1</v>
      </c>
      <c r="N11" s="4">
        <f>IF(Table134[[#This Row],[Embarked]]="C",1,0)</f>
        <v>0</v>
      </c>
      <c r="O11" s="4">
        <f>IF(Table134[[#This Row],[Sex]]="male",1,0)</f>
        <v>0</v>
      </c>
      <c r="P11" s="4">
        <v>1</v>
      </c>
      <c r="AC11" s="12">
        <f>SUMPRODUCT(Table13[[#This Row],[SibSp]:[Ones]],$R$4:$AA$4)</f>
        <v>0.56693807067568602</v>
      </c>
      <c r="AD11" s="12">
        <f>SUMPRODUCT(Table134[[#This Row],[SibSp]:[Ones]],$R$5:$AA$5)</f>
        <v>-2.3105983279170683</v>
      </c>
      <c r="AE11" s="11">
        <f t="shared" si="0"/>
        <v>0.56693807067568602</v>
      </c>
      <c r="AF11" s="11">
        <f t="shared" si="1"/>
        <v>0</v>
      </c>
      <c r="AG11" s="11">
        <f t="shared" si="2"/>
        <v>0.56693807067568602</v>
      </c>
      <c r="AH11" s="11">
        <f>(Table134[[#This Row],[Survived]]-AG11)^2</f>
        <v>0.18754263463009713</v>
      </c>
    </row>
    <row r="12" spans="1:34" x14ac:dyDescent="0.25">
      <c r="A12" s="4">
        <v>1</v>
      </c>
      <c r="B12" s="4" t="s">
        <v>11</v>
      </c>
      <c r="C12" s="4">
        <v>2</v>
      </c>
      <c r="D12" s="4" t="s">
        <v>10</v>
      </c>
      <c r="E12" s="4">
        <v>14</v>
      </c>
      <c r="F12" s="5">
        <v>30.070799999999998</v>
      </c>
      <c r="G12" s="4">
        <v>1</v>
      </c>
      <c r="H12" s="4">
        <v>0</v>
      </c>
      <c r="I12" s="11">
        <f>Table134[[#This Row],[Age]]/$E$1</f>
        <v>0.17499999999999999</v>
      </c>
      <c r="J12" s="11">
        <f>LOG10(Table134[[#This Row],[Fare]]+1)</f>
        <v>1.492352435460081</v>
      </c>
      <c r="K12" s="4">
        <f>IF(Table134[[#This Row],[Pclass]]=1,1,0)</f>
        <v>0</v>
      </c>
      <c r="L12" s="4">
        <f>IF(Table134[[#This Row],[Pclass]]=2,1,0)</f>
        <v>1</v>
      </c>
      <c r="M12" s="4">
        <f>IF(Table134[[#This Row],[Embarked]]="S",1,0)</f>
        <v>0</v>
      </c>
      <c r="N12" s="4">
        <f>IF(Table134[[#This Row],[Embarked]]="C",1,0)</f>
        <v>1</v>
      </c>
      <c r="O12" s="4">
        <f>IF(Table134[[#This Row],[Sex]]="male",1,0)</f>
        <v>0</v>
      </c>
      <c r="P12" s="4">
        <v>1</v>
      </c>
      <c r="AC12" s="12">
        <f>SUMPRODUCT(Table13[[#This Row],[SibSp]:[Ones]],$R$4:$AA$4)</f>
        <v>0.91960835317554857</v>
      </c>
      <c r="AD12" s="12">
        <f>SUMPRODUCT(Table134[[#This Row],[SibSp]:[Ones]],$R$5:$AA$5)</f>
        <v>-1.2645102187354305</v>
      </c>
      <c r="AE12" s="11">
        <f t="shared" si="0"/>
        <v>0.91960835317554857</v>
      </c>
      <c r="AF12" s="11">
        <f t="shared" si="1"/>
        <v>0</v>
      </c>
      <c r="AG12" s="11">
        <f t="shared" si="2"/>
        <v>0.91960835317554857</v>
      </c>
      <c r="AH12" s="11">
        <f>(Table134[[#This Row],[Survived]]-AG12)^2</f>
        <v>6.4628168791473328E-3</v>
      </c>
    </row>
    <row r="13" spans="1:34" x14ac:dyDescent="0.25">
      <c r="A13" s="4">
        <v>1</v>
      </c>
      <c r="B13" s="4" t="s">
        <v>9</v>
      </c>
      <c r="C13" s="4">
        <v>3</v>
      </c>
      <c r="D13" s="4" t="s">
        <v>10</v>
      </c>
      <c r="E13" s="4">
        <v>4</v>
      </c>
      <c r="F13" s="5">
        <v>16.7</v>
      </c>
      <c r="G13" s="4">
        <v>1</v>
      </c>
      <c r="H13" s="4">
        <v>1</v>
      </c>
      <c r="I13" s="11">
        <f>Table134[[#This Row],[Age]]/$E$1</f>
        <v>0.05</v>
      </c>
      <c r="J13" s="11">
        <f>LOG10(Table134[[#This Row],[Fare]]+1)</f>
        <v>1.2479732663618066</v>
      </c>
      <c r="K13" s="4">
        <f>IF(Table134[[#This Row],[Pclass]]=1,1,0)</f>
        <v>0</v>
      </c>
      <c r="L13" s="4">
        <f>IF(Table134[[#This Row],[Pclass]]=2,1,0)</f>
        <v>0</v>
      </c>
      <c r="M13" s="4">
        <f>IF(Table134[[#This Row],[Embarked]]="S",1,0)</f>
        <v>1</v>
      </c>
      <c r="N13" s="4">
        <f>IF(Table134[[#This Row],[Embarked]]="C",1,0)</f>
        <v>0</v>
      </c>
      <c r="O13" s="4">
        <f>IF(Table134[[#This Row],[Sex]]="male",1,0)</f>
        <v>0</v>
      </c>
      <c r="P13" s="4">
        <v>1</v>
      </c>
      <c r="AC13" s="12">
        <f>SUMPRODUCT(Table13[[#This Row],[SibSp]:[Ones]],$R$4:$AA$4)</f>
        <v>0.69887628540705338</v>
      </c>
      <c r="AD13" s="12">
        <f>SUMPRODUCT(Table134[[#This Row],[SibSp]:[Ones]],$R$5:$AA$5)</f>
        <v>-2.1681786656349171</v>
      </c>
      <c r="AE13" s="11">
        <f t="shared" si="0"/>
        <v>0.69887628540705338</v>
      </c>
      <c r="AF13" s="11">
        <f t="shared" si="1"/>
        <v>0</v>
      </c>
      <c r="AG13" s="11">
        <f t="shared" si="2"/>
        <v>0.69887628540705338</v>
      </c>
      <c r="AH13" s="11">
        <f>(Table134[[#This Row],[Survived]]-AG13)^2</f>
        <v>9.0675491490254376E-2</v>
      </c>
    </row>
    <row r="14" spans="1:34" x14ac:dyDescent="0.25">
      <c r="A14" s="4">
        <v>1</v>
      </c>
      <c r="B14" s="4" t="s">
        <v>9</v>
      </c>
      <c r="C14" s="4">
        <v>1</v>
      </c>
      <c r="D14" s="4" t="s">
        <v>10</v>
      </c>
      <c r="E14" s="4">
        <v>58</v>
      </c>
      <c r="F14" s="5">
        <v>26.55</v>
      </c>
      <c r="G14" s="4">
        <v>0</v>
      </c>
      <c r="H14" s="4">
        <v>0</v>
      </c>
      <c r="I14" s="11">
        <f>Table134[[#This Row],[Age]]/$E$1</f>
        <v>0.72499999999999998</v>
      </c>
      <c r="J14" s="11">
        <f>LOG10(Table134[[#This Row],[Fare]]+1)</f>
        <v>1.4401216031878039</v>
      </c>
      <c r="K14" s="4">
        <f>IF(Table134[[#This Row],[Pclass]]=1,1,0)</f>
        <v>1</v>
      </c>
      <c r="L14" s="4">
        <f>IF(Table134[[#This Row],[Pclass]]=2,1,0)</f>
        <v>0</v>
      </c>
      <c r="M14" s="4">
        <f>IF(Table134[[#This Row],[Embarked]]="S",1,0)</f>
        <v>1</v>
      </c>
      <c r="N14" s="4">
        <f>IF(Table134[[#This Row],[Embarked]]="C",1,0)</f>
        <v>0</v>
      </c>
      <c r="O14" s="4">
        <f>IF(Table134[[#This Row],[Sex]]="male",1,0)</f>
        <v>0</v>
      </c>
      <c r="P14" s="4">
        <v>1</v>
      </c>
      <c r="AC14" s="12">
        <f>SUMPRODUCT(Table13[[#This Row],[SibSp]:[Ones]],$R$4:$AA$4)</f>
        <v>0.76422313792763386</v>
      </c>
      <c r="AD14" s="12">
        <f>SUMPRODUCT(Table134[[#This Row],[SibSp]:[Ones]],$R$5:$AA$5)</f>
        <v>-1.8931395356421807</v>
      </c>
      <c r="AE14" s="11">
        <f t="shared" si="0"/>
        <v>0.76422313792763386</v>
      </c>
      <c r="AF14" s="11">
        <f t="shared" si="1"/>
        <v>0</v>
      </c>
      <c r="AG14" s="11">
        <f t="shared" si="2"/>
        <v>0.76422313792763386</v>
      </c>
      <c r="AH14" s="11">
        <f>(Table134[[#This Row],[Survived]]-AG14)^2</f>
        <v>5.5590728688691568E-2</v>
      </c>
    </row>
    <row r="15" spans="1:34" x14ac:dyDescent="0.25">
      <c r="A15" s="4">
        <v>0</v>
      </c>
      <c r="B15" s="4" t="s">
        <v>9</v>
      </c>
      <c r="C15" s="4">
        <v>3</v>
      </c>
      <c r="D15" s="4" t="s">
        <v>8</v>
      </c>
      <c r="E15" s="4">
        <v>20</v>
      </c>
      <c r="F15" s="5">
        <v>8.0500000000000007</v>
      </c>
      <c r="G15" s="4">
        <v>0</v>
      </c>
      <c r="H15" s="4">
        <v>0</v>
      </c>
      <c r="I15" s="11">
        <f>Table134[[#This Row],[Age]]/$E$1</f>
        <v>0.25</v>
      </c>
      <c r="J15" s="11">
        <f>LOG10(Table134[[#This Row],[Fare]]+1)</f>
        <v>0.9566485792052033</v>
      </c>
      <c r="K15" s="4">
        <f>IF(Table134[[#This Row],[Pclass]]=1,1,0)</f>
        <v>0</v>
      </c>
      <c r="L15" s="4">
        <f>IF(Table134[[#This Row],[Pclass]]=2,1,0)</f>
        <v>0</v>
      </c>
      <c r="M15" s="4">
        <f>IF(Table134[[#This Row],[Embarked]]="S",1,0)</f>
        <v>1</v>
      </c>
      <c r="N15" s="4">
        <f>IF(Table134[[#This Row],[Embarked]]="C",1,0)</f>
        <v>0</v>
      </c>
      <c r="O15" s="4">
        <f>IF(Table134[[#This Row],[Sex]]="male",1,0)</f>
        <v>1</v>
      </c>
      <c r="P15" s="4">
        <v>1</v>
      </c>
      <c r="AC15" s="12">
        <f>SUMPRODUCT(Table13[[#This Row],[SibSp]:[Ones]],$R$4:$AA$4)</f>
        <v>0.1525086748961908</v>
      </c>
      <c r="AD15" s="12">
        <f>SUMPRODUCT(Table134[[#This Row],[SibSp]:[Ones]],$R$5:$AA$5)</f>
        <v>-1.5434012756347306</v>
      </c>
      <c r="AE15" s="11">
        <f t="shared" si="0"/>
        <v>0.1525086748961908</v>
      </c>
      <c r="AF15" s="11">
        <f t="shared" si="1"/>
        <v>0</v>
      </c>
      <c r="AG15" s="11">
        <f t="shared" si="2"/>
        <v>0.1525086748961908</v>
      </c>
      <c r="AH15" s="11">
        <f>(Table134[[#This Row],[Survived]]-AG15)^2</f>
        <v>2.3258895918592017E-2</v>
      </c>
    </row>
    <row r="16" spans="1:34" x14ac:dyDescent="0.25">
      <c r="A16" s="4">
        <v>0</v>
      </c>
      <c r="B16" s="4" t="s">
        <v>9</v>
      </c>
      <c r="C16" s="4">
        <v>3</v>
      </c>
      <c r="D16" s="4" t="s">
        <v>8</v>
      </c>
      <c r="E16" s="4">
        <v>39</v>
      </c>
      <c r="F16" s="5">
        <v>31.274999999999999</v>
      </c>
      <c r="G16" s="4">
        <v>1</v>
      </c>
      <c r="H16" s="4">
        <v>5</v>
      </c>
      <c r="I16" s="11">
        <f>Table134[[#This Row],[Age]]/$E$1</f>
        <v>0.48749999999999999</v>
      </c>
      <c r="J16" s="11">
        <f>LOG10(Table134[[#This Row],[Fare]]+1)</f>
        <v>1.5088662509384578</v>
      </c>
      <c r="K16" s="4">
        <f>IF(Table134[[#This Row],[Pclass]]=1,1,0)</f>
        <v>0</v>
      </c>
      <c r="L16" s="4">
        <f>IF(Table134[[#This Row],[Pclass]]=2,1,0)</f>
        <v>0</v>
      </c>
      <c r="M16" s="4">
        <f>IF(Table134[[#This Row],[Embarked]]="S",1,0)</f>
        <v>1</v>
      </c>
      <c r="N16" s="4">
        <f>IF(Table134[[#This Row],[Embarked]]="C",1,0)</f>
        <v>0</v>
      </c>
      <c r="O16" s="4">
        <f>IF(Table134[[#This Row],[Sex]]="male",1,0)</f>
        <v>1</v>
      </c>
      <c r="P16" s="4">
        <v>1</v>
      </c>
      <c r="AC16" s="12">
        <f>SUMPRODUCT(Table13[[#This Row],[SibSp]:[Ones]],$R$4:$AA$4)</f>
        <v>-9.0343787529086339E-2</v>
      </c>
      <c r="AD16" s="12">
        <f>SUMPRODUCT(Table134[[#This Row],[SibSp]:[Ones]],$R$5:$AA$5)</f>
        <v>-3.9163420498576391</v>
      </c>
      <c r="AE16" s="11">
        <f t="shared" si="0"/>
        <v>0</v>
      </c>
      <c r="AF16" s="11">
        <f t="shared" si="1"/>
        <v>0</v>
      </c>
      <c r="AG16" s="11">
        <f t="shared" si="2"/>
        <v>0</v>
      </c>
      <c r="AH16" s="11">
        <f>(Table134[[#This Row],[Survived]]-AG16)^2</f>
        <v>0</v>
      </c>
    </row>
    <row r="17" spans="1:34" x14ac:dyDescent="0.25">
      <c r="A17" s="4">
        <v>0</v>
      </c>
      <c r="B17" s="4" t="s">
        <v>9</v>
      </c>
      <c r="C17" s="4">
        <v>3</v>
      </c>
      <c r="D17" s="4" t="s">
        <v>10</v>
      </c>
      <c r="E17" s="4">
        <v>14</v>
      </c>
      <c r="F17" s="5">
        <v>7.8541999999999996</v>
      </c>
      <c r="G17" s="4">
        <v>0</v>
      </c>
      <c r="H17" s="4">
        <v>0</v>
      </c>
      <c r="I17" s="11">
        <f>Table134[[#This Row],[Age]]/$E$1</f>
        <v>0.17499999999999999</v>
      </c>
      <c r="J17" s="11">
        <f>LOG10(Table134[[#This Row],[Fare]]+1)</f>
        <v>0.94714932766263737</v>
      </c>
      <c r="K17" s="4">
        <f>IF(Table134[[#This Row],[Pclass]]=1,1,0)</f>
        <v>0</v>
      </c>
      <c r="L17" s="4">
        <f>IF(Table134[[#This Row],[Pclass]]=2,1,0)</f>
        <v>0</v>
      </c>
      <c r="M17" s="4">
        <f>IF(Table134[[#This Row],[Embarked]]="S",1,0)</f>
        <v>1</v>
      </c>
      <c r="N17" s="4">
        <f>IF(Table134[[#This Row],[Embarked]]="C",1,0)</f>
        <v>0</v>
      </c>
      <c r="O17" s="4">
        <f>IF(Table134[[#This Row],[Sex]]="male",1,0)</f>
        <v>0</v>
      </c>
      <c r="P17" s="4">
        <v>1</v>
      </c>
      <c r="AC17" s="12">
        <f>SUMPRODUCT(Table13[[#This Row],[SibSp]:[Ones]],$R$4:$AA$4)</f>
        <v>0.6842738010553141</v>
      </c>
      <c r="AD17" s="12">
        <f>SUMPRODUCT(Table134[[#This Row],[SibSp]:[Ones]],$R$5:$AA$5)</f>
        <v>-1.4662809890447119</v>
      </c>
      <c r="AE17" s="11">
        <f t="shared" si="0"/>
        <v>0.6842738010553141</v>
      </c>
      <c r="AF17" s="11">
        <f t="shared" si="1"/>
        <v>0</v>
      </c>
      <c r="AG17" s="11">
        <f t="shared" si="2"/>
        <v>0.6842738010553141</v>
      </c>
      <c r="AH17" s="11">
        <f>(Table134[[#This Row],[Survived]]-AG17)^2</f>
        <v>0.46823063481068761</v>
      </c>
    </row>
    <row r="18" spans="1:34" x14ac:dyDescent="0.25">
      <c r="A18" s="4">
        <v>1</v>
      </c>
      <c r="B18" s="4" t="s">
        <v>9</v>
      </c>
      <c r="C18" s="4">
        <v>2</v>
      </c>
      <c r="D18" s="4" t="s">
        <v>10</v>
      </c>
      <c r="E18" s="4">
        <v>55</v>
      </c>
      <c r="F18" s="5">
        <v>16</v>
      </c>
      <c r="G18" s="4">
        <v>0</v>
      </c>
      <c r="H18" s="4">
        <v>0</v>
      </c>
      <c r="I18" s="11">
        <f>Table134[[#This Row],[Age]]/$E$1</f>
        <v>0.6875</v>
      </c>
      <c r="J18" s="11">
        <f>LOG10(Table134[[#This Row],[Fare]]+1)</f>
        <v>1.2304489213782739</v>
      </c>
      <c r="K18" s="4">
        <f>IF(Table134[[#This Row],[Pclass]]=1,1,0)</f>
        <v>0</v>
      </c>
      <c r="L18" s="4">
        <f>IF(Table134[[#This Row],[Pclass]]=2,1,0)</f>
        <v>1</v>
      </c>
      <c r="M18" s="4">
        <f>IF(Table134[[#This Row],[Embarked]]="S",1,0)</f>
        <v>1</v>
      </c>
      <c r="N18" s="4">
        <f>IF(Table134[[#This Row],[Embarked]]="C",1,0)</f>
        <v>0</v>
      </c>
      <c r="O18" s="4">
        <f>IF(Table134[[#This Row],[Sex]]="male",1,0)</f>
        <v>0</v>
      </c>
      <c r="P18" s="4">
        <v>1</v>
      </c>
      <c r="AC18" s="12">
        <f>SUMPRODUCT(Table13[[#This Row],[SibSp]:[Ones]],$R$4:$AA$4)</f>
        <v>0.59949573681797697</v>
      </c>
      <c r="AD18" s="12">
        <f>SUMPRODUCT(Table134[[#This Row],[SibSp]:[Ones]],$R$5:$AA$5)</f>
        <v>-1.5308722697899946</v>
      </c>
      <c r="AE18" s="11">
        <f t="shared" si="0"/>
        <v>0.59949573681797697</v>
      </c>
      <c r="AF18" s="11">
        <f t="shared" si="1"/>
        <v>0</v>
      </c>
      <c r="AG18" s="11">
        <f t="shared" si="2"/>
        <v>0.59949573681797697</v>
      </c>
      <c r="AH18" s="11">
        <f>(Table134[[#This Row],[Survived]]-AG18)^2</f>
        <v>0.16040366482697518</v>
      </c>
    </row>
    <row r="19" spans="1:34" x14ac:dyDescent="0.25">
      <c r="A19" s="4">
        <v>0</v>
      </c>
      <c r="B19" s="4" t="s">
        <v>12</v>
      </c>
      <c r="C19" s="4">
        <v>3</v>
      </c>
      <c r="D19" s="4" t="s">
        <v>8</v>
      </c>
      <c r="E19" s="4">
        <v>2</v>
      </c>
      <c r="F19" s="5">
        <v>29.125</v>
      </c>
      <c r="G19" s="4">
        <v>4</v>
      </c>
      <c r="H19" s="4">
        <v>1</v>
      </c>
      <c r="I19" s="11">
        <f>Table134[[#This Row],[Age]]/$E$1</f>
        <v>2.5000000000000001E-2</v>
      </c>
      <c r="J19" s="11">
        <f>LOG10(Table134[[#This Row],[Fare]]+1)</f>
        <v>1.4789270555829248</v>
      </c>
      <c r="K19" s="4">
        <f>IF(Table134[[#This Row],[Pclass]]=1,1,0)</f>
        <v>0</v>
      </c>
      <c r="L19" s="4">
        <f>IF(Table134[[#This Row],[Pclass]]=2,1,0)</f>
        <v>0</v>
      </c>
      <c r="M19" s="4">
        <f>IF(Table134[[#This Row],[Embarked]]="S",1,0)</f>
        <v>0</v>
      </c>
      <c r="N19" s="4">
        <f>IF(Table134[[#This Row],[Embarked]]="C",1,0)</f>
        <v>0</v>
      </c>
      <c r="O19" s="4">
        <f>IF(Table134[[#This Row],[Sex]]="male",1,0)</f>
        <v>1</v>
      </c>
      <c r="P19" s="4">
        <v>1</v>
      </c>
      <c r="AC19" s="12">
        <f>SUMPRODUCT(Table13[[#This Row],[SibSp]:[Ones]],$R$4:$AA$4)</f>
        <v>2.2327367196936065E-2</v>
      </c>
      <c r="AD19" s="12">
        <f>SUMPRODUCT(Table134[[#This Row],[SibSp]:[Ones]],$R$5:$AA$5)</f>
        <v>-2.0985928314025601</v>
      </c>
      <c r="AE19" s="11">
        <f t="shared" si="0"/>
        <v>2.2327367196936065E-2</v>
      </c>
      <c r="AF19" s="11">
        <f t="shared" si="1"/>
        <v>0</v>
      </c>
      <c r="AG19" s="11">
        <f t="shared" si="2"/>
        <v>2.2327367196936065E-2</v>
      </c>
      <c r="AH19" s="11">
        <f>(Table134[[#This Row],[Survived]]-AG19)^2</f>
        <v>4.9851132594681661E-4</v>
      </c>
    </row>
    <row r="20" spans="1:34" x14ac:dyDescent="0.25">
      <c r="A20" s="4">
        <v>0</v>
      </c>
      <c r="B20" s="4" t="s">
        <v>9</v>
      </c>
      <c r="C20" s="4">
        <v>3</v>
      </c>
      <c r="D20" s="4" t="s">
        <v>10</v>
      </c>
      <c r="E20" s="4">
        <v>31</v>
      </c>
      <c r="F20" s="5">
        <v>18</v>
      </c>
      <c r="G20" s="4">
        <v>1</v>
      </c>
      <c r="H20" s="4">
        <v>0</v>
      </c>
      <c r="I20" s="11">
        <f>Table134[[#This Row],[Age]]/$E$1</f>
        <v>0.38750000000000001</v>
      </c>
      <c r="J20" s="11">
        <f>LOG10(Table134[[#This Row],[Fare]]+1)</f>
        <v>1.2787536009528289</v>
      </c>
      <c r="K20" s="4">
        <f>IF(Table134[[#This Row],[Pclass]]=1,1,0)</f>
        <v>0</v>
      </c>
      <c r="L20" s="4">
        <f>IF(Table134[[#This Row],[Pclass]]=2,1,0)</f>
        <v>0</v>
      </c>
      <c r="M20" s="4">
        <f>IF(Table134[[#This Row],[Embarked]]="S",1,0)</f>
        <v>1</v>
      </c>
      <c r="N20" s="4">
        <f>IF(Table134[[#This Row],[Embarked]]="C",1,0)</f>
        <v>0</v>
      </c>
      <c r="O20" s="4">
        <f>IF(Table134[[#This Row],[Sex]]="male",1,0)</f>
        <v>0</v>
      </c>
      <c r="P20" s="4">
        <v>1</v>
      </c>
      <c r="AC20" s="12">
        <f>SUMPRODUCT(Table13[[#This Row],[SibSp]:[Ones]],$R$4:$AA$4)</f>
        <v>0.51981869863115282</v>
      </c>
      <c r="AD20" s="12">
        <f>SUMPRODUCT(Table134[[#This Row],[SibSp]:[Ones]],$R$5:$AA$5)</f>
        <v>-1.7657862328795848</v>
      </c>
      <c r="AE20" s="11">
        <f t="shared" si="0"/>
        <v>0.51981869863115282</v>
      </c>
      <c r="AF20" s="11">
        <f t="shared" si="1"/>
        <v>0</v>
      </c>
      <c r="AG20" s="11">
        <f t="shared" si="2"/>
        <v>0.51981869863115282</v>
      </c>
      <c r="AH20" s="11">
        <f>(Table134[[#This Row],[Survived]]-AG20)^2</f>
        <v>0.2702114794465853</v>
      </c>
    </row>
    <row r="21" spans="1:34" x14ac:dyDescent="0.25">
      <c r="A21" s="4">
        <v>0</v>
      </c>
      <c r="B21" s="4" t="s">
        <v>9</v>
      </c>
      <c r="C21" s="4">
        <v>2</v>
      </c>
      <c r="D21" s="4" t="s">
        <v>8</v>
      </c>
      <c r="E21" s="4">
        <v>35</v>
      </c>
      <c r="F21" s="5">
        <v>26</v>
      </c>
      <c r="G21" s="4">
        <v>0</v>
      </c>
      <c r="H21" s="4">
        <v>0</v>
      </c>
      <c r="I21" s="11">
        <f>Table134[[#This Row],[Age]]/$E$1</f>
        <v>0.4375</v>
      </c>
      <c r="J21" s="11">
        <f>LOG10(Table134[[#This Row],[Fare]]+1)</f>
        <v>1.4313637641589874</v>
      </c>
      <c r="K21" s="4">
        <f>IF(Table134[[#This Row],[Pclass]]=1,1,0)</f>
        <v>0</v>
      </c>
      <c r="L21" s="4">
        <f>IF(Table134[[#This Row],[Pclass]]=2,1,0)</f>
        <v>1</v>
      </c>
      <c r="M21" s="4">
        <f>IF(Table134[[#This Row],[Embarked]]="S",1,0)</f>
        <v>1</v>
      </c>
      <c r="N21" s="4">
        <f>IF(Table134[[#This Row],[Embarked]]="C",1,0)</f>
        <v>0</v>
      </c>
      <c r="O21" s="4">
        <f>IF(Table134[[#This Row],[Sex]]="male",1,0)</f>
        <v>1</v>
      </c>
      <c r="P21" s="4">
        <v>1</v>
      </c>
      <c r="AC21" s="12">
        <f>SUMPRODUCT(Table13[[#This Row],[SibSp]:[Ones]],$R$4:$AA$4)</f>
        <v>0.26511302146758192</v>
      </c>
      <c r="AD21" s="12">
        <f>SUMPRODUCT(Table134[[#This Row],[SibSp]:[Ones]],$R$5:$AA$5)</f>
        <v>-1.7594882522565414</v>
      </c>
      <c r="AE21" s="11">
        <f t="shared" si="0"/>
        <v>0.26511302146758192</v>
      </c>
      <c r="AF21" s="11">
        <f t="shared" si="1"/>
        <v>0</v>
      </c>
      <c r="AG21" s="11">
        <f t="shared" si="2"/>
        <v>0.26511302146758192</v>
      </c>
      <c r="AH21" s="11">
        <f>(Table134[[#This Row],[Survived]]-AG21)^2</f>
        <v>7.0284914151670555E-2</v>
      </c>
    </row>
    <row r="22" spans="1:34" x14ac:dyDescent="0.25">
      <c r="A22" s="4">
        <v>1</v>
      </c>
      <c r="B22" s="4" t="s">
        <v>9</v>
      </c>
      <c r="C22" s="4">
        <v>2</v>
      </c>
      <c r="D22" s="4" t="s">
        <v>8</v>
      </c>
      <c r="E22" s="4">
        <v>34</v>
      </c>
      <c r="F22" s="5">
        <v>13</v>
      </c>
      <c r="G22" s="4">
        <v>0</v>
      </c>
      <c r="H22" s="4">
        <v>0</v>
      </c>
      <c r="I22" s="11">
        <f>Table134[[#This Row],[Age]]/$E$1</f>
        <v>0.42499999999999999</v>
      </c>
      <c r="J22" s="11">
        <f>LOG10(Table134[[#This Row],[Fare]]+1)</f>
        <v>1.146128035678238</v>
      </c>
      <c r="K22" s="4">
        <f>IF(Table134[[#This Row],[Pclass]]=1,1,0)</f>
        <v>0</v>
      </c>
      <c r="L22" s="4">
        <f>IF(Table134[[#This Row],[Pclass]]=2,1,0)</f>
        <v>1</v>
      </c>
      <c r="M22" s="4">
        <f>IF(Table134[[#This Row],[Embarked]]="S",1,0)</f>
        <v>1</v>
      </c>
      <c r="N22" s="4">
        <f>IF(Table134[[#This Row],[Embarked]]="C",1,0)</f>
        <v>0</v>
      </c>
      <c r="O22" s="4">
        <f>IF(Table134[[#This Row],[Sex]]="male",1,0)</f>
        <v>1</v>
      </c>
      <c r="P22" s="4">
        <v>1</v>
      </c>
      <c r="AC22" s="12">
        <f>SUMPRODUCT(Table13[[#This Row],[SibSp]:[Ones]],$R$4:$AA$4)</f>
        <v>0.25866460176427936</v>
      </c>
      <c r="AD22" s="12">
        <f>SUMPRODUCT(Table134[[#This Row],[SibSp]:[Ones]],$R$5:$AA$5)</f>
        <v>-1.5834389710122723</v>
      </c>
      <c r="AE22" s="11">
        <f t="shared" si="0"/>
        <v>0.25866460176427936</v>
      </c>
      <c r="AF22" s="11">
        <f t="shared" si="1"/>
        <v>0</v>
      </c>
      <c r="AG22" s="11">
        <f t="shared" si="2"/>
        <v>0.25866460176427936</v>
      </c>
      <c r="AH22" s="11">
        <f>(Table134[[#This Row],[Survived]]-AG22)^2</f>
        <v>0.54957817267731457</v>
      </c>
    </row>
    <row r="23" spans="1:34" x14ac:dyDescent="0.25">
      <c r="A23" s="4">
        <v>1</v>
      </c>
      <c r="B23" s="4" t="s">
        <v>12</v>
      </c>
      <c r="C23" s="4">
        <v>3</v>
      </c>
      <c r="D23" s="4" t="s">
        <v>10</v>
      </c>
      <c r="E23" s="4">
        <v>15</v>
      </c>
      <c r="F23" s="5">
        <v>8.0291999999999994</v>
      </c>
      <c r="G23" s="4">
        <v>0</v>
      </c>
      <c r="H23" s="4">
        <v>0</v>
      </c>
      <c r="I23" s="11">
        <f>Table134[[#This Row],[Age]]/$E$1</f>
        <v>0.1875</v>
      </c>
      <c r="J23" s="11">
        <f>LOG10(Table134[[#This Row],[Fare]]+1)</f>
        <v>0.95564927290744683</v>
      </c>
      <c r="K23" s="4">
        <f>IF(Table134[[#This Row],[Pclass]]=1,1,0)</f>
        <v>0</v>
      </c>
      <c r="L23" s="4">
        <f>IF(Table134[[#This Row],[Pclass]]=2,1,0)</f>
        <v>0</v>
      </c>
      <c r="M23" s="4">
        <f>IF(Table134[[#This Row],[Embarked]]="S",1,0)</f>
        <v>0</v>
      </c>
      <c r="N23" s="4">
        <f>IF(Table134[[#This Row],[Embarked]]="C",1,0)</f>
        <v>0</v>
      </c>
      <c r="O23" s="4">
        <f>IF(Table134[[#This Row],[Sex]]="male",1,0)</f>
        <v>0</v>
      </c>
      <c r="P23" s="4">
        <v>1</v>
      </c>
      <c r="AC23" s="12">
        <f>SUMPRODUCT(Table13[[#This Row],[SibSp]:[Ones]],$R$4:$AA$4)</f>
        <v>0.63607016627652035</v>
      </c>
      <c r="AD23" s="12">
        <f>SUMPRODUCT(Table134[[#This Row],[SibSp]:[Ones]],$R$5:$AA$5)</f>
        <v>-0.83202337379011126</v>
      </c>
      <c r="AE23" s="11">
        <f t="shared" si="0"/>
        <v>0.63607016627652035</v>
      </c>
      <c r="AF23" s="11">
        <f t="shared" si="1"/>
        <v>0</v>
      </c>
      <c r="AG23" s="11">
        <f t="shared" si="2"/>
        <v>0.63607016627652035</v>
      </c>
      <c r="AH23" s="11">
        <f>(Table134[[#This Row],[Survived]]-AG23)^2</f>
        <v>0.13244492387399953</v>
      </c>
    </row>
    <row r="24" spans="1:34" x14ac:dyDescent="0.25">
      <c r="A24" s="4">
        <v>1</v>
      </c>
      <c r="B24" s="4" t="s">
        <v>9</v>
      </c>
      <c r="C24" s="4">
        <v>1</v>
      </c>
      <c r="D24" s="4" t="s">
        <v>8</v>
      </c>
      <c r="E24" s="4">
        <v>28</v>
      </c>
      <c r="F24" s="5">
        <v>35.5</v>
      </c>
      <c r="G24" s="4">
        <v>0</v>
      </c>
      <c r="H24" s="4">
        <v>0</v>
      </c>
      <c r="I24" s="11">
        <f>Table134[[#This Row],[Age]]/$E$1</f>
        <v>0.35</v>
      </c>
      <c r="J24" s="11">
        <f>LOG10(Table134[[#This Row],[Fare]]+1)</f>
        <v>1.5622928644564746</v>
      </c>
      <c r="K24" s="4">
        <f>IF(Table134[[#This Row],[Pclass]]=1,1,0)</f>
        <v>1</v>
      </c>
      <c r="L24" s="4">
        <f>IF(Table134[[#This Row],[Pclass]]=2,1,0)</f>
        <v>0</v>
      </c>
      <c r="M24" s="4">
        <f>IF(Table134[[#This Row],[Embarked]]="S",1,0)</f>
        <v>1</v>
      </c>
      <c r="N24" s="4">
        <f>IF(Table134[[#This Row],[Embarked]]="C",1,0)</f>
        <v>0</v>
      </c>
      <c r="O24" s="4">
        <f>IF(Table134[[#This Row],[Sex]]="male",1,0)</f>
        <v>1</v>
      </c>
      <c r="P24" s="4">
        <v>1</v>
      </c>
      <c r="AC24" s="12">
        <f>SUMPRODUCT(Table13[[#This Row],[SibSp]:[Ones]],$R$4:$AA$4)</f>
        <v>0.49844563590261837</v>
      </c>
      <c r="AD24" s="12">
        <f>SUMPRODUCT(Table134[[#This Row],[SibSp]:[Ones]],$R$5:$AA$5)</f>
        <v>-2.0853144880947827</v>
      </c>
      <c r="AE24" s="11">
        <f t="shared" si="0"/>
        <v>0.49844563590261837</v>
      </c>
      <c r="AF24" s="11">
        <f t="shared" si="1"/>
        <v>0</v>
      </c>
      <c r="AG24" s="11">
        <f t="shared" si="2"/>
        <v>0.49844563590261837</v>
      </c>
      <c r="AH24" s="11">
        <f>(Table134[[#This Row],[Survived]]-AG24)^2</f>
        <v>0.25155678014512889</v>
      </c>
    </row>
    <row r="25" spans="1:34" x14ac:dyDescent="0.25">
      <c r="A25" s="4">
        <v>0</v>
      </c>
      <c r="B25" s="4" t="s">
        <v>9</v>
      </c>
      <c r="C25" s="4">
        <v>3</v>
      </c>
      <c r="D25" s="4" t="s">
        <v>10</v>
      </c>
      <c r="E25" s="4">
        <v>8</v>
      </c>
      <c r="F25" s="5">
        <v>21.074999999999999</v>
      </c>
      <c r="G25" s="4">
        <v>3</v>
      </c>
      <c r="H25" s="4">
        <v>1</v>
      </c>
      <c r="I25" s="11">
        <f>Table134[[#This Row],[Age]]/$E$1</f>
        <v>0.1</v>
      </c>
      <c r="J25" s="11">
        <f>LOG10(Table134[[#This Row],[Fare]]+1)</f>
        <v>1.3439007122496063</v>
      </c>
      <c r="K25" s="4">
        <f>IF(Table134[[#This Row],[Pclass]]=1,1,0)</f>
        <v>0</v>
      </c>
      <c r="L25" s="4">
        <f>IF(Table134[[#This Row],[Pclass]]=2,1,0)</f>
        <v>0</v>
      </c>
      <c r="M25" s="4">
        <f>IF(Table134[[#This Row],[Embarked]]="S",1,0)</f>
        <v>1</v>
      </c>
      <c r="N25" s="4">
        <f>IF(Table134[[#This Row],[Embarked]]="C",1,0)</f>
        <v>0</v>
      </c>
      <c r="O25" s="4">
        <f>IF(Table134[[#This Row],[Sex]]="male",1,0)</f>
        <v>0</v>
      </c>
      <c r="P25" s="4">
        <v>1</v>
      </c>
      <c r="AC25" s="12">
        <f>SUMPRODUCT(Table13[[#This Row],[SibSp]:[Ones]],$R$4:$AA$4)</f>
        <v>0.55989656080716332</v>
      </c>
      <c r="AD25" s="12">
        <f>SUMPRODUCT(Table134[[#This Row],[SibSp]:[Ones]],$R$5:$AA$5)</f>
        <v>-2.4520883243054978</v>
      </c>
      <c r="AE25" s="11">
        <f t="shared" si="0"/>
        <v>0.55989656080716332</v>
      </c>
      <c r="AF25" s="11">
        <f t="shared" si="1"/>
        <v>0</v>
      </c>
      <c r="AG25" s="11">
        <f t="shared" si="2"/>
        <v>0.55989656080716332</v>
      </c>
      <c r="AH25" s="11">
        <f>(Table134[[#This Row],[Survived]]-AG25)^2</f>
        <v>0.31348415880368952</v>
      </c>
    </row>
    <row r="26" spans="1:34" x14ac:dyDescent="0.25">
      <c r="A26" s="4">
        <v>1</v>
      </c>
      <c r="B26" s="4" t="s">
        <v>9</v>
      </c>
      <c r="C26" s="4">
        <v>3</v>
      </c>
      <c r="D26" s="4" t="s">
        <v>10</v>
      </c>
      <c r="E26" s="4">
        <v>38</v>
      </c>
      <c r="F26" s="5">
        <v>31.387499999999999</v>
      </c>
      <c r="G26" s="4">
        <v>1</v>
      </c>
      <c r="H26" s="4">
        <v>5</v>
      </c>
      <c r="I26" s="11">
        <f>Table134[[#This Row],[Age]]/$E$1</f>
        <v>0.47499999999999998</v>
      </c>
      <c r="J26" s="11">
        <f>LOG10(Table134[[#This Row],[Fare]]+1)</f>
        <v>1.5103774259938814</v>
      </c>
      <c r="K26" s="4">
        <f>IF(Table134[[#This Row],[Pclass]]=1,1,0)</f>
        <v>0</v>
      </c>
      <c r="L26" s="4">
        <f>IF(Table134[[#This Row],[Pclass]]=2,1,0)</f>
        <v>0</v>
      </c>
      <c r="M26" s="4">
        <f>IF(Table134[[#This Row],[Embarked]]="S",1,0)</f>
        <v>1</v>
      </c>
      <c r="N26" s="4">
        <f>IF(Table134[[#This Row],[Embarked]]="C",1,0)</f>
        <v>0</v>
      </c>
      <c r="O26" s="4">
        <f>IF(Table134[[#This Row],[Sex]]="male",1,0)</f>
        <v>0</v>
      </c>
      <c r="P26" s="4">
        <v>1</v>
      </c>
      <c r="AC26" s="12">
        <f>SUMPRODUCT(Table13[[#This Row],[SibSp]:[Ones]],$R$4:$AA$4)</f>
        <v>0.40575783689091044</v>
      </c>
      <c r="AD26" s="12">
        <f>SUMPRODUCT(Table134[[#This Row],[SibSp]:[Ones]],$R$5:$AA$5)</f>
        <v>-3.8398131252419736</v>
      </c>
      <c r="AE26" s="11">
        <f t="shared" si="0"/>
        <v>0.40575783689091044</v>
      </c>
      <c r="AF26" s="11">
        <f t="shared" si="1"/>
        <v>0</v>
      </c>
      <c r="AG26" s="11">
        <f t="shared" si="2"/>
        <v>0.40575783689091044</v>
      </c>
      <c r="AH26" s="11">
        <f>(Table134[[#This Row],[Survived]]-AG26)^2</f>
        <v>0.35312374841656974</v>
      </c>
    </row>
    <row r="27" spans="1:34" x14ac:dyDescent="0.25">
      <c r="A27" s="4">
        <v>0</v>
      </c>
      <c r="B27" s="4" t="s">
        <v>9</v>
      </c>
      <c r="C27" s="4">
        <v>1</v>
      </c>
      <c r="D27" s="4" t="s">
        <v>8</v>
      </c>
      <c r="E27" s="4">
        <v>19</v>
      </c>
      <c r="F27" s="5">
        <v>263</v>
      </c>
      <c r="G27" s="4">
        <v>3</v>
      </c>
      <c r="H27" s="4">
        <v>2</v>
      </c>
      <c r="I27" s="11">
        <f>Table134[[#This Row],[Age]]/$E$1</f>
        <v>0.23749999999999999</v>
      </c>
      <c r="J27" s="11">
        <f>LOG10(Table134[[#This Row],[Fare]]+1)</f>
        <v>2.4216039268698313</v>
      </c>
      <c r="K27" s="4">
        <f>IF(Table134[[#This Row],[Pclass]]=1,1,0)</f>
        <v>1</v>
      </c>
      <c r="L27" s="4">
        <f>IF(Table134[[#This Row],[Pclass]]=2,1,0)</f>
        <v>0</v>
      </c>
      <c r="M27" s="4">
        <f>IF(Table134[[#This Row],[Embarked]]="S",1,0)</f>
        <v>1</v>
      </c>
      <c r="N27" s="4">
        <f>IF(Table134[[#This Row],[Embarked]]="C",1,0)</f>
        <v>0</v>
      </c>
      <c r="O27" s="4">
        <f>IF(Table134[[#This Row],[Sex]]="male",1,0)</f>
        <v>1</v>
      </c>
      <c r="P27" s="4">
        <v>1</v>
      </c>
      <c r="AC27" s="12">
        <f>SUMPRODUCT(Table13[[#This Row],[SibSp]:[Ones]],$R$4:$AA$4)</f>
        <v>0.40307769702637453</v>
      </c>
      <c r="AD27" s="12">
        <f>SUMPRODUCT(Table134[[#This Row],[SibSp]:[Ones]],$R$5:$AA$5)</f>
        <v>-3.7501571477997153</v>
      </c>
      <c r="AE27" s="11">
        <f t="shared" si="0"/>
        <v>0.40307769702637453</v>
      </c>
      <c r="AF27" s="11">
        <f t="shared" si="1"/>
        <v>0</v>
      </c>
      <c r="AG27" s="11">
        <f t="shared" si="2"/>
        <v>0.40307769702637453</v>
      </c>
      <c r="AH27" s="11">
        <f>(Table134[[#This Row],[Survived]]-AG27)^2</f>
        <v>0.16247162984008579</v>
      </c>
    </row>
    <row r="28" spans="1:34" x14ac:dyDescent="0.25">
      <c r="A28" s="4">
        <v>0</v>
      </c>
      <c r="B28" s="4" t="s">
        <v>11</v>
      </c>
      <c r="C28" s="4">
        <v>1</v>
      </c>
      <c r="D28" s="4" t="s">
        <v>8</v>
      </c>
      <c r="E28" s="4">
        <v>40</v>
      </c>
      <c r="F28" s="5">
        <v>27.720800000000001</v>
      </c>
      <c r="G28" s="4">
        <v>0</v>
      </c>
      <c r="H28" s="4">
        <v>0</v>
      </c>
      <c r="I28" s="11">
        <f>Table134[[#This Row],[Age]]/$E$1</f>
        <v>0.5</v>
      </c>
      <c r="J28" s="11">
        <f>LOG10(Table134[[#This Row],[Fare]]+1)</f>
        <v>1.4581965327411079</v>
      </c>
      <c r="K28" s="4">
        <f>IF(Table134[[#This Row],[Pclass]]=1,1,0)</f>
        <v>1</v>
      </c>
      <c r="L28" s="4">
        <f>IF(Table134[[#This Row],[Pclass]]=2,1,0)</f>
        <v>0</v>
      </c>
      <c r="M28" s="4">
        <f>IF(Table134[[#This Row],[Embarked]]="S",1,0)</f>
        <v>0</v>
      </c>
      <c r="N28" s="4">
        <f>IF(Table134[[#This Row],[Embarked]]="C",1,0)</f>
        <v>1</v>
      </c>
      <c r="O28" s="4">
        <f>IF(Table134[[#This Row],[Sex]]="male",1,0)</f>
        <v>1</v>
      </c>
      <c r="P28" s="4">
        <v>1</v>
      </c>
      <c r="AC28" s="12">
        <f>SUMPRODUCT(Table13[[#This Row],[SibSp]:[Ones]],$R$4:$AA$4)</f>
        <v>0.47467733038623539</v>
      </c>
      <c r="AD28" s="12">
        <f>SUMPRODUCT(Table134[[#This Row],[SibSp]:[Ones]],$R$5:$AA$5)</f>
        <v>-1.4105306376331417</v>
      </c>
      <c r="AE28" s="11">
        <f t="shared" si="0"/>
        <v>0.47467733038623539</v>
      </c>
      <c r="AF28" s="11">
        <f t="shared" si="1"/>
        <v>0</v>
      </c>
      <c r="AG28" s="11">
        <f t="shared" si="2"/>
        <v>0.47467733038623539</v>
      </c>
      <c r="AH28" s="11">
        <f>(Table134[[#This Row],[Survived]]-AG28)^2</f>
        <v>0.22531856798260327</v>
      </c>
    </row>
    <row r="29" spans="1:34" x14ac:dyDescent="0.25">
      <c r="A29" s="4">
        <v>0</v>
      </c>
      <c r="B29" s="4" t="s">
        <v>9</v>
      </c>
      <c r="C29" s="4">
        <v>2</v>
      </c>
      <c r="D29" s="4" t="s">
        <v>8</v>
      </c>
      <c r="E29" s="4">
        <v>66</v>
      </c>
      <c r="F29" s="5">
        <v>10.5</v>
      </c>
      <c r="G29" s="4">
        <v>0</v>
      </c>
      <c r="H29" s="4">
        <v>0</v>
      </c>
      <c r="I29" s="11">
        <f>Table134[[#This Row],[Age]]/$E$1</f>
        <v>0.82499999999999996</v>
      </c>
      <c r="J29" s="11">
        <f>LOG10(Table134[[#This Row],[Fare]]+1)</f>
        <v>1.0606978403536116</v>
      </c>
      <c r="K29" s="4">
        <f>IF(Table134[[#This Row],[Pclass]]=1,1,0)</f>
        <v>0</v>
      </c>
      <c r="L29" s="4">
        <f>IF(Table134[[#This Row],[Pclass]]=2,1,0)</f>
        <v>1</v>
      </c>
      <c r="M29" s="4">
        <f>IF(Table134[[#This Row],[Embarked]]="S",1,0)</f>
        <v>1</v>
      </c>
      <c r="N29" s="4">
        <f>IF(Table134[[#This Row],[Embarked]]="C",1,0)</f>
        <v>0</v>
      </c>
      <c r="O29" s="4">
        <f>IF(Table134[[#This Row],[Sex]]="male",1,0)</f>
        <v>1</v>
      </c>
      <c r="P29" s="4">
        <v>1</v>
      </c>
      <c r="AC29" s="12">
        <f>SUMPRODUCT(Table13[[#This Row],[SibSp]:[Ones]],$R$4:$AA$4)</f>
        <v>2.2937613986256156E-2</v>
      </c>
      <c r="AD29" s="12">
        <f>SUMPRODUCT(Table134[[#This Row],[SibSp]:[Ones]],$R$5:$AA$5)</f>
        <v>-1.4903196479639702</v>
      </c>
      <c r="AE29" s="11">
        <f t="shared" si="0"/>
        <v>2.2937613986256156E-2</v>
      </c>
      <c r="AF29" s="11">
        <f t="shared" si="1"/>
        <v>0</v>
      </c>
      <c r="AG29" s="11">
        <f t="shared" si="2"/>
        <v>2.2937613986256156E-2</v>
      </c>
      <c r="AH29" s="11">
        <f>(Table134[[#This Row],[Survived]]-AG29)^2</f>
        <v>5.2613413538249399E-4</v>
      </c>
    </row>
    <row r="30" spans="1:34" x14ac:dyDescent="0.25">
      <c r="A30" s="4">
        <v>0</v>
      </c>
      <c r="B30" s="4" t="s">
        <v>11</v>
      </c>
      <c r="C30" s="4">
        <v>1</v>
      </c>
      <c r="D30" s="4" t="s">
        <v>8</v>
      </c>
      <c r="E30" s="4">
        <v>28</v>
      </c>
      <c r="F30" s="5">
        <v>82.1708</v>
      </c>
      <c r="G30" s="4">
        <v>1</v>
      </c>
      <c r="H30" s="4">
        <v>0</v>
      </c>
      <c r="I30" s="11">
        <f>Table134[[#This Row],[Age]]/$E$1</f>
        <v>0.35</v>
      </c>
      <c r="J30" s="11">
        <f>LOG10(Table134[[#This Row],[Fare]]+1)</f>
        <v>1.9199708788780554</v>
      </c>
      <c r="K30" s="4">
        <f>IF(Table134[[#This Row],[Pclass]]=1,1,0)</f>
        <v>1</v>
      </c>
      <c r="L30" s="4">
        <f>IF(Table134[[#This Row],[Pclass]]=2,1,0)</f>
        <v>0</v>
      </c>
      <c r="M30" s="4">
        <f>IF(Table134[[#This Row],[Embarked]]="S",1,0)</f>
        <v>0</v>
      </c>
      <c r="N30" s="4">
        <f>IF(Table134[[#This Row],[Embarked]]="C",1,0)</f>
        <v>1</v>
      </c>
      <c r="O30" s="4">
        <f>IF(Table134[[#This Row],[Sex]]="male",1,0)</f>
        <v>1</v>
      </c>
      <c r="P30" s="4">
        <v>1</v>
      </c>
      <c r="AC30" s="12">
        <f>SUMPRODUCT(Table13[[#This Row],[SibSp]:[Ones]],$R$4:$AA$4)</f>
        <v>0.52638092293655936</v>
      </c>
      <c r="AD30" s="12">
        <f>SUMPRODUCT(Table134[[#This Row],[SibSp]:[Ones]],$R$5:$AA$5)</f>
        <v>-1.8272135165851002</v>
      </c>
      <c r="AE30" s="11">
        <f t="shared" si="0"/>
        <v>0.52638092293655936</v>
      </c>
      <c r="AF30" s="11">
        <f t="shared" si="1"/>
        <v>0</v>
      </c>
      <c r="AG30" s="11">
        <f t="shared" si="2"/>
        <v>0.52638092293655936</v>
      </c>
      <c r="AH30" s="11">
        <f>(Table134[[#This Row],[Survived]]-AG30)^2</f>
        <v>0.27707687603154402</v>
      </c>
    </row>
    <row r="31" spans="1:34" x14ac:dyDescent="0.25">
      <c r="A31" s="4">
        <v>0</v>
      </c>
      <c r="B31" s="4" t="s">
        <v>9</v>
      </c>
      <c r="C31" s="4">
        <v>1</v>
      </c>
      <c r="D31" s="4" t="s">
        <v>8</v>
      </c>
      <c r="E31" s="4">
        <v>42</v>
      </c>
      <c r="F31" s="5">
        <v>52</v>
      </c>
      <c r="G31" s="4">
        <v>1</v>
      </c>
      <c r="H31" s="4">
        <v>0</v>
      </c>
      <c r="I31" s="11">
        <f>Table134[[#This Row],[Age]]/$E$1</f>
        <v>0.52500000000000002</v>
      </c>
      <c r="J31" s="11">
        <f>LOG10(Table134[[#This Row],[Fare]]+1)</f>
        <v>1.7242758696007889</v>
      </c>
      <c r="K31" s="4">
        <f>IF(Table134[[#This Row],[Pclass]]=1,1,0)</f>
        <v>1</v>
      </c>
      <c r="L31" s="4">
        <f>IF(Table134[[#This Row],[Pclass]]=2,1,0)</f>
        <v>0</v>
      </c>
      <c r="M31" s="4">
        <f>IF(Table134[[#This Row],[Embarked]]="S",1,0)</f>
        <v>1</v>
      </c>
      <c r="N31" s="4">
        <f>IF(Table134[[#This Row],[Embarked]]="C",1,0)</f>
        <v>0</v>
      </c>
      <c r="O31" s="4">
        <f>IF(Table134[[#This Row],[Sex]]="male",1,0)</f>
        <v>1</v>
      </c>
      <c r="P31" s="4">
        <v>1</v>
      </c>
      <c r="AC31" s="12">
        <f>SUMPRODUCT(Table13[[#This Row],[SibSp]:[Ones]],$R$4:$AA$4)</f>
        <v>0.34756650275723572</v>
      </c>
      <c r="AD31" s="12">
        <f>SUMPRODUCT(Table134[[#This Row],[SibSp]:[Ones]],$R$5:$AA$5)</f>
        <v>-2.2831363404054157</v>
      </c>
      <c r="AE31" s="11">
        <f t="shared" si="0"/>
        <v>0.34756650275723572</v>
      </c>
      <c r="AF31" s="11">
        <f t="shared" si="1"/>
        <v>0</v>
      </c>
      <c r="AG31" s="11">
        <f t="shared" si="2"/>
        <v>0.34756650275723572</v>
      </c>
      <c r="AH31" s="11">
        <f>(Table134[[#This Row],[Survived]]-AG31)^2</f>
        <v>0.12080247383889554</v>
      </c>
    </row>
    <row r="32" spans="1:34" x14ac:dyDescent="0.25">
      <c r="A32" s="4">
        <v>0</v>
      </c>
      <c r="B32" s="4" t="s">
        <v>9</v>
      </c>
      <c r="C32" s="4">
        <v>3</v>
      </c>
      <c r="D32" s="4" t="s">
        <v>8</v>
      </c>
      <c r="E32" s="4">
        <v>21</v>
      </c>
      <c r="F32" s="5">
        <v>8.0500000000000007</v>
      </c>
      <c r="G32" s="4">
        <v>0</v>
      </c>
      <c r="H32" s="4">
        <v>0</v>
      </c>
      <c r="I32" s="11">
        <f>Table134[[#This Row],[Age]]/$E$1</f>
        <v>0.26250000000000001</v>
      </c>
      <c r="J32" s="11">
        <f>LOG10(Table134[[#This Row],[Fare]]+1)</f>
        <v>0.9566485792052033</v>
      </c>
      <c r="K32" s="4">
        <f>IF(Table134[[#This Row],[Pclass]]=1,1,0)</f>
        <v>0</v>
      </c>
      <c r="L32" s="4">
        <f>IF(Table134[[#This Row],[Pclass]]=2,1,0)</f>
        <v>0</v>
      </c>
      <c r="M32" s="4">
        <f>IF(Table134[[#This Row],[Embarked]]="S",1,0)</f>
        <v>1</v>
      </c>
      <c r="N32" s="4">
        <f>IF(Table134[[#This Row],[Embarked]]="C",1,0)</f>
        <v>0</v>
      </c>
      <c r="O32" s="4">
        <f>IF(Table134[[#This Row],[Sex]]="male",1,0)</f>
        <v>1</v>
      </c>
      <c r="P32" s="4">
        <v>1</v>
      </c>
      <c r="AC32" s="12">
        <f>SUMPRODUCT(Table13[[#This Row],[SibSp]:[Ones]],$R$4:$AA$4)</f>
        <v>0.14527030942405639</v>
      </c>
      <c r="AD32" s="12">
        <f>SUMPRODUCT(Table134[[#This Row],[SibSp]:[Ones]],$R$5:$AA$5)</f>
        <v>-1.5421507528308316</v>
      </c>
      <c r="AE32" s="11">
        <f t="shared" si="0"/>
        <v>0.14527030942405639</v>
      </c>
      <c r="AF32" s="11">
        <f t="shared" si="1"/>
        <v>0</v>
      </c>
      <c r="AG32" s="11">
        <f t="shared" si="2"/>
        <v>0.14527030942405639</v>
      </c>
      <c r="AH32" s="11">
        <f>(Table134[[#This Row],[Survived]]-AG32)^2</f>
        <v>2.1103462800161087E-2</v>
      </c>
    </row>
    <row r="33" spans="1:34" x14ac:dyDescent="0.25">
      <c r="A33" s="4">
        <v>0</v>
      </c>
      <c r="B33" s="4" t="s">
        <v>9</v>
      </c>
      <c r="C33" s="4">
        <v>3</v>
      </c>
      <c r="D33" s="4" t="s">
        <v>10</v>
      </c>
      <c r="E33" s="4">
        <v>18</v>
      </c>
      <c r="F33" s="5">
        <v>18</v>
      </c>
      <c r="G33" s="4">
        <v>2</v>
      </c>
      <c r="H33" s="4">
        <v>0</v>
      </c>
      <c r="I33" s="11">
        <f>Table134[[#This Row],[Age]]/$E$1</f>
        <v>0.22500000000000001</v>
      </c>
      <c r="J33" s="11">
        <f>LOG10(Table134[[#This Row],[Fare]]+1)</f>
        <v>1.2787536009528289</v>
      </c>
      <c r="K33" s="4">
        <f>IF(Table134[[#This Row],[Pclass]]=1,1,0)</f>
        <v>0</v>
      </c>
      <c r="L33" s="4">
        <f>IF(Table134[[#This Row],[Pclass]]=2,1,0)</f>
        <v>0</v>
      </c>
      <c r="M33" s="4">
        <f>IF(Table134[[#This Row],[Embarked]]="S",1,0)</f>
        <v>1</v>
      </c>
      <c r="N33" s="4">
        <f>IF(Table134[[#This Row],[Embarked]]="C",1,0)</f>
        <v>0</v>
      </c>
      <c r="O33" s="4">
        <f>IF(Table134[[#This Row],[Sex]]="male",1,0)</f>
        <v>0</v>
      </c>
      <c r="P33" s="4">
        <v>1</v>
      </c>
      <c r="AC33" s="12">
        <f>SUMPRODUCT(Table13[[#This Row],[SibSp]:[Ones]],$R$4:$AA$4)</f>
        <v>0.55660282141758533</v>
      </c>
      <c r="AD33" s="12">
        <f>SUMPRODUCT(Table134[[#This Row],[SibSp]:[Ones]],$R$5:$AA$5)</f>
        <v>-1.8966851122751851</v>
      </c>
      <c r="AE33" s="11">
        <f t="shared" si="0"/>
        <v>0.55660282141758533</v>
      </c>
      <c r="AF33" s="11">
        <f t="shared" si="1"/>
        <v>0</v>
      </c>
      <c r="AG33" s="11">
        <f t="shared" si="2"/>
        <v>0.55660282141758533</v>
      </c>
      <c r="AH33" s="11">
        <f>(Table134[[#This Row],[Survived]]-AG33)^2</f>
        <v>0.30980670081001638</v>
      </c>
    </row>
    <row r="34" spans="1:34" x14ac:dyDescent="0.25">
      <c r="A34" s="4">
        <v>1</v>
      </c>
      <c r="B34" s="4" t="s">
        <v>11</v>
      </c>
      <c r="C34" s="4">
        <v>3</v>
      </c>
      <c r="D34" s="4" t="s">
        <v>10</v>
      </c>
      <c r="E34" s="4">
        <v>14</v>
      </c>
      <c r="F34" s="5">
        <v>11.2417</v>
      </c>
      <c r="G34" s="4">
        <v>1</v>
      </c>
      <c r="H34" s="4">
        <v>0</v>
      </c>
      <c r="I34" s="11">
        <f>Table134[[#This Row],[Age]]/$E$1</f>
        <v>0.17499999999999999</v>
      </c>
      <c r="J34" s="11">
        <f>LOG10(Table134[[#This Row],[Fare]]+1)</f>
        <v>1.0878417322991751</v>
      </c>
      <c r="K34" s="4">
        <f>IF(Table134[[#This Row],[Pclass]]=1,1,0)</f>
        <v>0</v>
      </c>
      <c r="L34" s="4">
        <f>IF(Table134[[#This Row],[Pclass]]=2,1,0)</f>
        <v>0</v>
      </c>
      <c r="M34" s="4">
        <f>IF(Table134[[#This Row],[Embarked]]="S",1,0)</f>
        <v>0</v>
      </c>
      <c r="N34" s="4">
        <f>IF(Table134[[#This Row],[Embarked]]="C",1,0)</f>
        <v>1</v>
      </c>
      <c r="O34" s="4">
        <f>IF(Table134[[#This Row],[Sex]]="male",1,0)</f>
        <v>0</v>
      </c>
      <c r="P34" s="4">
        <v>1</v>
      </c>
      <c r="AC34" s="12">
        <f>SUMPRODUCT(Table13[[#This Row],[SibSp]:[Ones]],$R$4:$AA$4)</f>
        <v>0.7017972247399219</v>
      </c>
      <c r="AD34" s="12">
        <f>SUMPRODUCT(Table134[[#This Row],[SibSp]:[Ones]],$R$5:$AA$5)</f>
        <v>-1.0733038352942166</v>
      </c>
      <c r="AE34" s="11">
        <f t="shared" si="0"/>
        <v>0.7017972247399219</v>
      </c>
      <c r="AF34" s="11">
        <f t="shared" si="1"/>
        <v>0</v>
      </c>
      <c r="AG34" s="11">
        <f t="shared" si="2"/>
        <v>0.7017972247399219</v>
      </c>
      <c r="AH34" s="11">
        <f>(Table134[[#This Row],[Survived]]-AG34)^2</f>
        <v>8.8924895172812643E-2</v>
      </c>
    </row>
    <row r="35" spans="1:34" x14ac:dyDescent="0.25">
      <c r="A35" s="4">
        <v>0</v>
      </c>
      <c r="B35" s="4" t="s">
        <v>9</v>
      </c>
      <c r="C35" s="4">
        <v>3</v>
      </c>
      <c r="D35" s="4" t="s">
        <v>10</v>
      </c>
      <c r="E35" s="4">
        <v>40</v>
      </c>
      <c r="F35" s="5">
        <v>9.4749999999999996</v>
      </c>
      <c r="G35" s="4">
        <v>1</v>
      </c>
      <c r="H35" s="4">
        <v>0</v>
      </c>
      <c r="I35" s="11">
        <f>Table134[[#This Row],[Age]]/$E$1</f>
        <v>0.5</v>
      </c>
      <c r="J35" s="11">
        <f>LOG10(Table134[[#This Row],[Fare]]+1)</f>
        <v>1.0201540316383328</v>
      </c>
      <c r="K35" s="4">
        <f>IF(Table134[[#This Row],[Pclass]]=1,1,0)</f>
        <v>0</v>
      </c>
      <c r="L35" s="4">
        <f>IF(Table134[[#This Row],[Pclass]]=2,1,0)</f>
        <v>0</v>
      </c>
      <c r="M35" s="4">
        <f>IF(Table134[[#This Row],[Embarked]]="S",1,0)</f>
        <v>1</v>
      </c>
      <c r="N35" s="4">
        <f>IF(Table134[[#This Row],[Embarked]]="C",1,0)</f>
        <v>0</v>
      </c>
      <c r="O35" s="4">
        <f>IF(Table134[[#This Row],[Sex]]="male",1,0)</f>
        <v>0</v>
      </c>
      <c r="P35" s="4">
        <v>1</v>
      </c>
      <c r="AC35" s="12">
        <f>SUMPRODUCT(Table13[[#This Row],[SibSp]:[Ones]],$R$4:$AA$4)</f>
        <v>0.44226473684109435</v>
      </c>
      <c r="AD35" s="12">
        <f>SUMPRODUCT(Table134[[#This Row],[SibSp]:[Ones]],$R$5:$AA$5)</f>
        <v>-1.5937885056864438</v>
      </c>
      <c r="AE35" s="11">
        <f t="shared" si="0"/>
        <v>0.44226473684109435</v>
      </c>
      <c r="AF35" s="11">
        <f t="shared" si="1"/>
        <v>0</v>
      </c>
      <c r="AG35" s="11">
        <f t="shared" si="2"/>
        <v>0.44226473684109435</v>
      </c>
      <c r="AH35" s="11">
        <f>(Table134[[#This Row],[Survived]]-AG35)^2</f>
        <v>0.19559809745312243</v>
      </c>
    </row>
    <row r="36" spans="1:34" x14ac:dyDescent="0.25">
      <c r="A36" s="4">
        <v>0</v>
      </c>
      <c r="B36" s="4" t="s">
        <v>9</v>
      </c>
      <c r="C36" s="4">
        <v>2</v>
      </c>
      <c r="D36" s="4" t="s">
        <v>10</v>
      </c>
      <c r="E36" s="4">
        <v>27</v>
      </c>
      <c r="F36" s="5">
        <v>21</v>
      </c>
      <c r="G36" s="4">
        <v>1</v>
      </c>
      <c r="H36" s="4">
        <v>0</v>
      </c>
      <c r="I36" s="11">
        <f>Table134[[#This Row],[Age]]/$E$1</f>
        <v>0.33750000000000002</v>
      </c>
      <c r="J36" s="11">
        <f>LOG10(Table134[[#This Row],[Fare]]+1)</f>
        <v>1.3424226808222062</v>
      </c>
      <c r="K36" s="4">
        <f>IF(Table134[[#This Row],[Pclass]]=1,1,0)</f>
        <v>0</v>
      </c>
      <c r="L36" s="4">
        <f>IF(Table134[[#This Row],[Pclass]]=2,1,0)</f>
        <v>1</v>
      </c>
      <c r="M36" s="4">
        <f>IF(Table134[[#This Row],[Embarked]]="S",1,0)</f>
        <v>1</v>
      </c>
      <c r="N36" s="4">
        <f>IF(Table134[[#This Row],[Embarked]]="C",1,0)</f>
        <v>0</v>
      </c>
      <c r="O36" s="4">
        <f>IF(Table134[[#This Row],[Sex]]="male",1,0)</f>
        <v>0</v>
      </c>
      <c r="P36" s="4">
        <v>1</v>
      </c>
      <c r="AC36" s="12">
        <f>SUMPRODUCT(Table13[[#This Row],[SibSp]:[Ones]],$R$4:$AA$4)</f>
        <v>0.7502283038989721</v>
      </c>
      <c r="AD36" s="12">
        <f>SUMPRODUCT(Table134[[#This Row],[SibSp]:[Ones]],$R$5:$AA$5)</f>
        <v>-1.750130810461082</v>
      </c>
      <c r="AE36" s="11">
        <f t="shared" si="0"/>
        <v>0.7502283038989721</v>
      </c>
      <c r="AF36" s="11">
        <f t="shared" si="1"/>
        <v>0</v>
      </c>
      <c r="AG36" s="11">
        <f t="shared" si="2"/>
        <v>0.7502283038989721</v>
      </c>
      <c r="AH36" s="11">
        <f>(Table134[[#This Row],[Survived]]-AG36)^2</f>
        <v>0.56284250797112845</v>
      </c>
    </row>
    <row r="37" spans="1:34" x14ac:dyDescent="0.25">
      <c r="A37" s="4">
        <v>1</v>
      </c>
      <c r="B37" s="4" t="s">
        <v>11</v>
      </c>
      <c r="C37" s="4">
        <v>2</v>
      </c>
      <c r="D37" s="4" t="s">
        <v>10</v>
      </c>
      <c r="E37" s="4">
        <v>3</v>
      </c>
      <c r="F37" s="5">
        <v>41.5792</v>
      </c>
      <c r="G37" s="4">
        <v>1</v>
      </c>
      <c r="H37" s="4">
        <v>2</v>
      </c>
      <c r="I37" s="11">
        <f>Table134[[#This Row],[Age]]/$E$1</f>
        <v>3.7499999999999999E-2</v>
      </c>
      <c r="J37" s="11">
        <f>LOG10(Table134[[#This Row],[Fare]]+1)</f>
        <v>1.6291974974299364</v>
      </c>
      <c r="K37" s="4">
        <f>IF(Table134[[#This Row],[Pclass]]=1,1,0)</f>
        <v>0</v>
      </c>
      <c r="L37" s="4">
        <f>IF(Table134[[#This Row],[Pclass]]=2,1,0)</f>
        <v>1</v>
      </c>
      <c r="M37" s="4">
        <f>IF(Table134[[#This Row],[Embarked]]="S",1,0)</f>
        <v>0</v>
      </c>
      <c r="N37" s="4">
        <f>IF(Table134[[#This Row],[Embarked]]="C",1,0)</f>
        <v>1</v>
      </c>
      <c r="O37" s="4">
        <f>IF(Table134[[#This Row],[Sex]]="male",1,0)</f>
        <v>0</v>
      </c>
      <c r="P37" s="4">
        <v>1</v>
      </c>
      <c r="AC37" s="12">
        <f>SUMPRODUCT(Table13[[#This Row],[SibSp]:[Ones]],$R$4:$AA$4)</f>
        <v>0.97599413566515603</v>
      </c>
      <c r="AD37" s="12">
        <f>SUMPRODUCT(Table134[[#This Row],[SibSp]:[Ones]],$R$5:$AA$5)</f>
        <v>-2.1388497108491533</v>
      </c>
      <c r="AE37" s="11">
        <f t="shared" si="0"/>
        <v>0.97599413566515603</v>
      </c>
      <c r="AF37" s="11">
        <f t="shared" si="1"/>
        <v>0</v>
      </c>
      <c r="AG37" s="11">
        <f t="shared" si="2"/>
        <v>0.97599413566515603</v>
      </c>
      <c r="AH37" s="11">
        <f>(Table134[[#This Row],[Survived]]-AG37)^2</f>
        <v>5.7628152246293391E-4</v>
      </c>
    </row>
    <row r="38" spans="1:34" x14ac:dyDescent="0.25">
      <c r="A38" s="4">
        <v>1</v>
      </c>
      <c r="B38" s="4" t="s">
        <v>12</v>
      </c>
      <c r="C38" s="4">
        <v>3</v>
      </c>
      <c r="D38" s="4" t="s">
        <v>10</v>
      </c>
      <c r="E38" s="4">
        <v>19</v>
      </c>
      <c r="F38" s="5">
        <v>7.8792</v>
      </c>
      <c r="G38" s="4">
        <v>0</v>
      </c>
      <c r="H38" s="4">
        <v>0</v>
      </c>
      <c r="I38" s="11">
        <f>Table134[[#This Row],[Age]]/$E$1</f>
        <v>0.23749999999999999</v>
      </c>
      <c r="J38" s="11">
        <f>LOG10(Table134[[#This Row],[Fare]]+1)</f>
        <v>0.94837383838707923</v>
      </c>
      <c r="K38" s="4">
        <f>IF(Table134[[#This Row],[Pclass]]=1,1,0)</f>
        <v>0</v>
      </c>
      <c r="L38" s="4">
        <f>IF(Table134[[#This Row],[Pclass]]=2,1,0)</f>
        <v>0</v>
      </c>
      <c r="M38" s="4">
        <f>IF(Table134[[#This Row],[Embarked]]="S",1,0)</f>
        <v>0</v>
      </c>
      <c r="N38" s="4">
        <f>IF(Table134[[#This Row],[Embarked]]="C",1,0)</f>
        <v>0</v>
      </c>
      <c r="O38" s="4">
        <f>IF(Table134[[#This Row],[Sex]]="male",1,0)</f>
        <v>0</v>
      </c>
      <c r="P38" s="4">
        <v>1</v>
      </c>
      <c r="AC38" s="12">
        <f>SUMPRODUCT(Table13[[#This Row],[SibSp]:[Ones]],$R$4:$AA$4)</f>
        <v>0.60676759907123778</v>
      </c>
      <c r="AD38" s="12">
        <f>SUMPRODUCT(Table134[[#This Row],[SibSp]:[Ones]],$R$5:$AA$5)</f>
        <v>-0.82249894197680229</v>
      </c>
      <c r="AE38" s="11">
        <f t="shared" si="0"/>
        <v>0.60676759907123778</v>
      </c>
      <c r="AF38" s="11">
        <f t="shared" si="1"/>
        <v>0</v>
      </c>
      <c r="AG38" s="11">
        <f t="shared" si="2"/>
        <v>0.60676759907123778</v>
      </c>
      <c r="AH38" s="11">
        <f>(Table134[[#This Row],[Survived]]-AG38)^2</f>
        <v>0.1546317211401988</v>
      </c>
    </row>
    <row r="39" spans="1:34" x14ac:dyDescent="0.25">
      <c r="A39" s="4">
        <v>0</v>
      </c>
      <c r="B39" s="4" t="s">
        <v>9</v>
      </c>
      <c r="C39" s="4">
        <v>3</v>
      </c>
      <c r="D39" s="4" t="s">
        <v>10</v>
      </c>
      <c r="E39" s="4">
        <v>18</v>
      </c>
      <c r="F39" s="5">
        <v>17.8</v>
      </c>
      <c r="G39" s="4">
        <v>1</v>
      </c>
      <c r="H39" s="4">
        <v>0</v>
      </c>
      <c r="I39" s="11">
        <f>Table134[[#This Row],[Age]]/$E$1</f>
        <v>0.22500000000000001</v>
      </c>
      <c r="J39" s="11">
        <f>LOG10(Table134[[#This Row],[Fare]]+1)</f>
        <v>1.2741578492636798</v>
      </c>
      <c r="K39" s="4">
        <f>IF(Table134[[#This Row],[Pclass]]=1,1,0)</f>
        <v>0</v>
      </c>
      <c r="L39" s="4">
        <f>IF(Table134[[#This Row],[Pclass]]=2,1,0)</f>
        <v>0</v>
      </c>
      <c r="M39" s="4">
        <f>IF(Table134[[#This Row],[Embarked]]="S",1,0)</f>
        <v>1</v>
      </c>
      <c r="N39" s="4">
        <f>IF(Table134[[#This Row],[Embarked]]="C",1,0)</f>
        <v>0</v>
      </c>
      <c r="O39" s="4">
        <f>IF(Table134[[#This Row],[Sex]]="male",1,0)</f>
        <v>0</v>
      </c>
      <c r="P39" s="4">
        <v>1</v>
      </c>
      <c r="AC39" s="12">
        <f>SUMPRODUCT(Table13[[#This Row],[SibSp]:[Ones]],$R$4:$AA$4)</f>
        <v>0.6136969266723582</v>
      </c>
      <c r="AD39" s="12">
        <f>SUMPRODUCT(Table134[[#This Row],[SibSp]:[Ones]],$R$5:$AA$5)</f>
        <v>-1.7791863539822035</v>
      </c>
      <c r="AE39" s="11">
        <f t="shared" si="0"/>
        <v>0.6136969266723582</v>
      </c>
      <c r="AF39" s="11">
        <f t="shared" si="1"/>
        <v>0</v>
      </c>
      <c r="AG39" s="11">
        <f t="shared" si="2"/>
        <v>0.6136969266723582</v>
      </c>
      <c r="AH39" s="11">
        <f>(Table134[[#This Row],[Survived]]-AG39)^2</f>
        <v>0.37662391780709781</v>
      </c>
    </row>
    <row r="40" spans="1:34" x14ac:dyDescent="0.25">
      <c r="A40" s="4">
        <v>0</v>
      </c>
      <c r="B40" s="4" t="s">
        <v>9</v>
      </c>
      <c r="C40" s="4">
        <v>3</v>
      </c>
      <c r="D40" s="4" t="s">
        <v>8</v>
      </c>
      <c r="E40" s="4">
        <v>7</v>
      </c>
      <c r="F40" s="5">
        <v>39.6875</v>
      </c>
      <c r="G40" s="4">
        <v>4</v>
      </c>
      <c r="H40" s="4">
        <v>1</v>
      </c>
      <c r="I40" s="11">
        <f>Table134[[#This Row],[Age]]/$E$1</f>
        <v>8.7499999999999994E-2</v>
      </c>
      <c r="J40" s="11">
        <f>LOG10(Table134[[#This Row],[Fare]]+1)</f>
        <v>1.6094610059122672</v>
      </c>
      <c r="K40" s="4">
        <f>IF(Table134[[#This Row],[Pclass]]=1,1,0)</f>
        <v>0</v>
      </c>
      <c r="L40" s="4">
        <f>IF(Table134[[#This Row],[Pclass]]=2,1,0)</f>
        <v>0</v>
      </c>
      <c r="M40" s="4">
        <f>IF(Table134[[#This Row],[Embarked]]="S",1,0)</f>
        <v>1</v>
      </c>
      <c r="N40" s="4">
        <f>IF(Table134[[#This Row],[Embarked]]="C",1,0)</f>
        <v>0</v>
      </c>
      <c r="O40" s="4">
        <f>IF(Table134[[#This Row],[Sex]]="male",1,0)</f>
        <v>1</v>
      </c>
      <c r="P40" s="4">
        <v>1</v>
      </c>
      <c r="AC40" s="12">
        <f>SUMPRODUCT(Table13[[#This Row],[SibSp]:[Ones]],$R$4:$AA$4)</f>
        <v>3.3772228151204842E-2</v>
      </c>
      <c r="AD40" s="12">
        <f>SUMPRODUCT(Table134[[#This Row],[SibSp]:[Ones]],$R$5:$AA$5)</f>
        <v>-2.8117694511715552</v>
      </c>
      <c r="AE40" s="11">
        <f t="shared" si="0"/>
        <v>3.3772228151204842E-2</v>
      </c>
      <c r="AF40" s="11">
        <f t="shared" si="1"/>
        <v>0</v>
      </c>
      <c r="AG40" s="11">
        <f t="shared" si="2"/>
        <v>3.3772228151204842E-2</v>
      </c>
      <c r="AH40" s="11">
        <f>(Table134[[#This Row],[Survived]]-AG40)^2</f>
        <v>1.1405633942970328E-3</v>
      </c>
    </row>
    <row r="41" spans="1:34" x14ac:dyDescent="0.25">
      <c r="A41" s="4">
        <v>0</v>
      </c>
      <c r="B41" s="4" t="s">
        <v>9</v>
      </c>
      <c r="C41" s="4">
        <v>3</v>
      </c>
      <c r="D41" s="4" t="s">
        <v>8</v>
      </c>
      <c r="E41" s="4">
        <v>21</v>
      </c>
      <c r="F41" s="5">
        <v>7.8</v>
      </c>
      <c r="G41" s="4">
        <v>0</v>
      </c>
      <c r="H41" s="4">
        <v>0</v>
      </c>
      <c r="I41" s="11">
        <f>Table134[[#This Row],[Age]]/$E$1</f>
        <v>0.26250000000000001</v>
      </c>
      <c r="J41" s="11">
        <f>LOG10(Table134[[#This Row],[Fare]]+1)</f>
        <v>0.94448267215016868</v>
      </c>
      <c r="K41" s="4">
        <f>IF(Table134[[#This Row],[Pclass]]=1,1,0)</f>
        <v>0</v>
      </c>
      <c r="L41" s="4">
        <f>IF(Table134[[#This Row],[Pclass]]=2,1,0)</f>
        <v>0</v>
      </c>
      <c r="M41" s="4">
        <f>IF(Table134[[#This Row],[Embarked]]="S",1,0)</f>
        <v>1</v>
      </c>
      <c r="N41" s="4">
        <f>IF(Table134[[#This Row],[Embarked]]="C",1,0)</f>
        <v>0</v>
      </c>
      <c r="O41" s="4">
        <f>IF(Table134[[#This Row],[Sex]]="male",1,0)</f>
        <v>1</v>
      </c>
      <c r="P41" s="4">
        <v>1</v>
      </c>
      <c r="AC41" s="12">
        <f>SUMPRODUCT(Table13[[#This Row],[SibSp]:[Ones]],$R$4:$AA$4)</f>
        <v>0.14468653909060802</v>
      </c>
      <c r="AD41" s="12">
        <f>SUMPRODUCT(Table134[[#This Row],[SibSp]:[Ones]],$R$5:$AA$5)</f>
        <v>-1.5345885412228581</v>
      </c>
      <c r="AE41" s="11">
        <f t="shared" si="0"/>
        <v>0.14468653909060802</v>
      </c>
      <c r="AF41" s="11">
        <f t="shared" si="1"/>
        <v>0</v>
      </c>
      <c r="AG41" s="11">
        <f t="shared" si="2"/>
        <v>0.14468653909060802</v>
      </c>
      <c r="AH41" s="11">
        <f>(Table134[[#This Row],[Survived]]-AG41)^2</f>
        <v>2.0934194594018043E-2</v>
      </c>
    </row>
    <row r="42" spans="1:34" x14ac:dyDescent="0.25">
      <c r="A42" s="4">
        <v>1</v>
      </c>
      <c r="B42" s="4" t="s">
        <v>11</v>
      </c>
      <c r="C42" s="4">
        <v>1</v>
      </c>
      <c r="D42" s="4" t="s">
        <v>10</v>
      </c>
      <c r="E42" s="4">
        <v>49</v>
      </c>
      <c r="F42" s="5">
        <v>76.729200000000006</v>
      </c>
      <c r="G42" s="4">
        <v>1</v>
      </c>
      <c r="H42" s="4">
        <v>0</v>
      </c>
      <c r="I42" s="11">
        <f>Table134[[#This Row],[Age]]/$E$1</f>
        <v>0.61250000000000004</v>
      </c>
      <c r="J42" s="11">
        <f>LOG10(Table134[[#This Row],[Fare]]+1)</f>
        <v>1.8905841979078102</v>
      </c>
      <c r="K42" s="4">
        <f>IF(Table134[[#This Row],[Pclass]]=1,1,0)</f>
        <v>1</v>
      </c>
      <c r="L42" s="4">
        <f>IF(Table134[[#This Row],[Pclass]]=2,1,0)</f>
        <v>0</v>
      </c>
      <c r="M42" s="4">
        <f>IF(Table134[[#This Row],[Embarked]]="S",1,0)</f>
        <v>0</v>
      </c>
      <c r="N42" s="4">
        <f>IF(Table134[[#This Row],[Embarked]]="C",1,0)</f>
        <v>1</v>
      </c>
      <c r="O42" s="4">
        <f>IF(Table134[[#This Row],[Sex]]="male",1,0)</f>
        <v>0</v>
      </c>
      <c r="P42" s="4">
        <v>1</v>
      </c>
      <c r="AC42" s="12">
        <f>SUMPRODUCT(Table13[[#This Row],[SibSp]:[Ones]],$R$4:$AA$4)</f>
        <v>0.86175590056521378</v>
      </c>
      <c r="AD42" s="12">
        <f>SUMPRODUCT(Table134[[#This Row],[SibSp]:[Ones]],$R$5:$AA$5)</f>
        <v>-1.7039672781364907</v>
      </c>
      <c r="AE42" s="11">
        <f t="shared" si="0"/>
        <v>0.86175590056521378</v>
      </c>
      <c r="AF42" s="11">
        <f t="shared" si="1"/>
        <v>0</v>
      </c>
      <c r="AG42" s="11">
        <f t="shared" si="2"/>
        <v>0.86175590056521378</v>
      </c>
      <c r="AH42" s="11">
        <f>(Table134[[#This Row],[Survived]]-AG42)^2</f>
        <v>1.9111431028535058E-2</v>
      </c>
    </row>
    <row r="43" spans="1:34" x14ac:dyDescent="0.25">
      <c r="A43" s="4">
        <v>1</v>
      </c>
      <c r="B43" s="4" t="s">
        <v>9</v>
      </c>
      <c r="C43" s="4">
        <v>2</v>
      </c>
      <c r="D43" s="4" t="s">
        <v>10</v>
      </c>
      <c r="E43" s="4">
        <v>29</v>
      </c>
      <c r="F43" s="5">
        <v>26</v>
      </c>
      <c r="G43" s="4">
        <v>1</v>
      </c>
      <c r="H43" s="4">
        <v>0</v>
      </c>
      <c r="I43" s="11">
        <f>Table134[[#This Row],[Age]]/$E$1</f>
        <v>0.36249999999999999</v>
      </c>
      <c r="J43" s="11">
        <f>LOG10(Table134[[#This Row],[Fare]]+1)</f>
        <v>1.4313637641589874</v>
      </c>
      <c r="K43" s="4">
        <f>IF(Table134[[#This Row],[Pclass]]=1,1,0)</f>
        <v>0</v>
      </c>
      <c r="L43" s="4">
        <f>IF(Table134[[#This Row],[Pclass]]=2,1,0)</f>
        <v>1</v>
      </c>
      <c r="M43" s="4">
        <f>IF(Table134[[#This Row],[Embarked]]="S",1,0)</f>
        <v>1</v>
      </c>
      <c r="N43" s="4">
        <f>IF(Table134[[#This Row],[Embarked]]="C",1,0)</f>
        <v>0</v>
      </c>
      <c r="O43" s="4">
        <f>IF(Table134[[#This Row],[Sex]]="male",1,0)</f>
        <v>0</v>
      </c>
      <c r="P43" s="4">
        <v>1</v>
      </c>
      <c r="AC43" s="12">
        <f>SUMPRODUCT(Table13[[#This Row],[SibSp]:[Ones]],$R$4:$AA$4)</f>
        <v>0.74001933249305063</v>
      </c>
      <c r="AD43" s="12">
        <f>SUMPRODUCT(Table134[[#This Row],[SibSp]:[Ones]],$R$5:$AA$5)</f>
        <v>-1.8029146926266544</v>
      </c>
      <c r="AE43" s="11">
        <f t="shared" si="0"/>
        <v>0.74001933249305063</v>
      </c>
      <c r="AF43" s="11">
        <f t="shared" si="1"/>
        <v>0</v>
      </c>
      <c r="AG43" s="11">
        <f t="shared" si="2"/>
        <v>0.74001933249305063</v>
      </c>
      <c r="AH43" s="11">
        <f>(Table134[[#This Row],[Survived]]-AG43)^2</f>
        <v>6.7589947477358955E-2</v>
      </c>
    </row>
    <row r="44" spans="1:34" x14ac:dyDescent="0.25">
      <c r="A44" s="4">
        <v>0</v>
      </c>
      <c r="B44" s="4" t="s">
        <v>11</v>
      </c>
      <c r="C44" s="4">
        <v>1</v>
      </c>
      <c r="D44" s="4" t="s">
        <v>8</v>
      </c>
      <c r="E44" s="4">
        <v>65</v>
      </c>
      <c r="F44" s="5">
        <v>61.979199999999999</v>
      </c>
      <c r="G44" s="4">
        <v>0</v>
      </c>
      <c r="H44" s="4">
        <v>1</v>
      </c>
      <c r="I44" s="11">
        <f>Table134[[#This Row],[Age]]/$E$1</f>
        <v>0.8125</v>
      </c>
      <c r="J44" s="11">
        <f>LOG10(Table134[[#This Row],[Fare]]+1)</f>
        <v>1.7991971396636215</v>
      </c>
      <c r="K44" s="4">
        <f>IF(Table134[[#This Row],[Pclass]]=1,1,0)</f>
        <v>1</v>
      </c>
      <c r="L44" s="4">
        <f>IF(Table134[[#This Row],[Pclass]]=2,1,0)</f>
        <v>0</v>
      </c>
      <c r="M44" s="4">
        <f>IF(Table134[[#This Row],[Embarked]]="S",1,0)</f>
        <v>0</v>
      </c>
      <c r="N44" s="4">
        <f>IF(Table134[[#This Row],[Embarked]]="C",1,0)</f>
        <v>1</v>
      </c>
      <c r="O44" s="4">
        <f>IF(Table134[[#This Row],[Sex]]="male",1,0)</f>
        <v>1</v>
      </c>
      <c r="P44" s="4">
        <v>1</v>
      </c>
      <c r="AC44" s="12">
        <f>SUMPRODUCT(Table13[[#This Row],[SibSp]:[Ones]],$R$4:$AA$4)</f>
        <v>0.29517949359884377</v>
      </c>
      <c r="AD44" s="12">
        <f>SUMPRODUCT(Table134[[#This Row],[SibSp]:[Ones]],$R$5:$AA$5)</f>
        <v>-1.9789913663133547</v>
      </c>
      <c r="AE44" s="11">
        <f t="shared" si="0"/>
        <v>0.29517949359884377</v>
      </c>
      <c r="AF44" s="11">
        <f t="shared" si="1"/>
        <v>0</v>
      </c>
      <c r="AG44" s="11">
        <f t="shared" si="2"/>
        <v>0.29517949359884377</v>
      </c>
      <c r="AH44" s="11">
        <f>(Table134[[#This Row],[Survived]]-AG44)^2</f>
        <v>8.7130933441269848E-2</v>
      </c>
    </row>
    <row r="45" spans="1:34" x14ac:dyDescent="0.25">
      <c r="A45" s="4">
        <v>1</v>
      </c>
      <c r="B45" s="4" t="s">
        <v>9</v>
      </c>
      <c r="C45" s="4">
        <v>2</v>
      </c>
      <c r="D45" s="4" t="s">
        <v>10</v>
      </c>
      <c r="E45" s="4">
        <v>21</v>
      </c>
      <c r="F45" s="5">
        <v>10.5</v>
      </c>
      <c r="G45" s="4">
        <v>0</v>
      </c>
      <c r="H45" s="4">
        <v>0</v>
      </c>
      <c r="I45" s="11">
        <f>Table134[[#This Row],[Age]]/$E$1</f>
        <v>0.26250000000000001</v>
      </c>
      <c r="J45" s="11">
        <f>LOG10(Table134[[#This Row],[Fare]]+1)</f>
        <v>1.0606978403536116</v>
      </c>
      <c r="K45" s="4">
        <f>IF(Table134[[#This Row],[Pclass]]=1,1,0)</f>
        <v>0</v>
      </c>
      <c r="L45" s="4">
        <f>IF(Table134[[#This Row],[Pclass]]=2,1,0)</f>
        <v>1</v>
      </c>
      <c r="M45" s="4">
        <f>IF(Table134[[#This Row],[Embarked]]="S",1,0)</f>
        <v>1</v>
      </c>
      <c r="N45" s="4">
        <f>IF(Table134[[#This Row],[Embarked]]="C",1,0)</f>
        <v>0</v>
      </c>
      <c r="O45" s="4">
        <f>IF(Table134[[#This Row],[Sex]]="male",1,0)</f>
        <v>0</v>
      </c>
      <c r="P45" s="4">
        <v>1</v>
      </c>
      <c r="AC45" s="12">
        <f>SUMPRODUCT(Table13[[#This Row],[SibSp]:[Ones]],$R$4:$AA$4)</f>
        <v>0.8374548067762827</v>
      </c>
      <c r="AD45" s="12">
        <f>SUMPRODUCT(Table134[[#This Row],[SibSp]:[Ones]],$R$5:$AA$5)</f>
        <v>-1.4678743947412436</v>
      </c>
      <c r="AE45" s="11">
        <f t="shared" si="0"/>
        <v>0.8374548067762827</v>
      </c>
      <c r="AF45" s="11">
        <f t="shared" si="1"/>
        <v>0</v>
      </c>
      <c r="AG45" s="11">
        <f t="shared" si="2"/>
        <v>0.8374548067762827</v>
      </c>
      <c r="AH45" s="11">
        <f>(Table134[[#This Row],[Survived]]-AG45)^2</f>
        <v>2.642093984013559E-2</v>
      </c>
    </row>
    <row r="46" spans="1:34" x14ac:dyDescent="0.25">
      <c r="A46" s="4">
        <v>0</v>
      </c>
      <c r="B46" s="4" t="s">
        <v>11</v>
      </c>
      <c r="C46" s="4">
        <v>3</v>
      </c>
      <c r="D46" s="4" t="s">
        <v>8</v>
      </c>
      <c r="E46" s="4">
        <v>28.5</v>
      </c>
      <c r="F46" s="5">
        <v>7.2291999999999996</v>
      </c>
      <c r="G46" s="4">
        <v>0</v>
      </c>
      <c r="H46" s="4">
        <v>0</v>
      </c>
      <c r="I46" s="11">
        <f>Table134[[#This Row],[Age]]/$E$1</f>
        <v>0.35625000000000001</v>
      </c>
      <c r="J46" s="11">
        <f>LOG10(Table134[[#This Row],[Fare]]+1)</f>
        <v>0.91535761741483168</v>
      </c>
      <c r="K46" s="4">
        <f>IF(Table134[[#This Row],[Pclass]]=1,1,0)</f>
        <v>0</v>
      </c>
      <c r="L46" s="4">
        <f>IF(Table134[[#This Row],[Pclass]]=2,1,0)</f>
        <v>0</v>
      </c>
      <c r="M46" s="4">
        <f>IF(Table134[[#This Row],[Embarked]]="S",1,0)</f>
        <v>0</v>
      </c>
      <c r="N46" s="4">
        <f>IF(Table134[[#This Row],[Embarked]]="C",1,0)</f>
        <v>1</v>
      </c>
      <c r="O46" s="4">
        <f>IF(Table134[[#This Row],[Sex]]="male",1,0)</f>
        <v>1</v>
      </c>
      <c r="P46" s="4">
        <v>1</v>
      </c>
      <c r="AC46" s="12">
        <f>SUMPRODUCT(Table13[[#This Row],[SibSp]:[Ones]],$R$4:$AA$4)</f>
        <v>0.15708830888473757</v>
      </c>
      <c r="AD46" s="12">
        <f>SUMPRODUCT(Table134[[#This Row],[SibSp]:[Ones]],$R$5:$AA$5)</f>
        <v>-0.91203347297034887</v>
      </c>
      <c r="AE46" s="11">
        <f t="shared" si="0"/>
        <v>0.15708830888473757</v>
      </c>
      <c r="AF46" s="11">
        <f t="shared" si="1"/>
        <v>0</v>
      </c>
      <c r="AG46" s="11">
        <f t="shared" si="2"/>
        <v>0.15708830888473757</v>
      </c>
      <c r="AH46" s="11">
        <f>(Table134[[#This Row],[Survived]]-AG46)^2</f>
        <v>2.467673678826672E-2</v>
      </c>
    </row>
    <row r="47" spans="1:34" x14ac:dyDescent="0.25">
      <c r="A47" s="4">
        <v>1</v>
      </c>
      <c r="B47" s="4" t="s">
        <v>9</v>
      </c>
      <c r="C47" s="4">
        <v>2</v>
      </c>
      <c r="D47" s="4" t="s">
        <v>10</v>
      </c>
      <c r="E47" s="4">
        <v>5</v>
      </c>
      <c r="F47" s="5">
        <v>27.75</v>
      </c>
      <c r="G47" s="4">
        <v>1</v>
      </c>
      <c r="H47" s="4">
        <v>2</v>
      </c>
      <c r="I47" s="11">
        <f>Table134[[#This Row],[Age]]/$E$1</f>
        <v>6.25E-2</v>
      </c>
      <c r="J47" s="11">
        <f>LOG10(Table134[[#This Row],[Fare]]+1)</f>
        <v>1.4586378490256493</v>
      </c>
      <c r="K47" s="4">
        <f>IF(Table134[[#This Row],[Pclass]]=1,1,0)</f>
        <v>0</v>
      </c>
      <c r="L47" s="4">
        <f>IF(Table134[[#This Row],[Pclass]]=2,1,0)</f>
        <v>1</v>
      </c>
      <c r="M47" s="4">
        <f>IF(Table134[[#This Row],[Embarked]]="S",1,0)</f>
        <v>1</v>
      </c>
      <c r="N47" s="4">
        <f>IF(Table134[[#This Row],[Embarked]]="C",1,0)</f>
        <v>0</v>
      </c>
      <c r="O47" s="4">
        <f>IF(Table134[[#This Row],[Sex]]="male",1,0)</f>
        <v>0</v>
      </c>
      <c r="P47" s="4">
        <v>1</v>
      </c>
      <c r="AC47" s="12">
        <f>SUMPRODUCT(Table13[[#This Row],[SibSp]:[Ones]],$R$4:$AA$4)</f>
        <v>0.88524619930194004</v>
      </c>
      <c r="AD47" s="12">
        <f>SUMPRODUCT(Table134[[#This Row],[SibSp]:[Ones]],$R$5:$AA$5)</f>
        <v>-2.6254027085239784</v>
      </c>
      <c r="AE47" s="11">
        <f t="shared" si="0"/>
        <v>0.88524619930194004</v>
      </c>
      <c r="AF47" s="11">
        <f t="shared" si="1"/>
        <v>0</v>
      </c>
      <c r="AG47" s="11">
        <f t="shared" si="2"/>
        <v>0.88524619930194004</v>
      </c>
      <c r="AH47" s="11">
        <f>(Table134[[#This Row],[Survived]]-AG47)^2</f>
        <v>1.3168434774650066E-2</v>
      </c>
    </row>
    <row r="48" spans="1:34" x14ac:dyDescent="0.25">
      <c r="A48" s="4">
        <v>0</v>
      </c>
      <c r="B48" s="4" t="s">
        <v>9</v>
      </c>
      <c r="C48" s="4">
        <v>3</v>
      </c>
      <c r="D48" s="4" t="s">
        <v>8</v>
      </c>
      <c r="E48" s="4">
        <v>11</v>
      </c>
      <c r="F48" s="5">
        <v>46.9</v>
      </c>
      <c r="G48" s="4">
        <v>5</v>
      </c>
      <c r="H48" s="4">
        <v>2</v>
      </c>
      <c r="I48" s="11">
        <f>Table134[[#This Row],[Age]]/$E$1</f>
        <v>0.13750000000000001</v>
      </c>
      <c r="J48" s="11">
        <f>LOG10(Table134[[#This Row],[Fare]]+1)</f>
        <v>1.6803355134145632</v>
      </c>
      <c r="K48" s="4">
        <f>IF(Table134[[#This Row],[Pclass]]=1,1,0)</f>
        <v>0</v>
      </c>
      <c r="L48" s="4">
        <f>IF(Table134[[#This Row],[Pclass]]=2,1,0)</f>
        <v>0</v>
      </c>
      <c r="M48" s="4">
        <f>IF(Table134[[#This Row],[Embarked]]="S",1,0)</f>
        <v>1</v>
      </c>
      <c r="N48" s="4">
        <f>IF(Table134[[#This Row],[Embarked]]="C",1,0)</f>
        <v>0</v>
      </c>
      <c r="O48" s="4">
        <f>IF(Table134[[#This Row],[Sex]]="male",1,0)</f>
        <v>1</v>
      </c>
      <c r="P48" s="4">
        <v>1</v>
      </c>
      <c r="AC48" s="12">
        <f>SUMPRODUCT(Table13[[#This Row],[SibSp]:[Ones]],$R$4:$AA$4)</f>
        <v>-6.3996325007271149E-2</v>
      </c>
      <c r="AD48" s="12">
        <f>SUMPRODUCT(Table134[[#This Row],[SibSp]:[Ones]],$R$5:$AA$5)</f>
        <v>-3.3532254387164482</v>
      </c>
      <c r="AE48" s="11">
        <f t="shared" si="0"/>
        <v>0</v>
      </c>
      <c r="AF48" s="11">
        <f t="shared" si="1"/>
        <v>0</v>
      </c>
      <c r="AG48" s="11">
        <f t="shared" si="2"/>
        <v>0</v>
      </c>
      <c r="AH48" s="11">
        <f>(Table134[[#This Row],[Survived]]-AG48)^2</f>
        <v>0</v>
      </c>
    </row>
    <row r="49" spans="1:34" x14ac:dyDescent="0.25">
      <c r="A49" s="4">
        <v>0</v>
      </c>
      <c r="B49" s="4" t="s">
        <v>11</v>
      </c>
      <c r="C49" s="4">
        <v>3</v>
      </c>
      <c r="D49" s="4" t="s">
        <v>8</v>
      </c>
      <c r="E49" s="4">
        <v>22</v>
      </c>
      <c r="F49" s="5">
        <v>7.2291999999999996</v>
      </c>
      <c r="G49" s="4">
        <v>0</v>
      </c>
      <c r="H49" s="4">
        <v>0</v>
      </c>
      <c r="I49" s="11">
        <f>Table134[[#This Row],[Age]]/$E$1</f>
        <v>0.27500000000000002</v>
      </c>
      <c r="J49" s="11">
        <f>LOG10(Table134[[#This Row],[Fare]]+1)</f>
        <v>0.91535761741483168</v>
      </c>
      <c r="K49" s="4">
        <f>IF(Table134[[#This Row],[Pclass]]=1,1,0)</f>
        <v>0</v>
      </c>
      <c r="L49" s="4">
        <f>IF(Table134[[#This Row],[Pclass]]=2,1,0)</f>
        <v>0</v>
      </c>
      <c r="M49" s="4">
        <f>IF(Table134[[#This Row],[Embarked]]="S",1,0)</f>
        <v>0</v>
      </c>
      <c r="N49" s="4">
        <f>IF(Table134[[#This Row],[Embarked]]="C",1,0)</f>
        <v>1</v>
      </c>
      <c r="O49" s="4">
        <f>IF(Table134[[#This Row],[Sex]]="male",1,0)</f>
        <v>1</v>
      </c>
      <c r="P49" s="4">
        <v>1</v>
      </c>
      <c r="AC49" s="12">
        <f>SUMPRODUCT(Table13[[#This Row],[SibSp]:[Ones]],$R$4:$AA$4)</f>
        <v>0.2041376844536113</v>
      </c>
      <c r="AD49" s="12">
        <f>SUMPRODUCT(Table134[[#This Row],[SibSp]:[Ones]],$R$5:$AA$5)</f>
        <v>-0.92016187119569393</v>
      </c>
      <c r="AE49" s="11">
        <f t="shared" si="0"/>
        <v>0.2041376844536113</v>
      </c>
      <c r="AF49" s="11">
        <f t="shared" si="1"/>
        <v>0</v>
      </c>
      <c r="AG49" s="11">
        <f t="shared" si="2"/>
        <v>0.2041376844536113</v>
      </c>
      <c r="AH49" s="11">
        <f>(Table134[[#This Row],[Survived]]-AG49)^2</f>
        <v>4.1672194214082178E-2</v>
      </c>
    </row>
    <row r="50" spans="1:34" x14ac:dyDescent="0.25">
      <c r="A50" s="4">
        <v>0</v>
      </c>
      <c r="B50" s="4" t="s">
        <v>9</v>
      </c>
      <c r="C50" s="4">
        <v>1</v>
      </c>
      <c r="D50" s="4" t="s">
        <v>8</v>
      </c>
      <c r="E50" s="4">
        <v>45</v>
      </c>
      <c r="F50" s="5">
        <v>83.474999999999994</v>
      </c>
      <c r="G50" s="4">
        <v>1</v>
      </c>
      <c r="H50" s="4">
        <v>0</v>
      </c>
      <c r="I50" s="11">
        <f>Table134[[#This Row],[Age]]/$E$1</f>
        <v>0.5625</v>
      </c>
      <c r="J50" s="11">
        <f>LOG10(Table134[[#This Row],[Fare]]+1)</f>
        <v>1.9267282004469339</v>
      </c>
      <c r="K50" s="4">
        <f>IF(Table134[[#This Row],[Pclass]]=1,1,0)</f>
        <v>1</v>
      </c>
      <c r="L50" s="4">
        <f>IF(Table134[[#This Row],[Pclass]]=2,1,0)</f>
        <v>0</v>
      </c>
      <c r="M50" s="4">
        <f>IF(Table134[[#This Row],[Embarked]]="S",1,0)</f>
        <v>1</v>
      </c>
      <c r="N50" s="4">
        <f>IF(Table134[[#This Row],[Embarked]]="C",1,0)</f>
        <v>0</v>
      </c>
      <c r="O50" s="4">
        <f>IF(Table134[[#This Row],[Sex]]="male",1,0)</f>
        <v>1</v>
      </c>
      <c r="P50" s="4">
        <v>1</v>
      </c>
      <c r="AC50" s="12">
        <f>SUMPRODUCT(Table13[[#This Row],[SibSp]:[Ones]],$R$4:$AA$4)</f>
        <v>0.33556590310221801</v>
      </c>
      <c r="AD50" s="12">
        <f>SUMPRODUCT(Table134[[#This Row],[SibSp]:[Ones]],$R$5:$AA$5)</f>
        <v>-2.4052272068783749</v>
      </c>
      <c r="AE50" s="11">
        <f t="shared" si="0"/>
        <v>0.33556590310221801</v>
      </c>
      <c r="AF50" s="11">
        <f t="shared" si="1"/>
        <v>0</v>
      </c>
      <c r="AG50" s="11">
        <f t="shared" si="2"/>
        <v>0.33556590310221801</v>
      </c>
      <c r="AH50" s="11">
        <f>(Table134[[#This Row],[Survived]]-AG50)^2</f>
        <v>0.11260447532480716</v>
      </c>
    </row>
    <row r="51" spans="1:34" x14ac:dyDescent="0.25">
      <c r="A51" s="4">
        <v>0</v>
      </c>
      <c r="B51" s="4" t="s">
        <v>9</v>
      </c>
      <c r="C51" s="4">
        <v>3</v>
      </c>
      <c r="D51" s="4" t="s">
        <v>8</v>
      </c>
      <c r="E51" s="4">
        <v>4</v>
      </c>
      <c r="F51" s="5">
        <v>27.9</v>
      </c>
      <c r="G51" s="4">
        <v>3</v>
      </c>
      <c r="H51" s="4">
        <v>2</v>
      </c>
      <c r="I51" s="11">
        <f>Table134[[#This Row],[Age]]/$E$1</f>
        <v>0.05</v>
      </c>
      <c r="J51" s="11">
        <f>LOG10(Table134[[#This Row],[Fare]]+1)</f>
        <v>1.4608978427565478</v>
      </c>
      <c r="K51" s="4">
        <f>IF(Table134[[#This Row],[Pclass]]=1,1,0)</f>
        <v>0</v>
      </c>
      <c r="L51" s="4">
        <f>IF(Table134[[#This Row],[Pclass]]=2,1,0)</f>
        <v>0</v>
      </c>
      <c r="M51" s="4">
        <f>IF(Table134[[#This Row],[Embarked]]="S",1,0)</f>
        <v>1</v>
      </c>
      <c r="N51" s="4">
        <f>IF(Table134[[#This Row],[Embarked]]="C",1,0)</f>
        <v>0</v>
      </c>
      <c r="O51" s="4">
        <f>IF(Table134[[#This Row],[Sex]]="male",1,0)</f>
        <v>1</v>
      </c>
      <c r="P51" s="4">
        <v>1</v>
      </c>
      <c r="AC51" s="12">
        <f>SUMPRODUCT(Table13[[#This Row],[SibSp]:[Ones]],$R$4:$AA$4)</f>
        <v>9.0771966669925042E-2</v>
      </c>
      <c r="AD51" s="12">
        <f>SUMPRODUCT(Table134[[#This Row],[SibSp]:[Ones]],$R$5:$AA$5)</f>
        <v>-2.9962945725983081</v>
      </c>
      <c r="AE51" s="11">
        <f t="shared" si="0"/>
        <v>9.0771966669925042E-2</v>
      </c>
      <c r="AF51" s="11">
        <f t="shared" si="1"/>
        <v>0</v>
      </c>
      <c r="AG51" s="11">
        <f t="shared" si="2"/>
        <v>9.0771966669925042E-2</v>
      </c>
      <c r="AH51" s="11">
        <f>(Table134[[#This Row],[Survived]]-AG51)^2</f>
        <v>8.2395499331259833E-3</v>
      </c>
    </row>
    <row r="52" spans="1:34" x14ac:dyDescent="0.25">
      <c r="A52" s="4">
        <v>1</v>
      </c>
      <c r="B52" s="4" t="s">
        <v>9</v>
      </c>
      <c r="C52" s="4">
        <v>2</v>
      </c>
      <c r="D52" s="4" t="s">
        <v>10</v>
      </c>
      <c r="E52" s="4">
        <v>29</v>
      </c>
      <c r="F52" s="5">
        <v>10.5</v>
      </c>
      <c r="G52" s="4">
        <v>0</v>
      </c>
      <c r="H52" s="4">
        <v>0</v>
      </c>
      <c r="I52" s="11">
        <f>Table134[[#This Row],[Age]]/$E$1</f>
        <v>0.36249999999999999</v>
      </c>
      <c r="J52" s="11">
        <f>LOG10(Table134[[#This Row],[Fare]]+1)</f>
        <v>1.0606978403536116</v>
      </c>
      <c r="K52" s="4">
        <f>IF(Table134[[#This Row],[Pclass]]=1,1,0)</f>
        <v>0</v>
      </c>
      <c r="L52" s="4">
        <f>IF(Table134[[#This Row],[Pclass]]=2,1,0)</f>
        <v>1</v>
      </c>
      <c r="M52" s="4">
        <f>IF(Table134[[#This Row],[Embarked]]="S",1,0)</f>
        <v>1</v>
      </c>
      <c r="N52" s="4">
        <f>IF(Table134[[#This Row],[Embarked]]="C",1,0)</f>
        <v>0</v>
      </c>
      <c r="O52" s="4">
        <f>IF(Table134[[#This Row],[Sex]]="male",1,0)</f>
        <v>0</v>
      </c>
      <c r="P52" s="4">
        <v>1</v>
      </c>
      <c r="AC52" s="12">
        <f>SUMPRODUCT(Table13[[#This Row],[SibSp]:[Ones]],$R$4:$AA$4)</f>
        <v>0.7795478829992073</v>
      </c>
      <c r="AD52" s="12">
        <f>SUMPRODUCT(Table134[[#This Row],[SibSp]:[Ones]],$R$5:$AA$5)</f>
        <v>-1.4578702123100495</v>
      </c>
      <c r="AE52" s="11">
        <f t="shared" si="0"/>
        <v>0.7795478829992073</v>
      </c>
      <c r="AF52" s="11">
        <f t="shared" si="1"/>
        <v>0</v>
      </c>
      <c r="AG52" s="11">
        <f t="shared" si="2"/>
        <v>0.7795478829992073</v>
      </c>
      <c r="AH52" s="11">
        <f>(Table134[[#This Row],[Survived]]-AG52)^2</f>
        <v>4.8599135890131193E-2</v>
      </c>
    </row>
    <row r="53" spans="1:34" x14ac:dyDescent="0.25">
      <c r="A53" s="4">
        <v>0</v>
      </c>
      <c r="B53" s="4" t="s">
        <v>9</v>
      </c>
      <c r="C53" s="4">
        <v>3</v>
      </c>
      <c r="D53" s="4" t="s">
        <v>8</v>
      </c>
      <c r="E53" s="4">
        <v>19</v>
      </c>
      <c r="F53" s="5">
        <v>8.1583000000000006</v>
      </c>
      <c r="G53" s="4">
        <v>0</v>
      </c>
      <c r="H53" s="4">
        <v>0</v>
      </c>
      <c r="I53" s="11">
        <f>Table134[[#This Row],[Age]]/$E$1</f>
        <v>0.23749999999999999</v>
      </c>
      <c r="J53" s="11">
        <f>LOG10(Table134[[#This Row],[Fare]]+1)</f>
        <v>0.96181486568333707</v>
      </c>
      <c r="K53" s="4">
        <f>IF(Table134[[#This Row],[Pclass]]=1,1,0)</f>
        <v>0</v>
      </c>
      <c r="L53" s="4">
        <f>IF(Table134[[#This Row],[Pclass]]=2,1,0)</f>
        <v>0</v>
      </c>
      <c r="M53" s="4">
        <f>IF(Table134[[#This Row],[Embarked]]="S",1,0)</f>
        <v>1</v>
      </c>
      <c r="N53" s="4">
        <f>IF(Table134[[#This Row],[Embarked]]="C",1,0)</f>
        <v>0</v>
      </c>
      <c r="O53" s="4">
        <f>IF(Table134[[#This Row],[Sex]]="male",1,0)</f>
        <v>1</v>
      </c>
      <c r="P53" s="4">
        <v>1</v>
      </c>
      <c r="AC53" s="12">
        <f>SUMPRODUCT(Table13[[#This Row],[SibSp]:[Ones]],$R$4:$AA$4)</f>
        <v>0.15999494007414961</v>
      </c>
      <c r="AD53" s="12">
        <f>SUMPRODUCT(Table134[[#This Row],[SibSp]:[Ones]],$R$5:$AA$5)</f>
        <v>-1.5478631127613782</v>
      </c>
      <c r="AE53" s="11">
        <f t="shared" si="0"/>
        <v>0.15999494007414961</v>
      </c>
      <c r="AF53" s="11">
        <f t="shared" si="1"/>
        <v>0</v>
      </c>
      <c r="AG53" s="11">
        <f t="shared" si="2"/>
        <v>0.15999494007414961</v>
      </c>
      <c r="AH53" s="11">
        <f>(Table134[[#This Row],[Survived]]-AG53)^2</f>
        <v>2.5598380849330724E-2</v>
      </c>
    </row>
    <row r="54" spans="1:34" x14ac:dyDescent="0.25">
      <c r="A54" s="4">
        <v>1</v>
      </c>
      <c r="B54" s="4" t="s">
        <v>9</v>
      </c>
      <c r="C54" s="4">
        <v>3</v>
      </c>
      <c r="D54" s="4" t="s">
        <v>10</v>
      </c>
      <c r="E54" s="4">
        <v>17</v>
      </c>
      <c r="F54" s="5">
        <v>7.9249999999999998</v>
      </c>
      <c r="G54" s="4">
        <v>4</v>
      </c>
      <c r="H54" s="4">
        <v>2</v>
      </c>
      <c r="I54" s="11">
        <f>Table134[[#This Row],[Age]]/$E$1</f>
        <v>0.21249999999999999</v>
      </c>
      <c r="J54" s="11">
        <f>LOG10(Table134[[#This Row],[Fare]]+1)</f>
        <v>0.95060822478423079</v>
      </c>
      <c r="K54" s="4">
        <f>IF(Table134[[#This Row],[Pclass]]=1,1,0)</f>
        <v>0</v>
      </c>
      <c r="L54" s="4">
        <f>IF(Table134[[#This Row],[Pclass]]=2,1,0)</f>
        <v>0</v>
      </c>
      <c r="M54" s="4">
        <f>IF(Table134[[#This Row],[Embarked]]="S",1,0)</f>
        <v>1</v>
      </c>
      <c r="N54" s="4">
        <f>IF(Table134[[#This Row],[Embarked]]="C",1,0)</f>
        <v>0</v>
      </c>
      <c r="O54" s="4">
        <f>IF(Table134[[#This Row],[Sex]]="male",1,0)</f>
        <v>0</v>
      </c>
      <c r="P54" s="4">
        <v>1</v>
      </c>
      <c r="AC54" s="12">
        <f>SUMPRODUCT(Table13[[#This Row],[SibSp]:[Ones]],$R$4:$AA$4)</f>
        <v>0.4036635359054605</v>
      </c>
      <c r="AD54" s="12">
        <f>SUMPRODUCT(Table134[[#This Row],[SibSp]:[Ones]],$R$5:$AA$5)</f>
        <v>-2.6987699278137516</v>
      </c>
      <c r="AE54" s="11">
        <f t="shared" si="0"/>
        <v>0.4036635359054605</v>
      </c>
      <c r="AF54" s="11">
        <f t="shared" si="1"/>
        <v>0</v>
      </c>
      <c r="AG54" s="11">
        <f t="shared" si="2"/>
        <v>0.4036635359054605</v>
      </c>
      <c r="AH54" s="11">
        <f>(Table134[[#This Row],[Survived]]-AG54)^2</f>
        <v>0.35561717840877793</v>
      </c>
    </row>
    <row r="55" spans="1:34" x14ac:dyDescent="0.25">
      <c r="A55" s="4">
        <v>0</v>
      </c>
      <c r="B55" s="4" t="s">
        <v>9</v>
      </c>
      <c r="C55" s="4">
        <v>3</v>
      </c>
      <c r="D55" s="4" t="s">
        <v>8</v>
      </c>
      <c r="E55" s="4">
        <v>26</v>
      </c>
      <c r="F55" s="5">
        <v>8.6624999999999996</v>
      </c>
      <c r="G55" s="4">
        <v>2</v>
      </c>
      <c r="H55" s="4">
        <v>0</v>
      </c>
      <c r="I55" s="11">
        <f>Table134[[#This Row],[Age]]/$E$1</f>
        <v>0.32500000000000001</v>
      </c>
      <c r="J55" s="11">
        <f>LOG10(Table134[[#This Row],[Fare]]+1)</f>
        <v>0.98508950692638131</v>
      </c>
      <c r="K55" s="4">
        <f>IF(Table134[[#This Row],[Pclass]]=1,1,0)</f>
        <v>0</v>
      </c>
      <c r="L55" s="4">
        <f>IF(Table134[[#This Row],[Pclass]]=2,1,0)</f>
        <v>0</v>
      </c>
      <c r="M55" s="4">
        <f>IF(Table134[[#This Row],[Embarked]]="S",1,0)</f>
        <v>1</v>
      </c>
      <c r="N55" s="4">
        <f>IF(Table134[[#This Row],[Embarked]]="C",1,0)</f>
        <v>0</v>
      </c>
      <c r="O55" s="4">
        <f>IF(Table134[[#This Row],[Sex]]="male",1,0)</f>
        <v>1</v>
      </c>
      <c r="P55" s="4">
        <v>1</v>
      </c>
      <c r="AC55" s="12">
        <f>SUMPRODUCT(Table13[[#This Row],[SibSp]:[Ones]],$R$4:$AA$4)</f>
        <v>-4.1860617753167739E-3</v>
      </c>
      <c r="AD55" s="12">
        <f>SUMPRODUCT(Table134[[#This Row],[SibSp]:[Ones]],$R$5:$AA$5)</f>
        <v>-1.7828609136845788</v>
      </c>
      <c r="AE55" s="11">
        <f t="shared" si="0"/>
        <v>0</v>
      </c>
      <c r="AF55" s="11">
        <f t="shared" si="1"/>
        <v>0</v>
      </c>
      <c r="AG55" s="11">
        <f t="shared" si="2"/>
        <v>0</v>
      </c>
      <c r="AH55" s="11">
        <f>(Table134[[#This Row],[Survived]]-AG55)^2</f>
        <v>0</v>
      </c>
    </row>
    <row r="56" spans="1:34" x14ac:dyDescent="0.25">
      <c r="A56" s="4">
        <v>0</v>
      </c>
      <c r="B56" s="4" t="s">
        <v>9</v>
      </c>
      <c r="C56" s="4">
        <v>2</v>
      </c>
      <c r="D56" s="4" t="s">
        <v>8</v>
      </c>
      <c r="E56" s="4">
        <v>32</v>
      </c>
      <c r="F56" s="5">
        <v>10.5</v>
      </c>
      <c r="G56" s="4">
        <v>0</v>
      </c>
      <c r="H56" s="4">
        <v>0</v>
      </c>
      <c r="I56" s="11">
        <f>Table134[[#This Row],[Age]]/$E$1</f>
        <v>0.4</v>
      </c>
      <c r="J56" s="11">
        <f>LOG10(Table134[[#This Row],[Fare]]+1)</f>
        <v>1.0606978403536116</v>
      </c>
      <c r="K56" s="4">
        <f>IF(Table134[[#This Row],[Pclass]]=1,1,0)</f>
        <v>0</v>
      </c>
      <c r="L56" s="4">
        <f>IF(Table134[[#This Row],[Pclass]]=2,1,0)</f>
        <v>1</v>
      </c>
      <c r="M56" s="4">
        <f>IF(Table134[[#This Row],[Embarked]]="S",1,0)</f>
        <v>1</v>
      </c>
      <c r="N56" s="4">
        <f>IF(Table134[[#This Row],[Embarked]]="C",1,0)</f>
        <v>0</v>
      </c>
      <c r="O56" s="4">
        <f>IF(Table134[[#This Row],[Sex]]="male",1,0)</f>
        <v>1</v>
      </c>
      <c r="P56" s="4">
        <v>1</v>
      </c>
      <c r="AC56" s="12">
        <f>SUMPRODUCT(Table13[[#This Row],[SibSp]:[Ones]],$R$4:$AA$4)</f>
        <v>0.26904204003882681</v>
      </c>
      <c r="AD56" s="12">
        <f>SUMPRODUCT(Table134[[#This Row],[SibSp]:[Ones]],$R$5:$AA$5)</f>
        <v>-1.5328374232965445</v>
      </c>
      <c r="AE56" s="11">
        <f t="shared" si="0"/>
        <v>0.26904204003882681</v>
      </c>
      <c r="AF56" s="11">
        <f t="shared" si="1"/>
        <v>0</v>
      </c>
      <c r="AG56" s="11">
        <f t="shared" si="2"/>
        <v>0.26904204003882681</v>
      </c>
      <c r="AH56" s="11">
        <f>(Table134[[#This Row],[Survived]]-AG56)^2</f>
        <v>7.2383619308253697E-2</v>
      </c>
    </row>
    <row r="57" spans="1:34" x14ac:dyDescent="0.25">
      <c r="A57" s="4">
        <v>0</v>
      </c>
      <c r="B57" s="4" t="s">
        <v>9</v>
      </c>
      <c r="C57" s="4">
        <v>3</v>
      </c>
      <c r="D57" s="4" t="s">
        <v>10</v>
      </c>
      <c r="E57" s="4">
        <v>16</v>
      </c>
      <c r="F57" s="5">
        <v>46.9</v>
      </c>
      <c r="G57" s="4">
        <v>5</v>
      </c>
      <c r="H57" s="4">
        <v>2</v>
      </c>
      <c r="I57" s="11">
        <f>Table134[[#This Row],[Age]]/$E$1</f>
        <v>0.2</v>
      </c>
      <c r="J57" s="11">
        <f>LOG10(Table134[[#This Row],[Fare]]+1)</f>
        <v>1.6803355134145632</v>
      </c>
      <c r="K57" s="4">
        <f>IF(Table134[[#This Row],[Pclass]]=1,1,0)</f>
        <v>0</v>
      </c>
      <c r="L57" s="4">
        <f>IF(Table134[[#This Row],[Pclass]]=2,1,0)</f>
        <v>0</v>
      </c>
      <c r="M57" s="4">
        <f>IF(Table134[[#This Row],[Embarked]]="S",1,0)</f>
        <v>1</v>
      </c>
      <c r="N57" s="4">
        <f>IF(Table134[[#This Row],[Embarked]]="C",1,0)</f>
        <v>0</v>
      </c>
      <c r="O57" s="4">
        <f>IF(Table134[[#This Row],[Sex]]="male",1,0)</f>
        <v>0</v>
      </c>
      <c r="P57" s="4">
        <v>1</v>
      </c>
      <c r="AC57" s="12">
        <f>SUMPRODUCT(Table13[[#This Row],[SibSp]:[Ones]],$R$4:$AA$4)</f>
        <v>0.38860259417603377</v>
      </c>
      <c r="AD57" s="12">
        <f>SUMPRODUCT(Table134[[#This Row],[SibSp]:[Ones]],$R$5:$AA$5)</f>
        <v>-3.2682540452987601</v>
      </c>
      <c r="AE57" s="11">
        <f t="shared" si="0"/>
        <v>0.38860259417603377</v>
      </c>
      <c r="AF57" s="11">
        <f t="shared" si="1"/>
        <v>0</v>
      </c>
      <c r="AG57" s="11">
        <f t="shared" si="2"/>
        <v>0.38860259417603377</v>
      </c>
      <c r="AH57" s="11">
        <f>(Table134[[#This Row],[Survived]]-AG57)^2</f>
        <v>0.15101197620034321</v>
      </c>
    </row>
    <row r="58" spans="1:34" x14ac:dyDescent="0.25">
      <c r="A58" s="4">
        <v>0</v>
      </c>
      <c r="B58" s="4" t="s">
        <v>9</v>
      </c>
      <c r="C58" s="4">
        <v>2</v>
      </c>
      <c r="D58" s="4" t="s">
        <v>8</v>
      </c>
      <c r="E58" s="4">
        <v>21</v>
      </c>
      <c r="F58" s="5">
        <v>73.5</v>
      </c>
      <c r="G58" s="4">
        <v>0</v>
      </c>
      <c r="H58" s="4">
        <v>0</v>
      </c>
      <c r="I58" s="11">
        <f>Table134[[#This Row],[Age]]/$E$1</f>
        <v>0.26250000000000001</v>
      </c>
      <c r="J58" s="11">
        <f>LOG10(Table134[[#This Row],[Fare]]+1)</f>
        <v>1.8721562727482928</v>
      </c>
      <c r="K58" s="4">
        <f>IF(Table134[[#This Row],[Pclass]]=1,1,0)</f>
        <v>0</v>
      </c>
      <c r="L58" s="4">
        <f>IF(Table134[[#This Row],[Pclass]]=2,1,0)</f>
        <v>1</v>
      </c>
      <c r="M58" s="4">
        <f>IF(Table134[[#This Row],[Embarked]]="S",1,0)</f>
        <v>1</v>
      </c>
      <c r="N58" s="4">
        <f>IF(Table134[[#This Row],[Embarked]]="C",1,0)</f>
        <v>0</v>
      </c>
      <c r="O58" s="4">
        <f>IF(Table134[[#This Row],[Sex]]="male",1,0)</f>
        <v>1</v>
      </c>
      <c r="P58" s="4">
        <v>1</v>
      </c>
      <c r="AC58" s="12">
        <f>SUMPRODUCT(Table13[[#This Row],[SibSp]:[Ones]],$R$4:$AA$4)</f>
        <v>0.38760117832104601</v>
      </c>
      <c r="AD58" s="12">
        <f>SUMPRODUCT(Table134[[#This Row],[SibSp]:[Ones]],$R$5:$AA$5)</f>
        <v>-2.0509879840852765</v>
      </c>
      <c r="AE58" s="11">
        <f t="shared" si="0"/>
        <v>0.38760117832104601</v>
      </c>
      <c r="AF58" s="11">
        <f t="shared" si="1"/>
        <v>0</v>
      </c>
      <c r="AG58" s="11">
        <f t="shared" si="2"/>
        <v>0.38760117832104601</v>
      </c>
      <c r="AH58" s="11">
        <f>(Table134[[#This Row],[Survived]]-AG58)^2</f>
        <v>0.1502346734358633</v>
      </c>
    </row>
    <row r="59" spans="1:34" x14ac:dyDescent="0.25">
      <c r="A59" s="4">
        <v>0</v>
      </c>
      <c r="B59" s="4" t="s">
        <v>11</v>
      </c>
      <c r="C59" s="4">
        <v>3</v>
      </c>
      <c r="D59" s="4" t="s">
        <v>8</v>
      </c>
      <c r="E59" s="4">
        <v>26</v>
      </c>
      <c r="F59" s="5">
        <v>14.4542</v>
      </c>
      <c r="G59" s="4">
        <v>1</v>
      </c>
      <c r="H59" s="4">
        <v>0</v>
      </c>
      <c r="I59" s="11">
        <f>Table134[[#This Row],[Age]]/$E$1</f>
        <v>0.32500000000000001</v>
      </c>
      <c r="J59" s="11">
        <f>LOG10(Table134[[#This Row],[Fare]]+1)</f>
        <v>1.1890465283525415</v>
      </c>
      <c r="K59" s="4">
        <f>IF(Table134[[#This Row],[Pclass]]=1,1,0)</f>
        <v>0</v>
      </c>
      <c r="L59" s="4">
        <f>IF(Table134[[#This Row],[Pclass]]=2,1,0)</f>
        <v>0</v>
      </c>
      <c r="M59" s="4">
        <f>IF(Table134[[#This Row],[Embarked]]="S",1,0)</f>
        <v>0</v>
      </c>
      <c r="N59" s="4">
        <f>IF(Table134[[#This Row],[Embarked]]="C",1,0)</f>
        <v>1</v>
      </c>
      <c r="O59" s="4">
        <f>IF(Table134[[#This Row],[Sex]]="male",1,0)</f>
        <v>1</v>
      </c>
      <c r="P59" s="4">
        <v>1</v>
      </c>
      <c r="AC59" s="12">
        <f>SUMPRODUCT(Table13[[#This Row],[SibSp]:[Ones]],$R$4:$AA$4)</f>
        <v>0.13100231552064256</v>
      </c>
      <c r="AD59" s="12">
        <f>SUMPRODUCT(Table134[[#This Row],[SibSp]:[Ones]],$R$5:$AA$5)</f>
        <v>-1.1999242754918731</v>
      </c>
      <c r="AE59" s="11">
        <f t="shared" si="0"/>
        <v>0.13100231552064256</v>
      </c>
      <c r="AF59" s="11">
        <f t="shared" si="1"/>
        <v>0</v>
      </c>
      <c r="AG59" s="11">
        <f t="shared" si="2"/>
        <v>0.13100231552064256</v>
      </c>
      <c r="AH59" s="11">
        <f>(Table134[[#This Row],[Survived]]-AG59)^2</f>
        <v>1.7161606671769986E-2</v>
      </c>
    </row>
    <row r="60" spans="1:34" x14ac:dyDescent="0.25">
      <c r="A60" s="4">
        <v>1</v>
      </c>
      <c r="B60" s="4" t="s">
        <v>9</v>
      </c>
      <c r="C60" s="4">
        <v>3</v>
      </c>
      <c r="D60" s="4" t="s">
        <v>8</v>
      </c>
      <c r="E60" s="4">
        <v>32</v>
      </c>
      <c r="F60" s="5">
        <v>56.495800000000003</v>
      </c>
      <c r="G60" s="4">
        <v>0</v>
      </c>
      <c r="H60" s="4">
        <v>0</v>
      </c>
      <c r="I60" s="11">
        <f>Table134[[#This Row],[Age]]/$E$1</f>
        <v>0.4</v>
      </c>
      <c r="J60" s="11">
        <f>LOG10(Table134[[#This Row],[Fare]]+1)</f>
        <v>1.7596361211514699</v>
      </c>
      <c r="K60" s="4">
        <f>IF(Table134[[#This Row],[Pclass]]=1,1,0)</f>
        <v>0</v>
      </c>
      <c r="L60" s="4">
        <f>IF(Table134[[#This Row],[Pclass]]=2,1,0)</f>
        <v>0</v>
      </c>
      <c r="M60" s="4">
        <f>IF(Table134[[#This Row],[Embarked]]="S",1,0)</f>
        <v>1</v>
      </c>
      <c r="N60" s="4">
        <f>IF(Table134[[#This Row],[Embarked]]="C",1,0)</f>
        <v>0</v>
      </c>
      <c r="O60" s="4">
        <f>IF(Table134[[#This Row],[Sex]]="male",1,0)</f>
        <v>1</v>
      </c>
      <c r="P60" s="4">
        <v>1</v>
      </c>
      <c r="AC60" s="12">
        <f>SUMPRODUCT(Table13[[#This Row],[SibSp]:[Ones]],$R$4:$AA$4)</f>
        <v>0.10417893910290765</v>
      </c>
      <c r="AD60" s="12">
        <f>SUMPRODUCT(Table134[[#This Row],[SibSp]:[Ones]],$R$5:$AA$5)</f>
        <v>-2.0275243873510433</v>
      </c>
      <c r="AE60" s="11">
        <f t="shared" si="0"/>
        <v>0.10417893910290765</v>
      </c>
      <c r="AF60" s="11">
        <f t="shared" si="1"/>
        <v>0</v>
      </c>
      <c r="AG60" s="11">
        <f t="shared" si="2"/>
        <v>0.10417893910290765</v>
      </c>
      <c r="AH60" s="11">
        <f>(Table134[[#This Row],[Survived]]-AG60)^2</f>
        <v>0.80249537314679209</v>
      </c>
    </row>
    <row r="61" spans="1:34" x14ac:dyDescent="0.25">
      <c r="A61" s="4">
        <v>0</v>
      </c>
      <c r="B61" s="4" t="s">
        <v>9</v>
      </c>
      <c r="C61" s="4">
        <v>3</v>
      </c>
      <c r="D61" s="4" t="s">
        <v>8</v>
      </c>
      <c r="E61" s="4">
        <v>25</v>
      </c>
      <c r="F61" s="5">
        <v>7.65</v>
      </c>
      <c r="G61" s="4">
        <v>0</v>
      </c>
      <c r="H61" s="4">
        <v>0</v>
      </c>
      <c r="I61" s="11">
        <f>Table134[[#This Row],[Age]]/$E$1</f>
        <v>0.3125</v>
      </c>
      <c r="J61" s="11">
        <f>LOG10(Table134[[#This Row],[Fare]]+1)</f>
        <v>0.93701610746481423</v>
      </c>
      <c r="K61" s="4">
        <f>IF(Table134[[#This Row],[Pclass]]=1,1,0)</f>
        <v>0</v>
      </c>
      <c r="L61" s="4">
        <f>IF(Table134[[#This Row],[Pclass]]=2,1,0)</f>
        <v>0</v>
      </c>
      <c r="M61" s="4">
        <f>IF(Table134[[#This Row],[Embarked]]="S",1,0)</f>
        <v>1</v>
      </c>
      <c r="N61" s="4">
        <f>IF(Table134[[#This Row],[Embarked]]="C",1,0)</f>
        <v>0</v>
      </c>
      <c r="O61" s="4">
        <f>IF(Table134[[#This Row],[Sex]]="male",1,0)</f>
        <v>1</v>
      </c>
      <c r="P61" s="4">
        <v>1</v>
      </c>
      <c r="AC61" s="12">
        <f>SUMPRODUCT(Table13[[#This Row],[SibSp]:[Ones]],$R$4:$AA$4)</f>
        <v>0.11537480067271944</v>
      </c>
      <c r="AD61" s="12">
        <f>SUMPRODUCT(Table134[[#This Row],[SibSp]:[Ones]],$R$5:$AA$5)</f>
        <v>-1.5249453047248054</v>
      </c>
      <c r="AE61" s="11">
        <f t="shared" si="0"/>
        <v>0.11537480067271944</v>
      </c>
      <c r="AF61" s="11">
        <f t="shared" si="1"/>
        <v>0</v>
      </c>
      <c r="AG61" s="11">
        <f t="shared" si="2"/>
        <v>0.11537480067271944</v>
      </c>
      <c r="AH61" s="11">
        <f>(Table134[[#This Row],[Survived]]-AG61)^2</f>
        <v>1.3311344630269742E-2</v>
      </c>
    </row>
    <row r="62" spans="1:34" x14ac:dyDescent="0.25">
      <c r="A62" s="4">
        <v>1</v>
      </c>
      <c r="B62" s="4" t="s">
        <v>9</v>
      </c>
      <c r="C62" s="4">
        <v>2</v>
      </c>
      <c r="D62" s="4" t="s">
        <v>8</v>
      </c>
      <c r="E62" s="4">
        <v>0.83</v>
      </c>
      <c r="F62" s="5">
        <v>29</v>
      </c>
      <c r="G62" s="4">
        <v>0</v>
      </c>
      <c r="H62" s="4">
        <v>2</v>
      </c>
      <c r="I62" s="11">
        <f>Table134[[#This Row],[Age]]/$E$1</f>
        <v>1.0374999999999999E-2</v>
      </c>
      <c r="J62" s="11">
        <f>LOG10(Table134[[#This Row],[Fare]]+1)</f>
        <v>1.4771212547196624</v>
      </c>
      <c r="K62" s="4">
        <f>IF(Table134[[#This Row],[Pclass]]=1,1,0)</f>
        <v>0</v>
      </c>
      <c r="L62" s="4">
        <f>IF(Table134[[#This Row],[Pclass]]=2,1,0)</f>
        <v>1</v>
      </c>
      <c r="M62" s="4">
        <f>IF(Table134[[#This Row],[Embarked]]="S",1,0)</f>
        <v>1</v>
      </c>
      <c r="N62" s="4">
        <f>IF(Table134[[#This Row],[Embarked]]="C",1,0)</f>
        <v>0</v>
      </c>
      <c r="O62" s="4">
        <f>IF(Table134[[#This Row],[Sex]]="male",1,0)</f>
        <v>1</v>
      </c>
      <c r="P62" s="4">
        <v>1</v>
      </c>
      <c r="AC62" s="12">
        <f>SUMPRODUCT(Table13[[#This Row],[SibSp]:[Ones]],$R$4:$AA$4)</f>
        <v>0.48484097506882073</v>
      </c>
      <c r="AD62" s="12">
        <f>SUMPRODUCT(Table134[[#This Row],[SibSp]:[Ones]],$R$5:$AA$5)</f>
        <v>-2.6061831934822228</v>
      </c>
      <c r="AE62" s="11">
        <f t="shared" si="0"/>
        <v>0.48484097506882073</v>
      </c>
      <c r="AF62" s="11">
        <f t="shared" si="1"/>
        <v>0</v>
      </c>
      <c r="AG62" s="11">
        <f t="shared" si="2"/>
        <v>0.48484097506882073</v>
      </c>
      <c r="AH62" s="11">
        <f>(Table134[[#This Row],[Survived]]-AG62)^2</f>
        <v>0.26538882096804339</v>
      </c>
    </row>
    <row r="63" spans="1:34" x14ac:dyDescent="0.25">
      <c r="A63" s="4">
        <v>1</v>
      </c>
      <c r="B63" s="4" t="s">
        <v>9</v>
      </c>
      <c r="C63" s="4">
        <v>3</v>
      </c>
      <c r="D63" s="4" t="s">
        <v>10</v>
      </c>
      <c r="E63" s="4">
        <v>30</v>
      </c>
      <c r="F63" s="5">
        <v>12.475</v>
      </c>
      <c r="G63" s="4">
        <v>0</v>
      </c>
      <c r="H63" s="4">
        <v>0</v>
      </c>
      <c r="I63" s="11">
        <f>Table134[[#This Row],[Age]]/$E$1</f>
        <v>0.375</v>
      </c>
      <c r="J63" s="11">
        <f>LOG10(Table134[[#This Row],[Fare]]+1)</f>
        <v>1.1295287738587763</v>
      </c>
      <c r="K63" s="4">
        <f>IF(Table134[[#This Row],[Pclass]]=1,1,0)</f>
        <v>0</v>
      </c>
      <c r="L63" s="4">
        <f>IF(Table134[[#This Row],[Pclass]]=2,1,0)</f>
        <v>0</v>
      </c>
      <c r="M63" s="4">
        <f>IF(Table134[[#This Row],[Embarked]]="S",1,0)</f>
        <v>1</v>
      </c>
      <c r="N63" s="4">
        <f>IF(Table134[[#This Row],[Embarked]]="C",1,0)</f>
        <v>0</v>
      </c>
      <c r="O63" s="4">
        <f>IF(Table134[[#This Row],[Sex]]="male",1,0)</f>
        <v>0</v>
      </c>
      <c r="P63" s="4">
        <v>1</v>
      </c>
      <c r="AC63" s="12">
        <f>SUMPRODUCT(Table13[[#This Row],[SibSp]:[Ones]],$R$4:$AA$4)</f>
        <v>0.57721127057422816</v>
      </c>
      <c r="AD63" s="12">
        <f>SUMPRODUCT(Table134[[#This Row],[SibSp]:[Ones]],$R$5:$AA$5)</f>
        <v>-1.559637945719073</v>
      </c>
      <c r="AE63" s="11">
        <f t="shared" si="0"/>
        <v>0.57721127057422816</v>
      </c>
      <c r="AF63" s="11">
        <f t="shared" si="1"/>
        <v>0</v>
      </c>
      <c r="AG63" s="11">
        <f t="shared" si="2"/>
        <v>0.57721127057422816</v>
      </c>
      <c r="AH63" s="11">
        <f>(Table134[[#This Row],[Survived]]-AG63)^2</f>
        <v>0.17875030972945852</v>
      </c>
    </row>
    <row r="64" spans="1:34" x14ac:dyDescent="0.25">
      <c r="A64" s="4">
        <v>0</v>
      </c>
      <c r="B64" s="4" t="s">
        <v>9</v>
      </c>
      <c r="C64" s="4">
        <v>3</v>
      </c>
      <c r="D64" s="4" t="s">
        <v>8</v>
      </c>
      <c r="E64" s="4">
        <v>22</v>
      </c>
      <c r="F64" s="5">
        <v>9</v>
      </c>
      <c r="G64" s="4">
        <v>0</v>
      </c>
      <c r="H64" s="4">
        <v>0</v>
      </c>
      <c r="I64" s="11">
        <f>Table134[[#This Row],[Age]]/$E$1</f>
        <v>0.27500000000000002</v>
      </c>
      <c r="J64" s="11">
        <f>LOG10(Table134[[#This Row],[Fare]]+1)</f>
        <v>1</v>
      </c>
      <c r="K64" s="4">
        <f>IF(Table134[[#This Row],[Pclass]]=1,1,0)</f>
        <v>0</v>
      </c>
      <c r="L64" s="4">
        <f>IF(Table134[[#This Row],[Pclass]]=2,1,0)</f>
        <v>0</v>
      </c>
      <c r="M64" s="4">
        <f>IF(Table134[[#This Row],[Embarked]]="S",1,0)</f>
        <v>1</v>
      </c>
      <c r="N64" s="4">
        <f>IF(Table134[[#This Row],[Embarked]]="C",1,0)</f>
        <v>0</v>
      </c>
      <c r="O64" s="4">
        <f>IF(Table134[[#This Row],[Sex]]="male",1,0)</f>
        <v>1</v>
      </c>
      <c r="P64" s="4">
        <v>1</v>
      </c>
      <c r="AC64" s="12">
        <f>SUMPRODUCT(Table13[[#This Row],[SibSp]:[Ones]],$R$4:$AA$4)</f>
        <v>0.14011212369177661</v>
      </c>
      <c r="AD64" s="12">
        <f>SUMPRODUCT(Table134[[#This Row],[SibSp]:[Ones]],$R$5:$AA$5)</f>
        <v>-1.5678470590692342</v>
      </c>
      <c r="AE64" s="11">
        <f t="shared" si="0"/>
        <v>0.14011212369177661</v>
      </c>
      <c r="AF64" s="11">
        <f t="shared" si="1"/>
        <v>0</v>
      </c>
      <c r="AG64" s="11">
        <f t="shared" si="2"/>
        <v>0.14011212369177661</v>
      </c>
      <c r="AH64" s="11">
        <f>(Table134[[#This Row],[Survived]]-AG64)^2</f>
        <v>1.9631407205419709E-2</v>
      </c>
    </row>
    <row r="65" spans="1:34" x14ac:dyDescent="0.25">
      <c r="A65" s="4">
        <v>1</v>
      </c>
      <c r="B65" s="4" t="s">
        <v>9</v>
      </c>
      <c r="C65" s="4">
        <v>3</v>
      </c>
      <c r="D65" s="4" t="s">
        <v>8</v>
      </c>
      <c r="E65" s="4">
        <v>29</v>
      </c>
      <c r="F65" s="5">
        <v>9.5</v>
      </c>
      <c r="G65" s="4">
        <v>0</v>
      </c>
      <c r="H65" s="4">
        <v>0</v>
      </c>
      <c r="I65" s="11">
        <f>Table134[[#This Row],[Age]]/$E$1</f>
        <v>0.36249999999999999</v>
      </c>
      <c r="J65" s="11">
        <f>LOG10(Table134[[#This Row],[Fare]]+1)</f>
        <v>1.0211892990699381</v>
      </c>
      <c r="K65" s="4">
        <f>IF(Table134[[#This Row],[Pclass]]=1,1,0)</f>
        <v>0</v>
      </c>
      <c r="L65" s="4">
        <f>IF(Table134[[#This Row],[Pclass]]=2,1,0)</f>
        <v>0</v>
      </c>
      <c r="M65" s="4">
        <f>IF(Table134[[#This Row],[Embarked]]="S",1,0)</f>
        <v>1</v>
      </c>
      <c r="N65" s="4">
        <f>IF(Table134[[#This Row],[Embarked]]="C",1,0)</f>
        <v>0</v>
      </c>
      <c r="O65" s="4">
        <f>IF(Table134[[#This Row],[Sex]]="male",1,0)</f>
        <v>1</v>
      </c>
      <c r="P65" s="4">
        <v>1</v>
      </c>
      <c r="AC65" s="12">
        <f>SUMPRODUCT(Table13[[#This Row],[SibSp]:[Ones]],$R$4:$AA$4)</f>
        <v>9.0460315237680167E-2</v>
      </c>
      <c r="AD65" s="12">
        <f>SUMPRODUCT(Table134[[#This Row],[SibSp]:[Ones]],$R$5:$AA$5)</f>
        <v>-1.5722644653284894</v>
      </c>
      <c r="AE65" s="11">
        <f t="shared" si="0"/>
        <v>9.0460315237680167E-2</v>
      </c>
      <c r="AF65" s="11">
        <f t="shared" si="1"/>
        <v>0</v>
      </c>
      <c r="AG65" s="11">
        <f t="shared" si="2"/>
        <v>9.0460315237680167E-2</v>
      </c>
      <c r="AH65" s="11">
        <f>(Table134[[#This Row],[Survived]]-AG65)^2</f>
        <v>0.82726243815754019</v>
      </c>
    </row>
    <row r="66" spans="1:34" x14ac:dyDescent="0.25">
      <c r="A66" s="4">
        <v>0</v>
      </c>
      <c r="B66" s="4" t="s">
        <v>9</v>
      </c>
      <c r="C66" s="4">
        <v>1</v>
      </c>
      <c r="D66" s="4" t="s">
        <v>8</v>
      </c>
      <c r="E66" s="4">
        <v>28</v>
      </c>
      <c r="F66" s="5">
        <v>47.1</v>
      </c>
      <c r="G66" s="4">
        <v>0</v>
      </c>
      <c r="H66" s="4">
        <v>0</v>
      </c>
      <c r="I66" s="11">
        <f>Table134[[#This Row],[Age]]/$E$1</f>
        <v>0.35</v>
      </c>
      <c r="J66" s="11">
        <f>LOG10(Table134[[#This Row],[Fare]]+1)</f>
        <v>1.6821450763738317</v>
      </c>
      <c r="K66" s="4">
        <f>IF(Table134[[#This Row],[Pclass]]=1,1,0)</f>
        <v>1</v>
      </c>
      <c r="L66" s="4">
        <f>IF(Table134[[#This Row],[Pclass]]=2,1,0)</f>
        <v>0</v>
      </c>
      <c r="M66" s="4">
        <f>IF(Table134[[#This Row],[Embarked]]="S",1,0)</f>
        <v>1</v>
      </c>
      <c r="N66" s="4">
        <f>IF(Table134[[#This Row],[Embarked]]="C",1,0)</f>
        <v>0</v>
      </c>
      <c r="O66" s="4">
        <f>IF(Table134[[#This Row],[Sex]]="male",1,0)</f>
        <v>1</v>
      </c>
      <c r="P66" s="4">
        <v>1</v>
      </c>
      <c r="AC66" s="12">
        <f>SUMPRODUCT(Table13[[#This Row],[SibSp]:[Ones]],$R$4:$AA$4)</f>
        <v>0.50419663871720632</v>
      </c>
      <c r="AD66" s="12">
        <f>SUMPRODUCT(Table134[[#This Row],[SibSp]:[Ones]],$R$5:$AA$5)</f>
        <v>-2.1598134781086555</v>
      </c>
      <c r="AE66" s="11">
        <f t="shared" si="0"/>
        <v>0.50419663871720632</v>
      </c>
      <c r="AF66" s="11">
        <f t="shared" si="1"/>
        <v>0</v>
      </c>
      <c r="AG66" s="11">
        <f t="shared" si="2"/>
        <v>0.50419663871720632</v>
      </c>
      <c r="AH66" s="11">
        <f>(Table134[[#This Row],[Survived]]-AG66)^2</f>
        <v>0.25421425049372909</v>
      </c>
    </row>
    <row r="67" spans="1:34" x14ac:dyDescent="0.25">
      <c r="A67" s="4">
        <v>1</v>
      </c>
      <c r="B67" s="4" t="s">
        <v>9</v>
      </c>
      <c r="C67" s="4">
        <v>2</v>
      </c>
      <c r="D67" s="4" t="s">
        <v>10</v>
      </c>
      <c r="E67" s="4">
        <v>17</v>
      </c>
      <c r="F67" s="5">
        <v>10.5</v>
      </c>
      <c r="G67" s="4">
        <v>0</v>
      </c>
      <c r="H67" s="4">
        <v>0</v>
      </c>
      <c r="I67" s="11">
        <f>Table134[[#This Row],[Age]]/$E$1</f>
        <v>0.21249999999999999</v>
      </c>
      <c r="J67" s="11">
        <f>LOG10(Table134[[#This Row],[Fare]]+1)</f>
        <v>1.0606978403536116</v>
      </c>
      <c r="K67" s="4">
        <f>IF(Table134[[#This Row],[Pclass]]=1,1,0)</f>
        <v>0</v>
      </c>
      <c r="L67" s="4">
        <f>IF(Table134[[#This Row],[Pclass]]=2,1,0)</f>
        <v>1</v>
      </c>
      <c r="M67" s="4">
        <f>IF(Table134[[#This Row],[Embarked]]="S",1,0)</f>
        <v>1</v>
      </c>
      <c r="N67" s="4">
        <f>IF(Table134[[#This Row],[Embarked]]="C",1,0)</f>
        <v>0</v>
      </c>
      <c r="O67" s="4">
        <f>IF(Table134[[#This Row],[Sex]]="male",1,0)</f>
        <v>0</v>
      </c>
      <c r="P67" s="4">
        <v>1</v>
      </c>
      <c r="AC67" s="12">
        <f>SUMPRODUCT(Table13[[#This Row],[SibSp]:[Ones]],$R$4:$AA$4)</f>
        <v>0.86640826866482046</v>
      </c>
      <c r="AD67" s="12">
        <f>SUMPRODUCT(Table134[[#This Row],[SibSp]:[Ones]],$R$5:$AA$5)</f>
        <v>-1.4728764859568404</v>
      </c>
      <c r="AE67" s="11">
        <f t="shared" si="0"/>
        <v>0.86640826866482046</v>
      </c>
      <c r="AF67" s="11">
        <f t="shared" si="1"/>
        <v>0</v>
      </c>
      <c r="AG67" s="11">
        <f t="shared" si="2"/>
        <v>0.86640826866482046</v>
      </c>
      <c r="AH67" s="11">
        <f>(Table134[[#This Row],[Survived]]-AG67)^2</f>
        <v>1.7846750681130792E-2</v>
      </c>
    </row>
    <row r="68" spans="1:34" x14ac:dyDescent="0.25">
      <c r="A68" s="4">
        <v>1</v>
      </c>
      <c r="B68" s="4" t="s">
        <v>9</v>
      </c>
      <c r="C68" s="4">
        <v>3</v>
      </c>
      <c r="D68" s="4" t="s">
        <v>10</v>
      </c>
      <c r="E68" s="4">
        <v>33</v>
      </c>
      <c r="F68" s="5">
        <v>15.85</v>
      </c>
      <c r="G68" s="4">
        <v>3</v>
      </c>
      <c r="H68" s="4">
        <v>0</v>
      </c>
      <c r="I68" s="11">
        <f>Table134[[#This Row],[Age]]/$E$1</f>
        <v>0.41249999999999998</v>
      </c>
      <c r="J68" s="11">
        <f>LOG10(Table134[[#This Row],[Fare]]+1)</f>
        <v>1.2265999052073575</v>
      </c>
      <c r="K68" s="4">
        <f>IF(Table134[[#This Row],[Pclass]]=1,1,0)</f>
        <v>0</v>
      </c>
      <c r="L68" s="4">
        <f>IF(Table134[[#This Row],[Pclass]]=2,1,0)</f>
        <v>0</v>
      </c>
      <c r="M68" s="4">
        <f>IF(Table134[[#This Row],[Embarked]]="S",1,0)</f>
        <v>1</v>
      </c>
      <c r="N68" s="4">
        <f>IF(Table134[[#This Row],[Embarked]]="C",1,0)</f>
        <v>0</v>
      </c>
      <c r="O68" s="4">
        <f>IF(Table134[[#This Row],[Sex]]="male",1,0)</f>
        <v>0</v>
      </c>
      <c r="P68" s="4">
        <v>1</v>
      </c>
      <c r="AC68" s="12">
        <f>SUMPRODUCT(Table13[[#This Row],[SibSp]:[Ones]],$R$4:$AA$4)</f>
        <v>0.38821016183455448</v>
      </c>
      <c r="AD68" s="12">
        <f>SUMPRODUCT(Table134[[#This Row],[SibSp]:[Ones]],$R$5:$AA$5)</f>
        <v>-1.960151114095585</v>
      </c>
      <c r="AE68" s="11">
        <f t="shared" si="0"/>
        <v>0.38821016183455448</v>
      </c>
      <c r="AF68" s="11">
        <f t="shared" si="1"/>
        <v>0</v>
      </c>
      <c r="AG68" s="11">
        <f t="shared" si="2"/>
        <v>0.38821016183455448</v>
      </c>
      <c r="AH68" s="11">
        <f>(Table134[[#This Row],[Survived]]-AG68)^2</f>
        <v>0.37428680608250203</v>
      </c>
    </row>
    <row r="69" spans="1:34" x14ac:dyDescent="0.25">
      <c r="A69" s="4">
        <v>0</v>
      </c>
      <c r="B69" s="4" t="s">
        <v>9</v>
      </c>
      <c r="C69" s="4">
        <v>3</v>
      </c>
      <c r="D69" s="4" t="s">
        <v>8</v>
      </c>
      <c r="E69" s="4">
        <v>16</v>
      </c>
      <c r="F69" s="5">
        <v>34.375</v>
      </c>
      <c r="G69" s="4">
        <v>1</v>
      </c>
      <c r="H69" s="4">
        <v>3</v>
      </c>
      <c r="I69" s="11">
        <f>Table134[[#This Row],[Age]]/$E$1</f>
        <v>0.2</v>
      </c>
      <c r="J69" s="11">
        <f>LOG10(Table134[[#This Row],[Fare]]+1)</f>
        <v>1.5486964485323467</v>
      </c>
      <c r="K69" s="4">
        <f>IF(Table134[[#This Row],[Pclass]]=1,1,0)</f>
        <v>0</v>
      </c>
      <c r="L69" s="4">
        <f>IF(Table134[[#This Row],[Pclass]]=2,1,0)</f>
        <v>0</v>
      </c>
      <c r="M69" s="4">
        <f>IF(Table134[[#This Row],[Embarked]]="S",1,0)</f>
        <v>1</v>
      </c>
      <c r="N69" s="4">
        <f>IF(Table134[[#This Row],[Embarked]]="C",1,0)</f>
        <v>0</v>
      </c>
      <c r="O69" s="4">
        <f>IF(Table134[[#This Row],[Sex]]="male",1,0)</f>
        <v>1</v>
      </c>
      <c r="P69" s="4">
        <v>1</v>
      </c>
      <c r="AC69" s="12">
        <f>SUMPRODUCT(Table13[[#This Row],[SibSp]:[Ones]],$R$4:$AA$4)</f>
        <v>0.10785246273603555</v>
      </c>
      <c r="AD69" s="12">
        <f>SUMPRODUCT(Table134[[#This Row],[SibSp]:[Ones]],$R$5:$AA$5)</f>
        <v>-3.1943399866930084</v>
      </c>
      <c r="AE69" s="11">
        <f t="shared" ref="AE69:AE132" si="3">IF(AC69&lt;0,0,AC69)</f>
        <v>0.10785246273603555</v>
      </c>
      <c r="AF69" s="11">
        <f t="shared" ref="AF69:AF132" si="4">IF(AD69&lt;0,0,AD69)</f>
        <v>0</v>
      </c>
      <c r="AG69" s="11">
        <f t="shared" ref="AG69:AG132" si="5">AE69+AF69</f>
        <v>0.10785246273603555</v>
      </c>
      <c r="AH69" s="11">
        <f>(Table134[[#This Row],[Survived]]-AG69)^2</f>
        <v>1.1632153718227936E-2</v>
      </c>
    </row>
    <row r="70" spans="1:34" x14ac:dyDescent="0.25">
      <c r="A70" s="4">
        <v>1</v>
      </c>
      <c r="B70" s="4" t="s">
        <v>9</v>
      </c>
      <c r="C70" s="4">
        <v>1</v>
      </c>
      <c r="D70" s="4" t="s">
        <v>10</v>
      </c>
      <c r="E70" s="4">
        <v>23</v>
      </c>
      <c r="F70" s="5">
        <v>263</v>
      </c>
      <c r="G70" s="4">
        <v>3</v>
      </c>
      <c r="H70" s="4">
        <v>2</v>
      </c>
      <c r="I70" s="11">
        <f>Table134[[#This Row],[Age]]/$E$1</f>
        <v>0.28749999999999998</v>
      </c>
      <c r="J70" s="11">
        <f>LOG10(Table134[[#This Row],[Fare]]+1)</f>
        <v>2.4216039268698313</v>
      </c>
      <c r="K70" s="4">
        <f>IF(Table134[[#This Row],[Pclass]]=1,1,0)</f>
        <v>1</v>
      </c>
      <c r="L70" s="4">
        <f>IF(Table134[[#This Row],[Pclass]]=2,1,0)</f>
        <v>0</v>
      </c>
      <c r="M70" s="4">
        <f>IF(Table134[[#This Row],[Embarked]]="S",1,0)</f>
        <v>1</v>
      </c>
      <c r="N70" s="4">
        <f>IF(Table134[[#This Row],[Embarked]]="C",1,0)</f>
        <v>0</v>
      </c>
      <c r="O70" s="4">
        <f>IF(Table134[[#This Row],[Sex]]="male",1,0)</f>
        <v>0</v>
      </c>
      <c r="P70" s="4">
        <v>1</v>
      </c>
      <c r="AC70" s="12">
        <f>SUMPRODUCT(Table13[[#This Row],[SibSp]:[Ones]],$R$4:$AA$4)</f>
        <v>0.86291498168181402</v>
      </c>
      <c r="AD70" s="12">
        <f>SUMPRODUCT(Table134[[#This Row],[SibSp]:[Ones]],$R$5:$AA$5)</f>
        <v>-3.6664362771859258</v>
      </c>
      <c r="AE70" s="11">
        <f t="shared" si="3"/>
        <v>0.86291498168181402</v>
      </c>
      <c r="AF70" s="11">
        <f t="shared" si="4"/>
        <v>0</v>
      </c>
      <c r="AG70" s="11">
        <f t="shared" si="5"/>
        <v>0.86291498168181402</v>
      </c>
      <c r="AH70" s="11">
        <f>(Table134[[#This Row],[Survived]]-AG70)^2</f>
        <v>1.8792302247297384E-2</v>
      </c>
    </row>
    <row r="71" spans="1:34" x14ac:dyDescent="0.25">
      <c r="A71" s="4">
        <v>0</v>
      </c>
      <c r="B71" s="4" t="s">
        <v>9</v>
      </c>
      <c r="C71" s="4">
        <v>3</v>
      </c>
      <c r="D71" s="4" t="s">
        <v>8</v>
      </c>
      <c r="E71" s="4">
        <v>24</v>
      </c>
      <c r="F71" s="5">
        <v>8.0500000000000007</v>
      </c>
      <c r="G71" s="4">
        <v>0</v>
      </c>
      <c r="H71" s="4">
        <v>0</v>
      </c>
      <c r="I71" s="11">
        <f>Table134[[#This Row],[Age]]/$E$1</f>
        <v>0.3</v>
      </c>
      <c r="J71" s="11">
        <f>LOG10(Table134[[#This Row],[Fare]]+1)</f>
        <v>0.9566485792052033</v>
      </c>
      <c r="K71" s="4">
        <f>IF(Table134[[#This Row],[Pclass]]=1,1,0)</f>
        <v>0</v>
      </c>
      <c r="L71" s="4">
        <f>IF(Table134[[#This Row],[Pclass]]=2,1,0)</f>
        <v>0</v>
      </c>
      <c r="M71" s="4">
        <f>IF(Table134[[#This Row],[Embarked]]="S",1,0)</f>
        <v>1</v>
      </c>
      <c r="N71" s="4">
        <f>IF(Table134[[#This Row],[Embarked]]="C",1,0)</f>
        <v>0</v>
      </c>
      <c r="O71" s="4">
        <f>IF(Table134[[#This Row],[Sex]]="male",1,0)</f>
        <v>1</v>
      </c>
      <c r="P71" s="4">
        <v>1</v>
      </c>
      <c r="AC71" s="12">
        <f>SUMPRODUCT(Table13[[#This Row],[SibSp]:[Ones]],$R$4:$AA$4)</f>
        <v>0.12355521300765304</v>
      </c>
      <c r="AD71" s="12">
        <f>SUMPRODUCT(Table134[[#This Row],[SibSp]:[Ones]],$R$5:$AA$5)</f>
        <v>-1.5383991844191336</v>
      </c>
      <c r="AE71" s="11">
        <f t="shared" si="3"/>
        <v>0.12355521300765304</v>
      </c>
      <c r="AF71" s="11">
        <f t="shared" si="4"/>
        <v>0</v>
      </c>
      <c r="AG71" s="11">
        <f t="shared" si="5"/>
        <v>0.12355521300765304</v>
      </c>
      <c r="AH71" s="11">
        <f>(Table134[[#This Row],[Survived]]-AG71)^2</f>
        <v>1.5265890661366516E-2</v>
      </c>
    </row>
    <row r="72" spans="1:34" x14ac:dyDescent="0.25">
      <c r="A72" s="4">
        <v>0</v>
      </c>
      <c r="B72" s="4" t="s">
        <v>9</v>
      </c>
      <c r="C72" s="4">
        <v>3</v>
      </c>
      <c r="D72" s="4" t="s">
        <v>8</v>
      </c>
      <c r="E72" s="4">
        <v>29</v>
      </c>
      <c r="F72" s="5">
        <v>8.0500000000000007</v>
      </c>
      <c r="G72" s="4">
        <v>0</v>
      </c>
      <c r="H72" s="4">
        <v>0</v>
      </c>
      <c r="I72" s="11">
        <f>Table134[[#This Row],[Age]]/$E$1</f>
        <v>0.36249999999999999</v>
      </c>
      <c r="J72" s="11">
        <f>LOG10(Table134[[#This Row],[Fare]]+1)</f>
        <v>0.9566485792052033</v>
      </c>
      <c r="K72" s="4">
        <f>IF(Table134[[#This Row],[Pclass]]=1,1,0)</f>
        <v>0</v>
      </c>
      <c r="L72" s="4">
        <f>IF(Table134[[#This Row],[Pclass]]=2,1,0)</f>
        <v>0</v>
      </c>
      <c r="M72" s="4">
        <f>IF(Table134[[#This Row],[Embarked]]="S",1,0)</f>
        <v>1</v>
      </c>
      <c r="N72" s="4">
        <f>IF(Table134[[#This Row],[Embarked]]="C",1,0)</f>
        <v>0</v>
      </c>
      <c r="O72" s="4">
        <f>IF(Table134[[#This Row],[Sex]]="male",1,0)</f>
        <v>1</v>
      </c>
      <c r="P72" s="4">
        <v>1</v>
      </c>
      <c r="AC72" s="12">
        <f>SUMPRODUCT(Table13[[#This Row],[SibSp]:[Ones]],$R$4:$AA$4)</f>
        <v>8.7363385646980984E-2</v>
      </c>
      <c r="AD72" s="12">
        <f>SUMPRODUCT(Table134[[#This Row],[SibSp]:[Ones]],$R$5:$AA$5)</f>
        <v>-1.5321465703996375</v>
      </c>
      <c r="AE72" s="11">
        <f t="shared" si="3"/>
        <v>8.7363385646980984E-2</v>
      </c>
      <c r="AF72" s="11">
        <f t="shared" si="4"/>
        <v>0</v>
      </c>
      <c r="AG72" s="11">
        <f t="shared" si="5"/>
        <v>8.7363385646980984E-2</v>
      </c>
      <c r="AH72" s="11">
        <f>(Table134[[#This Row],[Survived]]-AG72)^2</f>
        <v>7.632361151703123E-3</v>
      </c>
    </row>
    <row r="73" spans="1:34" x14ac:dyDescent="0.25">
      <c r="A73" s="4">
        <v>0</v>
      </c>
      <c r="B73" s="4" t="s">
        <v>9</v>
      </c>
      <c r="C73" s="4">
        <v>3</v>
      </c>
      <c r="D73" s="4" t="s">
        <v>8</v>
      </c>
      <c r="E73" s="4">
        <v>20</v>
      </c>
      <c r="F73" s="5">
        <v>7.8541999999999996</v>
      </c>
      <c r="G73" s="4">
        <v>0</v>
      </c>
      <c r="H73" s="4">
        <v>0</v>
      </c>
      <c r="I73" s="11">
        <f>Table134[[#This Row],[Age]]/$E$1</f>
        <v>0.25</v>
      </c>
      <c r="J73" s="11">
        <f>LOG10(Table134[[#This Row],[Fare]]+1)</f>
        <v>0.94714932766263737</v>
      </c>
      <c r="K73" s="4">
        <f>IF(Table134[[#This Row],[Pclass]]=1,1,0)</f>
        <v>0</v>
      </c>
      <c r="L73" s="4">
        <f>IF(Table134[[#This Row],[Pclass]]=2,1,0)</f>
        <v>0</v>
      </c>
      <c r="M73" s="4">
        <f>IF(Table134[[#This Row],[Embarked]]="S",1,0)</f>
        <v>1</v>
      </c>
      <c r="N73" s="4">
        <f>IF(Table134[[#This Row],[Embarked]]="C",1,0)</f>
        <v>0</v>
      </c>
      <c r="O73" s="4">
        <f>IF(Table134[[#This Row],[Sex]]="male",1,0)</f>
        <v>1</v>
      </c>
      <c r="P73" s="4">
        <v>1</v>
      </c>
      <c r="AC73" s="12">
        <f>SUMPRODUCT(Table13[[#This Row],[SibSp]:[Ones]],$R$4:$AA$4)</f>
        <v>0.15205286167853027</v>
      </c>
      <c r="AD73" s="12">
        <f>SUMPRODUCT(Table134[[#This Row],[SibSp]:[Ones]],$R$5:$AA$5)</f>
        <v>-1.5374966316195093</v>
      </c>
      <c r="AE73" s="11">
        <f t="shared" si="3"/>
        <v>0.15205286167853027</v>
      </c>
      <c r="AF73" s="11">
        <f t="shared" si="4"/>
        <v>0</v>
      </c>
      <c r="AG73" s="11">
        <f t="shared" si="5"/>
        <v>0.15205286167853027</v>
      </c>
      <c r="AH73" s="11">
        <f>(Table134[[#This Row],[Survived]]-AG73)^2</f>
        <v>2.3120072744630259E-2</v>
      </c>
    </row>
    <row r="74" spans="1:34" x14ac:dyDescent="0.25">
      <c r="A74" s="4">
        <v>0</v>
      </c>
      <c r="B74" s="4" t="s">
        <v>9</v>
      </c>
      <c r="C74" s="4">
        <v>1</v>
      </c>
      <c r="D74" s="4" t="s">
        <v>8</v>
      </c>
      <c r="E74" s="4">
        <v>46</v>
      </c>
      <c r="F74" s="5">
        <v>61.174999999999997</v>
      </c>
      <c r="G74" s="4">
        <v>1</v>
      </c>
      <c r="H74" s="4">
        <v>0</v>
      </c>
      <c r="I74" s="11">
        <f>Table134[[#This Row],[Age]]/$E$1</f>
        <v>0.57499999999999996</v>
      </c>
      <c r="J74" s="11">
        <f>LOG10(Table134[[#This Row],[Fare]]+1)</f>
        <v>1.7936157939419737</v>
      </c>
      <c r="K74" s="4">
        <f>IF(Table134[[#This Row],[Pclass]]=1,1,0)</f>
        <v>1</v>
      </c>
      <c r="L74" s="4">
        <f>IF(Table134[[#This Row],[Pclass]]=2,1,0)</f>
        <v>0</v>
      </c>
      <c r="M74" s="4">
        <f>IF(Table134[[#This Row],[Embarked]]="S",1,0)</f>
        <v>1</v>
      </c>
      <c r="N74" s="4">
        <f>IF(Table134[[#This Row],[Embarked]]="C",1,0)</f>
        <v>0</v>
      </c>
      <c r="O74" s="4">
        <f>IF(Table134[[#This Row],[Sex]]="male",1,0)</f>
        <v>1</v>
      </c>
      <c r="P74" s="4">
        <v>1</v>
      </c>
      <c r="AC74" s="12">
        <f>SUMPRODUCT(Table13[[#This Row],[SibSp]:[Ones]],$R$4:$AA$4)</f>
        <v>0.32194025605872256</v>
      </c>
      <c r="AD74" s="12">
        <f>SUMPRODUCT(Table134[[#This Row],[SibSp]:[Ones]],$R$5:$AA$5)</f>
        <v>-2.3212352837758017</v>
      </c>
      <c r="AE74" s="11">
        <f t="shared" si="3"/>
        <v>0.32194025605872256</v>
      </c>
      <c r="AF74" s="11">
        <f t="shared" si="4"/>
        <v>0</v>
      </c>
      <c r="AG74" s="11">
        <f t="shared" si="5"/>
        <v>0.32194025605872256</v>
      </c>
      <c r="AH74" s="11">
        <f>(Table134[[#This Row],[Survived]]-AG74)^2</f>
        <v>0.10364552847115585</v>
      </c>
    </row>
    <row r="75" spans="1:34" x14ac:dyDescent="0.25">
      <c r="A75" s="4">
        <v>0</v>
      </c>
      <c r="B75" s="4" t="s">
        <v>9</v>
      </c>
      <c r="C75" s="4">
        <v>3</v>
      </c>
      <c r="D75" s="4" t="s">
        <v>8</v>
      </c>
      <c r="E75" s="4">
        <v>26</v>
      </c>
      <c r="F75" s="5">
        <v>20.574999999999999</v>
      </c>
      <c r="G75" s="4">
        <v>1</v>
      </c>
      <c r="H75" s="4">
        <v>2</v>
      </c>
      <c r="I75" s="11">
        <f>Table134[[#This Row],[Age]]/$E$1</f>
        <v>0.32500000000000001</v>
      </c>
      <c r="J75" s="11">
        <f>LOG10(Table134[[#This Row],[Fare]]+1)</f>
        <v>1.3339508043872472</v>
      </c>
      <c r="K75" s="4">
        <f>IF(Table134[[#This Row],[Pclass]]=1,1,0)</f>
        <v>0</v>
      </c>
      <c r="L75" s="4">
        <f>IF(Table134[[#This Row],[Pclass]]=2,1,0)</f>
        <v>0</v>
      </c>
      <c r="M75" s="4">
        <f>IF(Table134[[#This Row],[Embarked]]="S",1,0)</f>
        <v>1</v>
      </c>
      <c r="N75" s="4">
        <f>IF(Table134[[#This Row],[Embarked]]="C",1,0)</f>
        <v>0</v>
      </c>
      <c r="O75" s="4">
        <f>IF(Table134[[#This Row],[Sex]]="male",1,0)</f>
        <v>1</v>
      </c>
      <c r="P75" s="4">
        <v>1</v>
      </c>
      <c r="AC75" s="12">
        <f>SUMPRODUCT(Table13[[#This Row],[SibSp]:[Ones]],$R$4:$AA$4)</f>
        <v>4.0065741173336056E-2</v>
      </c>
      <c r="AD75" s="12">
        <f>SUMPRODUCT(Table134[[#This Row],[SibSp]:[Ones]],$R$5:$AA$5)</f>
        <v>-2.6605898386611555</v>
      </c>
      <c r="AE75" s="11">
        <f t="shared" si="3"/>
        <v>4.0065741173336056E-2</v>
      </c>
      <c r="AF75" s="11">
        <f t="shared" si="4"/>
        <v>0</v>
      </c>
      <c r="AG75" s="11">
        <f t="shared" si="5"/>
        <v>4.0065741173336056E-2</v>
      </c>
      <c r="AH75" s="11">
        <f>(Table134[[#This Row],[Survived]]-AG75)^2</f>
        <v>1.6052636157687561E-3</v>
      </c>
    </row>
    <row r="76" spans="1:34" x14ac:dyDescent="0.25">
      <c r="A76" s="4">
        <v>0</v>
      </c>
      <c r="B76" s="4" t="s">
        <v>9</v>
      </c>
      <c r="C76" s="4">
        <v>3</v>
      </c>
      <c r="D76" s="4" t="s">
        <v>8</v>
      </c>
      <c r="E76" s="4">
        <v>59</v>
      </c>
      <c r="F76" s="5">
        <v>7.25</v>
      </c>
      <c r="G76" s="4">
        <v>0</v>
      </c>
      <c r="H76" s="4">
        <v>0</v>
      </c>
      <c r="I76" s="11">
        <f>Table134[[#This Row],[Age]]/$E$1</f>
        <v>0.73750000000000004</v>
      </c>
      <c r="J76" s="11">
        <f>LOG10(Table134[[#This Row],[Fare]]+1)</f>
        <v>0.91645394854992512</v>
      </c>
      <c r="K76" s="4">
        <f>IF(Table134[[#This Row],[Pclass]]=1,1,0)</f>
        <v>0</v>
      </c>
      <c r="L76" s="4">
        <f>IF(Table134[[#This Row],[Pclass]]=2,1,0)</f>
        <v>0</v>
      </c>
      <c r="M76" s="4">
        <f>IF(Table134[[#This Row],[Embarked]]="S",1,0)</f>
        <v>1</v>
      </c>
      <c r="N76" s="4">
        <f>IF(Table134[[#This Row],[Embarked]]="C",1,0)</f>
        <v>0</v>
      </c>
      <c r="O76" s="4">
        <f>IF(Table134[[#This Row],[Sex]]="male",1,0)</f>
        <v>1</v>
      </c>
      <c r="P76" s="4">
        <v>1</v>
      </c>
      <c r="AC76" s="12">
        <f>SUMPRODUCT(Table13[[#This Row],[SibSp]:[Ones]],$R$4:$AA$4)</f>
        <v>-0.13171628246278499</v>
      </c>
      <c r="AD76" s="12">
        <f>SUMPRODUCT(Table134[[#This Row],[SibSp]:[Ones]],$R$5:$AA$5)</f>
        <v>-1.4696462878351688</v>
      </c>
      <c r="AE76" s="11">
        <f t="shared" si="3"/>
        <v>0</v>
      </c>
      <c r="AF76" s="11">
        <f t="shared" si="4"/>
        <v>0</v>
      </c>
      <c r="AG76" s="11">
        <f t="shared" si="5"/>
        <v>0</v>
      </c>
      <c r="AH76" s="11">
        <f>(Table134[[#This Row],[Survived]]-AG76)^2</f>
        <v>0</v>
      </c>
    </row>
    <row r="77" spans="1:34" x14ac:dyDescent="0.25">
      <c r="A77" s="4">
        <v>0</v>
      </c>
      <c r="B77" s="4" t="s">
        <v>11</v>
      </c>
      <c r="C77" s="4">
        <v>1</v>
      </c>
      <c r="D77" s="4" t="s">
        <v>8</v>
      </c>
      <c r="E77" s="4">
        <v>71</v>
      </c>
      <c r="F77" s="5">
        <v>34.654200000000003</v>
      </c>
      <c r="G77" s="4">
        <v>0</v>
      </c>
      <c r="H77" s="4">
        <v>0</v>
      </c>
      <c r="I77" s="11">
        <f>Table134[[#This Row],[Age]]/$E$1</f>
        <v>0.88749999999999996</v>
      </c>
      <c r="J77" s="11">
        <f>LOG10(Table134[[#This Row],[Fare]]+1)</f>
        <v>1.5521106963024893</v>
      </c>
      <c r="K77" s="4">
        <f>IF(Table134[[#This Row],[Pclass]]=1,1,0)</f>
        <v>1</v>
      </c>
      <c r="L77" s="4">
        <f>IF(Table134[[#This Row],[Pclass]]=2,1,0)</f>
        <v>0</v>
      </c>
      <c r="M77" s="4">
        <f>IF(Table134[[#This Row],[Embarked]]="S",1,0)</f>
        <v>0</v>
      </c>
      <c r="N77" s="4">
        <f>IF(Table134[[#This Row],[Embarked]]="C",1,0)</f>
        <v>1</v>
      </c>
      <c r="O77" s="4">
        <f>IF(Table134[[#This Row],[Sex]]="male",1,0)</f>
        <v>1</v>
      </c>
      <c r="P77" s="4">
        <v>1</v>
      </c>
      <c r="AC77" s="12">
        <f>SUMPRODUCT(Table13[[#This Row],[SibSp]:[Ones]],$R$4:$AA$4)</f>
        <v>0.25479438916235364</v>
      </c>
      <c r="AD77" s="12">
        <f>SUMPRODUCT(Table134[[#This Row],[SibSp]:[Ones]],$R$5:$AA$5)</f>
        <v>-1.4301405776468326</v>
      </c>
      <c r="AE77" s="11">
        <f t="shared" si="3"/>
        <v>0.25479438916235364</v>
      </c>
      <c r="AF77" s="11">
        <f t="shared" si="4"/>
        <v>0</v>
      </c>
      <c r="AG77" s="11">
        <f t="shared" si="5"/>
        <v>0.25479438916235364</v>
      </c>
      <c r="AH77" s="11">
        <f>(Table134[[#This Row],[Survived]]-AG77)^2</f>
        <v>6.4920180748616912E-2</v>
      </c>
    </row>
    <row r="78" spans="1:34" x14ac:dyDescent="0.25">
      <c r="A78" s="4">
        <v>1</v>
      </c>
      <c r="B78" s="4" t="s">
        <v>11</v>
      </c>
      <c r="C78" s="4">
        <v>1</v>
      </c>
      <c r="D78" s="4" t="s">
        <v>8</v>
      </c>
      <c r="E78" s="4">
        <v>23</v>
      </c>
      <c r="F78" s="5">
        <v>63.3583</v>
      </c>
      <c r="G78" s="4">
        <v>0</v>
      </c>
      <c r="H78" s="4">
        <v>1</v>
      </c>
      <c r="I78" s="11">
        <f>Table134[[#This Row],[Age]]/$E$1</f>
        <v>0.28749999999999998</v>
      </c>
      <c r="J78" s="11">
        <f>LOG10(Table134[[#This Row],[Fare]]+1)</f>
        <v>1.808604563855051</v>
      </c>
      <c r="K78" s="4">
        <f>IF(Table134[[#This Row],[Pclass]]=1,1,0)</f>
        <v>1</v>
      </c>
      <c r="L78" s="4">
        <f>IF(Table134[[#This Row],[Pclass]]=2,1,0)</f>
        <v>0</v>
      </c>
      <c r="M78" s="4">
        <f>IF(Table134[[#This Row],[Embarked]]="S",1,0)</f>
        <v>0</v>
      </c>
      <c r="N78" s="4">
        <f>IF(Table134[[#This Row],[Embarked]]="C",1,0)</f>
        <v>1</v>
      </c>
      <c r="O78" s="4">
        <f>IF(Table134[[#This Row],[Sex]]="male",1,0)</f>
        <v>1</v>
      </c>
      <c r="P78" s="4">
        <v>1</v>
      </c>
      <c r="AC78" s="12">
        <f>SUMPRODUCT(Table13[[#This Row],[SibSp]:[Ones]],$R$4:$AA$4)</f>
        <v>0.59964225039159413</v>
      </c>
      <c r="AD78" s="12">
        <f>SUMPRODUCT(Table134[[#This Row],[SibSp]:[Ones]],$R$5:$AA$5)</f>
        <v>-2.0373608890880783</v>
      </c>
      <c r="AE78" s="11">
        <f t="shared" si="3"/>
        <v>0.59964225039159413</v>
      </c>
      <c r="AF78" s="11">
        <f t="shared" si="4"/>
        <v>0</v>
      </c>
      <c r="AG78" s="11">
        <f t="shared" si="5"/>
        <v>0.59964225039159413</v>
      </c>
      <c r="AH78" s="11">
        <f>(Table134[[#This Row],[Survived]]-AG78)^2</f>
        <v>0.160286327671507</v>
      </c>
    </row>
    <row r="79" spans="1:34" x14ac:dyDescent="0.25">
      <c r="A79" s="4">
        <v>1</v>
      </c>
      <c r="B79" s="4" t="s">
        <v>9</v>
      </c>
      <c r="C79" s="4">
        <v>2</v>
      </c>
      <c r="D79" s="4" t="s">
        <v>10</v>
      </c>
      <c r="E79" s="4">
        <v>34</v>
      </c>
      <c r="F79" s="5">
        <v>23</v>
      </c>
      <c r="G79" s="4">
        <v>0</v>
      </c>
      <c r="H79" s="4">
        <v>1</v>
      </c>
      <c r="I79" s="11">
        <f>Table134[[#This Row],[Age]]/$E$1</f>
        <v>0.42499999999999999</v>
      </c>
      <c r="J79" s="11">
        <f>LOG10(Table134[[#This Row],[Fare]]+1)</f>
        <v>1.3802112417116059</v>
      </c>
      <c r="K79" s="4">
        <f>IF(Table134[[#This Row],[Pclass]]=1,1,0)</f>
        <v>0</v>
      </c>
      <c r="L79" s="4">
        <f>IF(Table134[[#This Row],[Pclass]]=2,1,0)</f>
        <v>1</v>
      </c>
      <c r="M79" s="4">
        <f>IF(Table134[[#This Row],[Embarked]]="S",1,0)</f>
        <v>1</v>
      </c>
      <c r="N79" s="4">
        <f>IF(Table134[[#This Row],[Embarked]]="C",1,0)</f>
        <v>0</v>
      </c>
      <c r="O79" s="4">
        <f>IF(Table134[[#This Row],[Sex]]="male",1,0)</f>
        <v>0</v>
      </c>
      <c r="P79" s="4">
        <v>1</v>
      </c>
      <c r="AC79" s="12">
        <f>SUMPRODUCT(Table13[[#This Row],[SibSp]:[Ones]],$R$4:$AA$4)</f>
        <v>0.74378631102293435</v>
      </c>
      <c r="AD79" s="12">
        <f>SUMPRODUCT(Table134[[#This Row],[SibSp]:[Ones]],$R$5:$AA$5)</f>
        <v>-2.0379851553504809</v>
      </c>
      <c r="AE79" s="11">
        <f t="shared" si="3"/>
        <v>0.74378631102293435</v>
      </c>
      <c r="AF79" s="11">
        <f t="shared" si="4"/>
        <v>0</v>
      </c>
      <c r="AG79" s="11">
        <f t="shared" si="5"/>
        <v>0.74378631102293435</v>
      </c>
      <c r="AH79" s="11">
        <f>(Table134[[#This Row],[Survived]]-AG79)^2</f>
        <v>6.5645454419236526E-2</v>
      </c>
    </row>
    <row r="80" spans="1:34" x14ac:dyDescent="0.25">
      <c r="A80" s="4">
        <v>0</v>
      </c>
      <c r="B80" s="4" t="s">
        <v>9</v>
      </c>
      <c r="C80" s="4">
        <v>2</v>
      </c>
      <c r="D80" s="4" t="s">
        <v>8</v>
      </c>
      <c r="E80" s="4">
        <v>34</v>
      </c>
      <c r="F80" s="5">
        <v>26</v>
      </c>
      <c r="G80" s="4">
        <v>1</v>
      </c>
      <c r="H80" s="4">
        <v>0</v>
      </c>
      <c r="I80" s="11">
        <f>Table134[[#This Row],[Age]]/$E$1</f>
        <v>0.42499999999999999</v>
      </c>
      <c r="J80" s="11">
        <f>LOG10(Table134[[#This Row],[Fare]]+1)</f>
        <v>1.4313637641589874</v>
      </c>
      <c r="K80" s="4">
        <f>IF(Table134[[#This Row],[Pclass]]=1,1,0)</f>
        <v>0</v>
      </c>
      <c r="L80" s="4">
        <f>IF(Table134[[#This Row],[Pclass]]=2,1,0)</f>
        <v>1</v>
      </c>
      <c r="M80" s="4">
        <f>IF(Table134[[#This Row],[Embarked]]="S",1,0)</f>
        <v>1</v>
      </c>
      <c r="N80" s="4">
        <f>IF(Table134[[#This Row],[Embarked]]="C",1,0)</f>
        <v>0</v>
      </c>
      <c r="O80" s="4">
        <f>IF(Table134[[#This Row],[Sex]]="male",1,0)</f>
        <v>1</v>
      </c>
      <c r="P80" s="4">
        <v>1</v>
      </c>
      <c r="AC80" s="12">
        <f>SUMPRODUCT(Table13[[#This Row],[SibSp]:[Ones]],$R$4:$AA$4)</f>
        <v>0.21503675858840127</v>
      </c>
      <c r="AD80" s="12">
        <f>SUMPRODUCT(Table134[[#This Row],[SibSp]:[Ones]],$R$5:$AA$5)</f>
        <v>-1.8753808580053508</v>
      </c>
      <c r="AE80" s="11">
        <f t="shared" si="3"/>
        <v>0.21503675858840127</v>
      </c>
      <c r="AF80" s="11">
        <f t="shared" si="4"/>
        <v>0</v>
      </c>
      <c r="AG80" s="11">
        <f t="shared" si="5"/>
        <v>0.21503675858840127</v>
      </c>
      <c r="AH80" s="11">
        <f>(Table134[[#This Row],[Survived]]-AG80)^2</f>
        <v>4.6240807544206369E-2</v>
      </c>
    </row>
    <row r="81" spans="1:34" x14ac:dyDescent="0.25">
      <c r="A81" s="4">
        <v>0</v>
      </c>
      <c r="B81" s="4" t="s">
        <v>9</v>
      </c>
      <c r="C81" s="4">
        <v>3</v>
      </c>
      <c r="D81" s="4" t="s">
        <v>10</v>
      </c>
      <c r="E81" s="4">
        <v>28</v>
      </c>
      <c r="F81" s="5">
        <v>7.8958000000000004</v>
      </c>
      <c r="G81" s="4">
        <v>0</v>
      </c>
      <c r="H81" s="4">
        <v>0</v>
      </c>
      <c r="I81" s="11">
        <f>Table134[[#This Row],[Age]]/$E$1</f>
        <v>0.35</v>
      </c>
      <c r="J81" s="11">
        <f>LOG10(Table134[[#This Row],[Fare]]+1)</f>
        <v>0.94918501031343461</v>
      </c>
      <c r="K81" s="4">
        <f>IF(Table134[[#This Row],[Pclass]]=1,1,0)</f>
        <v>0</v>
      </c>
      <c r="L81" s="4">
        <f>IF(Table134[[#This Row],[Pclass]]=2,1,0)</f>
        <v>0</v>
      </c>
      <c r="M81" s="4">
        <f>IF(Table134[[#This Row],[Embarked]]="S",1,0)</f>
        <v>1</v>
      </c>
      <c r="N81" s="4">
        <f>IF(Table134[[#This Row],[Embarked]]="C",1,0)</f>
        <v>0</v>
      </c>
      <c r="O81" s="4">
        <f>IF(Table134[[#This Row],[Sex]]="male",1,0)</f>
        <v>0</v>
      </c>
      <c r="P81" s="4">
        <v>1</v>
      </c>
      <c r="AC81" s="12">
        <f>SUMPRODUCT(Table13[[#This Row],[SibSp]:[Ones]],$R$4:$AA$4)</f>
        <v>0.58303436488425797</v>
      </c>
      <c r="AD81" s="12">
        <f>SUMPRODUCT(Table134[[#This Row],[SibSp]:[Ones]],$R$5:$AA$5)</f>
        <v>-1.4500390306795634</v>
      </c>
      <c r="AE81" s="11">
        <f t="shared" si="3"/>
        <v>0.58303436488425797</v>
      </c>
      <c r="AF81" s="11">
        <f t="shared" si="4"/>
        <v>0</v>
      </c>
      <c r="AG81" s="11">
        <f t="shared" si="5"/>
        <v>0.58303436488425797</v>
      </c>
      <c r="AH81" s="11">
        <f>(Table134[[#This Row],[Survived]]-AG81)^2</f>
        <v>0.33992907063599004</v>
      </c>
    </row>
    <row r="82" spans="1:34" x14ac:dyDescent="0.25">
      <c r="A82" s="4">
        <v>0</v>
      </c>
      <c r="B82" s="4" t="s">
        <v>9</v>
      </c>
      <c r="C82" s="4">
        <v>1</v>
      </c>
      <c r="D82" s="4" t="s">
        <v>8</v>
      </c>
      <c r="E82" s="4">
        <v>21</v>
      </c>
      <c r="F82" s="5">
        <v>77.287499999999994</v>
      </c>
      <c r="G82" s="4">
        <v>0</v>
      </c>
      <c r="H82" s="4">
        <v>1</v>
      </c>
      <c r="I82" s="11">
        <f>Table134[[#This Row],[Age]]/$E$1</f>
        <v>0.26250000000000001</v>
      </c>
      <c r="J82" s="11">
        <f>LOG10(Table134[[#This Row],[Fare]]+1)</f>
        <v>1.8936924247093643</v>
      </c>
      <c r="K82" s="4">
        <f>IF(Table134[[#This Row],[Pclass]]=1,1,0)</f>
        <v>1</v>
      </c>
      <c r="L82" s="4">
        <f>IF(Table134[[#This Row],[Pclass]]=2,1,0)</f>
        <v>0</v>
      </c>
      <c r="M82" s="4">
        <f>IF(Table134[[#This Row],[Embarked]]="S",1,0)</f>
        <v>1</v>
      </c>
      <c r="N82" s="4">
        <f>IF(Table134[[#This Row],[Embarked]]="C",1,0)</f>
        <v>0</v>
      </c>
      <c r="O82" s="4">
        <f>IF(Table134[[#This Row],[Sex]]="male",1,0)</f>
        <v>1</v>
      </c>
      <c r="P82" s="4">
        <v>1</v>
      </c>
      <c r="AC82" s="12">
        <f>SUMPRODUCT(Table13[[#This Row],[SibSp]:[Ones]],$R$4:$AA$4)</f>
        <v>0.55011479645636463</v>
      </c>
      <c r="AD82" s="12">
        <f>SUMPRODUCT(Table134[[#This Row],[SibSp]:[Ones]],$R$5:$AA$5)</f>
        <v>-2.6878240276059904</v>
      </c>
      <c r="AE82" s="11">
        <f t="shared" si="3"/>
        <v>0.55011479645636463</v>
      </c>
      <c r="AF82" s="11">
        <f t="shared" si="4"/>
        <v>0</v>
      </c>
      <c r="AG82" s="11">
        <f t="shared" si="5"/>
        <v>0.55011479645636463</v>
      </c>
      <c r="AH82" s="11">
        <f>(Table134[[#This Row],[Survived]]-AG82)^2</f>
        <v>0.3026262892802275</v>
      </c>
    </row>
    <row r="83" spans="1:34" x14ac:dyDescent="0.25">
      <c r="A83" s="4">
        <v>0</v>
      </c>
      <c r="B83" s="4" t="s">
        <v>9</v>
      </c>
      <c r="C83" s="4">
        <v>3</v>
      </c>
      <c r="D83" s="4" t="s">
        <v>8</v>
      </c>
      <c r="E83" s="4">
        <v>33</v>
      </c>
      <c r="F83" s="5">
        <v>8.6541999999999994</v>
      </c>
      <c r="G83" s="4">
        <v>0</v>
      </c>
      <c r="H83" s="4">
        <v>0</v>
      </c>
      <c r="I83" s="11">
        <f>Table134[[#This Row],[Age]]/$E$1</f>
        <v>0.41249999999999998</v>
      </c>
      <c r="J83" s="11">
        <f>LOG10(Table134[[#This Row],[Fare]]+1)</f>
        <v>0.98471629158197649</v>
      </c>
      <c r="K83" s="4">
        <f>IF(Table134[[#This Row],[Pclass]]=1,1,0)</f>
        <v>0</v>
      </c>
      <c r="L83" s="4">
        <f>IF(Table134[[#This Row],[Pclass]]=2,1,0)</f>
        <v>0</v>
      </c>
      <c r="M83" s="4">
        <f>IF(Table134[[#This Row],[Embarked]]="S",1,0)</f>
        <v>1</v>
      </c>
      <c r="N83" s="4">
        <f>IF(Table134[[#This Row],[Embarked]]="C",1,0)</f>
        <v>0</v>
      </c>
      <c r="O83" s="4">
        <f>IF(Table134[[#This Row],[Sex]]="male",1,0)</f>
        <v>1</v>
      </c>
      <c r="P83" s="4">
        <v>1</v>
      </c>
      <c r="AC83" s="12">
        <f>SUMPRODUCT(Table13[[#This Row],[SibSp]:[Ones]],$R$4:$AA$4)</f>
        <v>5.9756728212825516E-2</v>
      </c>
      <c r="AD83" s="12">
        <f>SUMPRODUCT(Table134[[#This Row],[SibSp]:[Ones]],$R$5:$AA$5)</f>
        <v>-1.5445911010746014</v>
      </c>
      <c r="AE83" s="11">
        <f t="shared" si="3"/>
        <v>5.9756728212825516E-2</v>
      </c>
      <c r="AF83" s="11">
        <f t="shared" si="4"/>
        <v>0</v>
      </c>
      <c r="AG83" s="11">
        <f t="shared" si="5"/>
        <v>5.9756728212825516E-2</v>
      </c>
      <c r="AH83" s="11">
        <f>(Table134[[#This Row],[Survived]]-AG83)^2</f>
        <v>3.5708665667014972E-3</v>
      </c>
    </row>
    <row r="84" spans="1:34" x14ac:dyDescent="0.25">
      <c r="A84" s="4">
        <v>0</v>
      </c>
      <c r="B84" s="4" t="s">
        <v>9</v>
      </c>
      <c r="C84" s="4">
        <v>3</v>
      </c>
      <c r="D84" s="4" t="s">
        <v>8</v>
      </c>
      <c r="E84" s="4">
        <v>37</v>
      </c>
      <c r="F84" s="5">
        <v>7.9249999999999998</v>
      </c>
      <c r="G84" s="4">
        <v>2</v>
      </c>
      <c r="H84" s="4">
        <v>0</v>
      </c>
      <c r="I84" s="11">
        <f>Table134[[#This Row],[Age]]/$E$1</f>
        <v>0.46250000000000002</v>
      </c>
      <c r="J84" s="11">
        <f>LOG10(Table134[[#This Row],[Fare]]+1)</f>
        <v>0.95060822478423079</v>
      </c>
      <c r="K84" s="4">
        <f>IF(Table134[[#This Row],[Pclass]]=1,1,0)</f>
        <v>0</v>
      </c>
      <c r="L84" s="4">
        <f>IF(Table134[[#This Row],[Pclass]]=2,1,0)</f>
        <v>0</v>
      </c>
      <c r="M84" s="4">
        <f>IF(Table134[[#This Row],[Embarked]]="S",1,0)</f>
        <v>1</v>
      </c>
      <c r="N84" s="4">
        <f>IF(Table134[[#This Row],[Embarked]]="C",1,0)</f>
        <v>0</v>
      </c>
      <c r="O84" s="4">
        <f>IF(Table134[[#This Row],[Sex]]="male",1,0)</f>
        <v>1</v>
      </c>
      <c r="P84" s="4">
        <v>1</v>
      </c>
      <c r="AC84" s="12">
        <f>SUMPRODUCT(Table13[[#This Row],[SibSp]:[Ones]],$R$4:$AA$4)</f>
        <v>-8.546263591884562E-2</v>
      </c>
      <c r="AD84" s="12">
        <f>SUMPRODUCT(Table134[[#This Row],[SibSp]:[Ones]],$R$5:$AA$5)</f>
        <v>-1.7476719272519687</v>
      </c>
      <c r="AE84" s="11">
        <f t="shared" si="3"/>
        <v>0</v>
      </c>
      <c r="AF84" s="11">
        <f t="shared" si="4"/>
        <v>0</v>
      </c>
      <c r="AG84" s="11">
        <f t="shared" si="5"/>
        <v>0</v>
      </c>
      <c r="AH84" s="11">
        <f>(Table134[[#This Row],[Survived]]-AG84)^2</f>
        <v>0</v>
      </c>
    </row>
    <row r="85" spans="1:34" x14ac:dyDescent="0.25">
      <c r="A85" s="4">
        <v>0</v>
      </c>
      <c r="B85" s="4" t="s">
        <v>9</v>
      </c>
      <c r="C85" s="4">
        <v>3</v>
      </c>
      <c r="D85" s="4" t="s">
        <v>8</v>
      </c>
      <c r="E85" s="4">
        <v>28</v>
      </c>
      <c r="F85" s="5">
        <v>7.8958000000000004</v>
      </c>
      <c r="G85" s="4">
        <v>0</v>
      </c>
      <c r="H85" s="4">
        <v>0</v>
      </c>
      <c r="I85" s="11">
        <f>Table134[[#This Row],[Age]]/$E$1</f>
        <v>0.35</v>
      </c>
      <c r="J85" s="11">
        <f>LOG10(Table134[[#This Row],[Fare]]+1)</f>
        <v>0.94918501031343461</v>
      </c>
      <c r="K85" s="4">
        <f>IF(Table134[[#This Row],[Pclass]]=1,1,0)</f>
        <v>0</v>
      </c>
      <c r="L85" s="4">
        <f>IF(Table134[[#This Row],[Pclass]]=2,1,0)</f>
        <v>0</v>
      </c>
      <c r="M85" s="4">
        <f>IF(Table134[[#This Row],[Embarked]]="S",1,0)</f>
        <v>1</v>
      </c>
      <c r="N85" s="4">
        <f>IF(Table134[[#This Row],[Embarked]]="C",1,0)</f>
        <v>0</v>
      </c>
      <c r="O85" s="4">
        <f>IF(Table134[[#This Row],[Sex]]="male",1,0)</f>
        <v>1</v>
      </c>
      <c r="P85" s="4">
        <v>1</v>
      </c>
      <c r="AC85" s="12">
        <f>SUMPRODUCT(Table13[[#This Row],[SibSp]:[Ones]],$R$4:$AA$4)</f>
        <v>9.4243618340280833E-2</v>
      </c>
      <c r="AD85" s="12">
        <f>SUMPRODUCT(Table134[[#This Row],[SibSp]:[Ones]],$R$5:$AA$5)</f>
        <v>-1.5287578100777559</v>
      </c>
      <c r="AE85" s="11">
        <f t="shared" si="3"/>
        <v>9.4243618340280833E-2</v>
      </c>
      <c r="AF85" s="11">
        <f t="shared" si="4"/>
        <v>0</v>
      </c>
      <c r="AG85" s="11">
        <f t="shared" si="5"/>
        <v>9.4243618340280833E-2</v>
      </c>
      <c r="AH85" s="11">
        <f>(Table134[[#This Row],[Survived]]-AG85)^2</f>
        <v>8.8818595978685175E-3</v>
      </c>
    </row>
    <row r="86" spans="1:34" x14ac:dyDescent="0.25">
      <c r="A86" s="4">
        <v>1</v>
      </c>
      <c r="B86" s="4" t="s">
        <v>9</v>
      </c>
      <c r="C86" s="4">
        <v>3</v>
      </c>
      <c r="D86" s="4" t="s">
        <v>10</v>
      </c>
      <c r="E86" s="4">
        <v>21</v>
      </c>
      <c r="F86" s="5">
        <v>7.65</v>
      </c>
      <c r="G86" s="4">
        <v>0</v>
      </c>
      <c r="H86" s="4">
        <v>0</v>
      </c>
      <c r="I86" s="11">
        <f>Table134[[#This Row],[Age]]/$E$1</f>
        <v>0.26250000000000001</v>
      </c>
      <c r="J86" s="11">
        <f>LOG10(Table134[[#This Row],[Fare]]+1)</f>
        <v>0.93701610746481423</v>
      </c>
      <c r="K86" s="4">
        <f>IF(Table134[[#This Row],[Pclass]]=1,1,0)</f>
        <v>0</v>
      </c>
      <c r="L86" s="4">
        <f>IF(Table134[[#This Row],[Pclass]]=2,1,0)</f>
        <v>0</v>
      </c>
      <c r="M86" s="4">
        <f>IF(Table134[[#This Row],[Embarked]]="S",1,0)</f>
        <v>1</v>
      </c>
      <c r="N86" s="4">
        <f>IF(Table134[[#This Row],[Embarked]]="C",1,0)</f>
        <v>0</v>
      </c>
      <c r="O86" s="4">
        <f>IF(Table134[[#This Row],[Sex]]="male",1,0)</f>
        <v>0</v>
      </c>
      <c r="P86" s="4">
        <v>1</v>
      </c>
      <c r="AC86" s="12">
        <f>SUMPRODUCT(Table13[[#This Row],[SibSp]:[Ones]],$R$4:$AA$4)</f>
        <v>0.63311900910523433</v>
      </c>
      <c r="AD86" s="12">
        <f>SUMPRODUCT(Table134[[#This Row],[SibSp]:[Ones]],$R$5:$AA$5)</f>
        <v>-1.4512286165422097</v>
      </c>
      <c r="AE86" s="11">
        <f t="shared" si="3"/>
        <v>0.63311900910523433</v>
      </c>
      <c r="AF86" s="11">
        <f t="shared" si="4"/>
        <v>0</v>
      </c>
      <c r="AG86" s="11">
        <f t="shared" si="5"/>
        <v>0.63311900910523433</v>
      </c>
      <c r="AH86" s="11">
        <f>(Table134[[#This Row],[Survived]]-AG86)^2</f>
        <v>0.13460166147992514</v>
      </c>
    </row>
    <row r="87" spans="1:34" x14ac:dyDescent="0.25">
      <c r="A87" s="4">
        <v>0</v>
      </c>
      <c r="B87" s="4" t="s">
        <v>9</v>
      </c>
      <c r="C87" s="4">
        <v>3</v>
      </c>
      <c r="D87" s="4" t="s">
        <v>8</v>
      </c>
      <c r="E87" s="4">
        <v>38</v>
      </c>
      <c r="F87" s="5">
        <v>7.8958000000000004</v>
      </c>
      <c r="G87" s="4">
        <v>0</v>
      </c>
      <c r="H87" s="4">
        <v>0</v>
      </c>
      <c r="I87" s="11">
        <f>Table134[[#This Row],[Age]]/$E$1</f>
        <v>0.47499999999999998</v>
      </c>
      <c r="J87" s="11">
        <f>LOG10(Table134[[#This Row],[Fare]]+1)</f>
        <v>0.94918501031343461</v>
      </c>
      <c r="K87" s="4">
        <f>IF(Table134[[#This Row],[Pclass]]=1,1,0)</f>
        <v>0</v>
      </c>
      <c r="L87" s="4">
        <f>IF(Table134[[#This Row],[Pclass]]=2,1,0)</f>
        <v>0</v>
      </c>
      <c r="M87" s="4">
        <f>IF(Table134[[#This Row],[Embarked]]="S",1,0)</f>
        <v>1</v>
      </c>
      <c r="N87" s="4">
        <f>IF(Table134[[#This Row],[Embarked]]="C",1,0)</f>
        <v>0</v>
      </c>
      <c r="O87" s="4">
        <f>IF(Table134[[#This Row],[Sex]]="male",1,0)</f>
        <v>1</v>
      </c>
      <c r="P87" s="4">
        <v>1</v>
      </c>
      <c r="AC87" s="12">
        <f>SUMPRODUCT(Table13[[#This Row],[SibSp]:[Ones]],$R$4:$AA$4)</f>
        <v>2.1859963618936495E-2</v>
      </c>
      <c r="AD87" s="12">
        <f>SUMPRODUCT(Table134[[#This Row],[SibSp]:[Ones]],$R$5:$AA$5)</f>
        <v>-1.5162525820387633</v>
      </c>
      <c r="AE87" s="11">
        <f t="shared" si="3"/>
        <v>2.1859963618936495E-2</v>
      </c>
      <c r="AF87" s="11">
        <f t="shared" si="4"/>
        <v>0</v>
      </c>
      <c r="AG87" s="11">
        <f t="shared" si="5"/>
        <v>2.1859963618936495E-2</v>
      </c>
      <c r="AH87" s="11">
        <f>(Table134[[#This Row],[Survived]]-AG87)^2</f>
        <v>4.7785800942122715E-4</v>
      </c>
    </row>
    <row r="88" spans="1:34" x14ac:dyDescent="0.25">
      <c r="A88" s="4">
        <v>0</v>
      </c>
      <c r="B88" s="4" t="s">
        <v>9</v>
      </c>
      <c r="C88" s="4">
        <v>1</v>
      </c>
      <c r="D88" s="4" t="s">
        <v>8</v>
      </c>
      <c r="E88" s="4">
        <v>47</v>
      </c>
      <c r="F88" s="5">
        <v>52</v>
      </c>
      <c r="G88" s="4">
        <v>0</v>
      </c>
      <c r="H88" s="4">
        <v>0</v>
      </c>
      <c r="I88" s="11">
        <f>Table134[[#This Row],[Age]]/$E$1</f>
        <v>0.58750000000000002</v>
      </c>
      <c r="J88" s="11">
        <f>LOG10(Table134[[#This Row],[Fare]]+1)</f>
        <v>1.7242758696007889</v>
      </c>
      <c r="K88" s="4">
        <f>IF(Table134[[#This Row],[Pclass]]=1,1,0)</f>
        <v>1</v>
      </c>
      <c r="L88" s="4">
        <f>IF(Table134[[#This Row],[Pclass]]=2,1,0)</f>
        <v>0</v>
      </c>
      <c r="M88" s="4">
        <f>IF(Table134[[#This Row],[Embarked]]="S",1,0)</f>
        <v>1</v>
      </c>
      <c r="N88" s="4">
        <f>IF(Table134[[#This Row],[Embarked]]="C",1,0)</f>
        <v>0</v>
      </c>
      <c r="O88" s="4">
        <f>IF(Table134[[#This Row],[Sex]]="male",1,0)</f>
        <v>1</v>
      </c>
      <c r="P88" s="4">
        <v>1</v>
      </c>
      <c r="AC88" s="12">
        <f>SUMPRODUCT(Table13[[#This Row],[SibSp]:[Ones]],$R$4:$AA$4)</f>
        <v>0.36868930374787867</v>
      </c>
      <c r="AD88" s="12">
        <f>SUMPRODUCT(Table134[[#This Row],[SibSp]:[Ones]],$R$5:$AA$5)</f>
        <v>-2.1622416434410088</v>
      </c>
      <c r="AE88" s="11">
        <f t="shared" si="3"/>
        <v>0.36868930374787867</v>
      </c>
      <c r="AF88" s="11">
        <f t="shared" si="4"/>
        <v>0</v>
      </c>
      <c r="AG88" s="11">
        <f t="shared" si="5"/>
        <v>0.36868930374787867</v>
      </c>
      <c r="AH88" s="11">
        <f>(Table134[[#This Row],[Survived]]-AG88)^2</f>
        <v>0.13593180269809554</v>
      </c>
    </row>
    <row r="89" spans="1:34" x14ac:dyDescent="0.25">
      <c r="A89" s="4">
        <v>0</v>
      </c>
      <c r="B89" s="4" t="s">
        <v>11</v>
      </c>
      <c r="C89" s="4">
        <v>3</v>
      </c>
      <c r="D89" s="4" t="s">
        <v>10</v>
      </c>
      <c r="E89" s="4">
        <v>14.5</v>
      </c>
      <c r="F89" s="5">
        <v>14.4542</v>
      </c>
      <c r="G89" s="4">
        <v>1</v>
      </c>
      <c r="H89" s="4">
        <v>0</v>
      </c>
      <c r="I89" s="11">
        <f>Table134[[#This Row],[Age]]/$E$1</f>
        <v>0.18124999999999999</v>
      </c>
      <c r="J89" s="11">
        <f>LOG10(Table134[[#This Row],[Fare]]+1)</f>
        <v>1.1890465283525415</v>
      </c>
      <c r="K89" s="4">
        <f>IF(Table134[[#This Row],[Pclass]]=1,1,0)</f>
        <v>0</v>
      </c>
      <c r="L89" s="4">
        <f>IF(Table134[[#This Row],[Pclass]]=2,1,0)</f>
        <v>0</v>
      </c>
      <c r="M89" s="4">
        <f>IF(Table134[[#This Row],[Embarked]]="S",1,0)</f>
        <v>0</v>
      </c>
      <c r="N89" s="4">
        <f>IF(Table134[[#This Row],[Embarked]]="C",1,0)</f>
        <v>1</v>
      </c>
      <c r="O89" s="4">
        <f>IF(Table134[[#This Row],[Sex]]="male",1,0)</f>
        <v>0</v>
      </c>
      <c r="P89" s="4">
        <v>1</v>
      </c>
      <c r="AC89" s="12">
        <f>SUMPRODUCT(Table13[[#This Row],[SibSp]:[Ones]],$R$4:$AA$4)</f>
        <v>0.70303426499416566</v>
      </c>
      <c r="AD89" s="12">
        <f>SUMPRODUCT(Table134[[#This Row],[SibSp]:[Ones]],$R$5:$AA$5)</f>
        <v>-1.1355865083385215</v>
      </c>
      <c r="AE89" s="11">
        <f t="shared" si="3"/>
        <v>0.70303426499416566</v>
      </c>
      <c r="AF89" s="11">
        <f t="shared" si="4"/>
        <v>0</v>
      </c>
      <c r="AG89" s="11">
        <f t="shared" si="5"/>
        <v>0.70303426499416566</v>
      </c>
      <c r="AH89" s="11">
        <f>(Table134[[#This Row],[Survived]]-AG89)^2</f>
        <v>0.49425717775588673</v>
      </c>
    </row>
    <row r="90" spans="1:34" x14ac:dyDescent="0.25">
      <c r="A90" s="4">
        <v>0</v>
      </c>
      <c r="B90" s="4" t="s">
        <v>9</v>
      </c>
      <c r="C90" s="4">
        <v>3</v>
      </c>
      <c r="D90" s="4" t="s">
        <v>8</v>
      </c>
      <c r="E90" s="4">
        <v>22</v>
      </c>
      <c r="F90" s="5">
        <v>8.0500000000000007</v>
      </c>
      <c r="G90" s="4">
        <v>0</v>
      </c>
      <c r="H90" s="4">
        <v>0</v>
      </c>
      <c r="I90" s="11">
        <f>Table134[[#This Row],[Age]]/$E$1</f>
        <v>0.27500000000000002</v>
      </c>
      <c r="J90" s="11">
        <f>LOG10(Table134[[#This Row],[Fare]]+1)</f>
        <v>0.9566485792052033</v>
      </c>
      <c r="K90" s="4">
        <f>IF(Table134[[#This Row],[Pclass]]=1,1,0)</f>
        <v>0</v>
      </c>
      <c r="L90" s="4">
        <f>IF(Table134[[#This Row],[Pclass]]=2,1,0)</f>
        <v>0</v>
      </c>
      <c r="M90" s="4">
        <f>IF(Table134[[#This Row],[Embarked]]="S",1,0)</f>
        <v>1</v>
      </c>
      <c r="N90" s="4">
        <f>IF(Table134[[#This Row],[Embarked]]="C",1,0)</f>
        <v>0</v>
      </c>
      <c r="O90" s="4">
        <f>IF(Table134[[#This Row],[Sex]]="male",1,0)</f>
        <v>1</v>
      </c>
      <c r="P90" s="4">
        <v>1</v>
      </c>
      <c r="AC90" s="12">
        <f>SUMPRODUCT(Table13[[#This Row],[SibSp]:[Ones]],$R$4:$AA$4)</f>
        <v>0.13803194395192186</v>
      </c>
      <c r="AD90" s="12">
        <f>SUMPRODUCT(Table134[[#This Row],[SibSp]:[Ones]],$R$5:$AA$5)</f>
        <v>-1.5409002300269321</v>
      </c>
      <c r="AE90" s="11">
        <f t="shared" si="3"/>
        <v>0.13803194395192186</v>
      </c>
      <c r="AF90" s="11">
        <f t="shared" si="4"/>
        <v>0</v>
      </c>
      <c r="AG90" s="11">
        <f t="shared" si="5"/>
        <v>0.13803194395192186</v>
      </c>
      <c r="AH90" s="11">
        <f>(Table134[[#This Row],[Survived]]-AG90)^2</f>
        <v>1.90528175511465E-2</v>
      </c>
    </row>
    <row r="91" spans="1:34" x14ac:dyDescent="0.25">
      <c r="A91" s="4">
        <v>0</v>
      </c>
      <c r="B91" s="4" t="s">
        <v>9</v>
      </c>
      <c r="C91" s="4">
        <v>3</v>
      </c>
      <c r="D91" s="4" t="s">
        <v>10</v>
      </c>
      <c r="E91" s="4">
        <v>20</v>
      </c>
      <c r="F91" s="5">
        <v>9.8249999999999993</v>
      </c>
      <c r="G91" s="4">
        <v>1</v>
      </c>
      <c r="H91" s="4">
        <v>0</v>
      </c>
      <c r="I91" s="11">
        <f>Table134[[#This Row],[Age]]/$E$1</f>
        <v>0.25</v>
      </c>
      <c r="J91" s="11">
        <f>LOG10(Table134[[#This Row],[Fare]]+1)</f>
        <v>1.034427905025403</v>
      </c>
      <c r="K91" s="4">
        <f>IF(Table134[[#This Row],[Pclass]]=1,1,0)</f>
        <v>0</v>
      </c>
      <c r="L91" s="4">
        <f>IF(Table134[[#This Row],[Pclass]]=2,1,0)</f>
        <v>0</v>
      </c>
      <c r="M91" s="4">
        <f>IF(Table134[[#This Row],[Embarked]]="S",1,0)</f>
        <v>1</v>
      </c>
      <c r="N91" s="4">
        <f>IF(Table134[[#This Row],[Embarked]]="C",1,0)</f>
        <v>0</v>
      </c>
      <c r="O91" s="4">
        <f>IF(Table134[[#This Row],[Sex]]="male",1,0)</f>
        <v>0</v>
      </c>
      <c r="P91" s="4">
        <v>1</v>
      </c>
      <c r="AC91" s="12">
        <f>SUMPRODUCT(Table13[[#This Row],[SibSp]:[Ones]],$R$4:$AA$4)</f>
        <v>0.58771696552482888</v>
      </c>
      <c r="AD91" s="12">
        <f>SUMPRODUCT(Table134[[#This Row],[SibSp]:[Ones]],$R$5:$AA$5)</f>
        <v>-1.6276714651075948</v>
      </c>
      <c r="AE91" s="11">
        <f t="shared" si="3"/>
        <v>0.58771696552482888</v>
      </c>
      <c r="AF91" s="11">
        <f t="shared" si="4"/>
        <v>0</v>
      </c>
      <c r="AG91" s="11">
        <f t="shared" si="5"/>
        <v>0.58771696552482888</v>
      </c>
      <c r="AH91" s="11">
        <f>(Table134[[#This Row],[Survived]]-AG91)^2</f>
        <v>0.34541123156571291</v>
      </c>
    </row>
    <row r="92" spans="1:34" x14ac:dyDescent="0.25">
      <c r="A92" s="4">
        <v>0</v>
      </c>
      <c r="B92" s="4" t="s">
        <v>11</v>
      </c>
      <c r="C92" s="4">
        <v>3</v>
      </c>
      <c r="D92" s="4" t="s">
        <v>10</v>
      </c>
      <c r="E92" s="4">
        <v>17</v>
      </c>
      <c r="F92" s="5">
        <v>14.458299999999999</v>
      </c>
      <c r="G92" s="4">
        <v>0</v>
      </c>
      <c r="H92" s="4">
        <v>0</v>
      </c>
      <c r="I92" s="11">
        <f>Table134[[#This Row],[Age]]/$E$1</f>
        <v>0.21249999999999999</v>
      </c>
      <c r="J92" s="11">
        <f>LOG10(Table134[[#This Row],[Fare]]+1)</f>
        <v>1.1891617314183722</v>
      </c>
      <c r="K92" s="4">
        <f>IF(Table134[[#This Row],[Pclass]]=1,1,0)</f>
        <v>0</v>
      </c>
      <c r="L92" s="4">
        <f>IF(Table134[[#This Row],[Pclass]]=2,1,0)</f>
        <v>0</v>
      </c>
      <c r="M92" s="4">
        <f>IF(Table134[[#This Row],[Embarked]]="S",1,0)</f>
        <v>0</v>
      </c>
      <c r="N92" s="4">
        <f>IF(Table134[[#This Row],[Embarked]]="C",1,0)</f>
        <v>1</v>
      </c>
      <c r="O92" s="4">
        <f>IF(Table134[[#This Row],[Sex]]="male",1,0)</f>
        <v>0</v>
      </c>
      <c r="P92" s="4">
        <v>1</v>
      </c>
      <c r="AC92" s="12">
        <f>SUMPRODUCT(Table13[[#This Row],[SibSp]:[Ones]],$R$4:$AA$4)</f>
        <v>0.74225850758277967</v>
      </c>
      <c r="AD92" s="12">
        <f>SUMPRODUCT(Table134[[#This Row],[SibSp]:[Ones]],$R$5:$AA$5)</f>
        <v>-1.0178897275090817</v>
      </c>
      <c r="AE92" s="11">
        <f t="shared" si="3"/>
        <v>0.74225850758277967</v>
      </c>
      <c r="AF92" s="11">
        <f t="shared" si="4"/>
        <v>0</v>
      </c>
      <c r="AG92" s="11">
        <f t="shared" si="5"/>
        <v>0.74225850758277967</v>
      </c>
      <c r="AH92" s="11">
        <f>(Table134[[#This Row],[Survived]]-AG92)^2</f>
        <v>0.55094769207901539</v>
      </c>
    </row>
    <row r="93" spans="1:34" x14ac:dyDescent="0.25">
      <c r="A93" s="4">
        <v>0</v>
      </c>
      <c r="B93" s="4" t="s">
        <v>9</v>
      </c>
      <c r="C93" s="4">
        <v>3</v>
      </c>
      <c r="D93" s="4" t="s">
        <v>8</v>
      </c>
      <c r="E93" s="4">
        <v>21</v>
      </c>
      <c r="F93" s="5">
        <v>7.9249999999999998</v>
      </c>
      <c r="G93" s="4">
        <v>0</v>
      </c>
      <c r="H93" s="4">
        <v>0</v>
      </c>
      <c r="I93" s="11">
        <f>Table134[[#This Row],[Age]]/$E$1</f>
        <v>0.26250000000000001</v>
      </c>
      <c r="J93" s="11">
        <f>LOG10(Table134[[#This Row],[Fare]]+1)</f>
        <v>0.95060822478423079</v>
      </c>
      <c r="K93" s="4">
        <f>IF(Table134[[#This Row],[Pclass]]=1,1,0)</f>
        <v>0</v>
      </c>
      <c r="L93" s="4">
        <f>IF(Table134[[#This Row],[Pclass]]=2,1,0)</f>
        <v>0</v>
      </c>
      <c r="M93" s="4">
        <f>IF(Table134[[#This Row],[Embarked]]="S",1,0)</f>
        <v>1</v>
      </c>
      <c r="N93" s="4">
        <f>IF(Table134[[#This Row],[Embarked]]="C",1,0)</f>
        <v>0</v>
      </c>
      <c r="O93" s="4">
        <f>IF(Table134[[#This Row],[Sex]]="male",1,0)</f>
        <v>1</v>
      </c>
      <c r="P93" s="4">
        <v>1</v>
      </c>
      <c r="AC93" s="12">
        <f>SUMPRODUCT(Table13[[#This Row],[SibSp]:[Ones]],$R$4:$AA$4)</f>
        <v>0.14498046833793543</v>
      </c>
      <c r="AD93" s="12">
        <f>SUMPRODUCT(Table134[[#This Row],[SibSp]:[Ones]],$R$5:$AA$5)</f>
        <v>-1.538396126224536</v>
      </c>
      <c r="AE93" s="11">
        <f t="shared" si="3"/>
        <v>0.14498046833793543</v>
      </c>
      <c r="AF93" s="11">
        <f t="shared" si="4"/>
        <v>0</v>
      </c>
      <c r="AG93" s="11">
        <f t="shared" si="5"/>
        <v>0.14498046833793543</v>
      </c>
      <c r="AH93" s="11">
        <f>(Table134[[#This Row],[Survived]]-AG93)^2</f>
        <v>2.1019336199487097E-2</v>
      </c>
    </row>
    <row r="94" spans="1:34" x14ac:dyDescent="0.25">
      <c r="A94" s="4">
        <v>0</v>
      </c>
      <c r="B94" s="4" t="s">
        <v>12</v>
      </c>
      <c r="C94" s="4">
        <v>3</v>
      </c>
      <c r="D94" s="4" t="s">
        <v>8</v>
      </c>
      <c r="E94" s="4">
        <v>70.5</v>
      </c>
      <c r="F94" s="5">
        <v>7.75</v>
      </c>
      <c r="G94" s="4">
        <v>0</v>
      </c>
      <c r="H94" s="4">
        <v>0</v>
      </c>
      <c r="I94" s="11">
        <f>Table134[[#This Row],[Age]]/$E$1</f>
        <v>0.88124999999999998</v>
      </c>
      <c r="J94" s="11">
        <f>LOG10(Table134[[#This Row],[Fare]]+1)</f>
        <v>0.94200805302231327</v>
      </c>
      <c r="K94" s="4">
        <f>IF(Table134[[#This Row],[Pclass]]=1,1,0)</f>
        <v>0</v>
      </c>
      <c r="L94" s="4">
        <f>IF(Table134[[#This Row],[Pclass]]=2,1,0)</f>
        <v>0</v>
      </c>
      <c r="M94" s="4">
        <f>IF(Table134[[#This Row],[Embarked]]="S",1,0)</f>
        <v>0</v>
      </c>
      <c r="N94" s="4">
        <f>IF(Table134[[#This Row],[Embarked]]="C",1,0)</f>
        <v>0</v>
      </c>
      <c r="O94" s="4">
        <f>IF(Table134[[#This Row],[Sex]]="male",1,0)</f>
        <v>1</v>
      </c>
      <c r="P94" s="4">
        <v>1</v>
      </c>
      <c r="AC94" s="12">
        <f>SUMPRODUCT(Table13[[#This Row],[SibSp]:[Ones]],$R$4:$AA$4)</f>
        <v>-0.25510442589095883</v>
      </c>
      <c r="AD94" s="12">
        <f>SUMPRODUCT(Table134[[#This Row],[SibSp]:[Ones]],$R$5:$AA$5)</f>
        <v>-0.83285888560197552</v>
      </c>
      <c r="AE94" s="11">
        <f t="shared" si="3"/>
        <v>0</v>
      </c>
      <c r="AF94" s="11">
        <f t="shared" si="4"/>
        <v>0</v>
      </c>
      <c r="AG94" s="11">
        <f t="shared" si="5"/>
        <v>0</v>
      </c>
      <c r="AH94" s="11">
        <f>(Table134[[#This Row],[Survived]]-AG94)^2</f>
        <v>0</v>
      </c>
    </row>
    <row r="95" spans="1:34" x14ac:dyDescent="0.25">
      <c r="A95" s="4">
        <v>0</v>
      </c>
      <c r="B95" s="4" t="s">
        <v>9</v>
      </c>
      <c r="C95" s="4">
        <v>2</v>
      </c>
      <c r="D95" s="4" t="s">
        <v>8</v>
      </c>
      <c r="E95" s="4">
        <v>29</v>
      </c>
      <c r="F95" s="5">
        <v>21</v>
      </c>
      <c r="G95" s="4">
        <v>1</v>
      </c>
      <c r="H95" s="4">
        <v>0</v>
      </c>
      <c r="I95" s="11">
        <f>Table134[[#This Row],[Age]]/$E$1</f>
        <v>0.36249999999999999</v>
      </c>
      <c r="J95" s="11">
        <f>LOG10(Table134[[#This Row],[Fare]]+1)</f>
        <v>1.3424226808222062</v>
      </c>
      <c r="K95" s="4">
        <f>IF(Table134[[#This Row],[Pclass]]=1,1,0)</f>
        <v>0</v>
      </c>
      <c r="L95" s="4">
        <f>IF(Table134[[#This Row],[Pclass]]=2,1,0)</f>
        <v>1</v>
      </c>
      <c r="M95" s="4">
        <f>IF(Table134[[#This Row],[Embarked]]="S",1,0)</f>
        <v>1</v>
      </c>
      <c r="N95" s="4">
        <f>IF(Table134[[#This Row],[Embarked]]="C",1,0)</f>
        <v>0</v>
      </c>
      <c r="O95" s="4">
        <f>IF(Table134[[#This Row],[Sex]]="male",1,0)</f>
        <v>1</v>
      </c>
      <c r="P95" s="4">
        <v>1</v>
      </c>
      <c r="AC95" s="12">
        <f>SUMPRODUCT(Table13[[#This Row],[SibSp]:[Ones]],$R$4:$AA$4)</f>
        <v>0.24696082641072614</v>
      </c>
      <c r="AD95" s="12">
        <f>SUMPRODUCT(Table134[[#This Row],[SibSp]:[Ones]],$R$5:$AA$5)</f>
        <v>-1.826348544251476</v>
      </c>
      <c r="AE95" s="11">
        <f t="shared" si="3"/>
        <v>0.24696082641072614</v>
      </c>
      <c r="AF95" s="11">
        <f t="shared" si="4"/>
        <v>0</v>
      </c>
      <c r="AG95" s="11">
        <f t="shared" si="5"/>
        <v>0.24696082641072614</v>
      </c>
      <c r="AH95" s="11">
        <f>(Table134[[#This Row],[Survived]]-AG95)^2</f>
        <v>6.0989649781468813E-2</v>
      </c>
    </row>
    <row r="96" spans="1:34" x14ac:dyDescent="0.25">
      <c r="A96" s="4">
        <v>0</v>
      </c>
      <c r="B96" s="4" t="s">
        <v>11</v>
      </c>
      <c r="C96" s="4">
        <v>1</v>
      </c>
      <c r="D96" s="4" t="s">
        <v>8</v>
      </c>
      <c r="E96" s="4">
        <v>24</v>
      </c>
      <c r="F96" s="5">
        <v>247.52080000000001</v>
      </c>
      <c r="G96" s="4">
        <v>0</v>
      </c>
      <c r="H96" s="4">
        <v>1</v>
      </c>
      <c r="I96" s="11">
        <f>Table134[[#This Row],[Age]]/$E$1</f>
        <v>0.3</v>
      </c>
      <c r="J96" s="11">
        <f>LOG10(Table134[[#This Row],[Fare]]+1)</f>
        <v>2.3953627429574396</v>
      </c>
      <c r="K96" s="4">
        <f>IF(Table134[[#This Row],[Pclass]]=1,1,0)</f>
        <v>1</v>
      </c>
      <c r="L96" s="4">
        <f>IF(Table134[[#This Row],[Pclass]]=2,1,0)</f>
        <v>0</v>
      </c>
      <c r="M96" s="4">
        <f>IF(Table134[[#This Row],[Embarked]]="S",1,0)</f>
        <v>0</v>
      </c>
      <c r="N96" s="4">
        <f>IF(Table134[[#This Row],[Embarked]]="C",1,0)</f>
        <v>1</v>
      </c>
      <c r="O96" s="4">
        <f>IF(Table134[[#This Row],[Sex]]="male",1,0)</f>
        <v>1</v>
      </c>
      <c r="P96" s="4">
        <v>1</v>
      </c>
      <c r="AC96" s="12">
        <f>SUMPRODUCT(Table13[[#This Row],[SibSp]:[Ones]],$R$4:$AA$4)</f>
        <v>0.62055895928577265</v>
      </c>
      <c r="AD96" s="12">
        <f>SUMPRODUCT(Table134[[#This Row],[SibSp]:[Ones]],$R$5:$AA$5)</f>
        <v>-2.4008336452808861</v>
      </c>
      <c r="AE96" s="11">
        <f t="shared" si="3"/>
        <v>0.62055895928577265</v>
      </c>
      <c r="AF96" s="11">
        <f t="shared" si="4"/>
        <v>0</v>
      </c>
      <c r="AG96" s="11">
        <f t="shared" si="5"/>
        <v>0.62055895928577265</v>
      </c>
      <c r="AH96" s="11">
        <f>(Table134[[#This Row],[Survived]]-AG96)^2</f>
        <v>0.38509342194984125</v>
      </c>
    </row>
    <row r="97" spans="1:34" x14ac:dyDescent="0.25">
      <c r="A97" s="4">
        <v>0</v>
      </c>
      <c r="B97" s="4" t="s">
        <v>9</v>
      </c>
      <c r="C97" s="4">
        <v>3</v>
      </c>
      <c r="D97" s="4" t="s">
        <v>10</v>
      </c>
      <c r="E97" s="4">
        <v>2</v>
      </c>
      <c r="F97" s="5">
        <v>31.274999999999999</v>
      </c>
      <c r="G97" s="4">
        <v>4</v>
      </c>
      <c r="H97" s="4">
        <v>2</v>
      </c>
      <c r="I97" s="11">
        <f>Table134[[#This Row],[Age]]/$E$1</f>
        <v>2.5000000000000001E-2</v>
      </c>
      <c r="J97" s="11">
        <f>LOG10(Table134[[#This Row],[Fare]]+1)</f>
        <v>1.5088662509384578</v>
      </c>
      <c r="K97" s="4">
        <f>IF(Table134[[#This Row],[Pclass]]=1,1,0)</f>
        <v>0</v>
      </c>
      <c r="L97" s="4">
        <f>IF(Table134[[#This Row],[Pclass]]=2,1,0)</f>
        <v>0</v>
      </c>
      <c r="M97" s="4">
        <f>IF(Table134[[#This Row],[Embarked]]="S",1,0)</f>
        <v>1</v>
      </c>
      <c r="N97" s="4">
        <f>IF(Table134[[#This Row],[Embarked]]="C",1,0)</f>
        <v>0</v>
      </c>
      <c r="O97" s="4">
        <f>IF(Table134[[#This Row],[Sex]]="male",1,0)</f>
        <v>0</v>
      </c>
      <c r="P97" s="4">
        <v>1</v>
      </c>
      <c r="AC97" s="12">
        <f>SUMPRODUCT(Table13[[#This Row],[SibSp]:[Ones]],$R$4:$AA$4)</f>
        <v>0.53902653761951369</v>
      </c>
      <c r="AD97" s="12">
        <f>SUMPRODUCT(Table134[[#This Row],[SibSp]:[Ones]],$R$5:$AA$5)</f>
        <v>-3.0645356260501933</v>
      </c>
      <c r="AE97" s="11">
        <f t="shared" si="3"/>
        <v>0.53902653761951369</v>
      </c>
      <c r="AF97" s="11">
        <f t="shared" si="4"/>
        <v>0</v>
      </c>
      <c r="AG97" s="11">
        <f t="shared" si="5"/>
        <v>0.53902653761951369</v>
      </c>
      <c r="AH97" s="11">
        <f>(Table134[[#This Row],[Survived]]-AG97)^2</f>
        <v>0.29054960825808102</v>
      </c>
    </row>
    <row r="98" spans="1:34" x14ac:dyDescent="0.25">
      <c r="A98" s="4">
        <v>0</v>
      </c>
      <c r="B98" s="4" t="s">
        <v>9</v>
      </c>
      <c r="C98" s="4">
        <v>2</v>
      </c>
      <c r="D98" s="4" t="s">
        <v>8</v>
      </c>
      <c r="E98" s="4">
        <v>21</v>
      </c>
      <c r="F98" s="5">
        <v>73.5</v>
      </c>
      <c r="G98" s="4">
        <v>2</v>
      </c>
      <c r="H98" s="4">
        <v>0</v>
      </c>
      <c r="I98" s="11">
        <f>Table134[[#This Row],[Age]]/$E$1</f>
        <v>0.26250000000000001</v>
      </c>
      <c r="J98" s="11">
        <f>LOG10(Table134[[#This Row],[Fare]]+1)</f>
        <v>1.8721562727482928</v>
      </c>
      <c r="K98" s="4">
        <f>IF(Table134[[#This Row],[Pclass]]=1,1,0)</f>
        <v>0</v>
      </c>
      <c r="L98" s="4">
        <f>IF(Table134[[#This Row],[Pclass]]=2,1,0)</f>
        <v>1</v>
      </c>
      <c r="M98" s="4">
        <f>IF(Table134[[#This Row],[Embarked]]="S",1,0)</f>
        <v>1</v>
      </c>
      <c r="N98" s="4">
        <f>IF(Table134[[#This Row],[Embarked]]="C",1,0)</f>
        <v>0</v>
      </c>
      <c r="O98" s="4">
        <f>IF(Table134[[#This Row],[Sex]]="male",1,0)</f>
        <v>1</v>
      </c>
      <c r="P98" s="4">
        <v>1</v>
      </c>
      <c r="AC98" s="12">
        <f>SUMPRODUCT(Table13[[#This Row],[SibSp]:[Ones]],$R$4:$AA$4)</f>
        <v>0.27297192161841588</v>
      </c>
      <c r="AD98" s="12">
        <f>SUMPRODUCT(Table134[[#This Row],[SibSp]:[Ones]],$R$5:$AA$5)</f>
        <v>-2.2802721499750964</v>
      </c>
      <c r="AE98" s="11">
        <f t="shared" si="3"/>
        <v>0.27297192161841588</v>
      </c>
      <c r="AF98" s="11">
        <f t="shared" si="4"/>
        <v>0</v>
      </c>
      <c r="AG98" s="11">
        <f t="shared" si="5"/>
        <v>0.27297192161841588</v>
      </c>
      <c r="AH98" s="11">
        <f>(Table134[[#This Row],[Survived]]-AG98)^2</f>
        <v>7.4513669992050585E-2</v>
      </c>
    </row>
    <row r="99" spans="1:34" x14ac:dyDescent="0.25">
      <c r="A99" s="4">
        <v>0</v>
      </c>
      <c r="B99" s="4" t="s">
        <v>11</v>
      </c>
      <c r="C99" s="4">
        <v>2</v>
      </c>
      <c r="D99" s="4" t="s">
        <v>8</v>
      </c>
      <c r="E99" s="4">
        <v>32.5</v>
      </c>
      <c r="F99" s="5">
        <v>30.070799999999998</v>
      </c>
      <c r="G99" s="4">
        <v>1</v>
      </c>
      <c r="H99" s="4">
        <v>0</v>
      </c>
      <c r="I99" s="11">
        <f>Table134[[#This Row],[Age]]/$E$1</f>
        <v>0.40625</v>
      </c>
      <c r="J99" s="11">
        <f>LOG10(Table134[[#This Row],[Fare]]+1)</f>
        <v>1.492352435460081</v>
      </c>
      <c r="K99" s="4">
        <f>IF(Table134[[#This Row],[Pclass]]=1,1,0)</f>
        <v>0</v>
      </c>
      <c r="L99" s="4">
        <f>IF(Table134[[#This Row],[Pclass]]=2,1,0)</f>
        <v>1</v>
      </c>
      <c r="M99" s="4">
        <f>IF(Table134[[#This Row],[Embarked]]="S",1,0)</f>
        <v>0</v>
      </c>
      <c r="N99" s="4">
        <f>IF(Table134[[#This Row],[Embarked]]="C",1,0)</f>
        <v>1</v>
      </c>
      <c r="O99" s="4">
        <f>IF(Table134[[#This Row],[Sex]]="male",1,0)</f>
        <v>1</v>
      </c>
      <c r="P99" s="4">
        <v>1</v>
      </c>
      <c r="AC99" s="12">
        <f>SUMPRODUCT(Table13[[#This Row],[SibSp]:[Ones]],$R$4:$AA$4)</f>
        <v>0.29690784539708437</v>
      </c>
      <c r="AD99" s="12">
        <f>SUMPRODUCT(Table134[[#This Row],[SibSp]:[Ones]],$R$5:$AA$5)</f>
        <v>-1.320094326261487</v>
      </c>
      <c r="AE99" s="11">
        <f t="shared" si="3"/>
        <v>0.29690784539708437</v>
      </c>
      <c r="AF99" s="11">
        <f t="shared" si="4"/>
        <v>0</v>
      </c>
      <c r="AG99" s="11">
        <f t="shared" si="5"/>
        <v>0.29690784539708437</v>
      </c>
      <c r="AH99" s="11">
        <f>(Table134[[#This Row],[Survived]]-AG99)^2</f>
        <v>8.8154268658338947E-2</v>
      </c>
    </row>
    <row r="100" spans="1:34" x14ac:dyDescent="0.25">
      <c r="A100" s="4">
        <v>1</v>
      </c>
      <c r="B100" s="4" t="s">
        <v>9</v>
      </c>
      <c r="C100" s="4">
        <v>2</v>
      </c>
      <c r="D100" s="4" t="s">
        <v>10</v>
      </c>
      <c r="E100" s="4">
        <v>32.5</v>
      </c>
      <c r="F100" s="5">
        <v>13</v>
      </c>
      <c r="G100" s="4">
        <v>0</v>
      </c>
      <c r="H100" s="4">
        <v>0</v>
      </c>
      <c r="I100" s="11">
        <f>Table134[[#This Row],[Age]]/$E$1</f>
        <v>0.40625</v>
      </c>
      <c r="J100" s="11">
        <f>LOG10(Table134[[#This Row],[Fare]]+1)</f>
        <v>1.146128035678238</v>
      </c>
      <c r="K100" s="4">
        <f>IF(Table134[[#This Row],[Pclass]]=1,1,0)</f>
        <v>0</v>
      </c>
      <c r="L100" s="4">
        <f>IF(Table134[[#This Row],[Pclass]]=2,1,0)</f>
        <v>1</v>
      </c>
      <c r="M100" s="4">
        <f>IF(Table134[[#This Row],[Embarked]]="S",1,0)</f>
        <v>1</v>
      </c>
      <c r="N100" s="4">
        <f>IF(Table134[[#This Row],[Embarked]]="C",1,0)</f>
        <v>0</v>
      </c>
      <c r="O100" s="4">
        <f>IF(Table134[[#This Row],[Sex]]="male",1,0)</f>
        <v>0</v>
      </c>
      <c r="P100" s="4">
        <v>1</v>
      </c>
      <c r="AC100" s="12">
        <f>SUMPRODUCT(Table13[[#This Row],[SibSp]:[Ones]],$R$4:$AA$4)</f>
        <v>0.75831289651645817</v>
      </c>
      <c r="AD100" s="12">
        <f>SUMPRODUCT(Table134[[#This Row],[SibSp]:[Ones]],$R$5:$AA$5)</f>
        <v>-1.5065959758199285</v>
      </c>
      <c r="AE100" s="11">
        <f t="shared" si="3"/>
        <v>0.75831289651645817</v>
      </c>
      <c r="AF100" s="11">
        <f t="shared" si="4"/>
        <v>0</v>
      </c>
      <c r="AG100" s="11">
        <f t="shared" si="5"/>
        <v>0.75831289651645817</v>
      </c>
      <c r="AH100" s="11">
        <f>(Table134[[#This Row],[Survived]]-AG100)^2</f>
        <v>5.841265599026426E-2</v>
      </c>
    </row>
    <row r="101" spans="1:34" x14ac:dyDescent="0.25">
      <c r="A101" s="4">
        <v>0</v>
      </c>
      <c r="B101" s="4" t="s">
        <v>9</v>
      </c>
      <c r="C101" s="4">
        <v>1</v>
      </c>
      <c r="D101" s="4" t="s">
        <v>8</v>
      </c>
      <c r="E101" s="4">
        <v>54</v>
      </c>
      <c r="F101" s="5">
        <v>77.287499999999994</v>
      </c>
      <c r="G101" s="4">
        <v>0</v>
      </c>
      <c r="H101" s="4">
        <v>1</v>
      </c>
      <c r="I101" s="11">
        <f>Table134[[#This Row],[Age]]/$E$1</f>
        <v>0.67500000000000004</v>
      </c>
      <c r="J101" s="11">
        <f>LOG10(Table134[[#This Row],[Fare]]+1)</f>
        <v>1.8936924247093643</v>
      </c>
      <c r="K101" s="4">
        <f>IF(Table134[[#This Row],[Pclass]]=1,1,0)</f>
        <v>1</v>
      </c>
      <c r="L101" s="4">
        <f>IF(Table134[[#This Row],[Pclass]]=2,1,0)</f>
        <v>0</v>
      </c>
      <c r="M101" s="4">
        <f>IF(Table134[[#This Row],[Embarked]]="S",1,0)</f>
        <v>1</v>
      </c>
      <c r="N101" s="4">
        <f>IF(Table134[[#This Row],[Embarked]]="C",1,0)</f>
        <v>0</v>
      </c>
      <c r="O101" s="4">
        <f>IF(Table134[[#This Row],[Sex]]="male",1,0)</f>
        <v>1</v>
      </c>
      <c r="P101" s="4">
        <v>1</v>
      </c>
      <c r="AC101" s="12">
        <f>SUMPRODUCT(Table13[[#This Row],[SibSp]:[Ones]],$R$4:$AA$4)</f>
        <v>0.31124873587592833</v>
      </c>
      <c r="AD101" s="12">
        <f>SUMPRODUCT(Table134[[#This Row],[SibSp]:[Ones]],$R$5:$AA$5)</f>
        <v>-2.6465567750773156</v>
      </c>
      <c r="AE101" s="11">
        <f t="shared" si="3"/>
        <v>0.31124873587592833</v>
      </c>
      <c r="AF101" s="11">
        <f t="shared" si="4"/>
        <v>0</v>
      </c>
      <c r="AG101" s="11">
        <f t="shared" si="5"/>
        <v>0.31124873587592833</v>
      </c>
      <c r="AH101" s="11">
        <f>(Table134[[#This Row],[Survived]]-AG101)^2</f>
        <v>9.6875775584363388E-2</v>
      </c>
    </row>
    <row r="102" spans="1:34" x14ac:dyDescent="0.25">
      <c r="A102" s="4">
        <v>1</v>
      </c>
      <c r="B102" s="4" t="s">
        <v>11</v>
      </c>
      <c r="C102" s="4">
        <v>3</v>
      </c>
      <c r="D102" s="4" t="s">
        <v>8</v>
      </c>
      <c r="E102" s="4">
        <v>12</v>
      </c>
      <c r="F102" s="5">
        <v>11.2417</v>
      </c>
      <c r="G102" s="4">
        <v>1</v>
      </c>
      <c r="H102" s="4">
        <v>0</v>
      </c>
      <c r="I102" s="11">
        <f>Table134[[#This Row],[Age]]/$E$1</f>
        <v>0.15</v>
      </c>
      <c r="J102" s="11">
        <f>LOG10(Table134[[#This Row],[Fare]]+1)</f>
        <v>1.0878417322991751</v>
      </c>
      <c r="K102" s="4">
        <f>IF(Table134[[#This Row],[Pclass]]=1,1,0)</f>
        <v>0</v>
      </c>
      <c r="L102" s="4">
        <f>IF(Table134[[#This Row],[Pclass]]=2,1,0)</f>
        <v>0</v>
      </c>
      <c r="M102" s="4">
        <f>IF(Table134[[#This Row],[Embarked]]="S",1,0)</f>
        <v>0</v>
      </c>
      <c r="N102" s="4">
        <f>IF(Table134[[#This Row],[Embarked]]="C",1,0)</f>
        <v>1</v>
      </c>
      <c r="O102" s="4">
        <f>IF(Table134[[#This Row],[Sex]]="male",1,0)</f>
        <v>1</v>
      </c>
      <c r="P102" s="4">
        <v>1</v>
      </c>
      <c r="AC102" s="12">
        <f>SUMPRODUCT(Table13[[#This Row],[SibSp]:[Ones]],$R$4:$AA$4)</f>
        <v>0.22748320914021358</v>
      </c>
      <c r="AD102" s="12">
        <f>SUMPRODUCT(Table134[[#This Row],[SibSp]:[Ones]],$R$5:$AA$5)</f>
        <v>-1.1545236603002076</v>
      </c>
      <c r="AE102" s="11">
        <f t="shared" si="3"/>
        <v>0.22748320914021358</v>
      </c>
      <c r="AF102" s="11">
        <f t="shared" si="4"/>
        <v>0</v>
      </c>
      <c r="AG102" s="11">
        <f t="shared" si="5"/>
        <v>0.22748320914021358</v>
      </c>
      <c r="AH102" s="11">
        <f>(Table134[[#This Row],[Survived]]-AG102)^2</f>
        <v>0.59678219216030304</v>
      </c>
    </row>
    <row r="103" spans="1:34" x14ac:dyDescent="0.25">
      <c r="A103" s="4">
        <v>1</v>
      </c>
      <c r="B103" s="4" t="s">
        <v>9</v>
      </c>
      <c r="C103" s="4">
        <v>3</v>
      </c>
      <c r="D103" s="4" t="s">
        <v>8</v>
      </c>
      <c r="E103" s="4">
        <v>24</v>
      </c>
      <c r="F103" s="5">
        <v>7.1417000000000002</v>
      </c>
      <c r="G103" s="4">
        <v>0</v>
      </c>
      <c r="H103" s="4">
        <v>0</v>
      </c>
      <c r="I103" s="11">
        <f>Table134[[#This Row],[Age]]/$E$1</f>
        <v>0.3</v>
      </c>
      <c r="J103" s="11">
        <f>LOG10(Table134[[#This Row],[Fare]]+1)</f>
        <v>0.9107150957411293</v>
      </c>
      <c r="K103" s="4">
        <f>IF(Table134[[#This Row],[Pclass]]=1,1,0)</f>
        <v>0</v>
      </c>
      <c r="L103" s="4">
        <f>IF(Table134[[#This Row],[Pclass]]=2,1,0)</f>
        <v>0</v>
      </c>
      <c r="M103" s="4">
        <f>IF(Table134[[#This Row],[Embarked]]="S",1,0)</f>
        <v>1</v>
      </c>
      <c r="N103" s="4">
        <f>IF(Table134[[#This Row],[Embarked]]="C",1,0)</f>
        <v>0</v>
      </c>
      <c r="O103" s="4">
        <f>IF(Table134[[#This Row],[Sex]]="male",1,0)</f>
        <v>1</v>
      </c>
      <c r="P103" s="4">
        <v>1</v>
      </c>
      <c r="AC103" s="12">
        <f>SUMPRODUCT(Table13[[#This Row],[SibSp]:[Ones]],$R$4:$AA$4)</f>
        <v>0.12135113526507568</v>
      </c>
      <c r="AD103" s="12">
        <f>SUMPRODUCT(Table134[[#This Row],[SibSp]:[Ones]],$R$5:$AA$5)</f>
        <v>-1.5098473698873167</v>
      </c>
      <c r="AE103" s="11">
        <f t="shared" si="3"/>
        <v>0.12135113526507568</v>
      </c>
      <c r="AF103" s="11">
        <f t="shared" si="4"/>
        <v>0</v>
      </c>
      <c r="AG103" s="11">
        <f t="shared" si="5"/>
        <v>0.12135113526507568</v>
      </c>
      <c r="AH103" s="11">
        <f>(Table134[[#This Row],[Survived]]-AG103)^2</f>
        <v>0.77202382749997134</v>
      </c>
    </row>
    <row r="104" spans="1:34" x14ac:dyDescent="0.25">
      <c r="A104" s="4">
        <v>0</v>
      </c>
      <c r="B104" s="4" t="s">
        <v>9</v>
      </c>
      <c r="C104" s="4">
        <v>3</v>
      </c>
      <c r="D104" s="4" t="s">
        <v>8</v>
      </c>
      <c r="E104" s="4">
        <v>45</v>
      </c>
      <c r="F104" s="5">
        <v>6.9749999999999996</v>
      </c>
      <c r="G104" s="4">
        <v>0</v>
      </c>
      <c r="H104" s="4">
        <v>0</v>
      </c>
      <c r="I104" s="11">
        <f>Table134[[#This Row],[Age]]/$E$1</f>
        <v>0.5625</v>
      </c>
      <c r="J104" s="11">
        <f>LOG10(Table134[[#This Row],[Fare]]+1)</f>
        <v>0.90173069172921871</v>
      </c>
      <c r="K104" s="4">
        <f>IF(Table134[[#This Row],[Pclass]]=1,1,0)</f>
        <v>0</v>
      </c>
      <c r="L104" s="4">
        <f>IF(Table134[[#This Row],[Pclass]]=2,1,0)</f>
        <v>0</v>
      </c>
      <c r="M104" s="4">
        <f>IF(Table134[[#This Row],[Embarked]]="S",1,0)</f>
        <v>1</v>
      </c>
      <c r="N104" s="4">
        <f>IF(Table134[[#This Row],[Embarked]]="C",1,0)</f>
        <v>0</v>
      </c>
      <c r="O104" s="4">
        <f>IF(Table134[[#This Row],[Sex]]="male",1,0)</f>
        <v>1</v>
      </c>
      <c r="P104" s="4">
        <v>1</v>
      </c>
      <c r="AC104" s="12">
        <f>SUMPRODUCT(Table13[[#This Row],[SibSp]:[Ones]],$R$4:$AA$4)</f>
        <v>-3.1085648362163321E-2</v>
      </c>
      <c r="AD104" s="12">
        <f>SUMPRODUCT(Table134[[#This Row],[SibSp]:[Ones]],$R$5:$AA$5)</f>
        <v>-1.4780017712970752</v>
      </c>
      <c r="AE104" s="11">
        <f t="shared" si="3"/>
        <v>0</v>
      </c>
      <c r="AF104" s="11">
        <f t="shared" si="4"/>
        <v>0</v>
      </c>
      <c r="AG104" s="11">
        <f t="shared" si="5"/>
        <v>0</v>
      </c>
      <c r="AH104" s="11">
        <f>(Table134[[#This Row],[Survived]]-AG104)^2</f>
        <v>0</v>
      </c>
    </row>
    <row r="105" spans="1:34" x14ac:dyDescent="0.25">
      <c r="A105" s="4">
        <v>0</v>
      </c>
      <c r="B105" s="4" t="s">
        <v>11</v>
      </c>
      <c r="C105" s="4">
        <v>3</v>
      </c>
      <c r="D105" s="4" t="s">
        <v>8</v>
      </c>
      <c r="E105" s="4">
        <v>33</v>
      </c>
      <c r="F105" s="5">
        <v>7.8958000000000004</v>
      </c>
      <c r="G105" s="4">
        <v>0</v>
      </c>
      <c r="H105" s="4">
        <v>0</v>
      </c>
      <c r="I105" s="11">
        <f>Table134[[#This Row],[Age]]/$E$1</f>
        <v>0.41249999999999998</v>
      </c>
      <c r="J105" s="11">
        <f>LOG10(Table134[[#This Row],[Fare]]+1)</f>
        <v>0.94918501031343461</v>
      </c>
      <c r="K105" s="4">
        <f>IF(Table134[[#This Row],[Pclass]]=1,1,0)</f>
        <v>0</v>
      </c>
      <c r="L105" s="4">
        <f>IF(Table134[[#This Row],[Pclass]]=2,1,0)</f>
        <v>0</v>
      </c>
      <c r="M105" s="4">
        <f>IF(Table134[[#This Row],[Embarked]]="S",1,0)</f>
        <v>0</v>
      </c>
      <c r="N105" s="4">
        <f>IF(Table134[[#This Row],[Embarked]]="C",1,0)</f>
        <v>1</v>
      </c>
      <c r="O105" s="4">
        <f>IF(Table134[[#This Row],[Sex]]="male",1,0)</f>
        <v>1</v>
      </c>
      <c r="P105" s="4">
        <v>1</v>
      </c>
      <c r="AC105" s="12">
        <f>SUMPRODUCT(Table13[[#This Row],[SibSp]:[Ones]],$R$4:$AA$4)</f>
        <v>0.12613884191082281</v>
      </c>
      <c r="AD105" s="12">
        <f>SUMPRODUCT(Table134[[#This Row],[SibSp]:[Ones]],$R$5:$AA$5)</f>
        <v>-0.92743290463514894</v>
      </c>
      <c r="AE105" s="11">
        <f t="shared" si="3"/>
        <v>0.12613884191082281</v>
      </c>
      <c r="AF105" s="11">
        <f t="shared" si="4"/>
        <v>0</v>
      </c>
      <c r="AG105" s="11">
        <f t="shared" si="5"/>
        <v>0.12613884191082281</v>
      </c>
      <c r="AH105" s="11">
        <f>(Table134[[#This Row],[Survived]]-AG105)^2</f>
        <v>1.5911007438603547E-2</v>
      </c>
    </row>
    <row r="106" spans="1:34" x14ac:dyDescent="0.25">
      <c r="A106" s="4">
        <v>0</v>
      </c>
      <c r="B106" s="4" t="s">
        <v>9</v>
      </c>
      <c r="C106" s="4">
        <v>3</v>
      </c>
      <c r="D106" s="4" t="s">
        <v>8</v>
      </c>
      <c r="E106" s="4">
        <v>20</v>
      </c>
      <c r="F106" s="5">
        <v>7.05</v>
      </c>
      <c r="G106" s="4">
        <v>0</v>
      </c>
      <c r="H106" s="4">
        <v>0</v>
      </c>
      <c r="I106" s="11">
        <f>Table134[[#This Row],[Age]]/$E$1</f>
        <v>0.25</v>
      </c>
      <c r="J106" s="11">
        <f>LOG10(Table134[[#This Row],[Fare]]+1)</f>
        <v>0.90579588036786851</v>
      </c>
      <c r="K106" s="4">
        <f>IF(Table134[[#This Row],[Pclass]]=1,1,0)</f>
        <v>0</v>
      </c>
      <c r="L106" s="4">
        <f>IF(Table134[[#This Row],[Pclass]]=2,1,0)</f>
        <v>0</v>
      </c>
      <c r="M106" s="4">
        <f>IF(Table134[[#This Row],[Embarked]]="S",1,0)</f>
        <v>1</v>
      </c>
      <c r="N106" s="4">
        <f>IF(Table134[[#This Row],[Embarked]]="C",1,0)</f>
        <v>0</v>
      </c>
      <c r="O106" s="4">
        <f>IF(Table134[[#This Row],[Sex]]="male",1,0)</f>
        <v>1</v>
      </c>
      <c r="P106" s="4">
        <v>1</v>
      </c>
      <c r="AC106" s="12">
        <f>SUMPRODUCT(Table13[[#This Row],[SibSp]:[Ones]],$R$4:$AA$4)</f>
        <v>0.15006855293711874</v>
      </c>
      <c r="AD106" s="12">
        <f>SUMPRODUCT(Table134[[#This Row],[SibSp]:[Ones]],$R$5:$AA$5)</f>
        <v>-1.5117917238187546</v>
      </c>
      <c r="AE106" s="11">
        <f t="shared" si="3"/>
        <v>0.15006855293711874</v>
      </c>
      <c r="AF106" s="11">
        <f t="shared" si="4"/>
        <v>0</v>
      </c>
      <c r="AG106" s="11">
        <f t="shared" si="5"/>
        <v>0.15006855293711874</v>
      </c>
      <c r="AH106" s="11">
        <f>(Table134[[#This Row],[Survived]]-AG106)^2</f>
        <v>2.252057058064081E-2</v>
      </c>
    </row>
    <row r="107" spans="1:34" x14ac:dyDescent="0.25">
      <c r="A107" s="4">
        <v>0</v>
      </c>
      <c r="B107" s="4" t="s">
        <v>9</v>
      </c>
      <c r="C107" s="4">
        <v>3</v>
      </c>
      <c r="D107" s="4" t="s">
        <v>10</v>
      </c>
      <c r="E107" s="4">
        <v>47</v>
      </c>
      <c r="F107" s="5">
        <v>14.5</v>
      </c>
      <c r="G107" s="4">
        <v>1</v>
      </c>
      <c r="H107" s="4">
        <v>0</v>
      </c>
      <c r="I107" s="11">
        <f>Table134[[#This Row],[Age]]/$E$1</f>
        <v>0.58750000000000002</v>
      </c>
      <c r="J107" s="11">
        <f>LOG10(Table134[[#This Row],[Fare]]+1)</f>
        <v>1.1903316981702914</v>
      </c>
      <c r="K107" s="4">
        <f>IF(Table134[[#This Row],[Pclass]]=1,1,0)</f>
        <v>0</v>
      </c>
      <c r="L107" s="4">
        <f>IF(Table134[[#This Row],[Pclass]]=2,1,0)</f>
        <v>0</v>
      </c>
      <c r="M107" s="4">
        <f>IF(Table134[[#This Row],[Embarked]]="S",1,0)</f>
        <v>1</v>
      </c>
      <c r="N107" s="4">
        <f>IF(Table134[[#This Row],[Embarked]]="C",1,0)</f>
        <v>0</v>
      </c>
      <c r="O107" s="4">
        <f>IF(Table134[[#This Row],[Sex]]="male",1,0)</f>
        <v>0</v>
      </c>
      <c r="P107" s="4">
        <v>1</v>
      </c>
      <c r="AC107" s="12">
        <f>SUMPRODUCT(Table13[[#This Row],[SibSp]:[Ones]],$R$4:$AA$4)</f>
        <v>0.39976200396021916</v>
      </c>
      <c r="AD107" s="12">
        <f>SUMPRODUCT(Table134[[#This Row],[SibSp]:[Ones]],$R$5:$AA$5)</f>
        <v>-1.6908156579167601</v>
      </c>
      <c r="AE107" s="11">
        <f t="shared" si="3"/>
        <v>0.39976200396021916</v>
      </c>
      <c r="AF107" s="11">
        <f t="shared" si="4"/>
        <v>0</v>
      </c>
      <c r="AG107" s="11">
        <f t="shared" si="5"/>
        <v>0.39976200396021916</v>
      </c>
      <c r="AH107" s="11">
        <f>(Table134[[#This Row],[Survived]]-AG107)^2</f>
        <v>0.15980965981029027</v>
      </c>
    </row>
    <row r="108" spans="1:34" x14ac:dyDescent="0.25">
      <c r="A108" s="4">
        <v>1</v>
      </c>
      <c r="B108" s="4" t="s">
        <v>9</v>
      </c>
      <c r="C108" s="4">
        <v>2</v>
      </c>
      <c r="D108" s="4" t="s">
        <v>10</v>
      </c>
      <c r="E108" s="4">
        <v>29</v>
      </c>
      <c r="F108" s="5">
        <v>26</v>
      </c>
      <c r="G108" s="4">
        <v>1</v>
      </c>
      <c r="H108" s="4">
        <v>0</v>
      </c>
      <c r="I108" s="11">
        <f>Table134[[#This Row],[Age]]/$E$1</f>
        <v>0.36249999999999999</v>
      </c>
      <c r="J108" s="11">
        <f>LOG10(Table134[[#This Row],[Fare]]+1)</f>
        <v>1.4313637641589874</v>
      </c>
      <c r="K108" s="4">
        <f>IF(Table134[[#This Row],[Pclass]]=1,1,0)</f>
        <v>0</v>
      </c>
      <c r="L108" s="4">
        <f>IF(Table134[[#This Row],[Pclass]]=2,1,0)</f>
        <v>1</v>
      </c>
      <c r="M108" s="4">
        <f>IF(Table134[[#This Row],[Embarked]]="S",1,0)</f>
        <v>1</v>
      </c>
      <c r="N108" s="4">
        <f>IF(Table134[[#This Row],[Embarked]]="C",1,0)</f>
        <v>0</v>
      </c>
      <c r="O108" s="4">
        <f>IF(Table134[[#This Row],[Sex]]="male",1,0)</f>
        <v>0</v>
      </c>
      <c r="P108" s="4">
        <v>1</v>
      </c>
      <c r="AC108" s="12">
        <f>SUMPRODUCT(Table13[[#This Row],[SibSp]:[Ones]],$R$4:$AA$4)</f>
        <v>0.74001933249305063</v>
      </c>
      <c r="AD108" s="12">
        <f>SUMPRODUCT(Table134[[#This Row],[SibSp]:[Ones]],$R$5:$AA$5)</f>
        <v>-1.8029146926266544</v>
      </c>
      <c r="AE108" s="11">
        <f t="shared" si="3"/>
        <v>0.74001933249305063</v>
      </c>
      <c r="AF108" s="11">
        <f t="shared" si="4"/>
        <v>0</v>
      </c>
      <c r="AG108" s="11">
        <f t="shared" si="5"/>
        <v>0.74001933249305063</v>
      </c>
      <c r="AH108" s="11">
        <f>(Table134[[#This Row],[Survived]]-AG108)^2</f>
        <v>6.7589947477358955E-2</v>
      </c>
    </row>
    <row r="109" spans="1:34" x14ac:dyDescent="0.25">
      <c r="A109" s="4">
        <v>0</v>
      </c>
      <c r="B109" s="4" t="s">
        <v>9</v>
      </c>
      <c r="C109" s="4">
        <v>2</v>
      </c>
      <c r="D109" s="4" t="s">
        <v>8</v>
      </c>
      <c r="E109" s="4">
        <v>25</v>
      </c>
      <c r="F109" s="5">
        <v>13</v>
      </c>
      <c r="G109" s="4">
        <v>0</v>
      </c>
      <c r="H109" s="4">
        <v>0</v>
      </c>
      <c r="I109" s="11">
        <f>Table134[[#This Row],[Age]]/$E$1</f>
        <v>0.3125</v>
      </c>
      <c r="J109" s="11">
        <f>LOG10(Table134[[#This Row],[Fare]]+1)</f>
        <v>1.146128035678238</v>
      </c>
      <c r="K109" s="4">
        <f>IF(Table134[[#This Row],[Pclass]]=1,1,0)</f>
        <v>0</v>
      </c>
      <c r="L109" s="4">
        <f>IF(Table134[[#This Row],[Pclass]]=2,1,0)</f>
        <v>1</v>
      </c>
      <c r="M109" s="4">
        <f>IF(Table134[[#This Row],[Embarked]]="S",1,0)</f>
        <v>1</v>
      </c>
      <c r="N109" s="4">
        <f>IF(Table134[[#This Row],[Embarked]]="C",1,0)</f>
        <v>0</v>
      </c>
      <c r="O109" s="4">
        <f>IF(Table134[[#This Row],[Sex]]="male",1,0)</f>
        <v>1</v>
      </c>
      <c r="P109" s="4">
        <v>1</v>
      </c>
      <c r="AC109" s="12">
        <f>SUMPRODUCT(Table13[[#This Row],[SibSp]:[Ones]],$R$4:$AA$4)</f>
        <v>0.32380989101348923</v>
      </c>
      <c r="AD109" s="12">
        <f>SUMPRODUCT(Table134[[#This Row],[SibSp]:[Ones]],$R$5:$AA$5)</f>
        <v>-1.5946936762473654</v>
      </c>
      <c r="AE109" s="11">
        <f t="shared" si="3"/>
        <v>0.32380989101348923</v>
      </c>
      <c r="AF109" s="11">
        <f t="shared" si="4"/>
        <v>0</v>
      </c>
      <c r="AG109" s="11">
        <f t="shared" si="5"/>
        <v>0.32380989101348923</v>
      </c>
      <c r="AH109" s="11">
        <f>(Table134[[#This Row],[Survived]]-AG109)^2</f>
        <v>0.10485284551816777</v>
      </c>
    </row>
    <row r="110" spans="1:34" x14ac:dyDescent="0.25">
      <c r="A110" s="4">
        <v>0</v>
      </c>
      <c r="B110" s="4" t="s">
        <v>11</v>
      </c>
      <c r="C110" s="4">
        <v>2</v>
      </c>
      <c r="D110" s="4" t="s">
        <v>8</v>
      </c>
      <c r="E110" s="4">
        <v>23</v>
      </c>
      <c r="F110" s="5">
        <v>15.0458</v>
      </c>
      <c r="G110" s="4">
        <v>0</v>
      </c>
      <c r="H110" s="4">
        <v>0</v>
      </c>
      <c r="I110" s="11">
        <f>Table134[[#This Row],[Age]]/$E$1</f>
        <v>0.28749999999999998</v>
      </c>
      <c r="J110" s="11">
        <f>LOG10(Table134[[#This Row],[Fare]]+1)</f>
        <v>1.2053613747144323</v>
      </c>
      <c r="K110" s="4">
        <f>IF(Table134[[#This Row],[Pclass]]=1,1,0)</f>
        <v>0</v>
      </c>
      <c r="L110" s="4">
        <f>IF(Table134[[#This Row],[Pclass]]=2,1,0)</f>
        <v>1</v>
      </c>
      <c r="M110" s="4">
        <f>IF(Table134[[#This Row],[Embarked]]="S",1,0)</f>
        <v>0</v>
      </c>
      <c r="N110" s="4">
        <f>IF(Table134[[#This Row],[Embarked]]="C",1,0)</f>
        <v>1</v>
      </c>
      <c r="O110" s="4">
        <f>IF(Table134[[#This Row],[Sex]]="male",1,0)</f>
        <v>1</v>
      </c>
      <c r="P110" s="4">
        <v>1</v>
      </c>
      <c r="AC110" s="12">
        <f>SUMPRODUCT(Table13[[#This Row],[SibSp]:[Ones]],$R$4:$AA$4)</f>
        <v>0.40921593248572863</v>
      </c>
      <c r="AD110" s="12">
        <f>SUMPRODUCT(Table134[[#This Row],[SibSp]:[Ones]],$R$5:$AA$5)</f>
        <v>-1.0389413081377779</v>
      </c>
      <c r="AE110" s="11">
        <f t="shared" si="3"/>
        <v>0.40921593248572863</v>
      </c>
      <c r="AF110" s="11">
        <f t="shared" si="4"/>
        <v>0</v>
      </c>
      <c r="AG110" s="11">
        <f t="shared" si="5"/>
        <v>0.40921593248572863</v>
      </c>
      <c r="AH110" s="11">
        <f>(Table134[[#This Row],[Survived]]-AG110)^2</f>
        <v>0.1674576794001644</v>
      </c>
    </row>
    <row r="111" spans="1:34" x14ac:dyDescent="0.25">
      <c r="A111" s="4">
        <v>1</v>
      </c>
      <c r="B111" s="4" t="s">
        <v>9</v>
      </c>
      <c r="C111" s="4">
        <v>1</v>
      </c>
      <c r="D111" s="4" t="s">
        <v>10</v>
      </c>
      <c r="E111" s="4">
        <v>19</v>
      </c>
      <c r="F111" s="5">
        <v>26.283300000000001</v>
      </c>
      <c r="G111" s="4">
        <v>0</v>
      </c>
      <c r="H111" s="4">
        <v>2</v>
      </c>
      <c r="I111" s="11">
        <f>Table134[[#This Row],[Age]]/$E$1</f>
        <v>0.23749999999999999</v>
      </c>
      <c r="J111" s="11">
        <f>LOG10(Table134[[#This Row],[Fare]]+1)</f>
        <v>1.4358968984299505</v>
      </c>
      <c r="K111" s="4">
        <f>IF(Table134[[#This Row],[Pclass]]=1,1,0)</f>
        <v>1</v>
      </c>
      <c r="L111" s="4">
        <f>IF(Table134[[#This Row],[Pclass]]=2,1,0)</f>
        <v>0</v>
      </c>
      <c r="M111" s="4">
        <f>IF(Table134[[#This Row],[Embarked]]="S",1,0)</f>
        <v>1</v>
      </c>
      <c r="N111" s="4">
        <f>IF(Table134[[#This Row],[Embarked]]="C",1,0)</f>
        <v>0</v>
      </c>
      <c r="O111" s="4">
        <f>IF(Table134[[#This Row],[Sex]]="male",1,0)</f>
        <v>0</v>
      </c>
      <c r="P111" s="4">
        <v>1</v>
      </c>
      <c r="AC111" s="12">
        <f>SUMPRODUCT(Table13[[#This Row],[SibSp]:[Ones]],$R$4:$AA$4)</f>
        <v>1.016514045144759</v>
      </c>
      <c r="AD111" s="12">
        <f>SUMPRODUCT(Table134[[#This Row],[SibSp]:[Ones]],$R$5:$AA$5)</f>
        <v>-2.7148060468663378</v>
      </c>
      <c r="AE111" s="11">
        <f t="shared" si="3"/>
        <v>1.016514045144759</v>
      </c>
      <c r="AF111" s="11">
        <f t="shared" si="4"/>
        <v>0</v>
      </c>
      <c r="AG111" s="11">
        <f t="shared" si="5"/>
        <v>1.016514045144759</v>
      </c>
      <c r="AH111" s="11">
        <f>(Table134[[#This Row],[Survived]]-AG111)^2</f>
        <v>2.7271368704313696E-4</v>
      </c>
    </row>
    <row r="112" spans="1:34" x14ac:dyDescent="0.25">
      <c r="A112" s="4">
        <v>0</v>
      </c>
      <c r="B112" s="4" t="s">
        <v>9</v>
      </c>
      <c r="C112" s="4">
        <v>1</v>
      </c>
      <c r="D112" s="4" t="s">
        <v>8</v>
      </c>
      <c r="E112" s="4">
        <v>37</v>
      </c>
      <c r="F112" s="5">
        <v>53.1</v>
      </c>
      <c r="G112" s="4">
        <v>1</v>
      </c>
      <c r="H112" s="4">
        <v>0</v>
      </c>
      <c r="I112" s="11">
        <f>Table134[[#This Row],[Age]]/$E$1</f>
        <v>0.46250000000000002</v>
      </c>
      <c r="J112" s="11">
        <f>LOG10(Table134[[#This Row],[Fare]]+1)</f>
        <v>1.7331972651065695</v>
      </c>
      <c r="K112" s="4">
        <f>IF(Table134[[#This Row],[Pclass]]=1,1,0)</f>
        <v>1</v>
      </c>
      <c r="L112" s="4">
        <f>IF(Table134[[#This Row],[Pclass]]=2,1,0)</f>
        <v>0</v>
      </c>
      <c r="M112" s="4">
        <f>IF(Table134[[#This Row],[Embarked]]="S",1,0)</f>
        <v>1</v>
      </c>
      <c r="N112" s="4">
        <f>IF(Table134[[#This Row],[Embarked]]="C",1,0)</f>
        <v>0</v>
      </c>
      <c r="O112" s="4">
        <f>IF(Table134[[#This Row],[Sex]]="male",1,0)</f>
        <v>1</v>
      </c>
      <c r="P112" s="4">
        <v>1</v>
      </c>
      <c r="AC112" s="12">
        <f>SUMPRODUCT(Table13[[#This Row],[SibSp]:[Ones]],$R$4:$AA$4)</f>
        <v>0.38418641542265947</v>
      </c>
      <c r="AD112" s="12">
        <f>SUMPRODUCT(Table134[[#This Row],[SibSp]:[Ones]],$R$5:$AA$5)</f>
        <v>-2.2949344086477614</v>
      </c>
      <c r="AE112" s="11">
        <f t="shared" si="3"/>
        <v>0.38418641542265947</v>
      </c>
      <c r="AF112" s="11">
        <f t="shared" si="4"/>
        <v>0</v>
      </c>
      <c r="AG112" s="11">
        <f t="shared" si="5"/>
        <v>0.38418641542265947</v>
      </c>
      <c r="AH112" s="11">
        <f>(Table134[[#This Row],[Survived]]-AG112)^2</f>
        <v>0.14759920179531227</v>
      </c>
    </row>
    <row r="113" spans="1:34" x14ac:dyDescent="0.25">
      <c r="A113" s="4">
        <v>0</v>
      </c>
      <c r="B113" s="4" t="s">
        <v>9</v>
      </c>
      <c r="C113" s="4">
        <v>3</v>
      </c>
      <c r="D113" s="4" t="s">
        <v>8</v>
      </c>
      <c r="E113" s="4">
        <v>16</v>
      </c>
      <c r="F113" s="5">
        <v>9.2166999999999994</v>
      </c>
      <c r="G113" s="4">
        <v>0</v>
      </c>
      <c r="H113" s="4">
        <v>0</v>
      </c>
      <c r="I113" s="11">
        <f>Table134[[#This Row],[Age]]/$E$1</f>
        <v>0.2</v>
      </c>
      <c r="J113" s="11">
        <f>LOG10(Table134[[#This Row],[Fare]]+1)</f>
        <v>1.0093106410801986</v>
      </c>
      <c r="K113" s="4">
        <f>IF(Table134[[#This Row],[Pclass]]=1,1,0)</f>
        <v>0</v>
      </c>
      <c r="L113" s="4">
        <f>IF(Table134[[#This Row],[Pclass]]=2,1,0)</f>
        <v>0</v>
      </c>
      <c r="M113" s="4">
        <f>IF(Table134[[#This Row],[Embarked]]="S",1,0)</f>
        <v>1</v>
      </c>
      <c r="N113" s="4">
        <f>IF(Table134[[#This Row],[Embarked]]="C",1,0)</f>
        <v>0</v>
      </c>
      <c r="O113" s="4">
        <f>IF(Table134[[#This Row],[Sex]]="male",1,0)</f>
        <v>1</v>
      </c>
      <c r="P113" s="4">
        <v>1</v>
      </c>
      <c r="AC113" s="12">
        <f>SUMPRODUCT(Table13[[#This Row],[SibSp]:[Ones]],$R$4:$AA$4)</f>
        <v>0.18398907943534837</v>
      </c>
      <c r="AD113" s="12">
        <f>SUMPRODUCT(Table134[[#This Row],[SibSp]:[Ones]],$R$5:$AA$5)</f>
        <v>-1.5811376014461851</v>
      </c>
      <c r="AE113" s="11">
        <f t="shared" si="3"/>
        <v>0.18398907943534837</v>
      </c>
      <c r="AF113" s="11">
        <f t="shared" si="4"/>
        <v>0</v>
      </c>
      <c r="AG113" s="11">
        <f t="shared" si="5"/>
        <v>0.18398907943534837</v>
      </c>
      <c r="AH113" s="11">
        <f>(Table134[[#This Row],[Survived]]-AG113)^2</f>
        <v>3.3851981351466935E-2</v>
      </c>
    </row>
    <row r="114" spans="1:34" x14ac:dyDescent="0.25">
      <c r="A114" s="4">
        <v>0</v>
      </c>
      <c r="B114" s="4" t="s">
        <v>11</v>
      </c>
      <c r="C114" s="4">
        <v>1</v>
      </c>
      <c r="D114" s="4" t="s">
        <v>8</v>
      </c>
      <c r="E114" s="4">
        <v>24</v>
      </c>
      <c r="F114" s="5">
        <v>79.2</v>
      </c>
      <c r="G114" s="4">
        <v>0</v>
      </c>
      <c r="H114" s="4">
        <v>0</v>
      </c>
      <c r="I114" s="11">
        <f>Table134[[#This Row],[Age]]/$E$1</f>
        <v>0.3</v>
      </c>
      <c r="J114" s="11">
        <f>LOG10(Table134[[#This Row],[Fare]]+1)</f>
        <v>1.9041743682841634</v>
      </c>
      <c r="K114" s="4">
        <f>IF(Table134[[#This Row],[Pclass]]=1,1,0)</f>
        <v>1</v>
      </c>
      <c r="L114" s="4">
        <f>IF(Table134[[#This Row],[Pclass]]=2,1,0)</f>
        <v>0</v>
      </c>
      <c r="M114" s="4">
        <f>IF(Table134[[#This Row],[Embarked]]="S",1,0)</f>
        <v>0</v>
      </c>
      <c r="N114" s="4">
        <f>IF(Table134[[#This Row],[Embarked]]="C",1,0)</f>
        <v>1</v>
      </c>
      <c r="O114" s="4">
        <f>IF(Table134[[#This Row],[Sex]]="male",1,0)</f>
        <v>1</v>
      </c>
      <c r="P114" s="4">
        <v>1</v>
      </c>
      <c r="AC114" s="12">
        <f>SUMPRODUCT(Table13[[#This Row],[SibSp]:[Ones]],$R$4:$AA$4)</f>
        <v>0.61189103153024293</v>
      </c>
      <c r="AD114" s="12">
        <f>SUMPRODUCT(Table134[[#This Row],[SibSp]:[Ones]],$R$5:$AA$5)</f>
        <v>-1.7077545647701784</v>
      </c>
      <c r="AE114" s="11">
        <f t="shared" si="3"/>
        <v>0.61189103153024293</v>
      </c>
      <c r="AF114" s="11">
        <f t="shared" si="4"/>
        <v>0</v>
      </c>
      <c r="AG114" s="11">
        <f t="shared" si="5"/>
        <v>0.61189103153024293</v>
      </c>
      <c r="AH114" s="11">
        <f>(Table134[[#This Row],[Survived]]-AG114)^2</f>
        <v>0.37441063446714473</v>
      </c>
    </row>
    <row r="115" spans="1:34" x14ac:dyDescent="0.25">
      <c r="A115" s="4">
        <v>1</v>
      </c>
      <c r="B115" s="4" t="s">
        <v>9</v>
      </c>
      <c r="C115" s="4">
        <v>3</v>
      </c>
      <c r="D115" s="4" t="s">
        <v>10</v>
      </c>
      <c r="E115" s="4">
        <v>22</v>
      </c>
      <c r="F115" s="5">
        <v>7.75</v>
      </c>
      <c r="G115" s="4">
        <v>0</v>
      </c>
      <c r="H115" s="4">
        <v>0</v>
      </c>
      <c r="I115" s="11">
        <f>Table134[[#This Row],[Age]]/$E$1</f>
        <v>0.27500000000000002</v>
      </c>
      <c r="J115" s="11">
        <f>LOG10(Table134[[#This Row],[Fare]]+1)</f>
        <v>0.94200805302231327</v>
      </c>
      <c r="K115" s="4">
        <f>IF(Table134[[#This Row],[Pclass]]=1,1,0)</f>
        <v>0</v>
      </c>
      <c r="L115" s="4">
        <f>IF(Table134[[#This Row],[Pclass]]=2,1,0)</f>
        <v>0</v>
      </c>
      <c r="M115" s="4">
        <f>IF(Table134[[#This Row],[Embarked]]="S",1,0)</f>
        <v>1</v>
      </c>
      <c r="N115" s="4">
        <f>IF(Table134[[#This Row],[Embarked]]="C",1,0)</f>
        <v>0</v>
      </c>
      <c r="O115" s="4">
        <f>IF(Table134[[#This Row],[Sex]]="male",1,0)</f>
        <v>0</v>
      </c>
      <c r="P115" s="4">
        <v>1</v>
      </c>
      <c r="AC115" s="12">
        <f>SUMPRODUCT(Table13[[#This Row],[SibSp]:[Ones]],$R$4:$AA$4)</f>
        <v>0.62612017774341933</v>
      </c>
      <c r="AD115" s="12">
        <f>SUMPRODUCT(Table134[[#This Row],[SibSp]:[Ones]],$R$5:$AA$5)</f>
        <v>-1.4530810394102214</v>
      </c>
      <c r="AE115" s="11">
        <f t="shared" si="3"/>
        <v>0.62612017774341933</v>
      </c>
      <c r="AF115" s="11">
        <f t="shared" si="4"/>
        <v>0</v>
      </c>
      <c r="AG115" s="11">
        <f t="shared" si="5"/>
        <v>0.62612017774341933</v>
      </c>
      <c r="AH115" s="11">
        <f>(Table134[[#This Row],[Survived]]-AG115)^2</f>
        <v>0.13978612149061237</v>
      </c>
    </row>
    <row r="116" spans="1:34" x14ac:dyDescent="0.25">
      <c r="A116" s="4">
        <v>1</v>
      </c>
      <c r="B116" s="4" t="s">
        <v>9</v>
      </c>
      <c r="C116" s="4">
        <v>3</v>
      </c>
      <c r="D116" s="4" t="s">
        <v>10</v>
      </c>
      <c r="E116" s="4">
        <v>24</v>
      </c>
      <c r="F116" s="5">
        <v>15.85</v>
      </c>
      <c r="G116" s="4">
        <v>1</v>
      </c>
      <c r="H116" s="4">
        <v>0</v>
      </c>
      <c r="I116" s="11">
        <f>Table134[[#This Row],[Age]]/$E$1</f>
        <v>0.3</v>
      </c>
      <c r="J116" s="11">
        <f>LOG10(Table134[[#This Row],[Fare]]+1)</f>
        <v>1.2265999052073575</v>
      </c>
      <c r="K116" s="4">
        <f>IF(Table134[[#This Row],[Pclass]]=1,1,0)</f>
        <v>0</v>
      </c>
      <c r="L116" s="4">
        <f>IF(Table134[[#This Row],[Pclass]]=2,1,0)</f>
        <v>0</v>
      </c>
      <c r="M116" s="4">
        <f>IF(Table134[[#This Row],[Embarked]]="S",1,0)</f>
        <v>1</v>
      </c>
      <c r="N116" s="4">
        <f>IF(Table134[[#This Row],[Embarked]]="C",1,0)</f>
        <v>0</v>
      </c>
      <c r="O116" s="4">
        <f>IF(Table134[[#This Row],[Sex]]="male",1,0)</f>
        <v>0</v>
      </c>
      <c r="P116" s="4">
        <v>1</v>
      </c>
      <c r="AC116" s="12">
        <f>SUMPRODUCT(Table13[[#This Row],[SibSp]:[Ones]],$R$4:$AA$4)</f>
        <v>0.56798470778639454</v>
      </c>
      <c r="AD116" s="12">
        <f>SUMPRODUCT(Table134[[#This Row],[SibSp]:[Ones]],$R$5:$AA$5)</f>
        <v>-1.7421216534408577</v>
      </c>
      <c r="AE116" s="11">
        <f t="shared" si="3"/>
        <v>0.56798470778639454</v>
      </c>
      <c r="AF116" s="11">
        <f t="shared" si="4"/>
        <v>0</v>
      </c>
      <c r="AG116" s="11">
        <f t="shared" si="5"/>
        <v>0.56798470778639454</v>
      </c>
      <c r="AH116" s="11">
        <f>(Table134[[#This Row],[Survived]]-AG116)^2</f>
        <v>0.18663721270640693</v>
      </c>
    </row>
    <row r="117" spans="1:34" x14ac:dyDescent="0.25">
      <c r="A117" s="4">
        <v>0</v>
      </c>
      <c r="B117" s="4" t="s">
        <v>12</v>
      </c>
      <c r="C117" s="4">
        <v>3</v>
      </c>
      <c r="D117" s="4" t="s">
        <v>8</v>
      </c>
      <c r="E117" s="4">
        <v>19</v>
      </c>
      <c r="F117" s="5">
        <v>6.75</v>
      </c>
      <c r="G117" s="4">
        <v>0</v>
      </c>
      <c r="H117" s="4">
        <v>0</v>
      </c>
      <c r="I117" s="11">
        <f>Table134[[#This Row],[Age]]/$E$1</f>
        <v>0.23749999999999999</v>
      </c>
      <c r="J117" s="11">
        <f>LOG10(Table134[[#This Row],[Fare]]+1)</f>
        <v>0.88930170250631024</v>
      </c>
      <c r="K117" s="4">
        <f>IF(Table134[[#This Row],[Pclass]]=1,1,0)</f>
        <v>0</v>
      </c>
      <c r="L117" s="4">
        <f>IF(Table134[[#This Row],[Pclass]]=2,1,0)</f>
        <v>0</v>
      </c>
      <c r="M117" s="4">
        <f>IF(Table134[[#This Row],[Embarked]]="S",1,0)</f>
        <v>0</v>
      </c>
      <c r="N117" s="4">
        <f>IF(Table134[[#This Row],[Embarked]]="C",1,0)</f>
        <v>0</v>
      </c>
      <c r="O117" s="4">
        <f>IF(Table134[[#This Row],[Sex]]="male",1,0)</f>
        <v>1</v>
      </c>
      <c r="P117" s="4">
        <v>1</v>
      </c>
      <c r="AC117" s="12">
        <f>SUMPRODUCT(Table13[[#This Row],[SibSp]:[Ones]],$R$4:$AA$4)</f>
        <v>0.11514232812191827</v>
      </c>
      <c r="AD117" s="12">
        <f>SUMPRODUCT(Table134[[#This Row],[SibSp]:[Ones]],$R$5:$AA$5)</f>
        <v>-0.86449904601075489</v>
      </c>
      <c r="AE117" s="11">
        <f t="shared" si="3"/>
        <v>0.11514232812191827</v>
      </c>
      <c r="AF117" s="11">
        <f t="shared" si="4"/>
        <v>0</v>
      </c>
      <c r="AG117" s="11">
        <f t="shared" si="5"/>
        <v>0.11514232812191827</v>
      </c>
      <c r="AH117" s="11">
        <f>(Table134[[#This Row],[Survived]]-AG117)^2</f>
        <v>1.3257755725335491E-2</v>
      </c>
    </row>
    <row r="118" spans="1:34" x14ac:dyDescent="0.25">
      <c r="A118" s="4">
        <v>0</v>
      </c>
      <c r="B118" s="4" t="s">
        <v>9</v>
      </c>
      <c r="C118" s="4">
        <v>2</v>
      </c>
      <c r="D118" s="4" t="s">
        <v>8</v>
      </c>
      <c r="E118" s="4">
        <v>18</v>
      </c>
      <c r="F118" s="5">
        <v>11.5</v>
      </c>
      <c r="G118" s="4">
        <v>0</v>
      </c>
      <c r="H118" s="4">
        <v>0</v>
      </c>
      <c r="I118" s="11">
        <f>Table134[[#This Row],[Age]]/$E$1</f>
        <v>0.22500000000000001</v>
      </c>
      <c r="J118" s="11">
        <f>LOG10(Table134[[#This Row],[Fare]]+1)</f>
        <v>1.0969100130080565</v>
      </c>
      <c r="K118" s="4">
        <f>IF(Table134[[#This Row],[Pclass]]=1,1,0)</f>
        <v>0</v>
      </c>
      <c r="L118" s="4">
        <f>IF(Table134[[#This Row],[Pclass]]=2,1,0)</f>
        <v>1</v>
      </c>
      <c r="M118" s="4">
        <f>IF(Table134[[#This Row],[Embarked]]="S",1,0)</f>
        <v>1</v>
      </c>
      <c r="N118" s="4">
        <f>IF(Table134[[#This Row],[Embarked]]="C",1,0)</f>
        <v>0</v>
      </c>
      <c r="O118" s="4">
        <f>IF(Table134[[#This Row],[Sex]]="male",1,0)</f>
        <v>1</v>
      </c>
      <c r="P118" s="4">
        <v>1</v>
      </c>
      <c r="AC118" s="12">
        <f>SUMPRODUCT(Table13[[#This Row],[SibSp]:[Ones]],$R$4:$AA$4)</f>
        <v>0.37211676585530118</v>
      </c>
      <c r="AD118" s="12">
        <f>SUMPRODUCT(Table134[[#This Row],[SibSp]:[Ones]],$R$5:$AA$5)</f>
        <v>-1.5728538831485916</v>
      </c>
      <c r="AE118" s="11">
        <f t="shared" si="3"/>
        <v>0.37211676585530118</v>
      </c>
      <c r="AF118" s="11">
        <f t="shared" si="4"/>
        <v>0</v>
      </c>
      <c r="AG118" s="11">
        <f t="shared" si="5"/>
        <v>0.37211676585530118</v>
      </c>
      <c r="AH118" s="11">
        <f>(Table134[[#This Row],[Survived]]-AG118)^2</f>
        <v>0.13847088743060904</v>
      </c>
    </row>
    <row r="119" spans="1:34" x14ac:dyDescent="0.25">
      <c r="A119" s="4">
        <v>0</v>
      </c>
      <c r="B119" s="4" t="s">
        <v>9</v>
      </c>
      <c r="C119" s="4">
        <v>2</v>
      </c>
      <c r="D119" s="4" t="s">
        <v>8</v>
      </c>
      <c r="E119" s="4">
        <v>19</v>
      </c>
      <c r="F119" s="5">
        <v>36.75</v>
      </c>
      <c r="G119" s="4">
        <v>1</v>
      </c>
      <c r="H119" s="4">
        <v>1</v>
      </c>
      <c r="I119" s="11">
        <f>Table134[[#This Row],[Age]]/$E$1</f>
        <v>0.23749999999999999</v>
      </c>
      <c r="J119" s="11">
        <f>LOG10(Table134[[#This Row],[Fare]]+1)</f>
        <v>1.576916955965207</v>
      </c>
      <c r="K119" s="4">
        <f>IF(Table134[[#This Row],[Pclass]]=1,1,0)</f>
        <v>0</v>
      </c>
      <c r="L119" s="4">
        <f>IF(Table134[[#This Row],[Pclass]]=2,1,0)</f>
        <v>1</v>
      </c>
      <c r="M119" s="4">
        <f>IF(Table134[[#This Row],[Embarked]]="S",1,0)</f>
        <v>1</v>
      </c>
      <c r="N119" s="4">
        <f>IF(Table134[[#This Row],[Embarked]]="C",1,0)</f>
        <v>0</v>
      </c>
      <c r="O119" s="4">
        <f>IF(Table134[[#This Row],[Sex]]="male",1,0)</f>
        <v>1</v>
      </c>
      <c r="P119" s="4">
        <v>1</v>
      </c>
      <c r="AC119" s="12">
        <f>SUMPRODUCT(Table13[[#This Row],[SibSp]:[Ones]],$R$4:$AA$4)</f>
        <v>0.31569516863587538</v>
      </c>
      <c r="AD119" s="12">
        <f>SUMPRODUCT(Table134[[#This Row],[SibSp]:[Ones]],$R$5:$AA$5)</f>
        <v>-2.3723742526585916</v>
      </c>
      <c r="AE119" s="11">
        <f t="shared" si="3"/>
        <v>0.31569516863587538</v>
      </c>
      <c r="AF119" s="11">
        <f t="shared" si="4"/>
        <v>0</v>
      </c>
      <c r="AG119" s="11">
        <f t="shared" si="5"/>
        <v>0.31569516863587538</v>
      </c>
      <c r="AH119" s="11">
        <f>(Table134[[#This Row],[Survived]]-AG119)^2</f>
        <v>9.9663439500033799E-2</v>
      </c>
    </row>
    <row r="120" spans="1:34" x14ac:dyDescent="0.25">
      <c r="A120" s="4">
        <v>1</v>
      </c>
      <c r="B120" s="4" t="s">
        <v>9</v>
      </c>
      <c r="C120" s="4">
        <v>3</v>
      </c>
      <c r="D120" s="4" t="s">
        <v>8</v>
      </c>
      <c r="E120" s="4">
        <v>27</v>
      </c>
      <c r="F120" s="5">
        <v>7.7957999999999998</v>
      </c>
      <c r="G120" s="4">
        <v>0</v>
      </c>
      <c r="H120" s="4">
        <v>0</v>
      </c>
      <c r="I120" s="11">
        <f>Table134[[#This Row],[Age]]/$E$1</f>
        <v>0.33750000000000002</v>
      </c>
      <c r="J120" s="11">
        <f>LOG10(Table134[[#This Row],[Fare]]+1)</f>
        <v>0.94427534575879857</v>
      </c>
      <c r="K120" s="4">
        <f>IF(Table134[[#This Row],[Pclass]]=1,1,0)</f>
        <v>0</v>
      </c>
      <c r="L120" s="4">
        <f>IF(Table134[[#This Row],[Pclass]]=2,1,0)</f>
        <v>0</v>
      </c>
      <c r="M120" s="4">
        <f>IF(Table134[[#This Row],[Embarked]]="S",1,0)</f>
        <v>1</v>
      </c>
      <c r="N120" s="4">
        <f>IF(Table134[[#This Row],[Embarked]]="C",1,0)</f>
        <v>0</v>
      </c>
      <c r="O120" s="4">
        <f>IF(Table134[[#This Row],[Sex]]="male",1,0)</f>
        <v>1</v>
      </c>
      <c r="P120" s="4">
        <v>1</v>
      </c>
      <c r="AC120" s="12">
        <f>SUMPRODUCT(Table13[[#This Row],[SibSp]:[Ones]],$R$4:$AA$4)</f>
        <v>0.10124639788353929</v>
      </c>
      <c r="AD120" s="12">
        <f>SUMPRODUCT(Table134[[#This Row],[SibSp]:[Ones]],$R$5:$AA$5)</f>
        <v>-1.5269565322951169</v>
      </c>
      <c r="AE120" s="11">
        <f t="shared" si="3"/>
        <v>0.10124639788353929</v>
      </c>
      <c r="AF120" s="11">
        <f t="shared" si="4"/>
        <v>0</v>
      </c>
      <c r="AG120" s="11">
        <f t="shared" si="5"/>
        <v>0.10124639788353929</v>
      </c>
      <c r="AH120" s="11">
        <f>(Table134[[#This Row],[Survived]]-AG120)^2</f>
        <v>0.80775803731731333</v>
      </c>
    </row>
    <row r="121" spans="1:34" x14ac:dyDescent="0.25">
      <c r="A121" s="4">
        <v>0</v>
      </c>
      <c r="B121" s="4" t="s">
        <v>9</v>
      </c>
      <c r="C121" s="4">
        <v>3</v>
      </c>
      <c r="D121" s="4" t="s">
        <v>10</v>
      </c>
      <c r="E121" s="4">
        <v>9</v>
      </c>
      <c r="F121" s="5">
        <v>34.375</v>
      </c>
      <c r="G121" s="4">
        <v>2</v>
      </c>
      <c r="H121" s="4">
        <v>2</v>
      </c>
      <c r="I121" s="11">
        <f>Table134[[#This Row],[Age]]/$E$1</f>
        <v>0.1125</v>
      </c>
      <c r="J121" s="11">
        <f>LOG10(Table134[[#This Row],[Fare]]+1)</f>
        <v>1.5486964485323467</v>
      </c>
      <c r="K121" s="4">
        <f>IF(Table134[[#This Row],[Pclass]]=1,1,0)</f>
        <v>0</v>
      </c>
      <c r="L121" s="4">
        <f>IF(Table134[[#This Row],[Pclass]]=2,1,0)</f>
        <v>0</v>
      </c>
      <c r="M121" s="4">
        <f>IF(Table134[[#This Row],[Embarked]]="S",1,0)</f>
        <v>1</v>
      </c>
      <c r="N121" s="4">
        <f>IF(Table134[[#This Row],[Embarked]]="C",1,0)</f>
        <v>0</v>
      </c>
      <c r="O121" s="4">
        <f>IF(Table134[[#This Row],[Sex]]="male",1,0)</f>
        <v>0</v>
      </c>
      <c r="P121" s="4">
        <v>1</v>
      </c>
      <c r="AC121" s="12">
        <f>SUMPRODUCT(Table13[[#This Row],[SibSp]:[Ones]],$R$4:$AA$4)</f>
        <v>0.60489845296350331</v>
      </c>
      <c r="AD121" s="12">
        <f>SUMPRODUCT(Table134[[#This Row],[SibSp]:[Ones]],$R$5:$AA$5)</f>
        <v>-2.8512558708709355</v>
      </c>
      <c r="AE121" s="11">
        <f t="shared" si="3"/>
        <v>0.60489845296350331</v>
      </c>
      <c r="AF121" s="11">
        <f t="shared" si="4"/>
        <v>0</v>
      </c>
      <c r="AG121" s="11">
        <f t="shared" si="5"/>
        <v>0.60489845296350331</v>
      </c>
      <c r="AH121" s="11">
        <f>(Table134[[#This Row],[Survived]]-AG121)^2</f>
        <v>0.36590213839763963</v>
      </c>
    </row>
    <row r="122" spans="1:34" x14ac:dyDescent="0.25">
      <c r="A122" s="4">
        <v>0</v>
      </c>
      <c r="B122" s="4" t="s">
        <v>9</v>
      </c>
      <c r="C122" s="4">
        <v>2</v>
      </c>
      <c r="D122" s="4" t="s">
        <v>8</v>
      </c>
      <c r="E122" s="4">
        <v>36.5</v>
      </c>
      <c r="F122" s="5">
        <v>26</v>
      </c>
      <c r="G122" s="4">
        <v>0</v>
      </c>
      <c r="H122" s="4">
        <v>2</v>
      </c>
      <c r="I122" s="11">
        <f>Table134[[#This Row],[Age]]/$E$1</f>
        <v>0.45624999999999999</v>
      </c>
      <c r="J122" s="11">
        <f>LOG10(Table134[[#This Row],[Fare]]+1)</f>
        <v>1.4313637641589874</v>
      </c>
      <c r="K122" s="4">
        <f>IF(Table134[[#This Row],[Pclass]]=1,1,0)</f>
        <v>0</v>
      </c>
      <c r="L122" s="4">
        <f>IF(Table134[[#This Row],[Pclass]]=2,1,0)</f>
        <v>1</v>
      </c>
      <c r="M122" s="4">
        <f>IF(Table134[[#This Row],[Embarked]]="S",1,0)</f>
        <v>1</v>
      </c>
      <c r="N122" s="4">
        <f>IF(Table134[[#This Row],[Embarked]]="C",1,0)</f>
        <v>0</v>
      </c>
      <c r="O122" s="4">
        <f>IF(Table134[[#This Row],[Sex]]="male",1,0)</f>
        <v>1</v>
      </c>
      <c r="P122" s="4">
        <v>1</v>
      </c>
      <c r="AC122" s="12">
        <f>SUMPRODUCT(Table13[[#This Row],[SibSp]:[Ones]],$R$4:$AA$4)</f>
        <v>0.2244528457996508</v>
      </c>
      <c r="AD122" s="12">
        <f>SUMPRODUCT(Table134[[#This Row],[SibSp]:[Ones]],$R$5:$AA$5)</f>
        <v>-2.5331346260428624</v>
      </c>
      <c r="AE122" s="11">
        <f t="shared" si="3"/>
        <v>0.2244528457996508</v>
      </c>
      <c r="AF122" s="11">
        <f t="shared" si="4"/>
        <v>0</v>
      </c>
      <c r="AG122" s="11">
        <f t="shared" si="5"/>
        <v>0.2244528457996508</v>
      </c>
      <c r="AH122" s="11">
        <f>(Table134[[#This Row],[Survived]]-AG122)^2</f>
        <v>5.0379079987561817E-2</v>
      </c>
    </row>
    <row r="123" spans="1:34" x14ac:dyDescent="0.25">
      <c r="A123" s="4">
        <v>0</v>
      </c>
      <c r="B123" s="4" t="s">
        <v>9</v>
      </c>
      <c r="C123" s="4">
        <v>2</v>
      </c>
      <c r="D123" s="4" t="s">
        <v>8</v>
      </c>
      <c r="E123" s="4">
        <v>42</v>
      </c>
      <c r="F123" s="5">
        <v>13</v>
      </c>
      <c r="G123" s="4">
        <v>0</v>
      </c>
      <c r="H123" s="4">
        <v>0</v>
      </c>
      <c r="I123" s="11">
        <f>Table134[[#This Row],[Age]]/$E$1</f>
        <v>0.52500000000000002</v>
      </c>
      <c r="J123" s="11">
        <f>LOG10(Table134[[#This Row],[Fare]]+1)</f>
        <v>1.146128035678238</v>
      </c>
      <c r="K123" s="4">
        <f>IF(Table134[[#This Row],[Pclass]]=1,1,0)</f>
        <v>0</v>
      </c>
      <c r="L123" s="4">
        <f>IF(Table134[[#This Row],[Pclass]]=2,1,0)</f>
        <v>1</v>
      </c>
      <c r="M123" s="4">
        <f>IF(Table134[[#This Row],[Embarked]]="S",1,0)</f>
        <v>1</v>
      </c>
      <c r="N123" s="4">
        <f>IF(Table134[[#This Row],[Embarked]]="C",1,0)</f>
        <v>0</v>
      </c>
      <c r="O123" s="4">
        <f>IF(Table134[[#This Row],[Sex]]="male",1,0)</f>
        <v>1</v>
      </c>
      <c r="P123" s="4">
        <v>1</v>
      </c>
      <c r="AC123" s="12">
        <f>SUMPRODUCT(Table13[[#This Row],[SibSp]:[Ones]],$R$4:$AA$4)</f>
        <v>0.2007576779872039</v>
      </c>
      <c r="AD123" s="12">
        <f>SUMPRODUCT(Table134[[#This Row],[SibSp]:[Ones]],$R$5:$AA$5)</f>
        <v>-1.5734347885810782</v>
      </c>
      <c r="AE123" s="11">
        <f t="shared" si="3"/>
        <v>0.2007576779872039</v>
      </c>
      <c r="AF123" s="11">
        <f t="shared" si="4"/>
        <v>0</v>
      </c>
      <c r="AG123" s="11">
        <f t="shared" si="5"/>
        <v>0.2007576779872039</v>
      </c>
      <c r="AH123" s="11">
        <f>(Table134[[#This Row],[Survived]]-AG123)^2</f>
        <v>4.030364527081385E-2</v>
      </c>
    </row>
    <row r="124" spans="1:34" x14ac:dyDescent="0.25">
      <c r="A124" s="4">
        <v>0</v>
      </c>
      <c r="B124" s="4" t="s">
        <v>9</v>
      </c>
      <c r="C124" s="4">
        <v>2</v>
      </c>
      <c r="D124" s="4" t="s">
        <v>8</v>
      </c>
      <c r="E124" s="4">
        <v>51</v>
      </c>
      <c r="F124" s="5">
        <v>12.525</v>
      </c>
      <c r="G124" s="4">
        <v>0</v>
      </c>
      <c r="H124" s="4">
        <v>0</v>
      </c>
      <c r="I124" s="11">
        <f>Table134[[#This Row],[Age]]/$E$1</f>
        <v>0.63749999999999996</v>
      </c>
      <c r="J124" s="11">
        <f>LOG10(Table134[[#This Row],[Fare]]+1)</f>
        <v>1.131137273778607</v>
      </c>
      <c r="K124" s="4">
        <f>IF(Table134[[#This Row],[Pclass]]=1,1,0)</f>
        <v>0</v>
      </c>
      <c r="L124" s="4">
        <f>IF(Table134[[#This Row],[Pclass]]=2,1,0)</f>
        <v>1</v>
      </c>
      <c r="M124" s="4">
        <f>IF(Table134[[#This Row],[Embarked]]="S",1,0)</f>
        <v>1</v>
      </c>
      <c r="N124" s="4">
        <f>IF(Table134[[#This Row],[Embarked]]="C",1,0)</f>
        <v>0</v>
      </c>
      <c r="O124" s="4">
        <f>IF(Table134[[#This Row],[Sex]]="male",1,0)</f>
        <v>1</v>
      </c>
      <c r="P124" s="4">
        <v>1</v>
      </c>
      <c r="AC124" s="12">
        <f>SUMPRODUCT(Table13[[#This Row],[SibSp]:[Ones]],$R$4:$AA$4)</f>
        <v>0.13489307023315877</v>
      </c>
      <c r="AD124" s="12">
        <f>SUMPRODUCT(Table134[[#This Row],[SibSp]:[Ones]],$R$5:$AA$5)</f>
        <v>-1.5528619689516423</v>
      </c>
      <c r="AE124" s="11">
        <f t="shared" si="3"/>
        <v>0.13489307023315877</v>
      </c>
      <c r="AF124" s="11">
        <f t="shared" si="4"/>
        <v>0</v>
      </c>
      <c r="AG124" s="11">
        <f t="shared" si="5"/>
        <v>0.13489307023315877</v>
      </c>
      <c r="AH124" s="11">
        <f>(Table134[[#This Row],[Survived]]-AG124)^2</f>
        <v>1.8196140396927907E-2</v>
      </c>
    </row>
    <row r="125" spans="1:34" x14ac:dyDescent="0.25">
      <c r="A125" s="4">
        <v>1</v>
      </c>
      <c r="B125" s="4" t="s">
        <v>9</v>
      </c>
      <c r="C125" s="4">
        <v>1</v>
      </c>
      <c r="D125" s="4" t="s">
        <v>10</v>
      </c>
      <c r="E125" s="4">
        <v>22</v>
      </c>
      <c r="F125" s="5">
        <v>66.599999999999994</v>
      </c>
      <c r="G125" s="4">
        <v>1</v>
      </c>
      <c r="H125" s="4">
        <v>0</v>
      </c>
      <c r="I125" s="11">
        <f>Table134[[#This Row],[Age]]/$E$1</f>
        <v>0.27500000000000002</v>
      </c>
      <c r="J125" s="11">
        <f>LOG10(Table134[[#This Row],[Fare]]+1)</f>
        <v>1.8299466959416359</v>
      </c>
      <c r="K125" s="4">
        <f>IF(Table134[[#This Row],[Pclass]]=1,1,0)</f>
        <v>1</v>
      </c>
      <c r="L125" s="4">
        <f>IF(Table134[[#This Row],[Pclass]]=2,1,0)</f>
        <v>0</v>
      </c>
      <c r="M125" s="4">
        <f>IF(Table134[[#This Row],[Embarked]]="S",1,0)</f>
        <v>1</v>
      </c>
      <c r="N125" s="4">
        <f>IF(Table134[[#This Row],[Embarked]]="C",1,0)</f>
        <v>0</v>
      </c>
      <c r="O125" s="4">
        <f>IF(Table134[[#This Row],[Sex]]="male",1,0)</f>
        <v>0</v>
      </c>
      <c r="P125" s="4">
        <v>1</v>
      </c>
      <c r="AC125" s="12">
        <f>SUMPRODUCT(Table13[[#This Row],[SibSp]:[Ones]],$R$4:$AA$4)</f>
        <v>0.9861950802635634</v>
      </c>
      <c r="AD125" s="12">
        <f>SUMPRODUCT(Table134[[#This Row],[SibSp]:[Ones]],$R$5:$AA$5)</f>
        <v>-2.295111993295448</v>
      </c>
      <c r="AE125" s="11">
        <f t="shared" si="3"/>
        <v>0.9861950802635634</v>
      </c>
      <c r="AF125" s="11">
        <f t="shared" si="4"/>
        <v>0</v>
      </c>
      <c r="AG125" s="11">
        <f t="shared" si="5"/>
        <v>0.9861950802635634</v>
      </c>
      <c r="AH125" s="11">
        <f>(Table134[[#This Row],[Survived]]-AG125)^2</f>
        <v>1.905758089294569E-4</v>
      </c>
    </row>
    <row r="126" spans="1:34" x14ac:dyDescent="0.25">
      <c r="A126" s="4">
        <v>0</v>
      </c>
      <c r="B126" s="4" t="s">
        <v>9</v>
      </c>
      <c r="C126" s="4">
        <v>3</v>
      </c>
      <c r="D126" s="4" t="s">
        <v>8</v>
      </c>
      <c r="E126" s="4">
        <v>55.5</v>
      </c>
      <c r="F126" s="5">
        <v>8.0500000000000007</v>
      </c>
      <c r="G126" s="4">
        <v>0</v>
      </c>
      <c r="H126" s="4">
        <v>0</v>
      </c>
      <c r="I126" s="11">
        <f>Table134[[#This Row],[Age]]/$E$1</f>
        <v>0.69374999999999998</v>
      </c>
      <c r="J126" s="11">
        <f>LOG10(Table134[[#This Row],[Fare]]+1)</f>
        <v>0.9566485792052033</v>
      </c>
      <c r="K126" s="4">
        <f>IF(Table134[[#This Row],[Pclass]]=1,1,0)</f>
        <v>0</v>
      </c>
      <c r="L126" s="4">
        <f>IF(Table134[[#This Row],[Pclass]]=2,1,0)</f>
        <v>0</v>
      </c>
      <c r="M126" s="4">
        <f>IF(Table134[[#This Row],[Embarked]]="S",1,0)</f>
        <v>1</v>
      </c>
      <c r="N126" s="4">
        <f>IF(Table134[[#This Row],[Embarked]]="C",1,0)</f>
        <v>0</v>
      </c>
      <c r="O126" s="4">
        <f>IF(Table134[[#This Row],[Sex]]="male",1,0)</f>
        <v>1</v>
      </c>
      <c r="P126" s="4">
        <v>1</v>
      </c>
      <c r="AC126" s="12">
        <f>SUMPRODUCT(Table13[[#This Row],[SibSp]:[Ones]],$R$4:$AA$4)</f>
        <v>-0.10445329936458148</v>
      </c>
      <c r="AD126" s="12">
        <f>SUMPRODUCT(Table134[[#This Row],[SibSp]:[Ones]],$R$5:$AA$5)</f>
        <v>-1.499007716096308</v>
      </c>
      <c r="AE126" s="11">
        <f t="shared" si="3"/>
        <v>0</v>
      </c>
      <c r="AF126" s="11">
        <f t="shared" si="4"/>
        <v>0</v>
      </c>
      <c r="AG126" s="11">
        <f t="shared" si="5"/>
        <v>0</v>
      </c>
      <c r="AH126" s="11">
        <f>(Table134[[#This Row],[Survived]]-AG126)^2</f>
        <v>0</v>
      </c>
    </row>
    <row r="127" spans="1:34" x14ac:dyDescent="0.25">
      <c r="A127" s="4">
        <v>0</v>
      </c>
      <c r="B127" s="4" t="s">
        <v>9</v>
      </c>
      <c r="C127" s="4">
        <v>3</v>
      </c>
      <c r="D127" s="4" t="s">
        <v>8</v>
      </c>
      <c r="E127" s="4">
        <v>40.5</v>
      </c>
      <c r="F127" s="5">
        <v>14.5</v>
      </c>
      <c r="G127" s="4">
        <v>0</v>
      </c>
      <c r="H127" s="4">
        <v>2</v>
      </c>
      <c r="I127" s="11">
        <f>Table134[[#This Row],[Age]]/$E$1</f>
        <v>0.50624999999999998</v>
      </c>
      <c r="J127" s="11">
        <f>LOG10(Table134[[#This Row],[Fare]]+1)</f>
        <v>1.1903316981702914</v>
      </c>
      <c r="K127" s="4">
        <f>IF(Table134[[#This Row],[Pclass]]=1,1,0)</f>
        <v>0</v>
      </c>
      <c r="L127" s="4">
        <f>IF(Table134[[#This Row],[Pclass]]=2,1,0)</f>
        <v>0</v>
      </c>
      <c r="M127" s="4">
        <f>IF(Table134[[#This Row],[Embarked]]="S",1,0)</f>
        <v>1</v>
      </c>
      <c r="N127" s="4">
        <f>IF(Table134[[#This Row],[Embarked]]="C",1,0)</f>
        <v>0</v>
      </c>
      <c r="O127" s="4">
        <f>IF(Table134[[#This Row],[Sex]]="male",1,0)</f>
        <v>1</v>
      </c>
      <c r="P127" s="4">
        <v>1</v>
      </c>
      <c r="AC127" s="12">
        <f>SUMPRODUCT(Table13[[#This Row],[SibSp]:[Ones]],$R$4:$AA$4)</f>
        <v>-1.4467366123298464E-2</v>
      </c>
      <c r="AD127" s="12">
        <f>SUMPRODUCT(Table134[[#This Row],[SibSp]:[Ones]],$R$5:$AA$5)</f>
        <v>-2.4385429105875573</v>
      </c>
      <c r="AE127" s="11">
        <f t="shared" si="3"/>
        <v>0</v>
      </c>
      <c r="AF127" s="11">
        <f t="shared" si="4"/>
        <v>0</v>
      </c>
      <c r="AG127" s="11">
        <f t="shared" si="5"/>
        <v>0</v>
      </c>
      <c r="AH127" s="11">
        <f>(Table134[[#This Row],[Survived]]-AG127)^2</f>
        <v>0</v>
      </c>
    </row>
    <row r="128" spans="1:34" x14ac:dyDescent="0.25">
      <c r="A128" s="4">
        <v>0</v>
      </c>
      <c r="B128" s="4" t="s">
        <v>11</v>
      </c>
      <c r="C128" s="4">
        <v>1</v>
      </c>
      <c r="D128" s="4" t="s">
        <v>8</v>
      </c>
      <c r="E128" s="4">
        <v>51</v>
      </c>
      <c r="F128" s="5">
        <v>61.379199999999997</v>
      </c>
      <c r="G128" s="4">
        <v>0</v>
      </c>
      <c r="H128" s="4">
        <v>1</v>
      </c>
      <c r="I128" s="11">
        <f>Table134[[#This Row],[Age]]/$E$1</f>
        <v>0.63749999999999996</v>
      </c>
      <c r="J128" s="11">
        <f>LOG10(Table134[[#This Row],[Fare]]+1)</f>
        <v>1.7950398007222887</v>
      </c>
      <c r="K128" s="4">
        <f>IF(Table134[[#This Row],[Pclass]]=1,1,0)</f>
        <v>1</v>
      </c>
      <c r="L128" s="4">
        <f>IF(Table134[[#This Row],[Pclass]]=2,1,0)</f>
        <v>0</v>
      </c>
      <c r="M128" s="4">
        <f>IF(Table134[[#This Row],[Embarked]]="S",1,0)</f>
        <v>0</v>
      </c>
      <c r="N128" s="4">
        <f>IF(Table134[[#This Row],[Embarked]]="C",1,0)</f>
        <v>1</v>
      </c>
      <c r="O128" s="4">
        <f>IF(Table134[[#This Row],[Sex]]="male",1,0)</f>
        <v>1</v>
      </c>
      <c r="P128" s="4">
        <v>1</v>
      </c>
      <c r="AC128" s="12">
        <f>SUMPRODUCT(Table13[[#This Row],[SibSp]:[Ones]],$R$4:$AA$4)</f>
        <v>0.39631712396170282</v>
      </c>
      <c r="AD128" s="12">
        <f>SUMPRODUCT(Table134[[#This Row],[SibSp]:[Ones]],$R$5:$AA$5)</f>
        <v>-1.9939145233958835</v>
      </c>
      <c r="AE128" s="11">
        <f t="shared" si="3"/>
        <v>0.39631712396170282</v>
      </c>
      <c r="AF128" s="11">
        <f t="shared" si="4"/>
        <v>0</v>
      </c>
      <c r="AG128" s="11">
        <f t="shared" si="5"/>
        <v>0.39631712396170282</v>
      </c>
      <c r="AH128" s="11">
        <f>(Table134[[#This Row],[Survived]]-AG128)^2</f>
        <v>0.15706726274527572</v>
      </c>
    </row>
    <row r="129" spans="1:34" x14ac:dyDescent="0.25">
      <c r="A129" s="4">
        <v>1</v>
      </c>
      <c r="B129" s="4" t="s">
        <v>12</v>
      </c>
      <c r="C129" s="4">
        <v>3</v>
      </c>
      <c r="D129" s="4" t="s">
        <v>10</v>
      </c>
      <c r="E129" s="4">
        <v>16</v>
      </c>
      <c r="F129" s="5">
        <v>7.7332999999999998</v>
      </c>
      <c r="G129" s="4">
        <v>0</v>
      </c>
      <c r="H129" s="4">
        <v>0</v>
      </c>
      <c r="I129" s="11">
        <f>Table134[[#This Row],[Age]]/$E$1</f>
        <v>0.2</v>
      </c>
      <c r="J129" s="11">
        <f>LOG10(Table134[[#This Row],[Fare]]+1)</f>
        <v>0.94117837898439327</v>
      </c>
      <c r="K129" s="4">
        <f>IF(Table134[[#This Row],[Pclass]]=1,1,0)</f>
        <v>0</v>
      </c>
      <c r="L129" s="4">
        <f>IF(Table134[[#This Row],[Pclass]]=2,1,0)</f>
        <v>0</v>
      </c>
      <c r="M129" s="4">
        <f>IF(Table134[[#This Row],[Embarked]]="S",1,0)</f>
        <v>0</v>
      </c>
      <c r="N129" s="4">
        <f>IF(Table134[[#This Row],[Embarked]]="C",1,0)</f>
        <v>0</v>
      </c>
      <c r="O129" s="4">
        <f>IF(Table134[[#This Row],[Sex]]="male",1,0)</f>
        <v>0</v>
      </c>
      <c r="P129" s="4">
        <v>1</v>
      </c>
      <c r="AC129" s="12">
        <f>SUMPRODUCT(Table13[[#This Row],[SibSp]:[Ones]],$R$4:$AA$4)</f>
        <v>0.62813742770647041</v>
      </c>
      <c r="AD129" s="12">
        <f>SUMPRODUCT(Table134[[#This Row],[SibSp]:[Ones]],$R$5:$AA$5)</f>
        <v>-0.82177788155995946</v>
      </c>
      <c r="AE129" s="11">
        <f t="shared" si="3"/>
        <v>0.62813742770647041</v>
      </c>
      <c r="AF129" s="11">
        <f t="shared" si="4"/>
        <v>0</v>
      </c>
      <c r="AG129" s="11">
        <f t="shared" si="5"/>
        <v>0.62813742770647041</v>
      </c>
      <c r="AH129" s="11">
        <f>(Table134[[#This Row],[Survived]]-AG129)^2</f>
        <v>0.13828177267276051</v>
      </c>
    </row>
    <row r="130" spans="1:34" x14ac:dyDescent="0.25">
      <c r="A130" s="4">
        <v>0</v>
      </c>
      <c r="B130" s="4" t="s">
        <v>9</v>
      </c>
      <c r="C130" s="4">
        <v>3</v>
      </c>
      <c r="D130" s="4" t="s">
        <v>8</v>
      </c>
      <c r="E130" s="4">
        <v>30</v>
      </c>
      <c r="F130" s="5">
        <v>8.0500000000000007</v>
      </c>
      <c r="G130" s="4">
        <v>0</v>
      </c>
      <c r="H130" s="4">
        <v>0</v>
      </c>
      <c r="I130" s="11">
        <f>Table134[[#This Row],[Age]]/$E$1</f>
        <v>0.375</v>
      </c>
      <c r="J130" s="11">
        <f>LOG10(Table134[[#This Row],[Fare]]+1)</f>
        <v>0.9566485792052033</v>
      </c>
      <c r="K130" s="4">
        <f>IF(Table134[[#This Row],[Pclass]]=1,1,0)</f>
        <v>0</v>
      </c>
      <c r="L130" s="4">
        <f>IF(Table134[[#This Row],[Pclass]]=2,1,0)</f>
        <v>0</v>
      </c>
      <c r="M130" s="4">
        <f>IF(Table134[[#This Row],[Embarked]]="S",1,0)</f>
        <v>1</v>
      </c>
      <c r="N130" s="4">
        <f>IF(Table134[[#This Row],[Embarked]]="C",1,0)</f>
        <v>0</v>
      </c>
      <c r="O130" s="4">
        <f>IF(Table134[[#This Row],[Sex]]="male",1,0)</f>
        <v>1</v>
      </c>
      <c r="P130" s="4">
        <v>1</v>
      </c>
      <c r="AC130" s="12">
        <f>SUMPRODUCT(Table13[[#This Row],[SibSp]:[Ones]],$R$4:$AA$4)</f>
        <v>8.0125020174846462E-2</v>
      </c>
      <c r="AD130" s="12">
        <f>SUMPRODUCT(Table134[[#This Row],[SibSp]:[Ones]],$R$5:$AA$5)</f>
        <v>-1.5308960475957385</v>
      </c>
      <c r="AE130" s="11">
        <f t="shared" si="3"/>
        <v>8.0125020174846462E-2</v>
      </c>
      <c r="AF130" s="11">
        <f t="shared" si="4"/>
        <v>0</v>
      </c>
      <c r="AG130" s="11">
        <f t="shared" si="5"/>
        <v>8.0125020174846462E-2</v>
      </c>
      <c r="AH130" s="11">
        <f>(Table134[[#This Row],[Survived]]-AG130)^2</f>
        <v>6.4200188580195525E-3</v>
      </c>
    </row>
    <row r="131" spans="1:34" x14ac:dyDescent="0.25">
      <c r="A131" s="4">
        <v>0</v>
      </c>
      <c r="B131" s="4" t="s">
        <v>9</v>
      </c>
      <c r="C131" s="4">
        <v>3</v>
      </c>
      <c r="D131" s="4" t="s">
        <v>8</v>
      </c>
      <c r="E131" s="4">
        <v>44</v>
      </c>
      <c r="F131" s="5">
        <v>16.100000000000001</v>
      </c>
      <c r="G131" s="4">
        <v>0</v>
      </c>
      <c r="H131" s="4">
        <v>1</v>
      </c>
      <c r="I131" s="11">
        <f>Table134[[#This Row],[Age]]/$E$1</f>
        <v>0.55000000000000004</v>
      </c>
      <c r="J131" s="11">
        <f>LOG10(Table134[[#This Row],[Fare]]+1)</f>
        <v>1.2329961103921538</v>
      </c>
      <c r="K131" s="4">
        <f>IF(Table134[[#This Row],[Pclass]]=1,1,0)</f>
        <v>0</v>
      </c>
      <c r="L131" s="4">
        <f>IF(Table134[[#This Row],[Pclass]]=2,1,0)</f>
        <v>0</v>
      </c>
      <c r="M131" s="4">
        <f>IF(Table134[[#This Row],[Embarked]]="S",1,0)</f>
        <v>1</v>
      </c>
      <c r="N131" s="4">
        <f>IF(Table134[[#This Row],[Embarked]]="C",1,0)</f>
        <v>0</v>
      </c>
      <c r="O131" s="4">
        <f>IF(Table134[[#This Row],[Sex]]="male",1,0)</f>
        <v>1</v>
      </c>
      <c r="P131" s="4">
        <v>1</v>
      </c>
      <c r="AC131" s="12">
        <f>SUMPRODUCT(Table13[[#This Row],[SibSp]:[Ones]],$R$4:$AA$4)</f>
        <v>-2.2853117307256254E-2</v>
      </c>
      <c r="AD131" s="12">
        <f>SUMPRODUCT(Table134[[#This Row],[SibSp]:[Ones]],$R$5:$AA$5)</f>
        <v>-2.0729247928539882</v>
      </c>
      <c r="AE131" s="11">
        <f t="shared" si="3"/>
        <v>0</v>
      </c>
      <c r="AF131" s="11">
        <f t="shared" si="4"/>
        <v>0</v>
      </c>
      <c r="AG131" s="11">
        <f t="shared" si="5"/>
        <v>0</v>
      </c>
      <c r="AH131" s="11">
        <f>(Table134[[#This Row],[Survived]]-AG131)^2</f>
        <v>0</v>
      </c>
    </row>
    <row r="132" spans="1:34" x14ac:dyDescent="0.25">
      <c r="A132" s="4">
        <v>1</v>
      </c>
      <c r="B132" s="4" t="s">
        <v>9</v>
      </c>
      <c r="C132" s="4">
        <v>2</v>
      </c>
      <c r="D132" s="4" t="s">
        <v>10</v>
      </c>
      <c r="E132" s="4">
        <v>40</v>
      </c>
      <c r="F132" s="5">
        <v>15.75</v>
      </c>
      <c r="G132" s="4">
        <v>0</v>
      </c>
      <c r="H132" s="4">
        <v>0</v>
      </c>
      <c r="I132" s="11">
        <f>Table134[[#This Row],[Age]]/$E$1</f>
        <v>0.5</v>
      </c>
      <c r="J132" s="11">
        <f>LOG10(Table134[[#This Row],[Fare]]+1)</f>
        <v>1.2240148113728639</v>
      </c>
      <c r="K132" s="4">
        <f>IF(Table134[[#This Row],[Pclass]]=1,1,0)</f>
        <v>0</v>
      </c>
      <c r="L132" s="4">
        <f>IF(Table134[[#This Row],[Pclass]]=2,1,0)</f>
        <v>1</v>
      </c>
      <c r="M132" s="4">
        <f>IF(Table134[[#This Row],[Embarked]]="S",1,0)</f>
        <v>1</v>
      </c>
      <c r="N132" s="4">
        <f>IF(Table134[[#This Row],[Embarked]]="C",1,0)</f>
        <v>0</v>
      </c>
      <c r="O132" s="4">
        <f>IF(Table134[[#This Row],[Sex]]="male",1,0)</f>
        <v>0</v>
      </c>
      <c r="P132" s="4">
        <v>1</v>
      </c>
      <c r="AC132" s="12">
        <f>SUMPRODUCT(Table13[[#This Row],[SibSp]:[Ones]],$R$4:$AA$4)</f>
        <v>0.70776248379900086</v>
      </c>
      <c r="AD132" s="12">
        <f>SUMPRODUCT(Table134[[#This Row],[SibSp]:[Ones]],$R$5:$AA$5)</f>
        <v>-1.5456307305323362</v>
      </c>
      <c r="AE132" s="11">
        <f t="shared" si="3"/>
        <v>0.70776248379900086</v>
      </c>
      <c r="AF132" s="11">
        <f t="shared" si="4"/>
        <v>0</v>
      </c>
      <c r="AG132" s="11">
        <f t="shared" si="5"/>
        <v>0.70776248379900086</v>
      </c>
      <c r="AH132" s="11">
        <f>(Table134[[#This Row],[Survived]]-AG132)^2</f>
        <v>8.5402765875329231E-2</v>
      </c>
    </row>
    <row r="133" spans="1:34" x14ac:dyDescent="0.25">
      <c r="A133" s="4">
        <v>0</v>
      </c>
      <c r="B133" s="4" t="s">
        <v>9</v>
      </c>
      <c r="C133" s="4">
        <v>3</v>
      </c>
      <c r="D133" s="4" t="s">
        <v>8</v>
      </c>
      <c r="E133" s="4">
        <v>26</v>
      </c>
      <c r="F133" s="5">
        <v>7.7750000000000004</v>
      </c>
      <c r="G133" s="4">
        <v>0</v>
      </c>
      <c r="H133" s="4">
        <v>0</v>
      </c>
      <c r="I133" s="11">
        <f>Table134[[#This Row],[Age]]/$E$1</f>
        <v>0.32500000000000001</v>
      </c>
      <c r="J133" s="11">
        <f>LOG10(Table134[[#This Row],[Fare]]+1)</f>
        <v>0.94324712513786169</v>
      </c>
      <c r="K133" s="4">
        <f>IF(Table134[[#This Row],[Pclass]]=1,1,0)</f>
        <v>0</v>
      </c>
      <c r="L133" s="4">
        <f>IF(Table134[[#This Row],[Pclass]]=2,1,0)</f>
        <v>0</v>
      </c>
      <c r="M133" s="4">
        <f>IF(Table134[[#This Row],[Embarked]]="S",1,0)</f>
        <v>1</v>
      </c>
      <c r="N133" s="4">
        <f>IF(Table134[[#This Row],[Embarked]]="C",1,0)</f>
        <v>0</v>
      </c>
      <c r="O133" s="4">
        <f>IF(Table134[[#This Row],[Sex]]="male",1,0)</f>
        <v>1</v>
      </c>
      <c r="P133" s="4">
        <v>1</v>
      </c>
      <c r="AC133" s="12">
        <f>SUMPRODUCT(Table13[[#This Row],[SibSp]:[Ones]],$R$4:$AA$4)</f>
        <v>0.10843542509490711</v>
      </c>
      <c r="AD133" s="12">
        <f>SUMPRODUCT(Table134[[#This Row],[SibSp]:[Ones]],$R$5:$AA$5)</f>
        <v>-1.5275679229833397</v>
      </c>
      <c r="AE133" s="11">
        <f t="shared" ref="AE133:AE196" si="6">IF(AC133&lt;0,0,AC133)</f>
        <v>0.10843542509490711</v>
      </c>
      <c r="AF133" s="11">
        <f t="shared" ref="AF133:AF196" si="7">IF(AD133&lt;0,0,AD133)</f>
        <v>0</v>
      </c>
      <c r="AG133" s="11">
        <f t="shared" ref="AG133:AG196" si="8">AE133+AF133</f>
        <v>0.10843542509490711</v>
      </c>
      <c r="AH133" s="11">
        <f>(Table134[[#This Row],[Survived]]-AG133)^2</f>
        <v>1.1758241415513212E-2</v>
      </c>
    </row>
    <row r="134" spans="1:34" x14ac:dyDescent="0.25">
      <c r="A134" s="4">
        <v>0</v>
      </c>
      <c r="B134" s="4" t="s">
        <v>9</v>
      </c>
      <c r="C134" s="4">
        <v>3</v>
      </c>
      <c r="D134" s="4" t="s">
        <v>8</v>
      </c>
      <c r="E134" s="4">
        <v>17</v>
      </c>
      <c r="F134" s="5">
        <v>8.6624999999999996</v>
      </c>
      <c r="G134" s="4">
        <v>0</v>
      </c>
      <c r="H134" s="4">
        <v>0</v>
      </c>
      <c r="I134" s="11">
        <f>Table134[[#This Row],[Age]]/$E$1</f>
        <v>0.21249999999999999</v>
      </c>
      <c r="J134" s="11">
        <f>LOG10(Table134[[#This Row],[Fare]]+1)</f>
        <v>0.98508950692638131</v>
      </c>
      <c r="K134" s="4">
        <f>IF(Table134[[#This Row],[Pclass]]=1,1,0)</f>
        <v>0</v>
      </c>
      <c r="L134" s="4">
        <f>IF(Table134[[#This Row],[Pclass]]=2,1,0)</f>
        <v>0</v>
      </c>
      <c r="M134" s="4">
        <f>IF(Table134[[#This Row],[Embarked]]="S",1,0)</f>
        <v>1</v>
      </c>
      <c r="N134" s="4">
        <f>IF(Table134[[#This Row],[Embarked]]="C",1,0)</f>
        <v>0</v>
      </c>
      <c r="O134" s="4">
        <f>IF(Table134[[#This Row],[Sex]]="male",1,0)</f>
        <v>1</v>
      </c>
      <c r="P134" s="4">
        <v>1</v>
      </c>
      <c r="AC134" s="12">
        <f>SUMPRODUCT(Table13[[#This Row],[SibSp]:[Ones]],$R$4:$AA$4)</f>
        <v>0.17558848417652329</v>
      </c>
      <c r="AD134" s="12">
        <f>SUMPRODUCT(Table134[[#This Row],[SibSp]:[Ones]],$R$5:$AA$5)</f>
        <v>-1.5648314530298515</v>
      </c>
      <c r="AE134" s="11">
        <f t="shared" si="6"/>
        <v>0.17558848417652329</v>
      </c>
      <c r="AF134" s="11">
        <f t="shared" si="7"/>
        <v>0</v>
      </c>
      <c r="AG134" s="11">
        <f t="shared" si="8"/>
        <v>0.17558848417652329</v>
      </c>
      <c r="AH134" s="11">
        <f>(Table134[[#This Row],[Survived]]-AG134)^2</f>
        <v>3.0831315775409169E-2</v>
      </c>
    </row>
    <row r="135" spans="1:34" x14ac:dyDescent="0.25">
      <c r="A135" s="4">
        <v>0</v>
      </c>
      <c r="B135" s="4" t="s">
        <v>9</v>
      </c>
      <c r="C135" s="4">
        <v>3</v>
      </c>
      <c r="D135" s="4" t="s">
        <v>8</v>
      </c>
      <c r="E135" s="4">
        <v>1</v>
      </c>
      <c r="F135" s="5">
        <v>39.6875</v>
      </c>
      <c r="G135" s="4">
        <v>4</v>
      </c>
      <c r="H135" s="4">
        <v>1</v>
      </c>
      <c r="I135" s="11">
        <f>Table134[[#This Row],[Age]]/$E$1</f>
        <v>1.2500000000000001E-2</v>
      </c>
      <c r="J135" s="11">
        <f>LOG10(Table134[[#This Row],[Fare]]+1)</f>
        <v>1.6094610059122672</v>
      </c>
      <c r="K135" s="4">
        <f>IF(Table134[[#This Row],[Pclass]]=1,1,0)</f>
        <v>0</v>
      </c>
      <c r="L135" s="4">
        <f>IF(Table134[[#This Row],[Pclass]]=2,1,0)</f>
        <v>0</v>
      </c>
      <c r="M135" s="4">
        <f>IF(Table134[[#This Row],[Embarked]]="S",1,0)</f>
        <v>1</v>
      </c>
      <c r="N135" s="4">
        <f>IF(Table134[[#This Row],[Embarked]]="C",1,0)</f>
        <v>0</v>
      </c>
      <c r="O135" s="4">
        <f>IF(Table134[[#This Row],[Sex]]="male",1,0)</f>
        <v>1</v>
      </c>
      <c r="P135" s="4">
        <v>1</v>
      </c>
      <c r="AC135" s="12">
        <f>SUMPRODUCT(Table13[[#This Row],[SibSp]:[Ones]],$R$4:$AA$4)</f>
        <v>7.7202420984011422E-2</v>
      </c>
      <c r="AD135" s="12">
        <f>SUMPRODUCT(Table134[[#This Row],[SibSp]:[Ones]],$R$5:$AA$5)</f>
        <v>-2.8192725879949503</v>
      </c>
      <c r="AE135" s="11">
        <f t="shared" si="6"/>
        <v>7.7202420984011422E-2</v>
      </c>
      <c r="AF135" s="11">
        <f t="shared" si="7"/>
        <v>0</v>
      </c>
      <c r="AG135" s="11">
        <f t="shared" si="8"/>
        <v>7.7202420984011422E-2</v>
      </c>
      <c r="AH135" s="11">
        <f>(Table134[[#This Row],[Survived]]-AG135)^2</f>
        <v>5.9602138057925271E-3</v>
      </c>
    </row>
    <row r="136" spans="1:34" x14ac:dyDescent="0.25">
      <c r="A136" s="4">
        <v>1</v>
      </c>
      <c r="B136" s="4" t="s">
        <v>9</v>
      </c>
      <c r="C136" s="4">
        <v>3</v>
      </c>
      <c r="D136" s="4" t="s">
        <v>8</v>
      </c>
      <c r="E136" s="4">
        <v>9</v>
      </c>
      <c r="F136" s="5">
        <v>20.524999999999999</v>
      </c>
      <c r="G136" s="4">
        <v>0</v>
      </c>
      <c r="H136" s="4">
        <v>2</v>
      </c>
      <c r="I136" s="11">
        <f>Table134[[#This Row],[Age]]/$E$1</f>
        <v>0.1125</v>
      </c>
      <c r="J136" s="11">
        <f>LOG10(Table134[[#This Row],[Fare]]+1)</f>
        <v>1.3329431601256923</v>
      </c>
      <c r="K136" s="4">
        <f>IF(Table134[[#This Row],[Pclass]]=1,1,0)</f>
        <v>0</v>
      </c>
      <c r="L136" s="4">
        <f>IF(Table134[[#This Row],[Pclass]]=2,1,0)</f>
        <v>0</v>
      </c>
      <c r="M136" s="4">
        <f>IF(Table134[[#This Row],[Embarked]]="S",1,0)</f>
        <v>1</v>
      </c>
      <c r="N136" s="4">
        <f>IF(Table134[[#This Row],[Embarked]]="C",1,0)</f>
        <v>0</v>
      </c>
      <c r="O136" s="4">
        <f>IF(Table134[[#This Row],[Sex]]="male",1,0)</f>
        <v>1</v>
      </c>
      <c r="P136" s="4">
        <v>1</v>
      </c>
      <c r="AC136" s="12">
        <f>SUMPRODUCT(Table13[[#This Row],[SibSp]:[Ones]],$R$4:$AA$4)</f>
        <v>0.22038423162864973</v>
      </c>
      <c r="AD136" s="12">
        <f>SUMPRODUCT(Table134[[#This Row],[SibSp]:[Ones]],$R$5:$AA$5)</f>
        <v>-2.5665803013352875</v>
      </c>
      <c r="AE136" s="11">
        <f t="shared" si="6"/>
        <v>0.22038423162864973</v>
      </c>
      <c r="AF136" s="11">
        <f t="shared" si="7"/>
        <v>0</v>
      </c>
      <c r="AG136" s="11">
        <f t="shared" si="8"/>
        <v>0.22038423162864973</v>
      </c>
      <c r="AH136" s="11">
        <f>(Table134[[#This Row],[Survived]]-AG136)^2</f>
        <v>0.60780074629325087</v>
      </c>
    </row>
    <row r="137" spans="1:34" x14ac:dyDescent="0.25">
      <c r="A137" s="4">
        <v>0</v>
      </c>
      <c r="B137" s="4" t="s">
        <v>9</v>
      </c>
      <c r="C137" s="4">
        <v>3</v>
      </c>
      <c r="D137" s="4" t="s">
        <v>10</v>
      </c>
      <c r="E137" s="4">
        <v>45</v>
      </c>
      <c r="F137" s="5">
        <v>27.9</v>
      </c>
      <c r="G137" s="4">
        <v>1</v>
      </c>
      <c r="H137" s="4">
        <v>4</v>
      </c>
      <c r="I137" s="11">
        <f>Table134[[#This Row],[Age]]/$E$1</f>
        <v>0.5625</v>
      </c>
      <c r="J137" s="11">
        <f>LOG10(Table134[[#This Row],[Fare]]+1)</f>
        <v>1.4608978427565478</v>
      </c>
      <c r="K137" s="4">
        <f>IF(Table134[[#This Row],[Pclass]]=1,1,0)</f>
        <v>0</v>
      </c>
      <c r="L137" s="4">
        <f>IF(Table134[[#This Row],[Pclass]]=2,1,0)</f>
        <v>0</v>
      </c>
      <c r="M137" s="4">
        <f>IF(Table134[[#This Row],[Embarked]]="S",1,0)</f>
        <v>1</v>
      </c>
      <c r="N137" s="4">
        <f>IF(Table134[[#This Row],[Embarked]]="C",1,0)</f>
        <v>0</v>
      </c>
      <c r="O137" s="4">
        <f>IF(Table134[[#This Row],[Sex]]="male",1,0)</f>
        <v>0</v>
      </c>
      <c r="P137" s="4">
        <v>1</v>
      </c>
      <c r="AC137" s="12">
        <f>SUMPRODUCT(Table13[[#This Row],[SibSp]:[Ones]],$R$4:$AA$4)</f>
        <v>0.36761635809929127</v>
      </c>
      <c r="AD137" s="12">
        <f>SUMPRODUCT(Table134[[#This Row],[SibSp]:[Ones]],$R$5:$AA$5)</f>
        <v>-3.4125423503425969</v>
      </c>
      <c r="AE137" s="11">
        <f t="shared" si="6"/>
        <v>0.36761635809929127</v>
      </c>
      <c r="AF137" s="11">
        <f t="shared" si="7"/>
        <v>0</v>
      </c>
      <c r="AG137" s="11">
        <f t="shared" si="8"/>
        <v>0.36761635809929127</v>
      </c>
      <c r="AH137" s="11">
        <f>(Table134[[#This Row],[Survived]]-AG137)^2</f>
        <v>0.13514178674218635</v>
      </c>
    </row>
    <row r="138" spans="1:34" x14ac:dyDescent="0.25">
      <c r="A138" s="4">
        <v>0</v>
      </c>
      <c r="B138" s="4" t="s">
        <v>9</v>
      </c>
      <c r="C138" s="4">
        <v>3</v>
      </c>
      <c r="D138" s="4" t="s">
        <v>8</v>
      </c>
      <c r="E138" s="4">
        <v>28</v>
      </c>
      <c r="F138" s="5">
        <v>56.495800000000003</v>
      </c>
      <c r="G138" s="4">
        <v>0</v>
      </c>
      <c r="H138" s="4">
        <v>0</v>
      </c>
      <c r="I138" s="11">
        <f>Table134[[#This Row],[Age]]/$E$1</f>
        <v>0.35</v>
      </c>
      <c r="J138" s="11">
        <f>LOG10(Table134[[#This Row],[Fare]]+1)</f>
        <v>1.7596361211514699</v>
      </c>
      <c r="K138" s="4">
        <f>IF(Table134[[#This Row],[Pclass]]=1,1,0)</f>
        <v>0</v>
      </c>
      <c r="L138" s="4">
        <f>IF(Table134[[#This Row],[Pclass]]=2,1,0)</f>
        <v>0</v>
      </c>
      <c r="M138" s="4">
        <f>IF(Table134[[#This Row],[Embarked]]="S",1,0)</f>
        <v>1</v>
      </c>
      <c r="N138" s="4">
        <f>IF(Table134[[#This Row],[Embarked]]="C",1,0)</f>
        <v>0</v>
      </c>
      <c r="O138" s="4">
        <f>IF(Table134[[#This Row],[Sex]]="male",1,0)</f>
        <v>1</v>
      </c>
      <c r="P138" s="4">
        <v>1</v>
      </c>
      <c r="AC138" s="12">
        <f>SUMPRODUCT(Table13[[#This Row],[SibSp]:[Ones]],$R$4:$AA$4)</f>
        <v>0.13313240099144541</v>
      </c>
      <c r="AD138" s="12">
        <f>SUMPRODUCT(Table134[[#This Row],[SibSp]:[Ones]],$R$5:$AA$5)</f>
        <v>-2.0325264785666404</v>
      </c>
      <c r="AE138" s="11">
        <f t="shared" si="6"/>
        <v>0.13313240099144541</v>
      </c>
      <c r="AF138" s="11">
        <f t="shared" si="7"/>
        <v>0</v>
      </c>
      <c r="AG138" s="11">
        <f t="shared" si="8"/>
        <v>0.13313240099144541</v>
      </c>
      <c r="AH138" s="11">
        <f>(Table134[[#This Row],[Survived]]-AG138)^2</f>
        <v>1.7724236193747016E-2</v>
      </c>
    </row>
    <row r="139" spans="1:34" x14ac:dyDescent="0.25">
      <c r="A139" s="4">
        <v>0</v>
      </c>
      <c r="B139" s="4" t="s">
        <v>9</v>
      </c>
      <c r="C139" s="4">
        <v>1</v>
      </c>
      <c r="D139" s="4" t="s">
        <v>8</v>
      </c>
      <c r="E139" s="4">
        <v>61</v>
      </c>
      <c r="F139" s="5">
        <v>33.5</v>
      </c>
      <c r="G139" s="4">
        <v>0</v>
      </c>
      <c r="H139" s="4">
        <v>0</v>
      </c>
      <c r="I139" s="11">
        <f>Table134[[#This Row],[Age]]/$E$1</f>
        <v>0.76249999999999996</v>
      </c>
      <c r="J139" s="11">
        <f>LOG10(Table134[[#This Row],[Fare]]+1)</f>
        <v>1.5378190950732742</v>
      </c>
      <c r="K139" s="4">
        <f>IF(Table134[[#This Row],[Pclass]]=1,1,0)</f>
        <v>1</v>
      </c>
      <c r="L139" s="4">
        <f>IF(Table134[[#This Row],[Pclass]]=2,1,0)</f>
        <v>0</v>
      </c>
      <c r="M139" s="4">
        <f>IF(Table134[[#This Row],[Embarked]]="S",1,0)</f>
        <v>1</v>
      </c>
      <c r="N139" s="4">
        <f>IF(Table134[[#This Row],[Embarked]]="C",1,0)</f>
        <v>0</v>
      </c>
      <c r="O139" s="4">
        <f>IF(Table134[[#This Row],[Sex]]="male",1,0)</f>
        <v>1</v>
      </c>
      <c r="P139" s="4">
        <v>1</v>
      </c>
      <c r="AC139" s="12">
        <f>SUMPRODUCT(Table13[[#This Row],[SibSp]:[Ones]],$R$4:$AA$4)</f>
        <v>0.25840522305654845</v>
      </c>
      <c r="AD139" s="12">
        <f>SUMPRODUCT(Table134[[#This Row],[SibSp]:[Ones]],$R$5:$AA$5)</f>
        <v>-2.0288345743084415</v>
      </c>
      <c r="AE139" s="11">
        <f t="shared" si="6"/>
        <v>0.25840522305654845</v>
      </c>
      <c r="AF139" s="11">
        <f t="shared" si="7"/>
        <v>0</v>
      </c>
      <c r="AG139" s="11">
        <f t="shared" si="8"/>
        <v>0.25840522305654845</v>
      </c>
      <c r="AH139" s="11">
        <f>(Table134[[#This Row],[Survived]]-AG139)^2</f>
        <v>6.6773259302904564E-2</v>
      </c>
    </row>
    <row r="140" spans="1:34" x14ac:dyDescent="0.25">
      <c r="A140" s="4">
        <v>0</v>
      </c>
      <c r="B140" s="4" t="s">
        <v>12</v>
      </c>
      <c r="C140" s="4">
        <v>3</v>
      </c>
      <c r="D140" s="4" t="s">
        <v>8</v>
      </c>
      <c r="E140" s="4">
        <v>4</v>
      </c>
      <c r="F140" s="5">
        <v>29.125</v>
      </c>
      <c r="G140" s="4">
        <v>4</v>
      </c>
      <c r="H140" s="4">
        <v>1</v>
      </c>
      <c r="I140" s="11">
        <f>Table134[[#This Row],[Age]]/$E$1</f>
        <v>0.05</v>
      </c>
      <c r="J140" s="11">
        <f>LOG10(Table134[[#This Row],[Fare]]+1)</f>
        <v>1.4789270555829248</v>
      </c>
      <c r="K140" s="4">
        <f>IF(Table134[[#This Row],[Pclass]]=1,1,0)</f>
        <v>0</v>
      </c>
      <c r="L140" s="4">
        <f>IF(Table134[[#This Row],[Pclass]]=2,1,0)</f>
        <v>0</v>
      </c>
      <c r="M140" s="4">
        <f>IF(Table134[[#This Row],[Embarked]]="S",1,0)</f>
        <v>0</v>
      </c>
      <c r="N140" s="4">
        <f>IF(Table134[[#This Row],[Embarked]]="C",1,0)</f>
        <v>0</v>
      </c>
      <c r="O140" s="4">
        <f>IF(Table134[[#This Row],[Sex]]="male",1,0)</f>
        <v>1</v>
      </c>
      <c r="P140" s="4">
        <v>1</v>
      </c>
      <c r="AC140" s="12">
        <f>SUMPRODUCT(Table13[[#This Row],[SibSp]:[Ones]],$R$4:$AA$4)</f>
        <v>7.8506362526671314E-3</v>
      </c>
      <c r="AD140" s="12">
        <f>SUMPRODUCT(Table134[[#This Row],[SibSp]:[Ones]],$R$5:$AA$5)</f>
        <v>-2.0960917857947621</v>
      </c>
      <c r="AE140" s="11">
        <f t="shared" si="6"/>
        <v>7.8506362526671314E-3</v>
      </c>
      <c r="AF140" s="11">
        <f t="shared" si="7"/>
        <v>0</v>
      </c>
      <c r="AG140" s="11">
        <f t="shared" si="8"/>
        <v>7.8506362526671314E-3</v>
      </c>
      <c r="AH140" s="11">
        <f>(Table134[[#This Row],[Survived]]-AG140)^2</f>
        <v>6.1632489571691423E-5</v>
      </c>
    </row>
    <row r="141" spans="1:34" x14ac:dyDescent="0.25">
      <c r="A141" s="4">
        <v>1</v>
      </c>
      <c r="B141" s="4" t="s">
        <v>9</v>
      </c>
      <c r="C141" s="4">
        <v>3</v>
      </c>
      <c r="D141" s="4" t="s">
        <v>10</v>
      </c>
      <c r="E141" s="4">
        <v>1</v>
      </c>
      <c r="F141" s="5">
        <v>11.1333</v>
      </c>
      <c r="G141" s="4">
        <v>1</v>
      </c>
      <c r="H141" s="4">
        <v>1</v>
      </c>
      <c r="I141" s="11">
        <f>Table134[[#This Row],[Age]]/$E$1</f>
        <v>1.2500000000000001E-2</v>
      </c>
      <c r="J141" s="11">
        <f>LOG10(Table134[[#This Row],[Fare]]+1)</f>
        <v>1.0839789358110461</v>
      </c>
      <c r="K141" s="4">
        <f>IF(Table134[[#This Row],[Pclass]]=1,1,0)</f>
        <v>0</v>
      </c>
      <c r="L141" s="4">
        <f>IF(Table134[[#This Row],[Pclass]]=2,1,0)</f>
        <v>0</v>
      </c>
      <c r="M141" s="4">
        <f>IF(Table134[[#This Row],[Embarked]]="S",1,0)</f>
        <v>1</v>
      </c>
      <c r="N141" s="4">
        <f>IF(Table134[[#This Row],[Embarked]]="C",1,0)</f>
        <v>0</v>
      </c>
      <c r="O141" s="4">
        <f>IF(Table134[[#This Row],[Sex]]="male",1,0)</f>
        <v>0</v>
      </c>
      <c r="P141" s="4">
        <v>1</v>
      </c>
      <c r="AC141" s="12">
        <f>SUMPRODUCT(Table13[[#This Row],[SibSp]:[Ones]],$R$4:$AA$4)</f>
        <v>0.7127222583297308</v>
      </c>
      <c r="AD141" s="12">
        <f>SUMPRODUCT(Table134[[#This Row],[SibSp]:[Ones]],$R$5:$AA$5)</f>
        <v>-2.0699929247672735</v>
      </c>
      <c r="AE141" s="11">
        <f t="shared" si="6"/>
        <v>0.7127222583297308</v>
      </c>
      <c r="AF141" s="11">
        <f t="shared" si="7"/>
        <v>0</v>
      </c>
      <c r="AG141" s="11">
        <f t="shared" si="8"/>
        <v>0.7127222583297308</v>
      </c>
      <c r="AH141" s="11">
        <f>(Table134[[#This Row],[Survived]]-AG141)^2</f>
        <v>8.252850085916992E-2</v>
      </c>
    </row>
    <row r="142" spans="1:34" x14ac:dyDescent="0.25">
      <c r="A142" s="4">
        <v>0</v>
      </c>
      <c r="B142" s="4" t="s">
        <v>9</v>
      </c>
      <c r="C142" s="4">
        <v>3</v>
      </c>
      <c r="D142" s="4" t="s">
        <v>8</v>
      </c>
      <c r="E142" s="4">
        <v>21</v>
      </c>
      <c r="F142" s="5">
        <v>7.9249999999999998</v>
      </c>
      <c r="G142" s="4">
        <v>0</v>
      </c>
      <c r="H142" s="4">
        <v>0</v>
      </c>
      <c r="I142" s="11">
        <f>Table134[[#This Row],[Age]]/$E$1</f>
        <v>0.26250000000000001</v>
      </c>
      <c r="J142" s="11">
        <f>LOG10(Table134[[#This Row],[Fare]]+1)</f>
        <v>0.95060822478423079</v>
      </c>
      <c r="K142" s="4">
        <f>IF(Table134[[#This Row],[Pclass]]=1,1,0)</f>
        <v>0</v>
      </c>
      <c r="L142" s="4">
        <f>IF(Table134[[#This Row],[Pclass]]=2,1,0)</f>
        <v>0</v>
      </c>
      <c r="M142" s="4">
        <f>IF(Table134[[#This Row],[Embarked]]="S",1,0)</f>
        <v>1</v>
      </c>
      <c r="N142" s="4">
        <f>IF(Table134[[#This Row],[Embarked]]="C",1,0)</f>
        <v>0</v>
      </c>
      <c r="O142" s="4">
        <f>IF(Table134[[#This Row],[Sex]]="male",1,0)</f>
        <v>1</v>
      </c>
      <c r="P142" s="4">
        <v>1</v>
      </c>
      <c r="AC142" s="12">
        <f>SUMPRODUCT(Table13[[#This Row],[SibSp]:[Ones]],$R$4:$AA$4)</f>
        <v>0.14498046833793543</v>
      </c>
      <c r="AD142" s="12">
        <f>SUMPRODUCT(Table134[[#This Row],[SibSp]:[Ones]],$R$5:$AA$5)</f>
        <v>-1.538396126224536</v>
      </c>
      <c r="AE142" s="11">
        <f t="shared" si="6"/>
        <v>0.14498046833793543</v>
      </c>
      <c r="AF142" s="11">
        <f t="shared" si="7"/>
        <v>0</v>
      </c>
      <c r="AG142" s="11">
        <f t="shared" si="8"/>
        <v>0.14498046833793543</v>
      </c>
      <c r="AH142" s="11">
        <f>(Table134[[#This Row],[Survived]]-AG142)^2</f>
        <v>2.1019336199487097E-2</v>
      </c>
    </row>
    <row r="143" spans="1:34" x14ac:dyDescent="0.25">
      <c r="A143" s="4">
        <v>0</v>
      </c>
      <c r="B143" s="4" t="s">
        <v>11</v>
      </c>
      <c r="C143" s="4">
        <v>1</v>
      </c>
      <c r="D143" s="4" t="s">
        <v>8</v>
      </c>
      <c r="E143" s="4">
        <v>56</v>
      </c>
      <c r="F143" s="5">
        <v>30.695799999999998</v>
      </c>
      <c r="G143" s="4">
        <v>0</v>
      </c>
      <c r="H143" s="4">
        <v>0</v>
      </c>
      <c r="I143" s="11">
        <f>Table134[[#This Row],[Age]]/$E$1</f>
        <v>0.7</v>
      </c>
      <c r="J143" s="11">
        <f>LOG10(Table134[[#This Row],[Fare]]+1)</f>
        <v>1.5010017178117605</v>
      </c>
      <c r="K143" s="4">
        <f>IF(Table134[[#This Row],[Pclass]]=1,1,0)</f>
        <v>1</v>
      </c>
      <c r="L143" s="4">
        <f>IF(Table134[[#This Row],[Pclass]]=2,1,0)</f>
        <v>0</v>
      </c>
      <c r="M143" s="4">
        <f>IF(Table134[[#This Row],[Embarked]]="S",1,0)</f>
        <v>0</v>
      </c>
      <c r="N143" s="4">
        <f>IF(Table134[[#This Row],[Embarked]]="C",1,0)</f>
        <v>1</v>
      </c>
      <c r="O143" s="4">
        <f>IF(Table134[[#This Row],[Sex]]="male",1,0)</f>
        <v>1</v>
      </c>
      <c r="P143" s="4">
        <v>1</v>
      </c>
      <c r="AC143" s="12">
        <f>SUMPRODUCT(Table13[[#This Row],[SibSp]:[Ones]],$R$4:$AA$4)</f>
        <v>0.36091745193187907</v>
      </c>
      <c r="AD143" s="12">
        <f>SUMPRODUCT(Table134[[#This Row],[SibSp]:[Ones]],$R$5:$AA$5)</f>
        <v>-1.4171295669049615</v>
      </c>
      <c r="AE143" s="11">
        <f t="shared" si="6"/>
        <v>0.36091745193187907</v>
      </c>
      <c r="AF143" s="11">
        <f t="shared" si="7"/>
        <v>0</v>
      </c>
      <c r="AG143" s="11">
        <f t="shared" si="8"/>
        <v>0.36091745193187907</v>
      </c>
      <c r="AH143" s="11">
        <f>(Table134[[#This Row],[Survived]]-AG143)^2</f>
        <v>0.13026140710900025</v>
      </c>
    </row>
    <row r="144" spans="1:34" x14ac:dyDescent="0.25">
      <c r="A144" s="4">
        <v>0</v>
      </c>
      <c r="B144" s="4" t="s">
        <v>9</v>
      </c>
      <c r="C144" s="4">
        <v>3</v>
      </c>
      <c r="D144" s="4" t="s">
        <v>8</v>
      </c>
      <c r="E144" s="4">
        <v>18</v>
      </c>
      <c r="F144" s="5">
        <v>7.8541999999999996</v>
      </c>
      <c r="G144" s="4">
        <v>1</v>
      </c>
      <c r="H144" s="4">
        <v>1</v>
      </c>
      <c r="I144" s="11">
        <f>Table134[[#This Row],[Age]]/$E$1</f>
        <v>0.22500000000000001</v>
      </c>
      <c r="J144" s="11">
        <f>LOG10(Table134[[#This Row],[Fare]]+1)</f>
        <v>0.94714932766263737</v>
      </c>
      <c r="K144" s="4">
        <f>IF(Table134[[#This Row],[Pclass]]=1,1,0)</f>
        <v>0</v>
      </c>
      <c r="L144" s="4">
        <f>IF(Table134[[#This Row],[Pclass]]=2,1,0)</f>
        <v>0</v>
      </c>
      <c r="M144" s="4">
        <f>IF(Table134[[#This Row],[Embarked]]="S",1,0)</f>
        <v>1</v>
      </c>
      <c r="N144" s="4">
        <f>IF(Table134[[#This Row],[Embarked]]="C",1,0)</f>
        <v>0</v>
      </c>
      <c r="O144" s="4">
        <f>IF(Table134[[#This Row],[Sex]]="male",1,0)</f>
        <v>1</v>
      </c>
      <c r="P144" s="4">
        <v>1</v>
      </c>
      <c r="AC144" s="12">
        <f>SUMPRODUCT(Table13[[#This Row],[SibSp]:[Ones]],$R$4:$AA$4)</f>
        <v>9.4313650541619332E-2</v>
      </c>
      <c r="AD144" s="12">
        <f>SUMPRODUCT(Table134[[#This Row],[SibSp]:[Ones]],$R$5:$AA$5)</f>
        <v>-2.0424008391683026</v>
      </c>
      <c r="AE144" s="11">
        <f t="shared" si="6"/>
        <v>9.4313650541619332E-2</v>
      </c>
      <c r="AF144" s="11">
        <f t="shared" si="7"/>
        <v>0</v>
      </c>
      <c r="AG144" s="11">
        <f t="shared" si="8"/>
        <v>9.4313650541619332E-2</v>
      </c>
      <c r="AH144" s="11">
        <f>(Table134[[#This Row],[Survived]]-AG144)^2</f>
        <v>8.8950646784866916E-3</v>
      </c>
    </row>
    <row r="145" spans="1:34" x14ac:dyDescent="0.25">
      <c r="A145" s="4">
        <v>0</v>
      </c>
      <c r="B145" s="4" t="s">
        <v>11</v>
      </c>
      <c r="C145" s="4">
        <v>1</v>
      </c>
      <c r="D145" s="4" t="s">
        <v>10</v>
      </c>
      <c r="E145" s="4">
        <v>50</v>
      </c>
      <c r="F145" s="5">
        <v>28.712499999999999</v>
      </c>
      <c r="G145" s="4">
        <v>0</v>
      </c>
      <c r="H145" s="4">
        <v>0</v>
      </c>
      <c r="I145" s="11">
        <f>Table134[[#This Row],[Age]]/$E$1</f>
        <v>0.625</v>
      </c>
      <c r="J145" s="11">
        <f>LOG10(Table134[[#This Row],[Fare]]+1)</f>
        <v>1.4729391947362367</v>
      </c>
      <c r="K145" s="4">
        <f>IF(Table134[[#This Row],[Pclass]]=1,1,0)</f>
        <v>1</v>
      </c>
      <c r="L145" s="4">
        <f>IF(Table134[[#This Row],[Pclass]]=2,1,0)</f>
        <v>0</v>
      </c>
      <c r="M145" s="4">
        <f>IF(Table134[[#This Row],[Embarked]]="S",1,0)</f>
        <v>0</v>
      </c>
      <c r="N145" s="4">
        <f>IF(Table134[[#This Row],[Embarked]]="C",1,0)</f>
        <v>1</v>
      </c>
      <c r="O145" s="4">
        <f>IF(Table134[[#This Row],[Sex]]="male",1,0)</f>
        <v>0</v>
      </c>
      <c r="P145" s="4">
        <v>1</v>
      </c>
      <c r="AC145" s="12">
        <f>SUMPRODUCT(Table13[[#This Row],[SibSp]:[Ones]],$R$4:$AA$4)</f>
        <v>0.89179183585832977</v>
      </c>
      <c r="AD145" s="12">
        <f>SUMPRODUCT(Table134[[#This Row],[SibSp]:[Ones]],$R$5:$AA$5)</f>
        <v>-1.3284705280596887</v>
      </c>
      <c r="AE145" s="11">
        <f t="shared" si="6"/>
        <v>0.89179183585832977</v>
      </c>
      <c r="AF145" s="11">
        <f t="shared" si="7"/>
        <v>0</v>
      </c>
      <c r="AG145" s="11">
        <f t="shared" si="8"/>
        <v>0.89179183585832977</v>
      </c>
      <c r="AH145" s="11">
        <f>(Table134[[#This Row],[Survived]]-AG145)^2</f>
        <v>0.79529267850357022</v>
      </c>
    </row>
    <row r="146" spans="1:34" x14ac:dyDescent="0.25">
      <c r="A146" s="4">
        <v>0</v>
      </c>
      <c r="B146" s="4" t="s">
        <v>9</v>
      </c>
      <c r="C146" s="4">
        <v>2</v>
      </c>
      <c r="D146" s="4" t="s">
        <v>8</v>
      </c>
      <c r="E146" s="4">
        <v>30</v>
      </c>
      <c r="F146" s="5">
        <v>13</v>
      </c>
      <c r="G146" s="4">
        <v>0</v>
      </c>
      <c r="H146" s="4">
        <v>0</v>
      </c>
      <c r="I146" s="11">
        <f>Table134[[#This Row],[Age]]/$E$1</f>
        <v>0.375</v>
      </c>
      <c r="J146" s="11">
        <f>LOG10(Table134[[#This Row],[Fare]]+1)</f>
        <v>1.146128035678238</v>
      </c>
      <c r="K146" s="4">
        <f>IF(Table134[[#This Row],[Pclass]]=1,1,0)</f>
        <v>0</v>
      </c>
      <c r="L146" s="4">
        <f>IF(Table134[[#This Row],[Pclass]]=2,1,0)</f>
        <v>1</v>
      </c>
      <c r="M146" s="4">
        <f>IF(Table134[[#This Row],[Embarked]]="S",1,0)</f>
        <v>1</v>
      </c>
      <c r="N146" s="4">
        <f>IF(Table134[[#This Row],[Embarked]]="C",1,0)</f>
        <v>0</v>
      </c>
      <c r="O146" s="4">
        <f>IF(Table134[[#This Row],[Sex]]="male",1,0)</f>
        <v>1</v>
      </c>
      <c r="P146" s="4">
        <v>1</v>
      </c>
      <c r="AC146" s="12">
        <f>SUMPRODUCT(Table13[[#This Row],[SibSp]:[Ones]],$R$4:$AA$4)</f>
        <v>0.28761806365281706</v>
      </c>
      <c r="AD146" s="12">
        <f>SUMPRODUCT(Table134[[#This Row],[SibSp]:[Ones]],$R$5:$AA$5)</f>
        <v>-1.5884410622278693</v>
      </c>
      <c r="AE146" s="11">
        <f t="shared" si="6"/>
        <v>0.28761806365281706</v>
      </c>
      <c r="AF146" s="11">
        <f t="shared" si="7"/>
        <v>0</v>
      </c>
      <c r="AG146" s="11">
        <f t="shared" si="8"/>
        <v>0.28761806365281706</v>
      </c>
      <c r="AH146" s="11">
        <f>(Table134[[#This Row],[Survived]]-AG146)^2</f>
        <v>8.2724150539395927E-2</v>
      </c>
    </row>
    <row r="147" spans="1:34" x14ac:dyDescent="0.25">
      <c r="A147" s="4">
        <v>0</v>
      </c>
      <c r="B147" s="4" t="s">
        <v>9</v>
      </c>
      <c r="C147" s="4">
        <v>3</v>
      </c>
      <c r="D147" s="4" t="s">
        <v>8</v>
      </c>
      <c r="E147" s="4">
        <v>36</v>
      </c>
      <c r="F147" s="5">
        <v>0</v>
      </c>
      <c r="G147" s="4">
        <v>0</v>
      </c>
      <c r="H147" s="4">
        <v>0</v>
      </c>
      <c r="I147" s="11">
        <f>Table134[[#This Row],[Age]]/$E$1</f>
        <v>0.45</v>
      </c>
      <c r="J147" s="11">
        <f>LOG10(Table134[[#This Row],[Fare]]+1)</f>
        <v>0</v>
      </c>
      <c r="K147" s="4">
        <f>IF(Table134[[#This Row],[Pclass]]=1,1,0)</f>
        <v>0</v>
      </c>
      <c r="L147" s="4">
        <f>IF(Table134[[#This Row],[Pclass]]=2,1,0)</f>
        <v>0</v>
      </c>
      <c r="M147" s="4">
        <f>IF(Table134[[#This Row],[Embarked]]="S",1,0)</f>
        <v>1</v>
      </c>
      <c r="N147" s="4">
        <f>IF(Table134[[#This Row],[Embarked]]="C",1,0)</f>
        <v>0</v>
      </c>
      <c r="O147" s="4">
        <f>IF(Table134[[#This Row],[Sex]]="male",1,0)</f>
        <v>1</v>
      </c>
      <c r="P147" s="4">
        <v>1</v>
      </c>
      <c r="AC147" s="12">
        <f>SUMPRODUCT(Table13[[#This Row],[SibSp]:[Ones]],$R$4:$AA$4)</f>
        <v>-9.2091120477000299E-3</v>
      </c>
      <c r="AD147" s="12">
        <f>SUMPRODUCT(Table134[[#This Row],[SibSp]:[Ones]],$R$5:$AA$5)</f>
        <v>-0.92874929252909588</v>
      </c>
      <c r="AE147" s="11">
        <f t="shared" si="6"/>
        <v>0</v>
      </c>
      <c r="AF147" s="11">
        <f t="shared" si="7"/>
        <v>0</v>
      </c>
      <c r="AG147" s="11">
        <f t="shared" si="8"/>
        <v>0</v>
      </c>
      <c r="AH147" s="11">
        <f>(Table134[[#This Row],[Survived]]-AG147)^2</f>
        <v>0</v>
      </c>
    </row>
    <row r="148" spans="1:34" x14ac:dyDescent="0.25">
      <c r="A148" s="4">
        <v>0</v>
      </c>
      <c r="B148" s="4" t="s">
        <v>9</v>
      </c>
      <c r="C148" s="4">
        <v>3</v>
      </c>
      <c r="D148" s="4" t="s">
        <v>8</v>
      </c>
      <c r="E148" s="4">
        <v>9</v>
      </c>
      <c r="F148" s="5">
        <v>31.387499999999999</v>
      </c>
      <c r="G148" s="4">
        <v>4</v>
      </c>
      <c r="H148" s="4">
        <v>2</v>
      </c>
      <c r="I148" s="11">
        <f>Table134[[#This Row],[Age]]/$E$1</f>
        <v>0.1125</v>
      </c>
      <c r="J148" s="11">
        <f>LOG10(Table134[[#This Row],[Fare]]+1)</f>
        <v>1.5103774259938814</v>
      </c>
      <c r="K148" s="4">
        <f>IF(Table134[[#This Row],[Pclass]]=1,1,0)</f>
        <v>0</v>
      </c>
      <c r="L148" s="4">
        <f>IF(Table134[[#This Row],[Pclass]]=2,1,0)</f>
        <v>0</v>
      </c>
      <c r="M148" s="4">
        <f>IF(Table134[[#This Row],[Embarked]]="S",1,0)</f>
        <v>1</v>
      </c>
      <c r="N148" s="4">
        <f>IF(Table134[[#This Row],[Embarked]]="C",1,0)</f>
        <v>0</v>
      </c>
      <c r="O148" s="4">
        <f>IF(Table134[[#This Row],[Sex]]="male",1,0)</f>
        <v>1</v>
      </c>
      <c r="P148" s="4">
        <v>1</v>
      </c>
      <c r="AC148" s="12">
        <f>SUMPRODUCT(Table13[[#This Row],[SibSp]:[Ones]],$R$4:$AA$4)</f>
        <v>-3.6025482551937937E-4</v>
      </c>
      <c r="AD148" s="12">
        <f>SUMPRODUCT(Table134[[#This Row],[SibSp]:[Ones]],$R$5:$AA$5)</f>
        <v>-3.1354400777997187</v>
      </c>
      <c r="AE148" s="11">
        <f t="shared" si="6"/>
        <v>0</v>
      </c>
      <c r="AF148" s="11">
        <f t="shared" si="7"/>
        <v>0</v>
      </c>
      <c r="AG148" s="11">
        <f t="shared" si="8"/>
        <v>0</v>
      </c>
      <c r="AH148" s="11">
        <f>(Table134[[#This Row],[Survived]]-AG148)^2</f>
        <v>0</v>
      </c>
    </row>
    <row r="149" spans="1:34" x14ac:dyDescent="0.25">
      <c r="A149" s="4">
        <v>1</v>
      </c>
      <c r="B149" s="4" t="s">
        <v>9</v>
      </c>
      <c r="C149" s="4">
        <v>2</v>
      </c>
      <c r="D149" s="4" t="s">
        <v>8</v>
      </c>
      <c r="E149" s="4">
        <v>1</v>
      </c>
      <c r="F149" s="5">
        <v>39</v>
      </c>
      <c r="G149" s="4">
        <v>2</v>
      </c>
      <c r="H149" s="4">
        <v>1</v>
      </c>
      <c r="I149" s="11">
        <f>Table134[[#This Row],[Age]]/$E$1</f>
        <v>1.2500000000000001E-2</v>
      </c>
      <c r="J149" s="11">
        <f>LOG10(Table134[[#This Row],[Fare]]+1)</f>
        <v>1.6020599913279623</v>
      </c>
      <c r="K149" s="4">
        <f>IF(Table134[[#This Row],[Pclass]]=1,1,0)</f>
        <v>0</v>
      </c>
      <c r="L149" s="4">
        <f>IF(Table134[[#This Row],[Pclass]]=2,1,0)</f>
        <v>1</v>
      </c>
      <c r="M149" s="4">
        <f>IF(Table134[[#This Row],[Embarked]]="S",1,0)</f>
        <v>1</v>
      </c>
      <c r="N149" s="4">
        <f>IF(Table134[[#This Row],[Embarked]]="C",1,0)</f>
        <v>0</v>
      </c>
      <c r="O149" s="4">
        <f>IF(Table134[[#This Row],[Sex]]="male",1,0)</f>
        <v>1</v>
      </c>
      <c r="P149" s="4">
        <v>1</v>
      </c>
      <c r="AC149" s="12">
        <f>SUMPRODUCT(Table13[[#This Row],[SibSp]:[Ones]],$R$4:$AA$4)</f>
        <v>0.38987758518710608</v>
      </c>
      <c r="AD149" s="12">
        <f>SUMPRODUCT(Table134[[#This Row],[SibSp]:[Ones]],$R$5:$AA$5)</f>
        <v>-2.5251544166709401</v>
      </c>
      <c r="AE149" s="11">
        <f t="shared" si="6"/>
        <v>0.38987758518710608</v>
      </c>
      <c r="AF149" s="11">
        <f t="shared" si="7"/>
        <v>0</v>
      </c>
      <c r="AG149" s="11">
        <f t="shared" si="8"/>
        <v>0.38987758518710608</v>
      </c>
      <c r="AH149" s="11">
        <f>(Table134[[#This Row],[Survived]]-AG149)^2</f>
        <v>0.37224936105711692</v>
      </c>
    </row>
    <row r="150" spans="1:34" x14ac:dyDescent="0.25">
      <c r="A150" s="4">
        <v>1</v>
      </c>
      <c r="B150" s="4" t="s">
        <v>9</v>
      </c>
      <c r="C150" s="4">
        <v>3</v>
      </c>
      <c r="D150" s="4" t="s">
        <v>10</v>
      </c>
      <c r="E150" s="4">
        <v>4</v>
      </c>
      <c r="F150" s="5">
        <v>22.024999999999999</v>
      </c>
      <c r="G150" s="4">
        <v>0</v>
      </c>
      <c r="H150" s="4">
        <v>2</v>
      </c>
      <c r="I150" s="11">
        <f>Table134[[#This Row],[Age]]/$E$1</f>
        <v>0.05</v>
      </c>
      <c r="J150" s="11">
        <f>LOG10(Table134[[#This Row],[Fare]]+1)</f>
        <v>1.3621996388688864</v>
      </c>
      <c r="K150" s="4">
        <f>IF(Table134[[#This Row],[Pclass]]=1,1,0)</f>
        <v>0</v>
      </c>
      <c r="L150" s="4">
        <f>IF(Table134[[#This Row],[Pclass]]=2,1,0)</f>
        <v>0</v>
      </c>
      <c r="M150" s="4">
        <f>IF(Table134[[#This Row],[Embarked]]="S",1,0)</f>
        <v>1</v>
      </c>
      <c r="N150" s="4">
        <f>IF(Table134[[#This Row],[Embarked]]="C",1,0)</f>
        <v>0</v>
      </c>
      <c r="O150" s="4">
        <f>IF(Table134[[#This Row],[Sex]]="male",1,0)</f>
        <v>0</v>
      </c>
      <c r="P150" s="4">
        <v>1</v>
      </c>
      <c r="AC150" s="12">
        <f>SUMPRODUCT(Table13[[#This Row],[SibSp]:[Ones]],$R$4:$AA$4)</f>
        <v>0.74677065189462488</v>
      </c>
      <c r="AD150" s="12">
        <f>SUMPRODUCT(Table134[[#This Row],[SibSp]:[Ones]],$R$5:$AA$5)</f>
        <v>-2.5122996836645735</v>
      </c>
      <c r="AE150" s="11">
        <f t="shared" si="6"/>
        <v>0.74677065189462488</v>
      </c>
      <c r="AF150" s="11">
        <f t="shared" si="7"/>
        <v>0</v>
      </c>
      <c r="AG150" s="11">
        <f t="shared" si="8"/>
        <v>0.74677065189462488</v>
      </c>
      <c r="AH150" s="11">
        <f>(Table134[[#This Row],[Survived]]-AG150)^2</f>
        <v>6.4125102741873247E-2</v>
      </c>
    </row>
    <row r="151" spans="1:34" x14ac:dyDescent="0.25">
      <c r="A151" s="4">
        <v>1</v>
      </c>
      <c r="B151" s="4" t="s">
        <v>9</v>
      </c>
      <c r="C151" s="4">
        <v>1</v>
      </c>
      <c r="D151" s="4" t="s">
        <v>8</v>
      </c>
      <c r="E151" s="4">
        <v>45</v>
      </c>
      <c r="F151" s="5">
        <v>26.55</v>
      </c>
      <c r="G151" s="4">
        <v>0</v>
      </c>
      <c r="H151" s="4">
        <v>0</v>
      </c>
      <c r="I151" s="11">
        <f>Table134[[#This Row],[Age]]/$E$1</f>
        <v>0.5625</v>
      </c>
      <c r="J151" s="11">
        <f>LOG10(Table134[[#This Row],[Fare]]+1)</f>
        <v>1.4401216031878039</v>
      </c>
      <c r="K151" s="4">
        <f>IF(Table134[[#This Row],[Pclass]]=1,1,0)</f>
        <v>1</v>
      </c>
      <c r="L151" s="4">
        <f>IF(Table134[[#This Row],[Pclass]]=2,1,0)</f>
        <v>0</v>
      </c>
      <c r="M151" s="4">
        <f>IF(Table134[[#This Row],[Embarked]]="S",1,0)</f>
        <v>1</v>
      </c>
      <c r="N151" s="4">
        <f>IF(Table134[[#This Row],[Embarked]]="C",1,0)</f>
        <v>0</v>
      </c>
      <c r="O151" s="4">
        <f>IF(Table134[[#This Row],[Sex]]="male",1,0)</f>
        <v>1</v>
      </c>
      <c r="P151" s="4">
        <v>1</v>
      </c>
      <c r="AC151" s="12">
        <f>SUMPRODUCT(Table13[[#This Row],[SibSp]:[Ones]],$R$4:$AA$4)</f>
        <v>0.36953114252140429</v>
      </c>
      <c r="AD151" s="12">
        <f>SUMPRODUCT(Table134[[#This Row],[SibSp]:[Ones]],$R$5:$AA$5)</f>
        <v>-1.9881151114910633</v>
      </c>
      <c r="AE151" s="11">
        <f t="shared" si="6"/>
        <v>0.36953114252140429</v>
      </c>
      <c r="AF151" s="11">
        <f t="shared" si="7"/>
        <v>0</v>
      </c>
      <c r="AG151" s="11">
        <f t="shared" si="8"/>
        <v>0.36953114252140429</v>
      </c>
      <c r="AH151" s="11">
        <f>(Table134[[#This Row],[Survived]]-AG151)^2</f>
        <v>0.39749098025036583</v>
      </c>
    </row>
    <row r="152" spans="1:34" x14ac:dyDescent="0.25">
      <c r="A152" s="4">
        <v>0</v>
      </c>
      <c r="B152" s="4" t="s">
        <v>12</v>
      </c>
      <c r="C152" s="4">
        <v>3</v>
      </c>
      <c r="D152" s="4" t="s">
        <v>8</v>
      </c>
      <c r="E152" s="4">
        <v>40</v>
      </c>
      <c r="F152" s="5">
        <v>15.5</v>
      </c>
      <c r="G152" s="4">
        <v>1</v>
      </c>
      <c r="H152" s="4">
        <v>1</v>
      </c>
      <c r="I152" s="11">
        <f>Table134[[#This Row],[Age]]/$E$1</f>
        <v>0.5</v>
      </c>
      <c r="J152" s="11">
        <f>LOG10(Table134[[#This Row],[Fare]]+1)</f>
        <v>1.2174839442139063</v>
      </c>
      <c r="K152" s="4">
        <f>IF(Table134[[#This Row],[Pclass]]=1,1,0)</f>
        <v>0</v>
      </c>
      <c r="L152" s="4">
        <f>IF(Table134[[#This Row],[Pclass]]=2,1,0)</f>
        <v>0</v>
      </c>
      <c r="M152" s="4">
        <f>IF(Table134[[#This Row],[Embarked]]="S",1,0)</f>
        <v>0</v>
      </c>
      <c r="N152" s="4">
        <f>IF(Table134[[#This Row],[Embarked]]="C",1,0)</f>
        <v>0</v>
      </c>
      <c r="O152" s="4">
        <f>IF(Table134[[#This Row],[Sex]]="male",1,0)</f>
        <v>1</v>
      </c>
      <c r="P152" s="4">
        <v>1</v>
      </c>
      <c r="AC152" s="12">
        <f>SUMPRODUCT(Table13[[#This Row],[SibSp]:[Ones]],$R$4:$AA$4)</f>
        <v>-9.3331753091769998E-2</v>
      </c>
      <c r="AD152" s="12">
        <f>SUMPRODUCT(Table134[[#This Row],[SibSp]:[Ones]],$R$5:$AA$5)</f>
        <v>-1.544636175484065</v>
      </c>
      <c r="AE152" s="11">
        <f t="shared" si="6"/>
        <v>0</v>
      </c>
      <c r="AF152" s="11">
        <f t="shared" si="7"/>
        <v>0</v>
      </c>
      <c r="AG152" s="11">
        <f t="shared" si="8"/>
        <v>0</v>
      </c>
      <c r="AH152" s="11">
        <f>(Table134[[#This Row],[Survived]]-AG152)^2</f>
        <v>0</v>
      </c>
    </row>
    <row r="153" spans="1:34" x14ac:dyDescent="0.25">
      <c r="A153" s="4">
        <v>0</v>
      </c>
      <c r="B153" s="4" t="s">
        <v>9</v>
      </c>
      <c r="C153" s="4">
        <v>3</v>
      </c>
      <c r="D153" s="4" t="s">
        <v>8</v>
      </c>
      <c r="E153" s="4">
        <v>36</v>
      </c>
      <c r="F153" s="5">
        <v>7.8958000000000004</v>
      </c>
      <c r="G153" s="4">
        <v>0</v>
      </c>
      <c r="H153" s="4">
        <v>0</v>
      </c>
      <c r="I153" s="11">
        <f>Table134[[#This Row],[Age]]/$E$1</f>
        <v>0.45</v>
      </c>
      <c r="J153" s="11">
        <f>LOG10(Table134[[#This Row],[Fare]]+1)</f>
        <v>0.94918501031343461</v>
      </c>
      <c r="K153" s="4">
        <f>IF(Table134[[#This Row],[Pclass]]=1,1,0)</f>
        <v>0</v>
      </c>
      <c r="L153" s="4">
        <f>IF(Table134[[#This Row],[Pclass]]=2,1,0)</f>
        <v>0</v>
      </c>
      <c r="M153" s="4">
        <f>IF(Table134[[#This Row],[Embarked]]="S",1,0)</f>
        <v>1</v>
      </c>
      <c r="N153" s="4">
        <f>IF(Table134[[#This Row],[Embarked]]="C",1,0)</f>
        <v>0</v>
      </c>
      <c r="O153" s="4">
        <f>IF(Table134[[#This Row],[Sex]]="male",1,0)</f>
        <v>1</v>
      </c>
      <c r="P153" s="4">
        <v>1</v>
      </c>
      <c r="AC153" s="12">
        <f>SUMPRODUCT(Table13[[#This Row],[SibSp]:[Ones]],$R$4:$AA$4)</f>
        <v>3.6336694563205318E-2</v>
      </c>
      <c r="AD153" s="12">
        <f>SUMPRODUCT(Table134[[#This Row],[SibSp]:[Ones]],$R$5:$AA$5)</f>
        <v>-1.5187536276465619</v>
      </c>
      <c r="AE153" s="11">
        <f t="shared" si="6"/>
        <v>3.6336694563205318E-2</v>
      </c>
      <c r="AF153" s="11">
        <f t="shared" si="7"/>
        <v>0</v>
      </c>
      <c r="AG153" s="11">
        <f t="shared" si="8"/>
        <v>3.6336694563205318E-2</v>
      </c>
      <c r="AH153" s="11">
        <f>(Table134[[#This Row],[Survived]]-AG153)^2</f>
        <v>1.320355371779675E-3</v>
      </c>
    </row>
    <row r="154" spans="1:34" x14ac:dyDescent="0.25">
      <c r="A154" s="4">
        <v>1</v>
      </c>
      <c r="B154" s="4" t="s">
        <v>9</v>
      </c>
      <c r="C154" s="4">
        <v>2</v>
      </c>
      <c r="D154" s="4" t="s">
        <v>10</v>
      </c>
      <c r="E154" s="4">
        <v>32</v>
      </c>
      <c r="F154" s="5">
        <v>13</v>
      </c>
      <c r="G154" s="4">
        <v>0</v>
      </c>
      <c r="H154" s="4">
        <v>0</v>
      </c>
      <c r="I154" s="11">
        <f>Table134[[#This Row],[Age]]/$E$1</f>
        <v>0.4</v>
      </c>
      <c r="J154" s="11">
        <f>LOG10(Table134[[#This Row],[Fare]]+1)</f>
        <v>1.146128035678238</v>
      </c>
      <c r="K154" s="4">
        <f>IF(Table134[[#This Row],[Pclass]]=1,1,0)</f>
        <v>0</v>
      </c>
      <c r="L154" s="4">
        <f>IF(Table134[[#This Row],[Pclass]]=2,1,0)</f>
        <v>1</v>
      </c>
      <c r="M154" s="4">
        <f>IF(Table134[[#This Row],[Embarked]]="S",1,0)</f>
        <v>1</v>
      </c>
      <c r="N154" s="4">
        <f>IF(Table134[[#This Row],[Embarked]]="C",1,0)</f>
        <v>0</v>
      </c>
      <c r="O154" s="4">
        <f>IF(Table134[[#This Row],[Sex]]="male",1,0)</f>
        <v>0</v>
      </c>
      <c r="P154" s="4">
        <v>1</v>
      </c>
      <c r="AC154" s="12">
        <f>SUMPRODUCT(Table13[[#This Row],[SibSp]:[Ones]],$R$4:$AA$4)</f>
        <v>0.76193207925252537</v>
      </c>
      <c r="AD154" s="12">
        <f>SUMPRODUCT(Table134[[#This Row],[SibSp]:[Ones]],$R$5:$AA$5)</f>
        <v>-1.5072212372218783</v>
      </c>
      <c r="AE154" s="11">
        <f t="shared" si="6"/>
        <v>0.76193207925252537</v>
      </c>
      <c r="AF154" s="11">
        <f t="shared" si="7"/>
        <v>0</v>
      </c>
      <c r="AG154" s="11">
        <f t="shared" si="8"/>
        <v>0.76193207925252537</v>
      </c>
      <c r="AH154" s="11">
        <f>(Table134[[#This Row],[Survived]]-AG154)^2</f>
        <v>5.6676334889025862E-2</v>
      </c>
    </row>
    <row r="155" spans="1:34" x14ac:dyDescent="0.25">
      <c r="A155" s="4">
        <v>0</v>
      </c>
      <c r="B155" s="4" t="s">
        <v>9</v>
      </c>
      <c r="C155" s="4">
        <v>2</v>
      </c>
      <c r="D155" s="4" t="s">
        <v>8</v>
      </c>
      <c r="E155" s="4">
        <v>19</v>
      </c>
      <c r="F155" s="5">
        <v>13</v>
      </c>
      <c r="G155" s="4">
        <v>0</v>
      </c>
      <c r="H155" s="4">
        <v>0</v>
      </c>
      <c r="I155" s="11">
        <f>Table134[[#This Row],[Age]]/$E$1</f>
        <v>0.23749999999999999</v>
      </c>
      <c r="J155" s="11">
        <f>LOG10(Table134[[#This Row],[Fare]]+1)</f>
        <v>1.146128035678238</v>
      </c>
      <c r="K155" s="4">
        <f>IF(Table134[[#This Row],[Pclass]]=1,1,0)</f>
        <v>0</v>
      </c>
      <c r="L155" s="4">
        <f>IF(Table134[[#This Row],[Pclass]]=2,1,0)</f>
        <v>1</v>
      </c>
      <c r="M155" s="4">
        <f>IF(Table134[[#This Row],[Embarked]]="S",1,0)</f>
        <v>1</v>
      </c>
      <c r="N155" s="4">
        <f>IF(Table134[[#This Row],[Embarked]]="C",1,0)</f>
        <v>0</v>
      </c>
      <c r="O155" s="4">
        <f>IF(Table134[[#This Row],[Sex]]="male",1,0)</f>
        <v>1</v>
      </c>
      <c r="P155" s="4">
        <v>1</v>
      </c>
      <c r="AC155" s="12">
        <f>SUMPRODUCT(Table13[[#This Row],[SibSp]:[Ones]],$R$4:$AA$4)</f>
        <v>0.36724008384629581</v>
      </c>
      <c r="AD155" s="12">
        <f>SUMPRODUCT(Table134[[#This Row],[SibSp]:[Ones]],$R$5:$AA$5)</f>
        <v>-1.6021968130707609</v>
      </c>
      <c r="AE155" s="11">
        <f t="shared" si="6"/>
        <v>0.36724008384629581</v>
      </c>
      <c r="AF155" s="11">
        <f t="shared" si="7"/>
        <v>0</v>
      </c>
      <c r="AG155" s="11">
        <f t="shared" si="8"/>
        <v>0.36724008384629581</v>
      </c>
      <c r="AH155" s="11">
        <f>(Table134[[#This Row],[Survived]]-AG155)^2</f>
        <v>0.13486527918343438</v>
      </c>
    </row>
    <row r="156" spans="1:34" x14ac:dyDescent="0.25">
      <c r="A156" s="4">
        <v>1</v>
      </c>
      <c r="B156" s="4" t="s">
        <v>9</v>
      </c>
      <c r="C156" s="4">
        <v>3</v>
      </c>
      <c r="D156" s="4" t="s">
        <v>10</v>
      </c>
      <c r="E156" s="4">
        <v>19</v>
      </c>
      <c r="F156" s="5">
        <v>7.8541999999999996</v>
      </c>
      <c r="G156" s="4">
        <v>1</v>
      </c>
      <c r="H156" s="4">
        <v>0</v>
      </c>
      <c r="I156" s="11">
        <f>Table134[[#This Row],[Age]]/$E$1</f>
        <v>0.23749999999999999</v>
      </c>
      <c r="J156" s="11">
        <f>LOG10(Table134[[#This Row],[Fare]]+1)</f>
        <v>0.94714932766263737</v>
      </c>
      <c r="K156" s="4">
        <f>IF(Table134[[#This Row],[Pclass]]=1,1,0)</f>
        <v>0</v>
      </c>
      <c r="L156" s="4">
        <f>IF(Table134[[#This Row],[Pclass]]=2,1,0)</f>
        <v>0</v>
      </c>
      <c r="M156" s="4">
        <f>IF(Table134[[#This Row],[Embarked]]="S",1,0)</f>
        <v>1</v>
      </c>
      <c r="N156" s="4">
        <f>IF(Table134[[#This Row],[Embarked]]="C",1,0)</f>
        <v>0</v>
      </c>
      <c r="O156" s="4">
        <f>IF(Table134[[#This Row],[Sex]]="male",1,0)</f>
        <v>0</v>
      </c>
      <c r="P156" s="4">
        <v>1</v>
      </c>
      <c r="AC156" s="12">
        <f>SUMPRODUCT(Table13[[#This Row],[SibSp]:[Ones]],$R$4:$AA$4)</f>
        <v>0.59076734534332687</v>
      </c>
      <c r="AD156" s="12">
        <f>SUMPRODUCT(Table134[[#This Row],[SibSp]:[Ones]],$R$5:$AA$5)</f>
        <v>-1.5746704579701263</v>
      </c>
      <c r="AE156" s="11">
        <f t="shared" si="6"/>
        <v>0.59076734534332687</v>
      </c>
      <c r="AF156" s="11">
        <f t="shared" si="7"/>
        <v>0</v>
      </c>
      <c r="AG156" s="11">
        <f t="shared" si="8"/>
        <v>0.59076734534332687</v>
      </c>
      <c r="AH156" s="11">
        <f>(Table134[[#This Row],[Survived]]-AG156)^2</f>
        <v>0.16747136563734791</v>
      </c>
    </row>
    <row r="157" spans="1:34" x14ac:dyDescent="0.25">
      <c r="A157" s="4">
        <v>1</v>
      </c>
      <c r="B157" s="4" t="s">
        <v>9</v>
      </c>
      <c r="C157" s="4">
        <v>2</v>
      </c>
      <c r="D157" s="4" t="s">
        <v>8</v>
      </c>
      <c r="E157" s="4">
        <v>3</v>
      </c>
      <c r="F157" s="5">
        <v>26</v>
      </c>
      <c r="G157" s="4">
        <v>1</v>
      </c>
      <c r="H157" s="4">
        <v>1</v>
      </c>
      <c r="I157" s="11">
        <f>Table134[[#This Row],[Age]]/$E$1</f>
        <v>3.7499999999999999E-2</v>
      </c>
      <c r="J157" s="11">
        <f>LOG10(Table134[[#This Row],[Fare]]+1)</f>
        <v>1.4313637641589874</v>
      </c>
      <c r="K157" s="4">
        <f>IF(Table134[[#This Row],[Pclass]]=1,1,0)</f>
        <v>0</v>
      </c>
      <c r="L157" s="4">
        <f>IF(Table134[[#This Row],[Pclass]]=2,1,0)</f>
        <v>1</v>
      </c>
      <c r="M157" s="4">
        <f>IF(Table134[[#This Row],[Embarked]]="S",1,0)</f>
        <v>1</v>
      </c>
      <c r="N157" s="4">
        <f>IF(Table134[[#This Row],[Embarked]]="C",1,0)</f>
        <v>0</v>
      </c>
      <c r="O157" s="4">
        <f>IF(Table134[[#This Row],[Sex]]="male",1,0)</f>
        <v>1</v>
      </c>
      <c r="P157" s="4">
        <v>1</v>
      </c>
      <c r="AC157" s="12">
        <f>SUMPRODUCT(Table13[[#This Row],[SibSp]:[Ones]],$R$4:$AA$4)</f>
        <v>0.42452477449470388</v>
      </c>
      <c r="AD157" s="12">
        <f>SUMPRODUCT(Table134[[#This Row],[SibSp]:[Ones]],$R$5:$AA$5)</f>
        <v>-2.3019081439223124</v>
      </c>
      <c r="AE157" s="11">
        <f t="shared" si="6"/>
        <v>0.42452477449470388</v>
      </c>
      <c r="AF157" s="11">
        <f t="shared" si="7"/>
        <v>0</v>
      </c>
      <c r="AG157" s="11">
        <f t="shared" si="8"/>
        <v>0.42452477449470388</v>
      </c>
      <c r="AH157" s="11">
        <f>(Table134[[#This Row],[Survived]]-AG157)^2</f>
        <v>0.33117173517037146</v>
      </c>
    </row>
    <row r="158" spans="1:34" x14ac:dyDescent="0.25">
      <c r="A158" s="4">
        <v>1</v>
      </c>
      <c r="B158" s="4" t="s">
        <v>11</v>
      </c>
      <c r="C158" s="4">
        <v>1</v>
      </c>
      <c r="D158" s="4" t="s">
        <v>10</v>
      </c>
      <c r="E158" s="4">
        <v>44</v>
      </c>
      <c r="F158" s="5">
        <v>27.720800000000001</v>
      </c>
      <c r="G158" s="4">
        <v>0</v>
      </c>
      <c r="H158" s="4">
        <v>0</v>
      </c>
      <c r="I158" s="11">
        <f>Table134[[#This Row],[Age]]/$E$1</f>
        <v>0.55000000000000004</v>
      </c>
      <c r="J158" s="11">
        <f>LOG10(Table134[[#This Row],[Fare]]+1)</f>
        <v>1.4581965327411079</v>
      </c>
      <c r="K158" s="4">
        <f>IF(Table134[[#This Row],[Pclass]]=1,1,0)</f>
        <v>1</v>
      </c>
      <c r="L158" s="4">
        <f>IF(Table134[[#This Row],[Pclass]]=2,1,0)</f>
        <v>0</v>
      </c>
      <c r="M158" s="4">
        <f>IF(Table134[[#This Row],[Embarked]]="S",1,0)</f>
        <v>0</v>
      </c>
      <c r="N158" s="4">
        <f>IF(Table134[[#This Row],[Embarked]]="C",1,0)</f>
        <v>1</v>
      </c>
      <c r="O158" s="4">
        <f>IF(Table134[[#This Row],[Sex]]="male",1,0)</f>
        <v>0</v>
      </c>
      <c r="P158" s="4">
        <v>1</v>
      </c>
      <c r="AC158" s="12">
        <f>SUMPRODUCT(Table13[[#This Row],[SibSp]:[Ones]],$R$4:$AA$4)</f>
        <v>0.93451461504167477</v>
      </c>
      <c r="AD158" s="12">
        <f>SUMPRODUCT(Table134[[#This Row],[SibSp]:[Ones]],$R$5:$AA$5)</f>
        <v>-1.3268097670193524</v>
      </c>
      <c r="AE158" s="11">
        <f t="shared" si="6"/>
        <v>0.93451461504167477</v>
      </c>
      <c r="AF158" s="11">
        <f t="shared" si="7"/>
        <v>0</v>
      </c>
      <c r="AG158" s="11">
        <f t="shared" si="8"/>
        <v>0.93451461504167477</v>
      </c>
      <c r="AH158" s="11">
        <f>(Table134[[#This Row],[Survived]]-AG158)^2</f>
        <v>4.2883356431400489E-3</v>
      </c>
    </row>
    <row r="159" spans="1:34" x14ac:dyDescent="0.25">
      <c r="A159" s="4">
        <v>1</v>
      </c>
      <c r="B159" s="4" t="s">
        <v>11</v>
      </c>
      <c r="C159" s="4">
        <v>1</v>
      </c>
      <c r="D159" s="4" t="s">
        <v>10</v>
      </c>
      <c r="E159" s="4">
        <v>58</v>
      </c>
      <c r="F159" s="5">
        <v>146.52080000000001</v>
      </c>
      <c r="G159" s="4">
        <v>0</v>
      </c>
      <c r="H159" s="4">
        <v>0</v>
      </c>
      <c r="I159" s="11">
        <f>Table134[[#This Row],[Age]]/$E$1</f>
        <v>0.72499999999999998</v>
      </c>
      <c r="J159" s="11">
        <f>LOG10(Table134[[#This Row],[Fare]]+1)</f>
        <v>2.1688532588793175</v>
      </c>
      <c r="K159" s="4">
        <f>IF(Table134[[#This Row],[Pclass]]=1,1,0)</f>
        <v>1</v>
      </c>
      <c r="L159" s="4">
        <f>IF(Table134[[#This Row],[Pclass]]=2,1,0)</f>
        <v>0</v>
      </c>
      <c r="M159" s="4">
        <f>IF(Table134[[#This Row],[Embarked]]="S",1,0)</f>
        <v>0</v>
      </c>
      <c r="N159" s="4">
        <f>IF(Table134[[#This Row],[Embarked]]="C",1,0)</f>
        <v>1</v>
      </c>
      <c r="O159" s="4">
        <f>IF(Table134[[#This Row],[Sex]]="male",1,0)</f>
        <v>0</v>
      </c>
      <c r="P159" s="4">
        <v>1</v>
      </c>
      <c r="AC159" s="12">
        <f>SUMPRODUCT(Table13[[#This Row],[SibSp]:[Ones]],$R$4:$AA$4)</f>
        <v>0.86727773543905629</v>
      </c>
      <c r="AD159" s="12">
        <f>SUMPRODUCT(Table134[[#This Row],[SibSp]:[Ones]],$R$5:$AA$5)</f>
        <v>-1.7510398800314964</v>
      </c>
      <c r="AE159" s="11">
        <f t="shared" si="6"/>
        <v>0.86727773543905629</v>
      </c>
      <c r="AF159" s="11">
        <f t="shared" si="7"/>
        <v>0</v>
      </c>
      <c r="AG159" s="11">
        <f t="shared" si="8"/>
        <v>0.86727773543905629</v>
      </c>
      <c r="AH159" s="11">
        <f>(Table134[[#This Row],[Survived]]-AG159)^2</f>
        <v>1.7615199510185135E-2</v>
      </c>
    </row>
    <row r="160" spans="1:34" x14ac:dyDescent="0.25">
      <c r="A160" s="4">
        <v>0</v>
      </c>
      <c r="B160" s="4" t="s">
        <v>9</v>
      </c>
      <c r="C160" s="4">
        <v>3</v>
      </c>
      <c r="D160" s="4" t="s">
        <v>8</v>
      </c>
      <c r="E160" s="4">
        <v>42</v>
      </c>
      <c r="F160" s="5">
        <v>8.4041999999999994</v>
      </c>
      <c r="G160" s="4">
        <v>0</v>
      </c>
      <c r="H160" s="4">
        <v>1</v>
      </c>
      <c r="I160" s="11">
        <f>Table134[[#This Row],[Age]]/$E$1</f>
        <v>0.52500000000000002</v>
      </c>
      <c r="J160" s="11">
        <f>LOG10(Table134[[#This Row],[Fare]]+1)</f>
        <v>0.97332185673243765</v>
      </c>
      <c r="K160" s="4">
        <f>IF(Table134[[#This Row],[Pclass]]=1,1,0)</f>
        <v>0</v>
      </c>
      <c r="L160" s="4">
        <f>IF(Table134[[#This Row],[Pclass]]=2,1,0)</f>
        <v>0</v>
      </c>
      <c r="M160" s="4">
        <f>IF(Table134[[#This Row],[Embarked]]="S",1,0)</f>
        <v>1</v>
      </c>
      <c r="N160" s="4">
        <f>IF(Table134[[#This Row],[Embarked]]="C",1,0)</f>
        <v>0</v>
      </c>
      <c r="O160" s="4">
        <f>IF(Table134[[#This Row],[Sex]]="male",1,0)</f>
        <v>1</v>
      </c>
      <c r="P160" s="4">
        <v>1</v>
      </c>
      <c r="AC160" s="12">
        <f>SUMPRODUCT(Table13[[#This Row],[SibSp]:[Ones]],$R$4:$AA$4)</f>
        <v>-2.0836626685483917E-2</v>
      </c>
      <c r="AD160" s="12">
        <f>SUMPRODUCT(Table134[[#This Row],[SibSp]:[Ones]],$R$5:$AA$5)</f>
        <v>-1.9140148029809023</v>
      </c>
      <c r="AE160" s="11">
        <f t="shared" si="6"/>
        <v>0</v>
      </c>
      <c r="AF160" s="11">
        <f t="shared" si="7"/>
        <v>0</v>
      </c>
      <c r="AG160" s="11">
        <f t="shared" si="8"/>
        <v>0</v>
      </c>
      <c r="AH160" s="11">
        <f>(Table134[[#This Row],[Survived]]-AG160)^2</f>
        <v>0</v>
      </c>
    </row>
    <row r="161" spans="1:34" x14ac:dyDescent="0.25">
      <c r="A161" s="4">
        <v>0</v>
      </c>
      <c r="B161" s="4" t="s">
        <v>9</v>
      </c>
      <c r="C161" s="4">
        <v>2</v>
      </c>
      <c r="D161" s="4" t="s">
        <v>10</v>
      </c>
      <c r="E161" s="4">
        <v>24</v>
      </c>
      <c r="F161" s="5">
        <v>13</v>
      </c>
      <c r="G161" s="4">
        <v>0</v>
      </c>
      <c r="H161" s="4">
        <v>0</v>
      </c>
      <c r="I161" s="11">
        <f>Table134[[#This Row],[Age]]/$E$1</f>
        <v>0.3</v>
      </c>
      <c r="J161" s="11">
        <f>LOG10(Table134[[#This Row],[Fare]]+1)</f>
        <v>1.146128035678238</v>
      </c>
      <c r="K161" s="4">
        <f>IF(Table134[[#This Row],[Pclass]]=1,1,0)</f>
        <v>0</v>
      </c>
      <c r="L161" s="4">
        <f>IF(Table134[[#This Row],[Pclass]]=2,1,0)</f>
        <v>1</v>
      </c>
      <c r="M161" s="4">
        <f>IF(Table134[[#This Row],[Embarked]]="S",1,0)</f>
        <v>1</v>
      </c>
      <c r="N161" s="4">
        <f>IF(Table134[[#This Row],[Embarked]]="C",1,0)</f>
        <v>0</v>
      </c>
      <c r="O161" s="4">
        <f>IF(Table134[[#This Row],[Sex]]="male",1,0)</f>
        <v>0</v>
      </c>
      <c r="P161" s="4">
        <v>1</v>
      </c>
      <c r="AC161" s="12">
        <f>SUMPRODUCT(Table13[[#This Row],[SibSp]:[Ones]],$R$4:$AA$4)</f>
        <v>0.81983900302960078</v>
      </c>
      <c r="AD161" s="12">
        <f>SUMPRODUCT(Table134[[#This Row],[SibSp]:[Ones]],$R$5:$AA$5)</f>
        <v>-1.5172254196530721</v>
      </c>
      <c r="AE161" s="11">
        <f t="shared" si="6"/>
        <v>0.81983900302960078</v>
      </c>
      <c r="AF161" s="11">
        <f t="shared" si="7"/>
        <v>0</v>
      </c>
      <c r="AG161" s="11">
        <f t="shared" si="8"/>
        <v>0.81983900302960078</v>
      </c>
      <c r="AH161" s="11">
        <f>(Table134[[#This Row],[Survived]]-AG161)^2</f>
        <v>0.67213599088856979</v>
      </c>
    </row>
    <row r="162" spans="1:34" x14ac:dyDescent="0.25">
      <c r="A162" s="4">
        <v>0</v>
      </c>
      <c r="B162" s="4" t="s">
        <v>9</v>
      </c>
      <c r="C162" s="4">
        <v>3</v>
      </c>
      <c r="D162" s="4" t="s">
        <v>8</v>
      </c>
      <c r="E162" s="4">
        <v>28</v>
      </c>
      <c r="F162" s="5">
        <v>9.5</v>
      </c>
      <c r="G162" s="4">
        <v>0</v>
      </c>
      <c r="H162" s="4">
        <v>0</v>
      </c>
      <c r="I162" s="11">
        <f>Table134[[#This Row],[Age]]/$E$1</f>
        <v>0.35</v>
      </c>
      <c r="J162" s="11">
        <f>LOG10(Table134[[#This Row],[Fare]]+1)</f>
        <v>1.0211892990699381</v>
      </c>
      <c r="K162" s="4">
        <f>IF(Table134[[#This Row],[Pclass]]=1,1,0)</f>
        <v>0</v>
      </c>
      <c r="L162" s="4">
        <f>IF(Table134[[#This Row],[Pclass]]=2,1,0)</f>
        <v>0</v>
      </c>
      <c r="M162" s="4">
        <f>IF(Table134[[#This Row],[Embarked]]="S",1,0)</f>
        <v>1</v>
      </c>
      <c r="N162" s="4">
        <f>IF(Table134[[#This Row],[Embarked]]="C",1,0)</f>
        <v>0</v>
      </c>
      <c r="O162" s="4">
        <f>IF(Table134[[#This Row],[Sex]]="male",1,0)</f>
        <v>1</v>
      </c>
      <c r="P162" s="4">
        <v>1</v>
      </c>
      <c r="AC162" s="12">
        <f>SUMPRODUCT(Table13[[#This Row],[SibSp]:[Ones]],$R$4:$AA$4)</f>
        <v>9.7698680709814578E-2</v>
      </c>
      <c r="AD162" s="12">
        <f>SUMPRODUCT(Table134[[#This Row],[SibSp]:[Ones]],$R$5:$AA$5)</f>
        <v>-1.5735149881323884</v>
      </c>
      <c r="AE162" s="11">
        <f t="shared" si="6"/>
        <v>9.7698680709814578E-2</v>
      </c>
      <c r="AF162" s="11">
        <f t="shared" si="7"/>
        <v>0</v>
      </c>
      <c r="AG162" s="11">
        <f t="shared" si="8"/>
        <v>9.7698680709814578E-2</v>
      </c>
      <c r="AH162" s="11">
        <f>(Table134[[#This Row],[Survived]]-AG162)^2</f>
        <v>9.5450322124382946E-3</v>
      </c>
    </row>
    <row r="163" spans="1:34" x14ac:dyDescent="0.25">
      <c r="A163" s="4">
        <v>0</v>
      </c>
      <c r="B163" s="4" t="s">
        <v>9</v>
      </c>
      <c r="C163" s="4">
        <v>3</v>
      </c>
      <c r="D163" s="4" t="s">
        <v>8</v>
      </c>
      <c r="E163" s="4">
        <v>34</v>
      </c>
      <c r="F163" s="5">
        <v>6.4958</v>
      </c>
      <c r="G163" s="4">
        <v>0</v>
      </c>
      <c r="H163" s="4">
        <v>0</v>
      </c>
      <c r="I163" s="11">
        <f>Table134[[#This Row],[Age]]/$E$1</f>
        <v>0.42499999999999999</v>
      </c>
      <c r="J163" s="11">
        <f>LOG10(Table134[[#This Row],[Fare]]+1)</f>
        <v>0.87481799035902574</v>
      </c>
      <c r="K163" s="4">
        <f>IF(Table134[[#This Row],[Pclass]]=1,1,0)</f>
        <v>0</v>
      </c>
      <c r="L163" s="4">
        <f>IF(Table134[[#This Row],[Pclass]]=2,1,0)</f>
        <v>0</v>
      </c>
      <c r="M163" s="4">
        <f>IF(Table134[[#This Row],[Embarked]]="S",1,0)</f>
        <v>1</v>
      </c>
      <c r="N163" s="4">
        <f>IF(Table134[[#This Row],[Embarked]]="C",1,0)</f>
        <v>0</v>
      </c>
      <c r="O163" s="4">
        <f>IF(Table134[[#This Row],[Sex]]="male",1,0)</f>
        <v>1</v>
      </c>
      <c r="P163" s="4">
        <v>1</v>
      </c>
      <c r="AC163" s="12">
        <f>SUMPRODUCT(Table13[[#This Row],[SibSp]:[Ones]],$R$4:$AA$4)</f>
        <v>4.7244989562668871E-2</v>
      </c>
      <c r="AD163" s="12">
        <f>SUMPRODUCT(Table134[[#This Row],[SibSp]:[Ones]],$R$5:$AA$5)</f>
        <v>-1.4750288440576063</v>
      </c>
      <c r="AE163" s="11">
        <f t="shared" si="6"/>
        <v>4.7244989562668871E-2</v>
      </c>
      <c r="AF163" s="11">
        <f t="shared" si="7"/>
        <v>0</v>
      </c>
      <c r="AG163" s="11">
        <f t="shared" si="8"/>
        <v>4.7244989562668871E-2</v>
      </c>
      <c r="AH163" s="11">
        <f>(Table134[[#This Row],[Survived]]-AG163)^2</f>
        <v>2.2320890387766907E-3</v>
      </c>
    </row>
    <row r="164" spans="1:34" x14ac:dyDescent="0.25">
      <c r="A164" s="4">
        <v>0</v>
      </c>
      <c r="B164" s="4" t="s">
        <v>11</v>
      </c>
      <c r="C164" s="4">
        <v>3</v>
      </c>
      <c r="D164" s="4" t="s">
        <v>8</v>
      </c>
      <c r="E164" s="4">
        <v>45.5</v>
      </c>
      <c r="F164" s="5">
        <v>7.2249999999999996</v>
      </c>
      <c r="G164" s="4">
        <v>0</v>
      </c>
      <c r="H164" s="4">
        <v>0</v>
      </c>
      <c r="I164" s="11">
        <f>Table134[[#This Row],[Age]]/$E$1</f>
        <v>0.56874999999999998</v>
      </c>
      <c r="J164" s="11">
        <f>LOG10(Table134[[#This Row],[Fare]]+1)</f>
        <v>0.91513590662201194</v>
      </c>
      <c r="K164" s="4">
        <f>IF(Table134[[#This Row],[Pclass]]=1,1,0)</f>
        <v>0</v>
      </c>
      <c r="L164" s="4">
        <f>IF(Table134[[#This Row],[Pclass]]=2,1,0)</f>
        <v>0</v>
      </c>
      <c r="M164" s="4">
        <f>IF(Table134[[#This Row],[Embarked]]="S",1,0)</f>
        <v>0</v>
      </c>
      <c r="N164" s="4">
        <f>IF(Table134[[#This Row],[Embarked]]="C",1,0)</f>
        <v>1</v>
      </c>
      <c r="O164" s="4">
        <f>IF(Table134[[#This Row],[Sex]]="male",1,0)</f>
        <v>1</v>
      </c>
      <c r="P164" s="4">
        <v>1</v>
      </c>
      <c r="AC164" s="12">
        <f>SUMPRODUCT(Table13[[#This Row],[SibSp]:[Ones]],$R$4:$AA$4)</f>
        <v>3.4025457261357195E-2</v>
      </c>
      <c r="AD164" s="12">
        <f>SUMPRODUCT(Table134[[#This Row],[SibSp]:[Ones]],$R$5:$AA$5)</f>
        <v>-0.89063677199318503</v>
      </c>
      <c r="AE164" s="11">
        <f t="shared" si="6"/>
        <v>3.4025457261357195E-2</v>
      </c>
      <c r="AF164" s="11">
        <f t="shared" si="7"/>
        <v>0</v>
      </c>
      <c r="AG164" s="11">
        <f t="shared" si="8"/>
        <v>3.4025457261357195E-2</v>
      </c>
      <c r="AH164" s="11">
        <f>(Table134[[#This Row],[Survived]]-AG164)^2</f>
        <v>1.157731741844445E-3</v>
      </c>
    </row>
    <row r="165" spans="1:34" x14ac:dyDescent="0.25">
      <c r="A165" s="4">
        <v>1</v>
      </c>
      <c r="B165" s="4" t="s">
        <v>9</v>
      </c>
      <c r="C165" s="4">
        <v>3</v>
      </c>
      <c r="D165" s="4" t="s">
        <v>8</v>
      </c>
      <c r="E165" s="4">
        <v>18</v>
      </c>
      <c r="F165" s="5">
        <v>8.0500000000000007</v>
      </c>
      <c r="G165" s="4">
        <v>0</v>
      </c>
      <c r="H165" s="4">
        <v>0</v>
      </c>
      <c r="I165" s="11">
        <f>Table134[[#This Row],[Age]]/$E$1</f>
        <v>0.22500000000000001</v>
      </c>
      <c r="J165" s="11">
        <f>LOG10(Table134[[#This Row],[Fare]]+1)</f>
        <v>0.9566485792052033</v>
      </c>
      <c r="K165" s="4">
        <f>IF(Table134[[#This Row],[Pclass]]=1,1,0)</f>
        <v>0</v>
      </c>
      <c r="L165" s="4">
        <f>IF(Table134[[#This Row],[Pclass]]=2,1,0)</f>
        <v>0</v>
      </c>
      <c r="M165" s="4">
        <f>IF(Table134[[#This Row],[Embarked]]="S",1,0)</f>
        <v>1</v>
      </c>
      <c r="N165" s="4">
        <f>IF(Table134[[#This Row],[Embarked]]="C",1,0)</f>
        <v>0</v>
      </c>
      <c r="O165" s="4">
        <f>IF(Table134[[#This Row],[Sex]]="male",1,0)</f>
        <v>1</v>
      </c>
      <c r="P165" s="4">
        <v>1</v>
      </c>
      <c r="AC165" s="12">
        <f>SUMPRODUCT(Table13[[#This Row],[SibSp]:[Ones]],$R$4:$AA$4)</f>
        <v>0.16698540584045962</v>
      </c>
      <c r="AD165" s="12">
        <f>SUMPRODUCT(Table134[[#This Row],[SibSp]:[Ones]],$R$5:$AA$5)</f>
        <v>-1.5459023212425291</v>
      </c>
      <c r="AE165" s="11">
        <f t="shared" si="6"/>
        <v>0.16698540584045962</v>
      </c>
      <c r="AF165" s="11">
        <f t="shared" si="7"/>
        <v>0</v>
      </c>
      <c r="AG165" s="11">
        <f t="shared" si="8"/>
        <v>0.16698540584045962</v>
      </c>
      <c r="AH165" s="11">
        <f>(Table134[[#This Row],[Survived]]-AG165)^2</f>
        <v>0.69391331408278378</v>
      </c>
    </row>
    <row r="166" spans="1:34" x14ac:dyDescent="0.25">
      <c r="A166" s="4">
        <v>0</v>
      </c>
      <c r="B166" s="4" t="s">
        <v>9</v>
      </c>
      <c r="C166" s="4">
        <v>3</v>
      </c>
      <c r="D166" s="4" t="s">
        <v>10</v>
      </c>
      <c r="E166" s="4">
        <v>2</v>
      </c>
      <c r="F166" s="5">
        <v>10.4625</v>
      </c>
      <c r="G166" s="4">
        <v>0</v>
      </c>
      <c r="H166" s="4">
        <v>1</v>
      </c>
      <c r="I166" s="11">
        <f>Table134[[#This Row],[Age]]/$E$1</f>
        <v>2.5000000000000001E-2</v>
      </c>
      <c r="J166" s="11">
        <f>LOG10(Table134[[#This Row],[Fare]]+1)</f>
        <v>1.0592793486780776</v>
      </c>
      <c r="K166" s="4">
        <f>IF(Table134[[#This Row],[Pclass]]=1,1,0)</f>
        <v>0</v>
      </c>
      <c r="L166" s="4">
        <f>IF(Table134[[#This Row],[Pclass]]=2,1,0)</f>
        <v>0</v>
      </c>
      <c r="M166" s="4">
        <f>IF(Table134[[#This Row],[Embarked]]="S",1,0)</f>
        <v>1</v>
      </c>
      <c r="N166" s="4">
        <f>IF(Table134[[#This Row],[Embarked]]="C",1,0)</f>
        <v>0</v>
      </c>
      <c r="O166" s="4">
        <f>IF(Table134[[#This Row],[Sex]]="male",1,0)</f>
        <v>0</v>
      </c>
      <c r="P166" s="4">
        <v>1</v>
      </c>
      <c r="AC166" s="12">
        <f>SUMPRODUCT(Table13[[#This Row],[SibSp]:[Ones]],$R$4:$AA$4)</f>
        <v>0.76161333327747127</v>
      </c>
      <c r="AD166" s="12">
        <f>SUMPRODUCT(Table134[[#This Row],[SibSp]:[Ones]],$R$5:$AA$5)</f>
        <v>-1.9387472916047137</v>
      </c>
      <c r="AE166" s="11">
        <f t="shared" si="6"/>
        <v>0.76161333327747127</v>
      </c>
      <c r="AF166" s="11">
        <f t="shared" si="7"/>
        <v>0</v>
      </c>
      <c r="AG166" s="11">
        <f t="shared" si="8"/>
        <v>0.76161333327747127</v>
      </c>
      <c r="AH166" s="11">
        <f>(Table134[[#This Row],[Survived]]-AG166)^2</f>
        <v>0.58005486942602058</v>
      </c>
    </row>
    <row r="167" spans="1:34" x14ac:dyDescent="0.25">
      <c r="A167" s="4">
        <v>0</v>
      </c>
      <c r="B167" s="4" t="s">
        <v>9</v>
      </c>
      <c r="C167" s="4">
        <v>3</v>
      </c>
      <c r="D167" s="4" t="s">
        <v>8</v>
      </c>
      <c r="E167" s="4">
        <v>32</v>
      </c>
      <c r="F167" s="5">
        <v>15.85</v>
      </c>
      <c r="G167" s="4">
        <v>1</v>
      </c>
      <c r="H167" s="4">
        <v>0</v>
      </c>
      <c r="I167" s="11">
        <f>Table134[[#This Row],[Age]]/$E$1</f>
        <v>0.4</v>
      </c>
      <c r="J167" s="11">
        <f>LOG10(Table134[[#This Row],[Fare]]+1)</f>
        <v>1.2265999052073575</v>
      </c>
      <c r="K167" s="4">
        <f>IF(Table134[[#This Row],[Pclass]]=1,1,0)</f>
        <v>0</v>
      </c>
      <c r="L167" s="4">
        <f>IF(Table134[[#This Row],[Pclass]]=2,1,0)</f>
        <v>0</v>
      </c>
      <c r="M167" s="4">
        <f>IF(Table134[[#This Row],[Embarked]]="S",1,0)</f>
        <v>1</v>
      </c>
      <c r="N167" s="4">
        <f>IF(Table134[[#This Row],[Embarked]]="C",1,0)</f>
        <v>0</v>
      </c>
      <c r="O167" s="4">
        <f>IF(Table134[[#This Row],[Sex]]="male",1,0)</f>
        <v>1</v>
      </c>
      <c r="P167" s="4">
        <v>1</v>
      </c>
      <c r="AC167" s="12">
        <f>SUMPRODUCT(Table13[[#This Row],[SibSp]:[Ones]],$R$4:$AA$4)</f>
        <v>2.1287037465341885E-2</v>
      </c>
      <c r="AD167" s="12">
        <f>SUMPRODUCT(Table134[[#This Row],[SibSp]:[Ones]],$R$5:$AA$5)</f>
        <v>-1.8108362504078561</v>
      </c>
      <c r="AE167" s="11">
        <f t="shared" si="6"/>
        <v>2.1287037465341885E-2</v>
      </c>
      <c r="AF167" s="11">
        <f t="shared" si="7"/>
        <v>0</v>
      </c>
      <c r="AG167" s="11">
        <f t="shared" si="8"/>
        <v>2.1287037465341885E-2</v>
      </c>
      <c r="AH167" s="11">
        <f>(Table134[[#This Row],[Survived]]-AG167)^2</f>
        <v>4.5313796405086908E-4</v>
      </c>
    </row>
    <row r="168" spans="1:34" x14ac:dyDescent="0.25">
      <c r="A168" s="4">
        <v>1</v>
      </c>
      <c r="B168" s="4" t="s">
        <v>11</v>
      </c>
      <c r="C168" s="4">
        <v>3</v>
      </c>
      <c r="D168" s="4" t="s">
        <v>8</v>
      </c>
      <c r="E168" s="4">
        <v>26</v>
      </c>
      <c r="F168" s="5">
        <v>18.787500000000001</v>
      </c>
      <c r="G168" s="4">
        <v>0</v>
      </c>
      <c r="H168" s="4">
        <v>0</v>
      </c>
      <c r="I168" s="11">
        <f>Table134[[#This Row],[Age]]/$E$1</f>
        <v>0.32500000000000001</v>
      </c>
      <c r="J168" s="11">
        <f>LOG10(Table134[[#This Row],[Fare]]+1)</f>
        <v>1.2963909278704124</v>
      </c>
      <c r="K168" s="4">
        <f>IF(Table134[[#This Row],[Pclass]]=1,1,0)</f>
        <v>0</v>
      </c>
      <c r="L168" s="4">
        <f>IF(Table134[[#This Row],[Pclass]]=2,1,0)</f>
        <v>0</v>
      </c>
      <c r="M168" s="4">
        <f>IF(Table134[[#This Row],[Embarked]]="S",1,0)</f>
        <v>0</v>
      </c>
      <c r="N168" s="4">
        <f>IF(Table134[[#This Row],[Embarked]]="C",1,0)</f>
        <v>1</v>
      </c>
      <c r="O168" s="4">
        <f>IF(Table134[[#This Row],[Sex]]="male",1,0)</f>
        <v>1</v>
      </c>
      <c r="P168" s="4">
        <v>1</v>
      </c>
      <c r="AC168" s="12">
        <f>SUMPRODUCT(Table13[[#This Row],[SibSp]:[Ones]],$R$4:$AA$4)</f>
        <v>0.19346777032631801</v>
      </c>
      <c r="AD168" s="12">
        <f>SUMPRODUCT(Table134[[#This Row],[SibSp]:[Ones]],$R$5:$AA$5)</f>
        <v>-1.1520064458568748</v>
      </c>
      <c r="AE168" s="11">
        <f t="shared" si="6"/>
        <v>0.19346777032631801</v>
      </c>
      <c r="AF168" s="11">
        <f t="shared" si="7"/>
        <v>0</v>
      </c>
      <c r="AG168" s="11">
        <f t="shared" si="8"/>
        <v>0.19346777032631801</v>
      </c>
      <c r="AH168" s="11">
        <f>(Table134[[#This Row],[Survived]]-AG168)^2</f>
        <v>0.65049423750240087</v>
      </c>
    </row>
    <row r="169" spans="1:34" x14ac:dyDescent="0.25">
      <c r="A169" s="4">
        <v>1</v>
      </c>
      <c r="B169" s="4" t="s">
        <v>12</v>
      </c>
      <c r="C169" s="4">
        <v>3</v>
      </c>
      <c r="D169" s="4" t="s">
        <v>10</v>
      </c>
      <c r="E169" s="4">
        <v>16</v>
      </c>
      <c r="F169" s="5">
        <v>7.75</v>
      </c>
      <c r="G169" s="4">
        <v>0</v>
      </c>
      <c r="H169" s="4">
        <v>0</v>
      </c>
      <c r="I169" s="11">
        <f>Table134[[#This Row],[Age]]/$E$1</f>
        <v>0.2</v>
      </c>
      <c r="J169" s="11">
        <f>LOG10(Table134[[#This Row],[Fare]]+1)</f>
        <v>0.94200805302231327</v>
      </c>
      <c r="K169" s="4">
        <f>IF(Table134[[#This Row],[Pclass]]=1,1,0)</f>
        <v>0</v>
      </c>
      <c r="L169" s="4">
        <f>IF(Table134[[#This Row],[Pclass]]=2,1,0)</f>
        <v>0</v>
      </c>
      <c r="M169" s="4">
        <f>IF(Table134[[#This Row],[Embarked]]="S",1,0)</f>
        <v>0</v>
      </c>
      <c r="N169" s="4">
        <f>IF(Table134[[#This Row],[Embarked]]="C",1,0)</f>
        <v>0</v>
      </c>
      <c r="O169" s="4">
        <f>IF(Table134[[#This Row],[Sex]]="male",1,0)</f>
        <v>0</v>
      </c>
      <c r="P169" s="4">
        <v>1</v>
      </c>
      <c r="AC169" s="12">
        <f>SUMPRODUCT(Table13[[#This Row],[SibSp]:[Ones]],$R$4:$AA$4)</f>
        <v>0.62817723888434474</v>
      </c>
      <c r="AD169" s="12">
        <f>SUMPRODUCT(Table134[[#This Row],[SibSp]:[Ones]],$R$5:$AA$5)</f>
        <v>-0.8222935990162914</v>
      </c>
      <c r="AE169" s="11">
        <f t="shared" si="6"/>
        <v>0.62817723888434474</v>
      </c>
      <c r="AF169" s="11">
        <f t="shared" si="7"/>
        <v>0</v>
      </c>
      <c r="AG169" s="11">
        <f t="shared" si="8"/>
        <v>0.62817723888434474</v>
      </c>
      <c r="AH169" s="11">
        <f>(Table134[[#This Row],[Survived]]-AG169)^2</f>
        <v>0.13825216568366963</v>
      </c>
    </row>
    <row r="170" spans="1:34" x14ac:dyDescent="0.25">
      <c r="A170" s="4">
        <v>1</v>
      </c>
      <c r="B170" s="4" t="s">
        <v>11</v>
      </c>
      <c r="C170" s="4">
        <v>1</v>
      </c>
      <c r="D170" s="4" t="s">
        <v>8</v>
      </c>
      <c r="E170" s="4">
        <v>40</v>
      </c>
      <c r="F170" s="5">
        <v>31</v>
      </c>
      <c r="G170" s="4">
        <v>0</v>
      </c>
      <c r="H170" s="4">
        <v>0</v>
      </c>
      <c r="I170" s="11">
        <f>Table134[[#This Row],[Age]]/$E$1</f>
        <v>0.5</v>
      </c>
      <c r="J170" s="11">
        <f>LOG10(Table134[[#This Row],[Fare]]+1)</f>
        <v>1.505149978319906</v>
      </c>
      <c r="K170" s="4">
        <f>IF(Table134[[#This Row],[Pclass]]=1,1,0)</f>
        <v>1</v>
      </c>
      <c r="L170" s="4">
        <f>IF(Table134[[#This Row],[Pclass]]=2,1,0)</f>
        <v>0</v>
      </c>
      <c r="M170" s="4">
        <f>IF(Table134[[#This Row],[Embarked]]="S",1,0)</f>
        <v>0</v>
      </c>
      <c r="N170" s="4">
        <f>IF(Table134[[#This Row],[Embarked]]="C",1,0)</f>
        <v>1</v>
      </c>
      <c r="O170" s="4">
        <f>IF(Table134[[#This Row],[Sex]]="male",1,0)</f>
        <v>1</v>
      </c>
      <c r="P170" s="4">
        <v>1</v>
      </c>
      <c r="AC170" s="12">
        <f>SUMPRODUCT(Table13[[#This Row],[SibSp]:[Ones]],$R$4:$AA$4)</f>
        <v>0.47693035011243334</v>
      </c>
      <c r="AD170" s="12">
        <f>SUMPRODUCT(Table134[[#This Row],[SibSp]:[Ones]],$R$5:$AA$5)</f>
        <v>-1.4397164508720646</v>
      </c>
      <c r="AE170" s="11">
        <f t="shared" si="6"/>
        <v>0.47693035011243334</v>
      </c>
      <c r="AF170" s="11">
        <f t="shared" si="7"/>
        <v>0</v>
      </c>
      <c r="AG170" s="11">
        <f t="shared" si="8"/>
        <v>0.47693035011243334</v>
      </c>
      <c r="AH170" s="11">
        <f>(Table134[[#This Row],[Survived]]-AG170)^2</f>
        <v>0.27360185863350156</v>
      </c>
    </row>
    <row r="171" spans="1:34" x14ac:dyDescent="0.25">
      <c r="A171" s="4">
        <v>0</v>
      </c>
      <c r="B171" s="4" t="s">
        <v>9</v>
      </c>
      <c r="C171" s="4">
        <v>3</v>
      </c>
      <c r="D171" s="4" t="s">
        <v>8</v>
      </c>
      <c r="E171" s="4">
        <v>24</v>
      </c>
      <c r="F171" s="5">
        <v>7.05</v>
      </c>
      <c r="G171" s="4">
        <v>0</v>
      </c>
      <c r="H171" s="4">
        <v>0</v>
      </c>
      <c r="I171" s="11">
        <f>Table134[[#This Row],[Age]]/$E$1</f>
        <v>0.3</v>
      </c>
      <c r="J171" s="11">
        <f>LOG10(Table134[[#This Row],[Fare]]+1)</f>
        <v>0.90579588036786851</v>
      </c>
      <c r="K171" s="4">
        <f>IF(Table134[[#This Row],[Pclass]]=1,1,0)</f>
        <v>0</v>
      </c>
      <c r="L171" s="4">
        <f>IF(Table134[[#This Row],[Pclass]]=2,1,0)</f>
        <v>0</v>
      </c>
      <c r="M171" s="4">
        <f>IF(Table134[[#This Row],[Embarked]]="S",1,0)</f>
        <v>1</v>
      </c>
      <c r="N171" s="4">
        <f>IF(Table134[[#This Row],[Embarked]]="C",1,0)</f>
        <v>0</v>
      </c>
      <c r="O171" s="4">
        <f>IF(Table134[[#This Row],[Sex]]="male",1,0)</f>
        <v>1</v>
      </c>
      <c r="P171" s="4">
        <v>1</v>
      </c>
      <c r="AC171" s="12">
        <f>SUMPRODUCT(Table13[[#This Row],[SibSp]:[Ones]],$R$4:$AA$4)</f>
        <v>0.12111509104858098</v>
      </c>
      <c r="AD171" s="12">
        <f>SUMPRODUCT(Table134[[#This Row],[SibSp]:[Ones]],$R$5:$AA$5)</f>
        <v>-1.5067896326031576</v>
      </c>
      <c r="AE171" s="11">
        <f t="shared" si="6"/>
        <v>0.12111509104858098</v>
      </c>
      <c r="AF171" s="11">
        <f t="shared" si="7"/>
        <v>0</v>
      </c>
      <c r="AG171" s="11">
        <f t="shared" si="8"/>
        <v>0.12111509104858098</v>
      </c>
      <c r="AH171" s="11">
        <f>(Table134[[#This Row],[Survived]]-AG171)^2</f>
        <v>1.466886527970606E-2</v>
      </c>
    </row>
    <row r="172" spans="1:34" x14ac:dyDescent="0.25">
      <c r="A172" s="4">
        <v>1</v>
      </c>
      <c r="B172" s="4" t="s">
        <v>9</v>
      </c>
      <c r="C172" s="4">
        <v>2</v>
      </c>
      <c r="D172" s="4" t="s">
        <v>10</v>
      </c>
      <c r="E172" s="4">
        <v>35</v>
      </c>
      <c r="F172" s="5">
        <v>21</v>
      </c>
      <c r="G172" s="4">
        <v>0</v>
      </c>
      <c r="H172" s="4">
        <v>0</v>
      </c>
      <c r="I172" s="11">
        <f>Table134[[#This Row],[Age]]/$E$1</f>
        <v>0.4375</v>
      </c>
      <c r="J172" s="11">
        <f>LOG10(Table134[[#This Row],[Fare]]+1)</f>
        <v>1.3424226808222062</v>
      </c>
      <c r="K172" s="4">
        <f>IF(Table134[[#This Row],[Pclass]]=1,1,0)</f>
        <v>0</v>
      </c>
      <c r="L172" s="4">
        <f>IF(Table134[[#This Row],[Pclass]]=2,1,0)</f>
        <v>1</v>
      </c>
      <c r="M172" s="4">
        <f>IF(Table134[[#This Row],[Embarked]]="S",1,0)</f>
        <v>1</v>
      </c>
      <c r="N172" s="4">
        <f>IF(Table134[[#This Row],[Embarked]]="C",1,0)</f>
        <v>0</v>
      </c>
      <c r="O172" s="4">
        <f>IF(Table134[[#This Row],[Sex]]="male",1,0)</f>
        <v>0</v>
      </c>
      <c r="P172" s="4">
        <v>1</v>
      </c>
      <c r="AC172" s="12">
        <f>SUMPRODUCT(Table13[[#This Row],[SibSp]:[Ones]],$R$4:$AA$4)</f>
        <v>0.74963600847321177</v>
      </c>
      <c r="AD172" s="12">
        <f>SUMPRODUCT(Table134[[#This Row],[SibSp]:[Ones]],$R$5:$AA$5)</f>
        <v>-1.6254845450849777</v>
      </c>
      <c r="AE172" s="11">
        <f t="shared" si="6"/>
        <v>0.74963600847321177</v>
      </c>
      <c r="AF172" s="11">
        <f t="shared" si="7"/>
        <v>0</v>
      </c>
      <c r="AG172" s="11">
        <f t="shared" si="8"/>
        <v>0.74963600847321177</v>
      </c>
      <c r="AH172" s="11">
        <f>(Table134[[#This Row],[Survived]]-AG172)^2</f>
        <v>6.2682128253225694E-2</v>
      </c>
    </row>
    <row r="173" spans="1:34" x14ac:dyDescent="0.25">
      <c r="A173" s="4">
        <v>0</v>
      </c>
      <c r="B173" s="4" t="s">
        <v>9</v>
      </c>
      <c r="C173" s="4">
        <v>3</v>
      </c>
      <c r="D173" s="4" t="s">
        <v>8</v>
      </c>
      <c r="E173" s="4">
        <v>22</v>
      </c>
      <c r="F173" s="5">
        <v>7.25</v>
      </c>
      <c r="G173" s="4">
        <v>0</v>
      </c>
      <c r="H173" s="4">
        <v>0</v>
      </c>
      <c r="I173" s="11">
        <f>Table134[[#This Row],[Age]]/$E$1</f>
        <v>0.27500000000000002</v>
      </c>
      <c r="J173" s="11">
        <f>LOG10(Table134[[#This Row],[Fare]]+1)</f>
        <v>0.91645394854992512</v>
      </c>
      <c r="K173" s="4">
        <f>IF(Table134[[#This Row],[Pclass]]=1,1,0)</f>
        <v>0</v>
      </c>
      <c r="L173" s="4">
        <f>IF(Table134[[#This Row],[Pclass]]=2,1,0)</f>
        <v>0</v>
      </c>
      <c r="M173" s="4">
        <f>IF(Table134[[#This Row],[Embarked]]="S",1,0)</f>
        <v>1</v>
      </c>
      <c r="N173" s="4">
        <f>IF(Table134[[#This Row],[Embarked]]="C",1,0)</f>
        <v>0</v>
      </c>
      <c r="O173" s="4">
        <f>IF(Table134[[#This Row],[Sex]]="male",1,0)</f>
        <v>1</v>
      </c>
      <c r="P173" s="4">
        <v>1</v>
      </c>
      <c r="AC173" s="12">
        <f>SUMPRODUCT(Table13[[#This Row],[SibSp]:[Ones]],$R$4:$AA$4)</f>
        <v>0.13610324000618901</v>
      </c>
      <c r="AD173" s="12">
        <f>SUMPRODUCT(Table134[[#This Row],[SibSp]:[Ones]],$R$5:$AA$5)</f>
        <v>-1.5159156315794406</v>
      </c>
      <c r="AE173" s="11">
        <f t="shared" si="6"/>
        <v>0.13610324000618901</v>
      </c>
      <c r="AF173" s="11">
        <f t="shared" si="7"/>
        <v>0</v>
      </c>
      <c r="AG173" s="11">
        <f t="shared" si="8"/>
        <v>0.13610324000618901</v>
      </c>
      <c r="AH173" s="11">
        <f>(Table134[[#This Row],[Survived]]-AG173)^2</f>
        <v>1.8524091940182289E-2</v>
      </c>
    </row>
    <row r="174" spans="1:34" x14ac:dyDescent="0.25">
      <c r="A174" s="4">
        <v>0</v>
      </c>
      <c r="B174" s="4" t="s">
        <v>9</v>
      </c>
      <c r="C174" s="4">
        <v>2</v>
      </c>
      <c r="D174" s="4" t="s">
        <v>8</v>
      </c>
      <c r="E174" s="4">
        <v>30</v>
      </c>
      <c r="F174" s="5">
        <v>13</v>
      </c>
      <c r="G174" s="4">
        <v>0</v>
      </c>
      <c r="H174" s="4">
        <v>0</v>
      </c>
      <c r="I174" s="11">
        <f>Table134[[#This Row],[Age]]/$E$1</f>
        <v>0.375</v>
      </c>
      <c r="J174" s="11">
        <f>LOG10(Table134[[#This Row],[Fare]]+1)</f>
        <v>1.146128035678238</v>
      </c>
      <c r="K174" s="4">
        <f>IF(Table134[[#This Row],[Pclass]]=1,1,0)</f>
        <v>0</v>
      </c>
      <c r="L174" s="4">
        <f>IF(Table134[[#This Row],[Pclass]]=2,1,0)</f>
        <v>1</v>
      </c>
      <c r="M174" s="4">
        <f>IF(Table134[[#This Row],[Embarked]]="S",1,0)</f>
        <v>1</v>
      </c>
      <c r="N174" s="4">
        <f>IF(Table134[[#This Row],[Embarked]]="C",1,0)</f>
        <v>0</v>
      </c>
      <c r="O174" s="4">
        <f>IF(Table134[[#This Row],[Sex]]="male",1,0)</f>
        <v>1</v>
      </c>
      <c r="P174" s="4">
        <v>1</v>
      </c>
      <c r="AC174" s="12">
        <f>SUMPRODUCT(Table13[[#This Row],[SibSp]:[Ones]],$R$4:$AA$4)</f>
        <v>0.28761806365281706</v>
      </c>
      <c r="AD174" s="12">
        <f>SUMPRODUCT(Table134[[#This Row],[SibSp]:[Ones]],$R$5:$AA$5)</f>
        <v>-1.5884410622278693</v>
      </c>
      <c r="AE174" s="11">
        <f t="shared" si="6"/>
        <v>0.28761806365281706</v>
      </c>
      <c r="AF174" s="11">
        <f t="shared" si="7"/>
        <v>0</v>
      </c>
      <c r="AG174" s="11">
        <f t="shared" si="8"/>
        <v>0.28761806365281706</v>
      </c>
      <c r="AH174" s="11">
        <f>(Table134[[#This Row],[Survived]]-AG174)^2</f>
        <v>8.2724150539395927E-2</v>
      </c>
    </row>
    <row r="175" spans="1:34" x14ac:dyDescent="0.25">
      <c r="A175" s="4">
        <v>1</v>
      </c>
      <c r="B175" s="4" t="s">
        <v>11</v>
      </c>
      <c r="C175" s="4">
        <v>1</v>
      </c>
      <c r="D175" s="4" t="s">
        <v>10</v>
      </c>
      <c r="E175" s="4">
        <v>31</v>
      </c>
      <c r="F175" s="5">
        <v>113.27500000000001</v>
      </c>
      <c r="G175" s="4">
        <v>1</v>
      </c>
      <c r="H175" s="4">
        <v>0</v>
      </c>
      <c r="I175" s="11">
        <f>Table134[[#This Row],[Age]]/$E$1</f>
        <v>0.38750000000000001</v>
      </c>
      <c r="J175" s="11">
        <f>LOG10(Table134[[#This Row],[Fare]]+1)</f>
        <v>2.0579512299613683</v>
      </c>
      <c r="K175" s="4">
        <f>IF(Table134[[#This Row],[Pclass]]=1,1,0)</f>
        <v>1</v>
      </c>
      <c r="L175" s="4">
        <f>IF(Table134[[#This Row],[Pclass]]=2,1,0)</f>
        <v>0</v>
      </c>
      <c r="M175" s="4">
        <f>IF(Table134[[#This Row],[Embarked]]="S",1,0)</f>
        <v>0</v>
      </c>
      <c r="N175" s="4">
        <f>IF(Table134[[#This Row],[Embarked]]="C",1,0)</f>
        <v>1</v>
      </c>
      <c r="O175" s="4">
        <f>IF(Table134[[#This Row],[Sex]]="male",1,0)</f>
        <v>0</v>
      </c>
      <c r="P175" s="4">
        <v>1</v>
      </c>
      <c r="AC175" s="12">
        <f>SUMPRODUCT(Table13[[#This Row],[SibSp]:[Ones]],$R$4:$AA$4)</f>
        <v>1.0000774386680582</v>
      </c>
      <c r="AD175" s="12">
        <f>SUMPRODUCT(Table134[[#This Row],[SibSp]:[Ones]],$R$5:$AA$5)</f>
        <v>-1.8305104369217031</v>
      </c>
      <c r="AE175" s="11">
        <f t="shared" si="6"/>
        <v>1.0000774386680582</v>
      </c>
      <c r="AF175" s="11">
        <f t="shared" si="7"/>
        <v>0</v>
      </c>
      <c r="AG175" s="11">
        <f t="shared" si="8"/>
        <v>1.0000774386680582</v>
      </c>
      <c r="AH175" s="11">
        <f>(Table134[[#This Row],[Survived]]-AG175)^2</f>
        <v>5.9967473106288742E-9</v>
      </c>
    </row>
    <row r="176" spans="1:34" x14ac:dyDescent="0.25">
      <c r="A176" s="4">
        <v>1</v>
      </c>
      <c r="B176" s="4" t="s">
        <v>9</v>
      </c>
      <c r="C176" s="4">
        <v>3</v>
      </c>
      <c r="D176" s="4" t="s">
        <v>10</v>
      </c>
      <c r="E176" s="4">
        <v>27</v>
      </c>
      <c r="F176" s="5">
        <v>7.9249999999999998</v>
      </c>
      <c r="G176" s="4">
        <v>0</v>
      </c>
      <c r="H176" s="4">
        <v>0</v>
      </c>
      <c r="I176" s="11">
        <f>Table134[[#This Row],[Age]]/$E$1</f>
        <v>0.33750000000000002</v>
      </c>
      <c r="J176" s="11">
        <f>LOG10(Table134[[#This Row],[Fare]]+1)</f>
        <v>0.95060822478423079</v>
      </c>
      <c r="K176" s="4">
        <f>IF(Table134[[#This Row],[Pclass]]=1,1,0)</f>
        <v>0</v>
      </c>
      <c r="L176" s="4">
        <f>IF(Table134[[#This Row],[Pclass]]=2,1,0)</f>
        <v>0</v>
      </c>
      <c r="M176" s="4">
        <f>IF(Table134[[#This Row],[Embarked]]="S",1,0)</f>
        <v>1</v>
      </c>
      <c r="N176" s="4">
        <f>IF(Table134[[#This Row],[Embarked]]="C",1,0)</f>
        <v>0</v>
      </c>
      <c r="O176" s="4">
        <f>IF(Table134[[#This Row],[Sex]]="male",1,0)</f>
        <v>0</v>
      </c>
      <c r="P176" s="4">
        <v>1</v>
      </c>
      <c r="AC176" s="12">
        <f>SUMPRODUCT(Table13[[#This Row],[SibSp]:[Ones]],$R$4:$AA$4)</f>
        <v>0.59034102204910599</v>
      </c>
      <c r="AD176" s="12">
        <f>SUMPRODUCT(Table134[[#This Row],[SibSp]:[Ones]],$R$5:$AA$5)</f>
        <v>-1.452174210002948</v>
      </c>
      <c r="AE176" s="11">
        <f t="shared" si="6"/>
        <v>0.59034102204910599</v>
      </c>
      <c r="AF176" s="11">
        <f t="shared" si="7"/>
        <v>0</v>
      </c>
      <c r="AG176" s="11">
        <f t="shared" si="8"/>
        <v>0.59034102204910599</v>
      </c>
      <c r="AH176" s="11">
        <f>(Table134[[#This Row],[Survived]]-AG176)^2</f>
        <v>0.16782047821577106</v>
      </c>
    </row>
    <row r="177" spans="1:34" x14ac:dyDescent="0.25">
      <c r="A177" s="4">
        <v>0</v>
      </c>
      <c r="B177" s="4" t="s">
        <v>9</v>
      </c>
      <c r="C177" s="4">
        <v>2</v>
      </c>
      <c r="D177" s="4" t="s">
        <v>8</v>
      </c>
      <c r="E177" s="4">
        <v>42</v>
      </c>
      <c r="F177" s="5">
        <v>27</v>
      </c>
      <c r="G177" s="4">
        <v>1</v>
      </c>
      <c r="H177" s="4">
        <v>0</v>
      </c>
      <c r="I177" s="11">
        <f>Table134[[#This Row],[Age]]/$E$1</f>
        <v>0.52500000000000002</v>
      </c>
      <c r="J177" s="11">
        <f>LOG10(Table134[[#This Row],[Fare]]+1)</f>
        <v>1.4471580313422192</v>
      </c>
      <c r="K177" s="4">
        <f>IF(Table134[[#This Row],[Pclass]]=1,1,0)</f>
        <v>0</v>
      </c>
      <c r="L177" s="4">
        <f>IF(Table134[[#This Row],[Pclass]]=2,1,0)</f>
        <v>1</v>
      </c>
      <c r="M177" s="4">
        <f>IF(Table134[[#This Row],[Embarked]]="S",1,0)</f>
        <v>1</v>
      </c>
      <c r="N177" s="4">
        <f>IF(Table134[[#This Row],[Embarked]]="C",1,0)</f>
        <v>0</v>
      </c>
      <c r="O177" s="4">
        <f>IF(Table134[[#This Row],[Sex]]="male",1,0)</f>
        <v>1</v>
      </c>
      <c r="P177" s="4">
        <v>1</v>
      </c>
      <c r="AC177" s="12">
        <f>SUMPRODUCT(Table13[[#This Row],[SibSp]:[Ones]],$R$4:$AA$4)</f>
        <v>0.15788770880941061</v>
      </c>
      <c r="AD177" s="12">
        <f>SUMPRODUCT(Table134[[#This Row],[SibSp]:[Ones]],$R$5:$AA$5)</f>
        <v>-1.8751942411771296</v>
      </c>
      <c r="AE177" s="11">
        <f t="shared" si="6"/>
        <v>0.15788770880941061</v>
      </c>
      <c r="AF177" s="11">
        <f t="shared" si="7"/>
        <v>0</v>
      </c>
      <c r="AG177" s="11">
        <f t="shared" si="8"/>
        <v>0.15788770880941061</v>
      </c>
      <c r="AH177" s="11">
        <f>(Table134[[#This Row],[Survived]]-AG177)^2</f>
        <v>2.4928528593085236E-2</v>
      </c>
    </row>
    <row r="178" spans="1:34" x14ac:dyDescent="0.25">
      <c r="A178" s="4">
        <v>1</v>
      </c>
      <c r="B178" s="4" t="s">
        <v>11</v>
      </c>
      <c r="C178" s="4">
        <v>1</v>
      </c>
      <c r="D178" s="4" t="s">
        <v>10</v>
      </c>
      <c r="E178" s="4">
        <v>32</v>
      </c>
      <c r="F178" s="5">
        <v>76.291700000000006</v>
      </c>
      <c r="G178" s="4">
        <v>0</v>
      </c>
      <c r="H178" s="4">
        <v>0</v>
      </c>
      <c r="I178" s="11">
        <f>Table134[[#This Row],[Age]]/$E$1</f>
        <v>0.4</v>
      </c>
      <c r="J178" s="11">
        <f>LOG10(Table134[[#This Row],[Fare]]+1)</f>
        <v>1.8881328595362299</v>
      </c>
      <c r="K178" s="4">
        <f>IF(Table134[[#This Row],[Pclass]]=1,1,0)</f>
        <v>1</v>
      </c>
      <c r="L178" s="4">
        <f>IF(Table134[[#This Row],[Pclass]]=2,1,0)</f>
        <v>0</v>
      </c>
      <c r="M178" s="4">
        <f>IF(Table134[[#This Row],[Embarked]]="S",1,0)</f>
        <v>0</v>
      </c>
      <c r="N178" s="4">
        <f>IF(Table134[[#This Row],[Embarked]]="C",1,0)</f>
        <v>1</v>
      </c>
      <c r="O178" s="4">
        <f>IF(Table134[[#This Row],[Sex]]="male",1,0)</f>
        <v>0</v>
      </c>
      <c r="P178" s="4">
        <v>1</v>
      </c>
      <c r="AC178" s="12">
        <f>SUMPRODUCT(Table13[[#This Row],[SibSp]:[Ones]],$R$4:$AA$4)</f>
        <v>1.0420051166303654</v>
      </c>
      <c r="AD178" s="12">
        <f>SUMPRODUCT(Table134[[#This Row],[SibSp]:[Ones]],$R$5:$AA$5)</f>
        <v>-1.6090603543430289</v>
      </c>
      <c r="AE178" s="11">
        <f t="shared" si="6"/>
        <v>1.0420051166303654</v>
      </c>
      <c r="AF178" s="11">
        <f t="shared" si="7"/>
        <v>0</v>
      </c>
      <c r="AG178" s="11">
        <f t="shared" si="8"/>
        <v>1.0420051166303654</v>
      </c>
      <c r="AH178" s="11">
        <f>(Table134[[#This Row],[Survived]]-AG178)^2</f>
        <v>1.7644298231306028E-3</v>
      </c>
    </row>
    <row r="179" spans="1:34" x14ac:dyDescent="0.25">
      <c r="A179" s="4">
        <v>0</v>
      </c>
      <c r="B179" s="4" t="s">
        <v>9</v>
      </c>
      <c r="C179" s="4">
        <v>2</v>
      </c>
      <c r="D179" s="4" t="s">
        <v>8</v>
      </c>
      <c r="E179" s="4">
        <v>30</v>
      </c>
      <c r="F179" s="5">
        <v>10.5</v>
      </c>
      <c r="G179" s="4">
        <v>0</v>
      </c>
      <c r="H179" s="4">
        <v>0</v>
      </c>
      <c r="I179" s="11">
        <f>Table134[[#This Row],[Age]]/$E$1</f>
        <v>0.375</v>
      </c>
      <c r="J179" s="11">
        <f>LOG10(Table134[[#This Row],[Fare]]+1)</f>
        <v>1.0606978403536116</v>
      </c>
      <c r="K179" s="4">
        <f>IF(Table134[[#This Row],[Pclass]]=1,1,0)</f>
        <v>0</v>
      </c>
      <c r="L179" s="4">
        <f>IF(Table134[[#This Row],[Pclass]]=2,1,0)</f>
        <v>1</v>
      </c>
      <c r="M179" s="4">
        <f>IF(Table134[[#This Row],[Embarked]]="S",1,0)</f>
        <v>1</v>
      </c>
      <c r="N179" s="4">
        <f>IF(Table134[[#This Row],[Embarked]]="C",1,0)</f>
        <v>0</v>
      </c>
      <c r="O179" s="4">
        <f>IF(Table134[[#This Row],[Sex]]="male",1,0)</f>
        <v>1</v>
      </c>
      <c r="P179" s="4">
        <v>1</v>
      </c>
      <c r="AC179" s="12">
        <f>SUMPRODUCT(Table13[[#This Row],[SibSp]:[Ones]],$R$4:$AA$4)</f>
        <v>0.28351877098309564</v>
      </c>
      <c r="AD179" s="12">
        <f>SUMPRODUCT(Table134[[#This Row],[SibSp]:[Ones]],$R$5:$AA$5)</f>
        <v>-1.535338468904343</v>
      </c>
      <c r="AE179" s="11">
        <f t="shared" si="6"/>
        <v>0.28351877098309564</v>
      </c>
      <c r="AF179" s="11">
        <f t="shared" si="7"/>
        <v>0</v>
      </c>
      <c r="AG179" s="11">
        <f t="shared" si="8"/>
        <v>0.28351877098309564</v>
      </c>
      <c r="AH179" s="11">
        <f>(Table134[[#This Row],[Survived]]-AG179)^2</f>
        <v>8.0382893499765032E-2</v>
      </c>
    </row>
    <row r="180" spans="1:34" x14ac:dyDescent="0.25">
      <c r="A180" s="4">
        <v>1</v>
      </c>
      <c r="B180" s="4" t="s">
        <v>9</v>
      </c>
      <c r="C180" s="4">
        <v>3</v>
      </c>
      <c r="D180" s="4" t="s">
        <v>8</v>
      </c>
      <c r="E180" s="4">
        <v>16</v>
      </c>
      <c r="F180" s="5">
        <v>8.0500000000000007</v>
      </c>
      <c r="G180" s="4">
        <v>0</v>
      </c>
      <c r="H180" s="4">
        <v>0</v>
      </c>
      <c r="I180" s="11">
        <f>Table134[[#This Row],[Age]]/$E$1</f>
        <v>0.2</v>
      </c>
      <c r="J180" s="11">
        <f>LOG10(Table134[[#This Row],[Fare]]+1)</f>
        <v>0.9566485792052033</v>
      </c>
      <c r="K180" s="4">
        <f>IF(Table134[[#This Row],[Pclass]]=1,1,0)</f>
        <v>0</v>
      </c>
      <c r="L180" s="4">
        <f>IF(Table134[[#This Row],[Pclass]]=2,1,0)</f>
        <v>0</v>
      </c>
      <c r="M180" s="4">
        <f>IF(Table134[[#This Row],[Embarked]]="S",1,0)</f>
        <v>1</v>
      </c>
      <c r="N180" s="4">
        <f>IF(Table134[[#This Row],[Embarked]]="C",1,0)</f>
        <v>0</v>
      </c>
      <c r="O180" s="4">
        <f>IF(Table134[[#This Row],[Sex]]="male",1,0)</f>
        <v>1</v>
      </c>
      <c r="P180" s="4">
        <v>1</v>
      </c>
      <c r="AC180" s="12">
        <f>SUMPRODUCT(Table13[[#This Row],[SibSp]:[Ones]],$R$4:$AA$4)</f>
        <v>0.18146213678472856</v>
      </c>
      <c r="AD180" s="12">
        <f>SUMPRODUCT(Table134[[#This Row],[SibSp]:[Ones]],$R$5:$AA$5)</f>
        <v>-1.5484033668503276</v>
      </c>
      <c r="AE180" s="11">
        <f t="shared" si="6"/>
        <v>0.18146213678472856</v>
      </c>
      <c r="AF180" s="11">
        <f t="shared" si="7"/>
        <v>0</v>
      </c>
      <c r="AG180" s="11">
        <f t="shared" si="8"/>
        <v>0.18146213678472856</v>
      </c>
      <c r="AH180" s="11">
        <f>(Table134[[#This Row],[Survived]]-AG180)^2</f>
        <v>0.67000423351702243</v>
      </c>
    </row>
    <row r="181" spans="1:34" x14ac:dyDescent="0.25">
      <c r="A181" s="4">
        <v>0</v>
      </c>
      <c r="B181" s="4" t="s">
        <v>9</v>
      </c>
      <c r="C181" s="4">
        <v>2</v>
      </c>
      <c r="D181" s="4" t="s">
        <v>8</v>
      </c>
      <c r="E181" s="4">
        <v>27</v>
      </c>
      <c r="F181" s="5">
        <v>13</v>
      </c>
      <c r="G181" s="4">
        <v>0</v>
      </c>
      <c r="H181" s="4">
        <v>0</v>
      </c>
      <c r="I181" s="11">
        <f>Table134[[#This Row],[Age]]/$E$1</f>
        <v>0.33750000000000002</v>
      </c>
      <c r="J181" s="11">
        <f>LOG10(Table134[[#This Row],[Fare]]+1)</f>
        <v>1.146128035678238</v>
      </c>
      <c r="K181" s="4">
        <f>IF(Table134[[#This Row],[Pclass]]=1,1,0)</f>
        <v>0</v>
      </c>
      <c r="L181" s="4">
        <f>IF(Table134[[#This Row],[Pclass]]=2,1,0)</f>
        <v>1</v>
      </c>
      <c r="M181" s="4">
        <f>IF(Table134[[#This Row],[Embarked]]="S",1,0)</f>
        <v>1</v>
      </c>
      <c r="N181" s="4">
        <f>IF(Table134[[#This Row],[Embarked]]="C",1,0)</f>
        <v>0</v>
      </c>
      <c r="O181" s="4">
        <f>IF(Table134[[#This Row],[Sex]]="male",1,0)</f>
        <v>1</v>
      </c>
      <c r="P181" s="4">
        <v>1</v>
      </c>
      <c r="AC181" s="12">
        <f>SUMPRODUCT(Table13[[#This Row],[SibSp]:[Ones]],$R$4:$AA$4)</f>
        <v>0.3093331600692204</v>
      </c>
      <c r="AD181" s="12">
        <f>SUMPRODUCT(Table134[[#This Row],[SibSp]:[Ones]],$R$5:$AA$5)</f>
        <v>-1.5921926306395668</v>
      </c>
      <c r="AE181" s="11">
        <f t="shared" si="6"/>
        <v>0.3093331600692204</v>
      </c>
      <c r="AF181" s="11">
        <f t="shared" si="7"/>
        <v>0</v>
      </c>
      <c r="AG181" s="11">
        <f t="shared" si="8"/>
        <v>0.3093331600692204</v>
      </c>
      <c r="AH181" s="11">
        <f>(Table134[[#This Row],[Survived]]-AG181)^2</f>
        <v>9.5687003918409938E-2</v>
      </c>
    </row>
    <row r="182" spans="1:34" x14ac:dyDescent="0.25">
      <c r="A182" s="4">
        <v>0</v>
      </c>
      <c r="B182" s="4" t="s">
        <v>9</v>
      </c>
      <c r="C182" s="4">
        <v>3</v>
      </c>
      <c r="D182" s="4" t="s">
        <v>8</v>
      </c>
      <c r="E182" s="4">
        <v>51</v>
      </c>
      <c r="F182" s="5">
        <v>8.0500000000000007</v>
      </c>
      <c r="G182" s="4">
        <v>0</v>
      </c>
      <c r="H182" s="4">
        <v>0</v>
      </c>
      <c r="I182" s="11">
        <f>Table134[[#This Row],[Age]]/$E$1</f>
        <v>0.63749999999999996</v>
      </c>
      <c r="J182" s="11">
        <f>LOG10(Table134[[#This Row],[Fare]]+1)</f>
        <v>0.9566485792052033</v>
      </c>
      <c r="K182" s="4">
        <f>IF(Table134[[#This Row],[Pclass]]=1,1,0)</f>
        <v>0</v>
      </c>
      <c r="L182" s="4">
        <f>IF(Table134[[#This Row],[Pclass]]=2,1,0)</f>
        <v>0</v>
      </c>
      <c r="M182" s="4">
        <f>IF(Table134[[#This Row],[Embarked]]="S",1,0)</f>
        <v>1</v>
      </c>
      <c r="N182" s="4">
        <f>IF(Table134[[#This Row],[Embarked]]="C",1,0)</f>
        <v>0</v>
      </c>
      <c r="O182" s="4">
        <f>IF(Table134[[#This Row],[Sex]]="male",1,0)</f>
        <v>1</v>
      </c>
      <c r="P182" s="4">
        <v>1</v>
      </c>
      <c r="AC182" s="12">
        <f>SUMPRODUCT(Table13[[#This Row],[SibSp]:[Ones]],$R$4:$AA$4)</f>
        <v>-7.1880654739976513E-2</v>
      </c>
      <c r="AD182" s="12">
        <f>SUMPRODUCT(Table134[[#This Row],[SibSp]:[Ones]],$R$5:$AA$5)</f>
        <v>-1.5046350687138543</v>
      </c>
      <c r="AE182" s="11">
        <f t="shared" si="6"/>
        <v>0</v>
      </c>
      <c r="AF182" s="11">
        <f t="shared" si="7"/>
        <v>0</v>
      </c>
      <c r="AG182" s="11">
        <f t="shared" si="8"/>
        <v>0</v>
      </c>
      <c r="AH182" s="11">
        <f>(Table134[[#This Row],[Survived]]-AG182)^2</f>
        <v>0</v>
      </c>
    </row>
    <row r="183" spans="1:34" x14ac:dyDescent="0.25">
      <c r="A183" s="4">
        <v>1</v>
      </c>
      <c r="B183" s="4" t="s">
        <v>9</v>
      </c>
      <c r="C183" s="4">
        <v>1</v>
      </c>
      <c r="D183" s="4" t="s">
        <v>8</v>
      </c>
      <c r="E183" s="4">
        <v>38</v>
      </c>
      <c r="F183" s="5">
        <v>90</v>
      </c>
      <c r="G183" s="4">
        <v>1</v>
      </c>
      <c r="H183" s="4">
        <v>0</v>
      </c>
      <c r="I183" s="11">
        <f>Table134[[#This Row],[Age]]/$E$1</f>
        <v>0.47499999999999998</v>
      </c>
      <c r="J183" s="11">
        <f>LOG10(Table134[[#This Row],[Fare]]+1)</f>
        <v>1.9590413923210936</v>
      </c>
      <c r="K183" s="4">
        <f>IF(Table134[[#This Row],[Pclass]]=1,1,0)</f>
        <v>1</v>
      </c>
      <c r="L183" s="4">
        <f>IF(Table134[[#This Row],[Pclass]]=2,1,0)</f>
        <v>0</v>
      </c>
      <c r="M183" s="4">
        <f>IF(Table134[[#This Row],[Embarked]]="S",1,0)</f>
        <v>1</v>
      </c>
      <c r="N183" s="4">
        <f>IF(Table134[[#This Row],[Embarked]]="C",1,0)</f>
        <v>0</v>
      </c>
      <c r="O183" s="4">
        <f>IF(Table134[[#This Row],[Sex]]="male",1,0)</f>
        <v>1</v>
      </c>
      <c r="P183" s="4">
        <v>1</v>
      </c>
      <c r="AC183" s="12">
        <f>SUMPRODUCT(Table13[[#This Row],[SibSp]:[Ones]],$R$4:$AA$4)</f>
        <v>0.38778498145550611</v>
      </c>
      <c r="AD183" s="12">
        <f>SUMPRODUCT(Table134[[#This Row],[SibSp]:[Ones]],$R$5:$AA$5)</f>
        <v>-2.434066437895952</v>
      </c>
      <c r="AE183" s="11">
        <f t="shared" si="6"/>
        <v>0.38778498145550611</v>
      </c>
      <c r="AF183" s="11">
        <f t="shared" si="7"/>
        <v>0</v>
      </c>
      <c r="AG183" s="11">
        <f t="shared" si="8"/>
        <v>0.38778498145550611</v>
      </c>
      <c r="AH183" s="11">
        <f>(Table134[[#This Row],[Survived]]-AG183)^2</f>
        <v>0.37480722893143498</v>
      </c>
    </row>
    <row r="184" spans="1:34" x14ac:dyDescent="0.25">
      <c r="A184" s="4">
        <v>0</v>
      </c>
      <c r="B184" s="4" t="s">
        <v>9</v>
      </c>
      <c r="C184" s="4">
        <v>3</v>
      </c>
      <c r="D184" s="4" t="s">
        <v>8</v>
      </c>
      <c r="E184" s="4">
        <v>22</v>
      </c>
      <c r="F184" s="5">
        <v>9.35</v>
      </c>
      <c r="G184" s="4">
        <v>0</v>
      </c>
      <c r="H184" s="4">
        <v>0</v>
      </c>
      <c r="I184" s="11">
        <f>Table134[[#This Row],[Age]]/$E$1</f>
        <v>0.27500000000000002</v>
      </c>
      <c r="J184" s="11">
        <f>LOG10(Table134[[#This Row],[Fare]]+1)</f>
        <v>1.0149403497929366</v>
      </c>
      <c r="K184" s="4">
        <f>IF(Table134[[#This Row],[Pclass]]=1,1,0)</f>
        <v>0</v>
      </c>
      <c r="L184" s="4">
        <f>IF(Table134[[#This Row],[Pclass]]=2,1,0)</f>
        <v>0</v>
      </c>
      <c r="M184" s="4">
        <f>IF(Table134[[#This Row],[Embarked]]="S",1,0)</f>
        <v>1</v>
      </c>
      <c r="N184" s="4">
        <f>IF(Table134[[#This Row],[Embarked]]="C",1,0)</f>
        <v>0</v>
      </c>
      <c r="O184" s="4">
        <f>IF(Table134[[#This Row],[Sex]]="male",1,0)</f>
        <v>1</v>
      </c>
      <c r="P184" s="4">
        <v>1</v>
      </c>
      <c r="AC184" s="12">
        <f>SUMPRODUCT(Table13[[#This Row],[SibSp]:[Ones]],$R$4:$AA$4)</f>
        <v>0.14082902321607871</v>
      </c>
      <c r="AD184" s="12">
        <f>SUMPRODUCT(Table134[[#This Row],[SibSp]:[Ones]],$R$5:$AA$5)</f>
        <v>-1.577133837779628</v>
      </c>
      <c r="AE184" s="11">
        <f t="shared" si="6"/>
        <v>0.14082902321607871</v>
      </c>
      <c r="AF184" s="11">
        <f t="shared" si="7"/>
        <v>0</v>
      </c>
      <c r="AG184" s="11">
        <f t="shared" si="8"/>
        <v>0.14082902321607871</v>
      </c>
      <c r="AH184" s="11">
        <f>(Table134[[#This Row],[Survived]]-AG184)^2</f>
        <v>1.9832813779994837E-2</v>
      </c>
    </row>
    <row r="185" spans="1:34" x14ac:dyDescent="0.25">
      <c r="A185" s="4">
        <v>1</v>
      </c>
      <c r="B185" s="4" t="s">
        <v>9</v>
      </c>
      <c r="C185" s="4">
        <v>2</v>
      </c>
      <c r="D185" s="4" t="s">
        <v>8</v>
      </c>
      <c r="E185" s="4">
        <v>19</v>
      </c>
      <c r="F185" s="5">
        <v>10.5</v>
      </c>
      <c r="G185" s="4">
        <v>0</v>
      </c>
      <c r="H185" s="4">
        <v>0</v>
      </c>
      <c r="I185" s="11">
        <f>Table134[[#This Row],[Age]]/$E$1</f>
        <v>0.23749999999999999</v>
      </c>
      <c r="J185" s="11">
        <f>LOG10(Table134[[#This Row],[Fare]]+1)</f>
        <v>1.0606978403536116</v>
      </c>
      <c r="K185" s="4">
        <f>IF(Table134[[#This Row],[Pclass]]=1,1,0)</f>
        <v>0</v>
      </c>
      <c r="L185" s="4">
        <f>IF(Table134[[#This Row],[Pclass]]=2,1,0)</f>
        <v>1</v>
      </c>
      <c r="M185" s="4">
        <f>IF(Table134[[#This Row],[Embarked]]="S",1,0)</f>
        <v>1</v>
      </c>
      <c r="N185" s="4">
        <f>IF(Table134[[#This Row],[Embarked]]="C",1,0)</f>
        <v>0</v>
      </c>
      <c r="O185" s="4">
        <f>IF(Table134[[#This Row],[Sex]]="male",1,0)</f>
        <v>1</v>
      </c>
      <c r="P185" s="4">
        <v>1</v>
      </c>
      <c r="AC185" s="12">
        <f>SUMPRODUCT(Table13[[#This Row],[SibSp]:[Ones]],$R$4:$AA$4)</f>
        <v>0.36314079117657438</v>
      </c>
      <c r="AD185" s="12">
        <f>SUMPRODUCT(Table134[[#This Row],[SibSp]:[Ones]],$R$5:$AA$5)</f>
        <v>-1.5490942197472346</v>
      </c>
      <c r="AE185" s="11">
        <f t="shared" si="6"/>
        <v>0.36314079117657438</v>
      </c>
      <c r="AF185" s="11">
        <f t="shared" si="7"/>
        <v>0</v>
      </c>
      <c r="AG185" s="11">
        <f t="shared" si="8"/>
        <v>0.36314079117657438</v>
      </c>
      <c r="AH185" s="11">
        <f>(Table134[[#This Row],[Survived]]-AG185)^2</f>
        <v>0.40558965186319962</v>
      </c>
    </row>
    <row r="186" spans="1:34" x14ac:dyDescent="0.25">
      <c r="A186" s="4">
        <v>0</v>
      </c>
      <c r="B186" s="4" t="s">
        <v>9</v>
      </c>
      <c r="C186" s="4">
        <v>3</v>
      </c>
      <c r="D186" s="4" t="s">
        <v>8</v>
      </c>
      <c r="E186" s="4">
        <v>20.5</v>
      </c>
      <c r="F186" s="5">
        <v>7.25</v>
      </c>
      <c r="G186" s="4">
        <v>0</v>
      </c>
      <c r="H186" s="4">
        <v>0</v>
      </c>
      <c r="I186" s="11">
        <f>Table134[[#This Row],[Age]]/$E$1</f>
        <v>0.25624999999999998</v>
      </c>
      <c r="J186" s="11">
        <f>LOG10(Table134[[#This Row],[Fare]]+1)</f>
        <v>0.91645394854992512</v>
      </c>
      <c r="K186" s="4">
        <f>IF(Table134[[#This Row],[Pclass]]=1,1,0)</f>
        <v>0</v>
      </c>
      <c r="L186" s="4">
        <f>IF(Table134[[#This Row],[Pclass]]=2,1,0)</f>
        <v>0</v>
      </c>
      <c r="M186" s="4">
        <f>IF(Table134[[#This Row],[Embarked]]="S",1,0)</f>
        <v>1</v>
      </c>
      <c r="N186" s="4">
        <f>IF(Table134[[#This Row],[Embarked]]="C",1,0)</f>
        <v>0</v>
      </c>
      <c r="O186" s="4">
        <f>IF(Table134[[#This Row],[Sex]]="male",1,0)</f>
        <v>1</v>
      </c>
      <c r="P186" s="4">
        <v>1</v>
      </c>
      <c r="AC186" s="12">
        <f>SUMPRODUCT(Table13[[#This Row],[SibSp]:[Ones]],$R$4:$AA$4)</f>
        <v>0.14696078821439074</v>
      </c>
      <c r="AD186" s="12">
        <f>SUMPRODUCT(Table134[[#This Row],[SibSp]:[Ones]],$R$5:$AA$5)</f>
        <v>-1.5177914157852894</v>
      </c>
      <c r="AE186" s="11">
        <f t="shared" si="6"/>
        <v>0.14696078821439074</v>
      </c>
      <c r="AF186" s="11">
        <f t="shared" si="7"/>
        <v>0</v>
      </c>
      <c r="AG186" s="11">
        <f t="shared" si="8"/>
        <v>0.14696078821439074</v>
      </c>
      <c r="AH186" s="11">
        <f>(Table134[[#This Row],[Survived]]-AG186)^2</f>
        <v>2.1597473272595008E-2</v>
      </c>
    </row>
    <row r="187" spans="1:34" x14ac:dyDescent="0.25">
      <c r="A187" s="4">
        <v>0</v>
      </c>
      <c r="B187" s="4" t="s">
        <v>9</v>
      </c>
      <c r="C187" s="4">
        <v>2</v>
      </c>
      <c r="D187" s="4" t="s">
        <v>8</v>
      </c>
      <c r="E187" s="4">
        <v>18</v>
      </c>
      <c r="F187" s="5">
        <v>13</v>
      </c>
      <c r="G187" s="4">
        <v>0</v>
      </c>
      <c r="H187" s="4">
        <v>0</v>
      </c>
      <c r="I187" s="11">
        <f>Table134[[#This Row],[Age]]/$E$1</f>
        <v>0.22500000000000001</v>
      </c>
      <c r="J187" s="11">
        <f>LOG10(Table134[[#This Row],[Fare]]+1)</f>
        <v>1.146128035678238</v>
      </c>
      <c r="K187" s="4">
        <f>IF(Table134[[#This Row],[Pclass]]=1,1,0)</f>
        <v>0</v>
      </c>
      <c r="L187" s="4">
        <f>IF(Table134[[#This Row],[Pclass]]=2,1,0)</f>
        <v>1</v>
      </c>
      <c r="M187" s="4">
        <f>IF(Table134[[#This Row],[Embarked]]="S",1,0)</f>
        <v>1</v>
      </c>
      <c r="N187" s="4">
        <f>IF(Table134[[#This Row],[Embarked]]="C",1,0)</f>
        <v>0</v>
      </c>
      <c r="O187" s="4">
        <f>IF(Table134[[#This Row],[Sex]]="male",1,0)</f>
        <v>1</v>
      </c>
      <c r="P187" s="4">
        <v>1</v>
      </c>
      <c r="AC187" s="12">
        <f>SUMPRODUCT(Table13[[#This Row],[SibSp]:[Ones]],$R$4:$AA$4)</f>
        <v>0.37447844931843022</v>
      </c>
      <c r="AD187" s="12">
        <f>SUMPRODUCT(Table134[[#This Row],[SibSp]:[Ones]],$R$5:$AA$5)</f>
        <v>-1.6034473358746599</v>
      </c>
      <c r="AE187" s="11">
        <f t="shared" si="6"/>
        <v>0.37447844931843022</v>
      </c>
      <c r="AF187" s="11">
        <f t="shared" si="7"/>
        <v>0</v>
      </c>
      <c r="AG187" s="11">
        <f t="shared" si="8"/>
        <v>0.37447844931843022</v>
      </c>
      <c r="AH187" s="11">
        <f>(Table134[[#This Row],[Survived]]-AG187)^2</f>
        <v>0.1402341090039361</v>
      </c>
    </row>
    <row r="188" spans="1:34" x14ac:dyDescent="0.25">
      <c r="A188" s="4">
        <v>1</v>
      </c>
      <c r="B188" s="4" t="s">
        <v>9</v>
      </c>
      <c r="C188" s="4">
        <v>1</v>
      </c>
      <c r="D188" s="4" t="s">
        <v>10</v>
      </c>
      <c r="E188" s="4">
        <v>35</v>
      </c>
      <c r="F188" s="5">
        <v>83.474999999999994</v>
      </c>
      <c r="G188" s="4">
        <v>1</v>
      </c>
      <c r="H188" s="4">
        <v>0</v>
      </c>
      <c r="I188" s="11">
        <f>Table134[[#This Row],[Age]]/$E$1</f>
        <v>0.4375</v>
      </c>
      <c r="J188" s="11">
        <f>LOG10(Table134[[#This Row],[Fare]]+1)</f>
        <v>1.9267282004469339</v>
      </c>
      <c r="K188" s="4">
        <f>IF(Table134[[#This Row],[Pclass]]=1,1,0)</f>
        <v>1</v>
      </c>
      <c r="L188" s="4">
        <f>IF(Table134[[#This Row],[Pclass]]=2,1,0)</f>
        <v>0</v>
      </c>
      <c r="M188" s="4">
        <f>IF(Table134[[#This Row],[Embarked]]="S",1,0)</f>
        <v>1</v>
      </c>
      <c r="N188" s="4">
        <f>IF(Table134[[#This Row],[Embarked]]="C",1,0)</f>
        <v>0</v>
      </c>
      <c r="O188" s="4">
        <f>IF(Table134[[#This Row],[Sex]]="male",1,0)</f>
        <v>0</v>
      </c>
      <c r="P188" s="4">
        <v>1</v>
      </c>
      <c r="AC188" s="12">
        <f>SUMPRODUCT(Table13[[#This Row],[SibSp]:[Ones]],$R$4:$AA$4)</f>
        <v>0.89674030436753949</v>
      </c>
      <c r="AD188" s="12">
        <f>SUMPRODUCT(Table134[[#This Row],[SibSp]:[Ones]],$R$5:$AA$5)</f>
        <v>-2.3390136555191745</v>
      </c>
      <c r="AE188" s="11">
        <f t="shared" si="6"/>
        <v>0.89674030436753949</v>
      </c>
      <c r="AF188" s="11">
        <f t="shared" si="7"/>
        <v>0</v>
      </c>
      <c r="AG188" s="11">
        <f t="shared" si="8"/>
        <v>0.89674030436753949</v>
      </c>
      <c r="AH188" s="11">
        <f>(Table134[[#This Row],[Survived]]-AG188)^2</f>
        <v>1.0662564742108385E-2</v>
      </c>
    </row>
    <row r="189" spans="1:34" x14ac:dyDescent="0.25">
      <c r="A189" s="4">
        <v>0</v>
      </c>
      <c r="B189" s="4" t="s">
        <v>9</v>
      </c>
      <c r="C189" s="4">
        <v>3</v>
      </c>
      <c r="D189" s="4" t="s">
        <v>8</v>
      </c>
      <c r="E189" s="4">
        <v>29</v>
      </c>
      <c r="F189" s="5">
        <v>7.7750000000000004</v>
      </c>
      <c r="G189" s="4">
        <v>0</v>
      </c>
      <c r="H189" s="4">
        <v>0</v>
      </c>
      <c r="I189" s="11">
        <f>Table134[[#This Row],[Age]]/$E$1</f>
        <v>0.36249999999999999</v>
      </c>
      <c r="J189" s="11">
        <f>LOG10(Table134[[#This Row],[Fare]]+1)</f>
        <v>0.94324712513786169</v>
      </c>
      <c r="K189" s="4">
        <f>IF(Table134[[#This Row],[Pclass]]=1,1,0)</f>
        <v>0</v>
      </c>
      <c r="L189" s="4">
        <f>IF(Table134[[#This Row],[Pclass]]=2,1,0)</f>
        <v>0</v>
      </c>
      <c r="M189" s="4">
        <f>IF(Table134[[#This Row],[Embarked]]="S",1,0)</f>
        <v>1</v>
      </c>
      <c r="N189" s="4">
        <f>IF(Table134[[#This Row],[Embarked]]="C",1,0)</f>
        <v>0</v>
      </c>
      <c r="O189" s="4">
        <f>IF(Table134[[#This Row],[Sex]]="male",1,0)</f>
        <v>1</v>
      </c>
      <c r="P189" s="4">
        <v>1</v>
      </c>
      <c r="AC189" s="12">
        <f>SUMPRODUCT(Table13[[#This Row],[SibSp]:[Ones]],$R$4:$AA$4)</f>
        <v>8.6720328678503766E-2</v>
      </c>
      <c r="AD189" s="12">
        <f>SUMPRODUCT(Table134[[#This Row],[SibSp]:[Ones]],$R$5:$AA$5)</f>
        <v>-1.5238163545716421</v>
      </c>
      <c r="AE189" s="11">
        <f t="shared" si="6"/>
        <v>8.6720328678503766E-2</v>
      </c>
      <c r="AF189" s="11">
        <f t="shared" si="7"/>
        <v>0</v>
      </c>
      <c r="AG189" s="11">
        <f t="shared" si="8"/>
        <v>8.6720328678503766E-2</v>
      </c>
      <c r="AH189" s="11">
        <f>(Table134[[#This Row],[Survived]]-AG189)^2</f>
        <v>7.5204154061077229E-3</v>
      </c>
    </row>
    <row r="190" spans="1:34" x14ac:dyDescent="0.25">
      <c r="A190" s="4">
        <v>0</v>
      </c>
      <c r="B190" s="4" t="s">
        <v>9</v>
      </c>
      <c r="C190" s="4">
        <v>2</v>
      </c>
      <c r="D190" s="4" t="s">
        <v>8</v>
      </c>
      <c r="E190" s="4">
        <v>59</v>
      </c>
      <c r="F190" s="5">
        <v>13.5</v>
      </c>
      <c r="G190" s="4">
        <v>0</v>
      </c>
      <c r="H190" s="4">
        <v>0</v>
      </c>
      <c r="I190" s="11">
        <f>Table134[[#This Row],[Age]]/$E$1</f>
        <v>0.73750000000000004</v>
      </c>
      <c r="J190" s="11">
        <f>LOG10(Table134[[#This Row],[Fare]]+1)</f>
        <v>1.1613680022349748</v>
      </c>
      <c r="K190" s="4">
        <f>IF(Table134[[#This Row],[Pclass]]=1,1,0)</f>
        <v>0</v>
      </c>
      <c r="L190" s="4">
        <f>IF(Table134[[#This Row],[Pclass]]=2,1,0)</f>
        <v>1</v>
      </c>
      <c r="M190" s="4">
        <f>IF(Table134[[#This Row],[Embarked]]="S",1,0)</f>
        <v>1</v>
      </c>
      <c r="N190" s="4">
        <f>IF(Table134[[#This Row],[Embarked]]="C",1,0)</f>
        <v>0</v>
      </c>
      <c r="O190" s="4">
        <f>IF(Table134[[#This Row],[Sex]]="male",1,0)</f>
        <v>1</v>
      </c>
      <c r="P190" s="4">
        <v>1</v>
      </c>
      <c r="AC190" s="12">
        <f>SUMPRODUCT(Table13[[#This Row],[SibSp]:[Ones]],$R$4:$AA$4)</f>
        <v>7.8436741331708082E-2</v>
      </c>
      <c r="AD190" s="12">
        <f>SUMPRODUCT(Table134[[#This Row],[SibSp]:[Ones]],$R$5:$AA$5)</f>
        <v>-1.5616489185434104</v>
      </c>
      <c r="AE190" s="11">
        <f t="shared" si="6"/>
        <v>7.8436741331708082E-2</v>
      </c>
      <c r="AF190" s="11">
        <f t="shared" si="7"/>
        <v>0</v>
      </c>
      <c r="AG190" s="11">
        <f t="shared" si="8"/>
        <v>7.8436741331708082E-2</v>
      </c>
      <c r="AH190" s="11">
        <f>(Table134[[#This Row],[Survived]]-AG190)^2</f>
        <v>6.1523223907372828E-3</v>
      </c>
    </row>
    <row r="191" spans="1:34" x14ac:dyDescent="0.25">
      <c r="A191" s="4">
        <v>1</v>
      </c>
      <c r="B191" s="4" t="s">
        <v>9</v>
      </c>
      <c r="C191" s="4">
        <v>3</v>
      </c>
      <c r="D191" s="4" t="s">
        <v>10</v>
      </c>
      <c r="E191" s="4">
        <v>5</v>
      </c>
      <c r="F191" s="5">
        <v>31.387499999999999</v>
      </c>
      <c r="G191" s="4">
        <v>4</v>
      </c>
      <c r="H191" s="4">
        <v>2</v>
      </c>
      <c r="I191" s="11">
        <f>Table134[[#This Row],[Age]]/$E$1</f>
        <v>6.25E-2</v>
      </c>
      <c r="J191" s="11">
        <f>LOG10(Table134[[#This Row],[Fare]]+1)</f>
        <v>1.5103774259938814</v>
      </c>
      <c r="K191" s="4">
        <f>IF(Table134[[#This Row],[Pclass]]=1,1,0)</f>
        <v>0</v>
      </c>
      <c r="L191" s="4">
        <f>IF(Table134[[#This Row],[Pclass]]=2,1,0)</f>
        <v>0</v>
      </c>
      <c r="M191" s="4">
        <f>IF(Table134[[#This Row],[Embarked]]="S",1,0)</f>
        <v>1</v>
      </c>
      <c r="N191" s="4">
        <f>IF(Table134[[#This Row],[Embarked]]="C",1,0)</f>
        <v>0</v>
      </c>
      <c r="O191" s="4">
        <f>IF(Table134[[#This Row],[Sex]]="male",1,0)</f>
        <v>0</v>
      </c>
      <c r="P191" s="4">
        <v>1</v>
      </c>
      <c r="AC191" s="12">
        <f>SUMPRODUCT(Table13[[#This Row],[SibSp]:[Ones]],$R$4:$AA$4)</f>
        <v>0.51738395360699552</v>
      </c>
      <c r="AD191" s="12">
        <f>SUMPRODUCT(Table134[[#This Row],[SibSp]:[Ones]],$R$5:$AA$5)</f>
        <v>-3.0617233896171232</v>
      </c>
      <c r="AE191" s="11">
        <f t="shared" si="6"/>
        <v>0.51738395360699552</v>
      </c>
      <c r="AF191" s="11">
        <f t="shared" si="7"/>
        <v>0</v>
      </c>
      <c r="AG191" s="11">
        <f t="shared" si="8"/>
        <v>0.51738395360699552</v>
      </c>
      <c r="AH191" s="11">
        <f>(Table134[[#This Row],[Survived]]-AG191)^2</f>
        <v>0.23291824823601465</v>
      </c>
    </row>
    <row r="192" spans="1:34" x14ac:dyDescent="0.25">
      <c r="A192" s="4">
        <v>0</v>
      </c>
      <c r="B192" s="4" t="s">
        <v>9</v>
      </c>
      <c r="C192" s="4">
        <v>2</v>
      </c>
      <c r="D192" s="4" t="s">
        <v>8</v>
      </c>
      <c r="E192" s="4">
        <v>24</v>
      </c>
      <c r="F192" s="5">
        <v>10.5</v>
      </c>
      <c r="G192" s="4">
        <v>0</v>
      </c>
      <c r="H192" s="4">
        <v>0</v>
      </c>
      <c r="I192" s="11">
        <f>Table134[[#This Row],[Age]]/$E$1</f>
        <v>0.3</v>
      </c>
      <c r="J192" s="11">
        <f>LOG10(Table134[[#This Row],[Fare]]+1)</f>
        <v>1.0606978403536116</v>
      </c>
      <c r="K192" s="4">
        <f>IF(Table134[[#This Row],[Pclass]]=1,1,0)</f>
        <v>0</v>
      </c>
      <c r="L192" s="4">
        <f>IF(Table134[[#This Row],[Pclass]]=2,1,0)</f>
        <v>1</v>
      </c>
      <c r="M192" s="4">
        <f>IF(Table134[[#This Row],[Embarked]]="S",1,0)</f>
        <v>1</v>
      </c>
      <c r="N192" s="4">
        <f>IF(Table134[[#This Row],[Embarked]]="C",1,0)</f>
        <v>0</v>
      </c>
      <c r="O192" s="4">
        <f>IF(Table134[[#This Row],[Sex]]="male",1,0)</f>
        <v>1</v>
      </c>
      <c r="P192" s="4">
        <v>1</v>
      </c>
      <c r="AC192" s="12">
        <f>SUMPRODUCT(Table13[[#This Row],[SibSp]:[Ones]],$R$4:$AA$4)</f>
        <v>0.32694896381590222</v>
      </c>
      <c r="AD192" s="12">
        <f>SUMPRODUCT(Table134[[#This Row],[SibSp]:[Ones]],$R$5:$AA$5)</f>
        <v>-1.5428416057277381</v>
      </c>
      <c r="AE192" s="11">
        <f t="shared" si="6"/>
        <v>0.32694896381590222</v>
      </c>
      <c r="AF192" s="11">
        <f t="shared" si="7"/>
        <v>0</v>
      </c>
      <c r="AG192" s="11">
        <f t="shared" si="8"/>
        <v>0.32694896381590222</v>
      </c>
      <c r="AH192" s="11">
        <f>(Table134[[#This Row],[Survived]]-AG192)^2</f>
        <v>0.10689562494029213</v>
      </c>
    </row>
    <row r="193" spans="1:34" x14ac:dyDescent="0.25">
      <c r="A193" s="4">
        <v>0</v>
      </c>
      <c r="B193" s="4" t="s">
        <v>9</v>
      </c>
      <c r="C193" s="4">
        <v>2</v>
      </c>
      <c r="D193" s="4" t="s">
        <v>8</v>
      </c>
      <c r="E193" s="4">
        <v>44</v>
      </c>
      <c r="F193" s="5">
        <v>26</v>
      </c>
      <c r="G193" s="4">
        <v>1</v>
      </c>
      <c r="H193" s="4">
        <v>0</v>
      </c>
      <c r="I193" s="11">
        <f>Table134[[#This Row],[Age]]/$E$1</f>
        <v>0.55000000000000004</v>
      </c>
      <c r="J193" s="11">
        <f>LOG10(Table134[[#This Row],[Fare]]+1)</f>
        <v>1.4313637641589874</v>
      </c>
      <c r="K193" s="4">
        <f>IF(Table134[[#This Row],[Pclass]]=1,1,0)</f>
        <v>0</v>
      </c>
      <c r="L193" s="4">
        <f>IF(Table134[[#This Row],[Pclass]]=2,1,0)</f>
        <v>1</v>
      </c>
      <c r="M193" s="4">
        <f>IF(Table134[[#This Row],[Embarked]]="S",1,0)</f>
        <v>1</v>
      </c>
      <c r="N193" s="4">
        <f>IF(Table134[[#This Row],[Embarked]]="C",1,0)</f>
        <v>0</v>
      </c>
      <c r="O193" s="4">
        <f>IF(Table134[[#This Row],[Sex]]="male",1,0)</f>
        <v>1</v>
      </c>
      <c r="P193" s="4">
        <v>1</v>
      </c>
      <c r="AC193" s="12">
        <f>SUMPRODUCT(Table13[[#This Row],[SibSp]:[Ones]],$R$4:$AA$4)</f>
        <v>0.14265310386705699</v>
      </c>
      <c r="AD193" s="12">
        <f>SUMPRODUCT(Table134[[#This Row],[SibSp]:[Ones]],$R$5:$AA$5)</f>
        <v>-1.8628756299663587</v>
      </c>
      <c r="AE193" s="11">
        <f t="shared" si="6"/>
        <v>0.14265310386705699</v>
      </c>
      <c r="AF193" s="11">
        <f t="shared" si="7"/>
        <v>0</v>
      </c>
      <c r="AG193" s="11">
        <f t="shared" si="8"/>
        <v>0.14265310386705699</v>
      </c>
      <c r="AH193" s="11">
        <f>(Table134[[#This Row],[Survived]]-AG193)^2</f>
        <v>2.0349908042905349E-2</v>
      </c>
    </row>
    <row r="194" spans="1:34" x14ac:dyDescent="0.25">
      <c r="A194" s="4">
        <v>1</v>
      </c>
      <c r="B194" s="4" t="s">
        <v>9</v>
      </c>
      <c r="C194" s="4">
        <v>2</v>
      </c>
      <c r="D194" s="4" t="s">
        <v>10</v>
      </c>
      <c r="E194" s="4">
        <v>8</v>
      </c>
      <c r="F194" s="5">
        <v>26.25</v>
      </c>
      <c r="G194" s="4">
        <v>0</v>
      </c>
      <c r="H194" s="4">
        <v>2</v>
      </c>
      <c r="I194" s="11">
        <f>Table134[[#This Row],[Age]]/$E$1</f>
        <v>0.1</v>
      </c>
      <c r="J194" s="11">
        <f>LOG10(Table134[[#This Row],[Fare]]+1)</f>
        <v>1.4353665066126613</v>
      </c>
      <c r="K194" s="4">
        <f>IF(Table134[[#This Row],[Pclass]]=1,1,0)</f>
        <v>0</v>
      </c>
      <c r="L194" s="4">
        <f>IF(Table134[[#This Row],[Pclass]]=2,1,0)</f>
        <v>1</v>
      </c>
      <c r="M194" s="4">
        <f>IF(Table134[[#This Row],[Embarked]]="S",1,0)</f>
        <v>1</v>
      </c>
      <c r="N194" s="4">
        <f>IF(Table134[[#This Row],[Embarked]]="C",1,0)</f>
        <v>0</v>
      </c>
      <c r="O194" s="4">
        <f>IF(Table134[[#This Row],[Sex]]="male",1,0)</f>
        <v>0</v>
      </c>
      <c r="P194" s="4">
        <v>1</v>
      </c>
      <c r="AC194" s="12">
        <f>SUMPRODUCT(Table13[[#This Row],[SibSp]:[Ones]],$R$4:$AA$4)</f>
        <v>0.9197290763702014</v>
      </c>
      <c r="AD194" s="12">
        <f>SUMPRODUCT(Table134[[#This Row],[SibSp]:[Ones]],$R$5:$AA$5)</f>
        <v>-2.4925438130279467</v>
      </c>
      <c r="AE194" s="11">
        <f t="shared" si="6"/>
        <v>0.9197290763702014</v>
      </c>
      <c r="AF194" s="11">
        <f t="shared" si="7"/>
        <v>0</v>
      </c>
      <c r="AG194" s="11">
        <f t="shared" si="8"/>
        <v>0.9197290763702014</v>
      </c>
      <c r="AH194" s="11">
        <f>(Table134[[#This Row],[Survived]]-AG194)^2</f>
        <v>6.4434211803809588E-3</v>
      </c>
    </row>
    <row r="195" spans="1:34" x14ac:dyDescent="0.25">
      <c r="A195" s="4">
        <v>0</v>
      </c>
      <c r="B195" s="4" t="s">
        <v>9</v>
      </c>
      <c r="C195" s="4">
        <v>2</v>
      </c>
      <c r="D195" s="4" t="s">
        <v>8</v>
      </c>
      <c r="E195" s="4">
        <v>19</v>
      </c>
      <c r="F195" s="5">
        <v>10.5</v>
      </c>
      <c r="G195" s="4">
        <v>0</v>
      </c>
      <c r="H195" s="4">
        <v>0</v>
      </c>
      <c r="I195" s="11">
        <f>Table134[[#This Row],[Age]]/$E$1</f>
        <v>0.23749999999999999</v>
      </c>
      <c r="J195" s="11">
        <f>LOG10(Table134[[#This Row],[Fare]]+1)</f>
        <v>1.0606978403536116</v>
      </c>
      <c r="K195" s="4">
        <f>IF(Table134[[#This Row],[Pclass]]=1,1,0)</f>
        <v>0</v>
      </c>
      <c r="L195" s="4">
        <f>IF(Table134[[#This Row],[Pclass]]=2,1,0)</f>
        <v>1</v>
      </c>
      <c r="M195" s="4">
        <f>IF(Table134[[#This Row],[Embarked]]="S",1,0)</f>
        <v>1</v>
      </c>
      <c r="N195" s="4">
        <f>IF(Table134[[#This Row],[Embarked]]="C",1,0)</f>
        <v>0</v>
      </c>
      <c r="O195" s="4">
        <f>IF(Table134[[#This Row],[Sex]]="male",1,0)</f>
        <v>1</v>
      </c>
      <c r="P195" s="4">
        <v>1</v>
      </c>
      <c r="AC195" s="12">
        <f>SUMPRODUCT(Table13[[#This Row],[SibSp]:[Ones]],$R$4:$AA$4)</f>
        <v>0.36314079117657438</v>
      </c>
      <c r="AD195" s="12">
        <f>SUMPRODUCT(Table134[[#This Row],[SibSp]:[Ones]],$R$5:$AA$5)</f>
        <v>-1.5490942197472346</v>
      </c>
      <c r="AE195" s="11">
        <f t="shared" si="6"/>
        <v>0.36314079117657438</v>
      </c>
      <c r="AF195" s="11">
        <f t="shared" si="7"/>
        <v>0</v>
      </c>
      <c r="AG195" s="11">
        <f t="shared" si="8"/>
        <v>0.36314079117657438</v>
      </c>
      <c r="AH195" s="11">
        <f>(Table134[[#This Row],[Survived]]-AG195)^2</f>
        <v>0.13187123421634842</v>
      </c>
    </row>
    <row r="196" spans="1:34" x14ac:dyDescent="0.25">
      <c r="A196" s="4">
        <v>0</v>
      </c>
      <c r="B196" s="4" t="s">
        <v>9</v>
      </c>
      <c r="C196" s="4">
        <v>2</v>
      </c>
      <c r="D196" s="4" t="s">
        <v>8</v>
      </c>
      <c r="E196" s="4">
        <v>33</v>
      </c>
      <c r="F196" s="5">
        <v>12.275</v>
      </c>
      <c r="G196" s="4">
        <v>0</v>
      </c>
      <c r="H196" s="4">
        <v>0</v>
      </c>
      <c r="I196" s="11">
        <f>Table134[[#This Row],[Age]]/$E$1</f>
        <v>0.41249999999999998</v>
      </c>
      <c r="J196" s="11">
        <f>LOG10(Table134[[#This Row],[Fare]]+1)</f>
        <v>1.1230345297535067</v>
      </c>
      <c r="K196" s="4">
        <f>IF(Table134[[#This Row],[Pclass]]=1,1,0)</f>
        <v>0</v>
      </c>
      <c r="L196" s="4">
        <f>IF(Table134[[#This Row],[Pclass]]=2,1,0)</f>
        <v>1</v>
      </c>
      <c r="M196" s="4">
        <f>IF(Table134[[#This Row],[Embarked]]="S",1,0)</f>
        <v>1</v>
      </c>
      <c r="N196" s="4">
        <f>IF(Table134[[#This Row],[Embarked]]="C",1,0)</f>
        <v>0</v>
      </c>
      <c r="O196" s="4">
        <f>IF(Table134[[#This Row],[Sex]]="male",1,0)</f>
        <v>1</v>
      </c>
      <c r="P196" s="4">
        <v>1</v>
      </c>
      <c r="AC196" s="12">
        <f>SUMPRODUCT(Table13[[#This Row],[SibSp]:[Ones]],$R$4:$AA$4)</f>
        <v>0.26479484569700151</v>
      </c>
      <c r="AD196" s="12">
        <f>SUMPRODUCT(Table134[[#This Row],[SibSp]:[Ones]],$R$5:$AA$5)</f>
        <v>-1.5703347911390264</v>
      </c>
      <c r="AE196" s="11">
        <f t="shared" si="6"/>
        <v>0.26479484569700151</v>
      </c>
      <c r="AF196" s="11">
        <f t="shared" si="7"/>
        <v>0</v>
      </c>
      <c r="AG196" s="11">
        <f t="shared" si="8"/>
        <v>0.26479484569700151</v>
      </c>
      <c r="AH196" s="11">
        <f>(Table134[[#This Row],[Survived]]-AG196)^2</f>
        <v>7.011631030769884E-2</v>
      </c>
    </row>
    <row r="197" spans="1:34" x14ac:dyDescent="0.25">
      <c r="A197" s="4">
        <v>0</v>
      </c>
      <c r="B197" s="4" t="s">
        <v>9</v>
      </c>
      <c r="C197" s="4">
        <v>2</v>
      </c>
      <c r="D197" s="4" t="s">
        <v>8</v>
      </c>
      <c r="E197" s="4">
        <v>29</v>
      </c>
      <c r="F197" s="5">
        <v>10.5</v>
      </c>
      <c r="G197" s="4">
        <v>0</v>
      </c>
      <c r="H197" s="4">
        <v>0</v>
      </c>
      <c r="I197" s="11">
        <f>Table134[[#This Row],[Age]]/$E$1</f>
        <v>0.36249999999999999</v>
      </c>
      <c r="J197" s="11">
        <f>LOG10(Table134[[#This Row],[Fare]]+1)</f>
        <v>1.0606978403536116</v>
      </c>
      <c r="K197" s="4">
        <f>IF(Table134[[#This Row],[Pclass]]=1,1,0)</f>
        <v>0</v>
      </c>
      <c r="L197" s="4">
        <f>IF(Table134[[#This Row],[Pclass]]=2,1,0)</f>
        <v>1</v>
      </c>
      <c r="M197" s="4">
        <f>IF(Table134[[#This Row],[Embarked]]="S",1,0)</f>
        <v>1</v>
      </c>
      <c r="N197" s="4">
        <f>IF(Table134[[#This Row],[Embarked]]="C",1,0)</f>
        <v>0</v>
      </c>
      <c r="O197" s="4">
        <f>IF(Table134[[#This Row],[Sex]]="male",1,0)</f>
        <v>1</v>
      </c>
      <c r="P197" s="4">
        <v>1</v>
      </c>
      <c r="AC197" s="12">
        <f>SUMPRODUCT(Table13[[#This Row],[SibSp]:[Ones]],$R$4:$AA$4)</f>
        <v>0.2907571364552301</v>
      </c>
      <c r="AD197" s="12">
        <f>SUMPRODUCT(Table134[[#This Row],[SibSp]:[Ones]],$R$5:$AA$5)</f>
        <v>-1.536588991708242</v>
      </c>
      <c r="AE197" s="11">
        <f t="shared" ref="AE197:AE260" si="9">IF(AC197&lt;0,0,AC197)</f>
        <v>0.2907571364552301</v>
      </c>
      <c r="AF197" s="11">
        <f t="shared" ref="AF197:AF260" si="10">IF(AD197&lt;0,0,AD197)</f>
        <v>0</v>
      </c>
      <c r="AG197" s="11">
        <f t="shared" ref="AG197:AG260" si="11">AE197+AF197</f>
        <v>0.2907571364552301</v>
      </c>
      <c r="AH197" s="11">
        <f>(Table134[[#This Row],[Survived]]-AG197)^2</f>
        <v>8.4539712399645292E-2</v>
      </c>
    </row>
    <row r="198" spans="1:34" x14ac:dyDescent="0.25">
      <c r="A198" s="4">
        <v>0</v>
      </c>
      <c r="B198" s="4" t="s">
        <v>9</v>
      </c>
      <c r="C198" s="4">
        <v>3</v>
      </c>
      <c r="D198" s="4" t="s">
        <v>8</v>
      </c>
      <c r="E198" s="4">
        <v>22</v>
      </c>
      <c r="F198" s="5">
        <v>7.125</v>
      </c>
      <c r="G198" s="4">
        <v>0</v>
      </c>
      <c r="H198" s="4">
        <v>0</v>
      </c>
      <c r="I198" s="11">
        <f>Table134[[#This Row],[Age]]/$E$1</f>
        <v>0.27500000000000002</v>
      </c>
      <c r="J198" s="11">
        <f>LOG10(Table134[[#This Row],[Fare]]+1)</f>
        <v>0.90982336965091204</v>
      </c>
      <c r="K198" s="4">
        <f>IF(Table134[[#This Row],[Pclass]]=1,1,0)</f>
        <v>0</v>
      </c>
      <c r="L198" s="4">
        <f>IF(Table134[[#This Row],[Pclass]]=2,1,0)</f>
        <v>0</v>
      </c>
      <c r="M198" s="4">
        <f>IF(Table134[[#This Row],[Embarked]]="S",1,0)</f>
        <v>1</v>
      </c>
      <c r="N198" s="4">
        <f>IF(Table134[[#This Row],[Embarked]]="C",1,0)</f>
        <v>0</v>
      </c>
      <c r="O198" s="4">
        <f>IF(Table134[[#This Row],[Sex]]="male",1,0)</f>
        <v>1</v>
      </c>
      <c r="P198" s="4">
        <v>1</v>
      </c>
      <c r="AC198" s="12">
        <f>SUMPRODUCT(Table13[[#This Row],[SibSp]:[Ones]],$R$4:$AA$4)</f>
        <v>0.13578507751840052</v>
      </c>
      <c r="AD198" s="12">
        <f>SUMPRODUCT(Table134[[#This Row],[SibSp]:[Ones]],$R$5:$AA$5)</f>
        <v>-1.5117941270758408</v>
      </c>
      <c r="AE198" s="11">
        <f t="shared" si="9"/>
        <v>0.13578507751840052</v>
      </c>
      <c r="AF198" s="11">
        <f t="shared" si="10"/>
        <v>0</v>
      </c>
      <c r="AG198" s="11">
        <f t="shared" si="11"/>
        <v>0.13578507751840052</v>
      </c>
      <c r="AH198" s="11">
        <f>(Table134[[#This Row],[Survived]]-AG198)^2</f>
        <v>1.843758727667804E-2</v>
      </c>
    </row>
    <row r="199" spans="1:34" x14ac:dyDescent="0.25">
      <c r="A199" s="4">
        <v>0</v>
      </c>
      <c r="B199" s="4" t="s">
        <v>11</v>
      </c>
      <c r="C199" s="4">
        <v>3</v>
      </c>
      <c r="D199" s="4" t="s">
        <v>8</v>
      </c>
      <c r="E199" s="4">
        <v>30</v>
      </c>
      <c r="F199" s="5">
        <v>7.2249999999999996</v>
      </c>
      <c r="G199" s="4">
        <v>0</v>
      </c>
      <c r="H199" s="4">
        <v>0</v>
      </c>
      <c r="I199" s="11">
        <f>Table134[[#This Row],[Age]]/$E$1</f>
        <v>0.375</v>
      </c>
      <c r="J199" s="11">
        <f>LOG10(Table134[[#This Row],[Fare]]+1)</f>
        <v>0.91513590662201194</v>
      </c>
      <c r="K199" s="4">
        <f>IF(Table134[[#This Row],[Pclass]]=1,1,0)</f>
        <v>0</v>
      </c>
      <c r="L199" s="4">
        <f>IF(Table134[[#This Row],[Pclass]]=2,1,0)</f>
        <v>0</v>
      </c>
      <c r="M199" s="4">
        <f>IF(Table134[[#This Row],[Embarked]]="S",1,0)</f>
        <v>0</v>
      </c>
      <c r="N199" s="4">
        <f>IF(Table134[[#This Row],[Embarked]]="C",1,0)</f>
        <v>1</v>
      </c>
      <c r="O199" s="4">
        <f>IF(Table134[[#This Row],[Sex]]="male",1,0)</f>
        <v>1</v>
      </c>
      <c r="P199" s="4">
        <v>1</v>
      </c>
      <c r="AC199" s="12">
        <f>SUMPRODUCT(Table13[[#This Row],[SibSp]:[Ones]],$R$4:$AA$4)</f>
        <v>0.14622012207944091</v>
      </c>
      <c r="AD199" s="12">
        <f>SUMPRODUCT(Table134[[#This Row],[SibSp]:[Ones]],$R$5:$AA$5)</f>
        <v>-0.91001987545362317</v>
      </c>
      <c r="AE199" s="11">
        <f t="shared" si="9"/>
        <v>0.14622012207944091</v>
      </c>
      <c r="AF199" s="11">
        <f t="shared" si="10"/>
        <v>0</v>
      </c>
      <c r="AG199" s="11">
        <f t="shared" si="11"/>
        <v>0.14622012207944091</v>
      </c>
      <c r="AH199" s="11">
        <f>(Table134[[#This Row],[Survived]]-AG199)^2</f>
        <v>2.1380324100926603E-2</v>
      </c>
    </row>
    <row r="200" spans="1:34" x14ac:dyDescent="0.25">
      <c r="A200" s="4">
        <v>0</v>
      </c>
      <c r="B200" s="4" t="s">
        <v>12</v>
      </c>
      <c r="C200" s="4">
        <v>1</v>
      </c>
      <c r="D200" s="4" t="s">
        <v>8</v>
      </c>
      <c r="E200" s="4">
        <v>44</v>
      </c>
      <c r="F200" s="5">
        <v>90</v>
      </c>
      <c r="G200" s="4">
        <v>2</v>
      </c>
      <c r="H200" s="4">
        <v>0</v>
      </c>
      <c r="I200" s="11">
        <f>Table134[[#This Row],[Age]]/$E$1</f>
        <v>0.55000000000000004</v>
      </c>
      <c r="J200" s="11">
        <f>LOG10(Table134[[#This Row],[Fare]]+1)</f>
        <v>1.9590413923210936</v>
      </c>
      <c r="K200" s="4">
        <f>IF(Table134[[#This Row],[Pclass]]=1,1,0)</f>
        <v>1</v>
      </c>
      <c r="L200" s="4">
        <f>IF(Table134[[#This Row],[Pclass]]=2,1,0)</f>
        <v>0</v>
      </c>
      <c r="M200" s="4">
        <f>IF(Table134[[#This Row],[Embarked]]="S",1,0)</f>
        <v>0</v>
      </c>
      <c r="N200" s="4">
        <f>IF(Table134[[#This Row],[Embarked]]="C",1,0)</f>
        <v>0</v>
      </c>
      <c r="O200" s="4">
        <f>IF(Table134[[#This Row],[Sex]]="male",1,0)</f>
        <v>1</v>
      </c>
      <c r="P200" s="4">
        <v>1</v>
      </c>
      <c r="AC200" s="12">
        <f>SUMPRODUCT(Table13[[#This Row],[SibSp]:[Ones]],$R$4:$AA$4)</f>
        <v>0.24566702857950318</v>
      </c>
      <c r="AD200" s="12">
        <f>SUMPRODUCT(Table134[[#This Row],[SibSp]:[Ones]],$R$5:$AA$5)</f>
        <v>-1.902914806800142</v>
      </c>
      <c r="AE200" s="11">
        <f t="shared" si="9"/>
        <v>0.24566702857950318</v>
      </c>
      <c r="AF200" s="11">
        <f t="shared" si="10"/>
        <v>0</v>
      </c>
      <c r="AG200" s="11">
        <f t="shared" si="11"/>
        <v>0.24566702857950318</v>
      </c>
      <c r="AH200" s="11">
        <f>(Table134[[#This Row],[Survived]]-AG200)^2</f>
        <v>6.035228893108243E-2</v>
      </c>
    </row>
    <row r="201" spans="1:34" x14ac:dyDescent="0.25">
      <c r="A201" s="4">
        <v>0</v>
      </c>
      <c r="B201" s="4" t="s">
        <v>9</v>
      </c>
      <c r="C201" s="4">
        <v>3</v>
      </c>
      <c r="D201" s="4" t="s">
        <v>10</v>
      </c>
      <c r="E201" s="4">
        <v>25</v>
      </c>
      <c r="F201" s="5">
        <v>7.7750000000000004</v>
      </c>
      <c r="G201" s="4">
        <v>0</v>
      </c>
      <c r="H201" s="4">
        <v>0</v>
      </c>
      <c r="I201" s="11">
        <f>Table134[[#This Row],[Age]]/$E$1</f>
        <v>0.3125</v>
      </c>
      <c r="J201" s="11">
        <f>LOG10(Table134[[#This Row],[Fare]]+1)</f>
        <v>0.94324712513786169</v>
      </c>
      <c r="K201" s="4">
        <f>IF(Table134[[#This Row],[Pclass]]=1,1,0)</f>
        <v>0</v>
      </c>
      <c r="L201" s="4">
        <f>IF(Table134[[#This Row],[Pclass]]=2,1,0)</f>
        <v>0</v>
      </c>
      <c r="M201" s="4">
        <f>IF(Table134[[#This Row],[Embarked]]="S",1,0)</f>
        <v>1</v>
      </c>
      <c r="N201" s="4">
        <f>IF(Table134[[#This Row],[Embarked]]="C",1,0)</f>
        <v>0</v>
      </c>
      <c r="O201" s="4">
        <f>IF(Table134[[#This Row],[Sex]]="male",1,0)</f>
        <v>0</v>
      </c>
      <c r="P201" s="4">
        <v>1</v>
      </c>
      <c r="AC201" s="12">
        <f>SUMPRODUCT(Table13[[#This Row],[SibSp]:[Ones]],$R$4:$AA$4)</f>
        <v>0.60446453711101866</v>
      </c>
      <c r="AD201" s="12">
        <f>SUMPRODUCT(Table134[[#This Row],[SibSp]:[Ones]],$R$5:$AA$5)</f>
        <v>-1.4500996663890462</v>
      </c>
      <c r="AE201" s="11">
        <f t="shared" si="9"/>
        <v>0.60446453711101866</v>
      </c>
      <c r="AF201" s="11">
        <f t="shared" si="10"/>
        <v>0</v>
      </c>
      <c r="AG201" s="11">
        <f t="shared" si="11"/>
        <v>0.60446453711101866</v>
      </c>
      <c r="AH201" s="11">
        <f>(Table134[[#This Row],[Survived]]-AG201)^2</f>
        <v>0.36537737662483805</v>
      </c>
    </row>
    <row r="202" spans="1:34" x14ac:dyDescent="0.25">
      <c r="A202" s="4">
        <v>1</v>
      </c>
      <c r="B202" s="4" t="s">
        <v>9</v>
      </c>
      <c r="C202" s="4">
        <v>2</v>
      </c>
      <c r="D202" s="4" t="s">
        <v>10</v>
      </c>
      <c r="E202" s="4">
        <v>24</v>
      </c>
      <c r="F202" s="5">
        <v>14.5</v>
      </c>
      <c r="G202" s="4">
        <v>0</v>
      </c>
      <c r="H202" s="4">
        <v>2</v>
      </c>
      <c r="I202" s="11">
        <f>Table134[[#This Row],[Age]]/$E$1</f>
        <v>0.3</v>
      </c>
      <c r="J202" s="11">
        <f>LOG10(Table134[[#This Row],[Fare]]+1)</f>
        <v>1.1903316981702914</v>
      </c>
      <c r="K202" s="4">
        <f>IF(Table134[[#This Row],[Pclass]]=1,1,0)</f>
        <v>0</v>
      </c>
      <c r="L202" s="4">
        <f>IF(Table134[[#This Row],[Pclass]]=2,1,0)</f>
        <v>1</v>
      </c>
      <c r="M202" s="4">
        <f>IF(Table134[[#This Row],[Embarked]]="S",1,0)</f>
        <v>1</v>
      </c>
      <c r="N202" s="4">
        <f>IF(Table134[[#This Row],[Embarked]]="C",1,0)</f>
        <v>0</v>
      </c>
      <c r="O202" s="4">
        <f>IF(Table134[[#This Row],[Sex]]="male",1,0)</f>
        <v>0</v>
      </c>
      <c r="P202" s="4">
        <v>1</v>
      </c>
      <c r="AC202" s="12">
        <f>SUMPRODUCT(Table13[[#This Row],[SibSp]:[Ones]],$R$4:$AA$4)</f>
        <v>0.79215744937685439</v>
      </c>
      <c r="AD202" s="12">
        <f>SUMPRODUCT(Table134[[#This Row],[SibSp]:[Ones]],$R$5:$AA$5)</f>
        <v>-2.3202241519853368</v>
      </c>
      <c r="AE202" s="11">
        <f t="shared" si="9"/>
        <v>0.79215744937685439</v>
      </c>
      <c r="AF202" s="11">
        <f t="shared" si="10"/>
        <v>0</v>
      </c>
      <c r="AG202" s="11">
        <f t="shared" si="11"/>
        <v>0.79215744937685439</v>
      </c>
      <c r="AH202" s="11">
        <f>(Table134[[#This Row],[Survived]]-AG202)^2</f>
        <v>4.3198525849534847E-2</v>
      </c>
    </row>
    <row r="203" spans="1:34" x14ac:dyDescent="0.25">
      <c r="A203" s="4">
        <v>1</v>
      </c>
      <c r="B203" s="4" t="s">
        <v>9</v>
      </c>
      <c r="C203" s="4">
        <v>1</v>
      </c>
      <c r="D203" s="4" t="s">
        <v>8</v>
      </c>
      <c r="E203" s="4">
        <v>37</v>
      </c>
      <c r="F203" s="5">
        <v>52.554200000000002</v>
      </c>
      <c r="G203" s="4">
        <v>1</v>
      </c>
      <c r="H203" s="4">
        <v>1</v>
      </c>
      <c r="I203" s="11">
        <f>Table134[[#This Row],[Age]]/$E$1</f>
        <v>0.46250000000000002</v>
      </c>
      <c r="J203" s="11">
        <f>LOG10(Table134[[#This Row],[Fare]]+1)</f>
        <v>1.7287935361444735</v>
      </c>
      <c r="K203" s="4">
        <f>IF(Table134[[#This Row],[Pclass]]=1,1,0)</f>
        <v>1</v>
      </c>
      <c r="L203" s="4">
        <f>IF(Table134[[#This Row],[Pclass]]=2,1,0)</f>
        <v>0</v>
      </c>
      <c r="M203" s="4">
        <f>IF(Table134[[#This Row],[Embarked]]="S",1,0)</f>
        <v>1</v>
      </c>
      <c r="N203" s="4">
        <f>IF(Table134[[#This Row],[Embarked]]="C",1,0)</f>
        <v>0</v>
      </c>
      <c r="O203" s="4">
        <f>IF(Table134[[#This Row],[Sex]]="male",1,0)</f>
        <v>1</v>
      </c>
      <c r="P203" s="4">
        <v>1</v>
      </c>
      <c r="AC203" s="12">
        <f>SUMPRODUCT(Table13[[#This Row],[SibSp]:[Ones]],$R$4:$AA$4)</f>
        <v>0.36907379263766316</v>
      </c>
      <c r="AD203" s="12">
        <f>SUMPRODUCT(Table134[[#This Row],[SibSp]:[Ones]],$R$5:$AA$5)</f>
        <v>-2.6799581717885728</v>
      </c>
      <c r="AE203" s="11">
        <f t="shared" si="9"/>
        <v>0.36907379263766316</v>
      </c>
      <c r="AF203" s="11">
        <f t="shared" si="10"/>
        <v>0</v>
      </c>
      <c r="AG203" s="11">
        <f t="shared" si="11"/>
        <v>0.36907379263766316</v>
      </c>
      <c r="AH203" s="11">
        <f>(Table134[[#This Row],[Survived]]-AG203)^2</f>
        <v>0.39806787913662245</v>
      </c>
    </row>
    <row r="204" spans="1:34" x14ac:dyDescent="0.25">
      <c r="A204" s="4">
        <v>0</v>
      </c>
      <c r="B204" s="4" t="s">
        <v>9</v>
      </c>
      <c r="C204" s="4">
        <v>2</v>
      </c>
      <c r="D204" s="4" t="s">
        <v>8</v>
      </c>
      <c r="E204" s="4">
        <v>54</v>
      </c>
      <c r="F204" s="5">
        <v>26</v>
      </c>
      <c r="G204" s="4">
        <v>1</v>
      </c>
      <c r="H204" s="4">
        <v>0</v>
      </c>
      <c r="I204" s="11">
        <f>Table134[[#This Row],[Age]]/$E$1</f>
        <v>0.67500000000000004</v>
      </c>
      <c r="J204" s="11">
        <f>LOG10(Table134[[#This Row],[Fare]]+1)</f>
        <v>1.4313637641589874</v>
      </c>
      <c r="K204" s="4">
        <f>IF(Table134[[#This Row],[Pclass]]=1,1,0)</f>
        <v>0</v>
      </c>
      <c r="L204" s="4">
        <f>IF(Table134[[#This Row],[Pclass]]=2,1,0)</f>
        <v>1</v>
      </c>
      <c r="M204" s="4">
        <f>IF(Table134[[#This Row],[Embarked]]="S",1,0)</f>
        <v>1</v>
      </c>
      <c r="N204" s="4">
        <f>IF(Table134[[#This Row],[Embarked]]="C",1,0)</f>
        <v>0</v>
      </c>
      <c r="O204" s="4">
        <f>IF(Table134[[#This Row],[Sex]]="male",1,0)</f>
        <v>1</v>
      </c>
      <c r="P204" s="4">
        <v>1</v>
      </c>
      <c r="AC204" s="12">
        <f>SUMPRODUCT(Table13[[#This Row],[SibSp]:[Ones]],$R$4:$AA$4)</f>
        <v>7.0269449145712648E-2</v>
      </c>
      <c r="AD204" s="12">
        <f>SUMPRODUCT(Table134[[#This Row],[SibSp]:[Ones]],$R$5:$AA$5)</f>
        <v>-1.8503704019273661</v>
      </c>
      <c r="AE204" s="11">
        <f t="shared" si="9"/>
        <v>7.0269449145712648E-2</v>
      </c>
      <c r="AF204" s="11">
        <f t="shared" si="10"/>
        <v>0</v>
      </c>
      <c r="AG204" s="11">
        <f t="shared" si="11"/>
        <v>7.0269449145712648E-2</v>
      </c>
      <c r="AH204" s="11">
        <f>(Table134[[#This Row],[Survived]]-AG204)^2</f>
        <v>4.9377954832418962E-3</v>
      </c>
    </row>
    <row r="205" spans="1:34" x14ac:dyDescent="0.25">
      <c r="A205" s="4">
        <v>0</v>
      </c>
      <c r="B205" s="4" t="s">
        <v>9</v>
      </c>
      <c r="C205" s="4">
        <v>3</v>
      </c>
      <c r="D205" s="4" t="s">
        <v>10</v>
      </c>
      <c r="E205" s="4">
        <v>29</v>
      </c>
      <c r="F205" s="5">
        <v>10.4625</v>
      </c>
      <c r="G205" s="4">
        <v>1</v>
      </c>
      <c r="H205" s="4">
        <v>1</v>
      </c>
      <c r="I205" s="11">
        <f>Table134[[#This Row],[Age]]/$E$1</f>
        <v>0.36249999999999999</v>
      </c>
      <c r="J205" s="11">
        <f>LOG10(Table134[[#This Row],[Fare]]+1)</f>
        <v>1.0592793486780776</v>
      </c>
      <c r="K205" s="4">
        <f>IF(Table134[[#This Row],[Pclass]]=1,1,0)</f>
        <v>0</v>
      </c>
      <c r="L205" s="4">
        <f>IF(Table134[[#This Row],[Pclass]]=2,1,0)</f>
        <v>0</v>
      </c>
      <c r="M205" s="4">
        <f>IF(Table134[[#This Row],[Embarked]]="S",1,0)</f>
        <v>1</v>
      </c>
      <c r="N205" s="4">
        <f>IF(Table134[[#This Row],[Embarked]]="C",1,0)</f>
        <v>0</v>
      </c>
      <c r="O205" s="4">
        <f>IF(Table134[[#This Row],[Sex]]="male",1,0)</f>
        <v>0</v>
      </c>
      <c r="P205" s="4">
        <v>1</v>
      </c>
      <c r="AC205" s="12">
        <f>SUMPRODUCT(Table13[[#This Row],[SibSp]:[Ones]],$R$4:$AA$4)</f>
        <v>0.50886283717852665</v>
      </c>
      <c r="AD205" s="12">
        <f>SUMPRODUCT(Table134[[#This Row],[SibSp]:[Ones]],$R$5:$AA$5)</f>
        <v>-2.0196252588443446</v>
      </c>
      <c r="AE205" s="11">
        <f t="shared" si="9"/>
        <v>0.50886283717852665</v>
      </c>
      <c r="AF205" s="11">
        <f t="shared" si="10"/>
        <v>0</v>
      </c>
      <c r="AG205" s="11">
        <f t="shared" si="11"/>
        <v>0.50886283717852665</v>
      </c>
      <c r="AH205" s="11">
        <f>(Table134[[#This Row],[Survived]]-AG205)^2</f>
        <v>0.2589413870613797</v>
      </c>
    </row>
    <row r="206" spans="1:34" x14ac:dyDescent="0.25">
      <c r="A206" s="4">
        <v>0</v>
      </c>
      <c r="B206" s="4" t="s">
        <v>9</v>
      </c>
      <c r="C206" s="4">
        <v>1</v>
      </c>
      <c r="D206" s="4" t="s">
        <v>8</v>
      </c>
      <c r="E206" s="4">
        <v>62</v>
      </c>
      <c r="F206" s="5">
        <v>26.55</v>
      </c>
      <c r="G206" s="4">
        <v>0</v>
      </c>
      <c r="H206" s="4">
        <v>0</v>
      </c>
      <c r="I206" s="11">
        <f>Table134[[#This Row],[Age]]/$E$1</f>
        <v>0.77500000000000002</v>
      </c>
      <c r="J206" s="11">
        <f>LOG10(Table134[[#This Row],[Fare]]+1)</f>
        <v>1.4401216031878039</v>
      </c>
      <c r="K206" s="4">
        <f>IF(Table134[[#This Row],[Pclass]]=1,1,0)</f>
        <v>1</v>
      </c>
      <c r="L206" s="4">
        <f>IF(Table134[[#This Row],[Pclass]]=2,1,0)</f>
        <v>0</v>
      </c>
      <c r="M206" s="4">
        <f>IF(Table134[[#This Row],[Embarked]]="S",1,0)</f>
        <v>1</v>
      </c>
      <c r="N206" s="4">
        <f>IF(Table134[[#This Row],[Embarked]]="C",1,0)</f>
        <v>0</v>
      </c>
      <c r="O206" s="4">
        <f>IF(Table134[[#This Row],[Sex]]="male",1,0)</f>
        <v>1</v>
      </c>
      <c r="P206" s="4">
        <v>1</v>
      </c>
      <c r="AC206" s="12">
        <f>SUMPRODUCT(Table13[[#This Row],[SibSp]:[Ones]],$R$4:$AA$4)</f>
        <v>0.24647892949511896</v>
      </c>
      <c r="AD206" s="12">
        <f>SUMPRODUCT(Table134[[#This Row],[SibSp]:[Ones]],$R$5:$AA$5)</f>
        <v>-1.9668562238247762</v>
      </c>
      <c r="AE206" s="11">
        <f t="shared" si="9"/>
        <v>0.24647892949511896</v>
      </c>
      <c r="AF206" s="11">
        <f t="shared" si="10"/>
        <v>0</v>
      </c>
      <c r="AG206" s="11">
        <f t="shared" si="11"/>
        <v>0.24647892949511896</v>
      </c>
      <c r="AH206" s="11">
        <f>(Table134[[#This Row],[Survived]]-AG206)^2</f>
        <v>6.0751862685059825E-2</v>
      </c>
    </row>
    <row r="207" spans="1:34" x14ac:dyDescent="0.25">
      <c r="A207" s="4">
        <v>0</v>
      </c>
      <c r="B207" s="4" t="s">
        <v>9</v>
      </c>
      <c r="C207" s="4">
        <v>3</v>
      </c>
      <c r="D207" s="4" t="s">
        <v>8</v>
      </c>
      <c r="E207" s="4">
        <v>30</v>
      </c>
      <c r="F207" s="5">
        <v>16.100000000000001</v>
      </c>
      <c r="G207" s="4">
        <v>1</v>
      </c>
      <c r="H207" s="4">
        <v>0</v>
      </c>
      <c r="I207" s="11">
        <f>Table134[[#This Row],[Age]]/$E$1</f>
        <v>0.375</v>
      </c>
      <c r="J207" s="11">
        <f>LOG10(Table134[[#This Row],[Fare]]+1)</f>
        <v>1.2329961103921538</v>
      </c>
      <c r="K207" s="4">
        <f>IF(Table134[[#This Row],[Pclass]]=1,1,0)</f>
        <v>0</v>
      </c>
      <c r="L207" s="4">
        <f>IF(Table134[[#This Row],[Pclass]]=2,1,0)</f>
        <v>0</v>
      </c>
      <c r="M207" s="4">
        <f>IF(Table134[[#This Row],[Embarked]]="S",1,0)</f>
        <v>1</v>
      </c>
      <c r="N207" s="4">
        <f>IF(Table134[[#This Row],[Embarked]]="C",1,0)</f>
        <v>0</v>
      </c>
      <c r="O207" s="4">
        <f>IF(Table134[[#This Row],[Sex]]="male",1,0)</f>
        <v>1</v>
      </c>
      <c r="P207" s="4">
        <v>1</v>
      </c>
      <c r="AC207" s="12">
        <f>SUMPRODUCT(Table13[[#This Row],[SibSp]:[Ones]],$R$4:$AA$4)</f>
        <v>3.6070684681175469E-2</v>
      </c>
      <c r="AD207" s="12">
        <f>SUMPRODUCT(Table134[[#This Row],[SibSp]:[Ones]],$R$5:$AA$5)</f>
        <v>-1.8173131160574021</v>
      </c>
      <c r="AE207" s="11">
        <f t="shared" si="9"/>
        <v>3.6070684681175469E-2</v>
      </c>
      <c r="AF207" s="11">
        <f t="shared" si="10"/>
        <v>0</v>
      </c>
      <c r="AG207" s="11">
        <f t="shared" si="11"/>
        <v>3.6070684681175469E-2</v>
      </c>
      <c r="AH207" s="11">
        <f>(Table134[[#This Row],[Survived]]-AG207)^2</f>
        <v>1.3010942933687865E-3</v>
      </c>
    </row>
    <row r="208" spans="1:34" x14ac:dyDescent="0.25">
      <c r="A208" s="4">
        <v>0</v>
      </c>
      <c r="B208" s="4" t="s">
        <v>9</v>
      </c>
      <c r="C208" s="4">
        <v>3</v>
      </c>
      <c r="D208" s="4" t="s">
        <v>10</v>
      </c>
      <c r="E208" s="4">
        <v>41</v>
      </c>
      <c r="F208" s="5">
        <v>20.212499999999999</v>
      </c>
      <c r="G208" s="4">
        <v>0</v>
      </c>
      <c r="H208" s="4">
        <v>2</v>
      </c>
      <c r="I208" s="11">
        <f>Table134[[#This Row],[Age]]/$E$1</f>
        <v>0.51249999999999996</v>
      </c>
      <c r="J208" s="11">
        <f>LOG10(Table134[[#This Row],[Fare]]+1)</f>
        <v>1.3265918553257321</v>
      </c>
      <c r="K208" s="4">
        <f>IF(Table134[[#This Row],[Pclass]]=1,1,0)</f>
        <v>0</v>
      </c>
      <c r="L208" s="4">
        <f>IF(Table134[[#This Row],[Pclass]]=2,1,0)</f>
        <v>0</v>
      </c>
      <c r="M208" s="4">
        <f>IF(Table134[[#This Row],[Embarked]]="S",1,0)</f>
        <v>1</v>
      </c>
      <c r="N208" s="4">
        <f>IF(Table134[[#This Row],[Embarked]]="C",1,0)</f>
        <v>0</v>
      </c>
      <c r="O208" s="4">
        <f>IF(Table134[[#This Row],[Sex]]="male",1,0)</f>
        <v>0</v>
      </c>
      <c r="P208" s="4">
        <v>1</v>
      </c>
      <c r="AC208" s="12">
        <f>SUMPRODUCT(Table13[[#This Row],[SibSp]:[Ones]],$R$4:$AA$4)</f>
        <v>0.4772425212981754</v>
      </c>
      <c r="AD208" s="12">
        <f>SUMPRODUCT(Table134[[#This Row],[SibSp]:[Ones]],$R$5:$AA$5)</f>
        <v>-2.4438968818208648</v>
      </c>
      <c r="AE208" s="11">
        <f t="shared" si="9"/>
        <v>0.4772425212981754</v>
      </c>
      <c r="AF208" s="11">
        <f t="shared" si="10"/>
        <v>0</v>
      </c>
      <c r="AG208" s="11">
        <f t="shared" si="11"/>
        <v>0.4772425212981754</v>
      </c>
      <c r="AH208" s="11">
        <f>(Table134[[#This Row],[Survived]]-AG208)^2</f>
        <v>0.22776042413503941</v>
      </c>
    </row>
    <row r="209" spans="1:34" x14ac:dyDescent="0.25">
      <c r="A209" s="4">
        <v>1</v>
      </c>
      <c r="B209" s="4" t="s">
        <v>11</v>
      </c>
      <c r="C209" s="4">
        <v>3</v>
      </c>
      <c r="D209" s="4" t="s">
        <v>10</v>
      </c>
      <c r="E209" s="4">
        <v>29</v>
      </c>
      <c r="F209" s="5">
        <v>15.245799999999999</v>
      </c>
      <c r="G209" s="4">
        <v>0</v>
      </c>
      <c r="H209" s="4">
        <v>2</v>
      </c>
      <c r="I209" s="11">
        <f>Table134[[#This Row],[Age]]/$E$1</f>
        <v>0.36249999999999999</v>
      </c>
      <c r="J209" s="11">
        <f>LOG10(Table134[[#This Row],[Fare]]+1)</f>
        <v>1.2107411023865056</v>
      </c>
      <c r="K209" s="4">
        <f>IF(Table134[[#This Row],[Pclass]]=1,1,0)</f>
        <v>0</v>
      </c>
      <c r="L209" s="4">
        <f>IF(Table134[[#This Row],[Pclass]]=2,1,0)</f>
        <v>0</v>
      </c>
      <c r="M209" s="4">
        <f>IF(Table134[[#This Row],[Embarked]]="S",1,0)</f>
        <v>0</v>
      </c>
      <c r="N209" s="4">
        <f>IF(Table134[[#This Row],[Embarked]]="C",1,0)</f>
        <v>1</v>
      </c>
      <c r="O209" s="4">
        <f>IF(Table134[[#This Row],[Sex]]="male",1,0)</f>
        <v>0</v>
      </c>
      <c r="P209" s="4">
        <v>1</v>
      </c>
      <c r="AC209" s="12">
        <f>SUMPRODUCT(Table13[[#This Row],[SibSp]:[Ones]],$R$4:$AA$4)</f>
        <v>0.62663096156471365</v>
      </c>
      <c r="AD209" s="12">
        <f>SUMPRODUCT(Table134[[#This Row],[SibSp]:[Ones]],$R$5:$AA$5)</f>
        <v>-1.7918191427066839</v>
      </c>
      <c r="AE209" s="11">
        <f t="shared" si="9"/>
        <v>0.62663096156471365</v>
      </c>
      <c r="AF209" s="11">
        <f t="shared" si="10"/>
        <v>0</v>
      </c>
      <c r="AG209" s="11">
        <f t="shared" si="11"/>
        <v>0.62663096156471365</v>
      </c>
      <c r="AH209" s="11">
        <f>(Table134[[#This Row],[Survived]]-AG209)^2</f>
        <v>0.13940443886209034</v>
      </c>
    </row>
    <row r="210" spans="1:34" x14ac:dyDescent="0.25">
      <c r="A210" s="4">
        <v>1</v>
      </c>
      <c r="B210" s="4" t="s">
        <v>9</v>
      </c>
      <c r="C210" s="4">
        <v>1</v>
      </c>
      <c r="D210" s="4" t="s">
        <v>10</v>
      </c>
      <c r="E210" s="4">
        <v>30</v>
      </c>
      <c r="F210" s="5">
        <v>86.5</v>
      </c>
      <c r="G210" s="4">
        <v>0</v>
      </c>
      <c r="H210" s="4">
        <v>0</v>
      </c>
      <c r="I210" s="11">
        <f>Table134[[#This Row],[Age]]/$E$1</f>
        <v>0.375</v>
      </c>
      <c r="J210" s="11">
        <f>LOG10(Table134[[#This Row],[Fare]]+1)</f>
        <v>1.9420080530223132</v>
      </c>
      <c r="K210" s="4">
        <f>IF(Table134[[#This Row],[Pclass]]=1,1,0)</f>
        <v>1</v>
      </c>
      <c r="L210" s="4">
        <f>IF(Table134[[#This Row],[Pclass]]=2,1,0)</f>
        <v>0</v>
      </c>
      <c r="M210" s="4">
        <f>IF(Table134[[#This Row],[Embarked]]="S",1,0)</f>
        <v>1</v>
      </c>
      <c r="N210" s="4">
        <f>IF(Table134[[#This Row],[Embarked]]="C",1,0)</f>
        <v>0</v>
      </c>
      <c r="O210" s="4">
        <f>IF(Table134[[#This Row],[Sex]]="male",1,0)</f>
        <v>0</v>
      </c>
      <c r="P210" s="4">
        <v>1</v>
      </c>
      <c r="AC210" s="12">
        <f>SUMPRODUCT(Table13[[#This Row],[SibSp]:[Ones]],$R$4:$AA$4)</f>
        <v>0.99097995034578634</v>
      </c>
      <c r="AD210" s="12">
        <f>SUMPRODUCT(Table134[[#This Row],[SibSp]:[Ones]],$R$5:$AA$5)</f>
        <v>-2.2401219969905481</v>
      </c>
      <c r="AE210" s="11">
        <f t="shared" si="9"/>
        <v>0.99097995034578634</v>
      </c>
      <c r="AF210" s="11">
        <f t="shared" si="10"/>
        <v>0</v>
      </c>
      <c r="AG210" s="11">
        <f t="shared" si="11"/>
        <v>0.99097995034578634</v>
      </c>
      <c r="AH210" s="11">
        <f>(Table134[[#This Row],[Survived]]-AG210)^2</f>
        <v>8.136129576447992E-5</v>
      </c>
    </row>
    <row r="211" spans="1:34" x14ac:dyDescent="0.25">
      <c r="A211" s="4">
        <v>1</v>
      </c>
      <c r="B211" s="4" t="s">
        <v>11</v>
      </c>
      <c r="C211" s="4">
        <v>1</v>
      </c>
      <c r="D211" s="4" t="s">
        <v>10</v>
      </c>
      <c r="E211" s="4">
        <v>35</v>
      </c>
      <c r="F211" s="5">
        <v>512.32920000000001</v>
      </c>
      <c r="G211" s="4">
        <v>0</v>
      </c>
      <c r="H211" s="4">
        <v>0</v>
      </c>
      <c r="I211" s="11">
        <f>Table134[[#This Row],[Age]]/$E$1</f>
        <v>0.4375</v>
      </c>
      <c r="J211" s="11">
        <f>LOG10(Table134[[#This Row],[Fare]]+1)</f>
        <v>2.7103959691861146</v>
      </c>
      <c r="K211" s="4">
        <f>IF(Table134[[#This Row],[Pclass]]=1,1,0)</f>
        <v>1</v>
      </c>
      <c r="L211" s="4">
        <f>IF(Table134[[#This Row],[Pclass]]=2,1,0)</f>
        <v>0</v>
      </c>
      <c r="M211" s="4">
        <f>IF(Table134[[#This Row],[Embarked]]="S",1,0)</f>
        <v>0</v>
      </c>
      <c r="N211" s="4">
        <f>IF(Table134[[#This Row],[Embarked]]="C",1,0)</f>
        <v>1</v>
      </c>
      <c r="O211" s="4">
        <f>IF(Table134[[#This Row],[Sex]]="male",1,0)</f>
        <v>0</v>
      </c>
      <c r="P211" s="4">
        <v>1</v>
      </c>
      <c r="AC211" s="12">
        <f>SUMPRODUCT(Table13[[#This Row],[SibSp]:[Ones]],$R$4:$AA$4)</f>
        <v>1.0597455912232729</v>
      </c>
      <c r="AD211" s="12">
        <f>SUMPRODUCT(Table134[[#This Row],[SibSp]:[Ones]],$R$5:$AA$5)</f>
        <v>-2.1164196800450092</v>
      </c>
      <c r="AE211" s="11">
        <f t="shared" si="9"/>
        <v>1.0597455912232729</v>
      </c>
      <c r="AF211" s="11">
        <f t="shared" si="10"/>
        <v>0</v>
      </c>
      <c r="AG211" s="11">
        <f t="shared" si="11"/>
        <v>1.0597455912232729</v>
      </c>
      <c r="AH211" s="11">
        <f>(Table134[[#This Row],[Survived]]-AG211)^2</f>
        <v>3.5695356706184288E-3</v>
      </c>
    </row>
    <row r="212" spans="1:34" x14ac:dyDescent="0.25">
      <c r="A212" s="4">
        <v>1</v>
      </c>
      <c r="B212" s="4" t="s">
        <v>9</v>
      </c>
      <c r="C212" s="4">
        <v>2</v>
      </c>
      <c r="D212" s="4" t="s">
        <v>10</v>
      </c>
      <c r="E212" s="4">
        <v>50</v>
      </c>
      <c r="F212" s="5">
        <v>26</v>
      </c>
      <c r="G212" s="4">
        <v>0</v>
      </c>
      <c r="H212" s="4">
        <v>1</v>
      </c>
      <c r="I212" s="11">
        <f>Table134[[#This Row],[Age]]/$E$1</f>
        <v>0.625</v>
      </c>
      <c r="J212" s="11">
        <f>LOG10(Table134[[#This Row],[Fare]]+1)</f>
        <v>1.4313637641589874</v>
      </c>
      <c r="K212" s="4">
        <f>IF(Table134[[#This Row],[Pclass]]=1,1,0)</f>
        <v>0</v>
      </c>
      <c r="L212" s="4">
        <f>IF(Table134[[#This Row],[Pclass]]=2,1,0)</f>
        <v>1</v>
      </c>
      <c r="M212" s="4">
        <f>IF(Table134[[#This Row],[Embarked]]="S",1,0)</f>
        <v>1</v>
      </c>
      <c r="N212" s="4">
        <f>IF(Table134[[#This Row],[Embarked]]="C",1,0)</f>
        <v>0</v>
      </c>
      <c r="O212" s="4">
        <f>IF(Table134[[#This Row],[Sex]]="male",1,0)</f>
        <v>0</v>
      </c>
      <c r="P212" s="4">
        <v>1</v>
      </c>
      <c r="AC212" s="12">
        <f>SUMPRODUCT(Table13[[#This Row],[SibSp]:[Ones]],$R$4:$AA$4)</f>
        <v>0.6304269721996778</v>
      </c>
      <c r="AD212" s="12">
        <f>SUMPRODUCT(Table134[[#This Row],[SibSp]:[Ones]],$R$5:$AA$5)</f>
        <v>-2.0497727097959455</v>
      </c>
      <c r="AE212" s="11">
        <f t="shared" si="9"/>
        <v>0.6304269721996778</v>
      </c>
      <c r="AF212" s="11">
        <f t="shared" si="10"/>
        <v>0</v>
      </c>
      <c r="AG212" s="11">
        <f t="shared" si="11"/>
        <v>0.6304269721996778</v>
      </c>
      <c r="AH212" s="11">
        <f>(Table134[[#This Row],[Survived]]-AG212)^2</f>
        <v>0.13658422287749772</v>
      </c>
    </row>
    <row r="213" spans="1:34" x14ac:dyDescent="0.25">
      <c r="A213" s="4">
        <v>1</v>
      </c>
      <c r="B213" s="4" t="s">
        <v>9</v>
      </c>
      <c r="C213" s="4">
        <v>3</v>
      </c>
      <c r="D213" s="4" t="s">
        <v>8</v>
      </c>
      <c r="E213" s="4">
        <v>3</v>
      </c>
      <c r="F213" s="5">
        <v>31.387499999999999</v>
      </c>
      <c r="G213" s="4">
        <v>4</v>
      </c>
      <c r="H213" s="4">
        <v>2</v>
      </c>
      <c r="I213" s="11">
        <f>Table134[[#This Row],[Age]]/$E$1</f>
        <v>3.7499999999999999E-2</v>
      </c>
      <c r="J213" s="11">
        <f>LOG10(Table134[[#This Row],[Fare]]+1)</f>
        <v>1.5103774259938814</v>
      </c>
      <c r="K213" s="4">
        <f>IF(Table134[[#This Row],[Pclass]]=1,1,0)</f>
        <v>0</v>
      </c>
      <c r="L213" s="4">
        <f>IF(Table134[[#This Row],[Pclass]]=2,1,0)</f>
        <v>0</v>
      </c>
      <c r="M213" s="4">
        <f>IF(Table134[[#This Row],[Embarked]]="S",1,0)</f>
        <v>1</v>
      </c>
      <c r="N213" s="4">
        <f>IF(Table134[[#This Row],[Embarked]]="C",1,0)</f>
        <v>0</v>
      </c>
      <c r="O213" s="4">
        <f>IF(Table134[[#This Row],[Sex]]="male",1,0)</f>
        <v>1</v>
      </c>
      <c r="P213" s="4">
        <v>1</v>
      </c>
      <c r="AC213" s="12">
        <f>SUMPRODUCT(Table13[[#This Row],[SibSp]:[Ones]],$R$4:$AA$4)</f>
        <v>4.3069938007287312E-2</v>
      </c>
      <c r="AD213" s="12">
        <f>SUMPRODUCT(Table134[[#This Row],[SibSp]:[Ones]],$R$5:$AA$5)</f>
        <v>-3.1429432146231147</v>
      </c>
      <c r="AE213" s="11">
        <f t="shared" si="9"/>
        <v>4.3069938007287312E-2</v>
      </c>
      <c r="AF213" s="11">
        <f t="shared" si="10"/>
        <v>0</v>
      </c>
      <c r="AG213" s="11">
        <f t="shared" si="11"/>
        <v>4.3069938007287312E-2</v>
      </c>
      <c r="AH213" s="11">
        <f>(Table134[[#This Row],[Survived]]-AG213)^2</f>
        <v>0.91571514354537697</v>
      </c>
    </row>
    <row r="214" spans="1:34" x14ac:dyDescent="0.25">
      <c r="A214" s="4">
        <v>0</v>
      </c>
      <c r="B214" s="4" t="s">
        <v>9</v>
      </c>
      <c r="C214" s="4">
        <v>1</v>
      </c>
      <c r="D214" s="4" t="s">
        <v>8</v>
      </c>
      <c r="E214" s="4">
        <v>52</v>
      </c>
      <c r="F214" s="5">
        <v>79.650000000000006</v>
      </c>
      <c r="G214" s="4">
        <v>1</v>
      </c>
      <c r="H214" s="4">
        <v>1</v>
      </c>
      <c r="I214" s="11">
        <f>Table134[[#This Row],[Age]]/$E$1</f>
        <v>0.65</v>
      </c>
      <c r="J214" s="11">
        <f>LOG10(Table134[[#This Row],[Fare]]+1)</f>
        <v>1.9066043717249803</v>
      </c>
      <c r="K214" s="4">
        <f>IF(Table134[[#This Row],[Pclass]]=1,1,0)</f>
        <v>1</v>
      </c>
      <c r="L214" s="4">
        <f>IF(Table134[[#This Row],[Pclass]]=2,1,0)</f>
        <v>0</v>
      </c>
      <c r="M214" s="4">
        <f>IF(Table134[[#This Row],[Embarked]]="S",1,0)</f>
        <v>1</v>
      </c>
      <c r="N214" s="4">
        <f>IF(Table134[[#This Row],[Embarked]]="C",1,0)</f>
        <v>0</v>
      </c>
      <c r="O214" s="4">
        <f>IF(Table134[[#This Row],[Sex]]="male",1,0)</f>
        <v>1</v>
      </c>
      <c r="P214" s="4">
        <v>1</v>
      </c>
      <c r="AC214" s="12">
        <f>SUMPRODUCT(Table13[[#This Row],[SibSp]:[Ones]],$R$4:$AA$4)</f>
        <v>0.26903040687267449</v>
      </c>
      <c r="AD214" s="12">
        <f>SUMPRODUCT(Table134[[#This Row],[SibSp]:[Ones]],$R$5:$AA$5)</f>
        <v>-2.7717258465507886</v>
      </c>
      <c r="AE214" s="11">
        <f t="shared" si="9"/>
        <v>0.26903040687267449</v>
      </c>
      <c r="AF214" s="11">
        <f t="shared" si="10"/>
        <v>0</v>
      </c>
      <c r="AG214" s="11">
        <f t="shared" si="11"/>
        <v>0.26903040687267449</v>
      </c>
      <c r="AH214" s="11">
        <f>(Table134[[#This Row],[Survived]]-AG214)^2</f>
        <v>7.2377359822076784E-2</v>
      </c>
    </row>
    <row r="215" spans="1:34" x14ac:dyDescent="0.25">
      <c r="A215" s="4">
        <v>0</v>
      </c>
      <c r="B215" s="4" t="s">
        <v>9</v>
      </c>
      <c r="C215" s="4">
        <v>1</v>
      </c>
      <c r="D215" s="4" t="s">
        <v>8</v>
      </c>
      <c r="E215" s="4">
        <v>40</v>
      </c>
      <c r="F215" s="5">
        <v>0</v>
      </c>
      <c r="G215" s="4">
        <v>0</v>
      </c>
      <c r="H215" s="4">
        <v>0</v>
      </c>
      <c r="I215" s="11">
        <f>Table134[[#This Row],[Age]]/$E$1</f>
        <v>0.5</v>
      </c>
      <c r="J215" s="11">
        <f>LOG10(Table134[[#This Row],[Fare]]+1)</f>
        <v>0</v>
      </c>
      <c r="K215" s="4">
        <f>IF(Table134[[#This Row],[Pclass]]=1,1,0)</f>
        <v>1</v>
      </c>
      <c r="L215" s="4">
        <f>IF(Table134[[#This Row],[Pclass]]=2,1,0)</f>
        <v>0</v>
      </c>
      <c r="M215" s="4">
        <f>IF(Table134[[#This Row],[Embarked]]="S",1,0)</f>
        <v>1</v>
      </c>
      <c r="N215" s="4">
        <f>IF(Table134[[#This Row],[Embarked]]="C",1,0)</f>
        <v>0</v>
      </c>
      <c r="O215" s="4">
        <f>IF(Table134[[#This Row],[Sex]]="male",1,0)</f>
        <v>1</v>
      </c>
      <c r="P215" s="4">
        <v>1</v>
      </c>
      <c r="AC215" s="12">
        <f>SUMPRODUCT(Table13[[#This Row],[SibSp]:[Ones]],$R$4:$AA$4)</f>
        <v>0.33662000331361008</v>
      </c>
      <c r="AD215" s="12">
        <f>SUMPRODUCT(Table134[[#This Row],[SibSp]:[Ones]],$R$5:$AA$5)</f>
        <v>-1.0992018940394708</v>
      </c>
      <c r="AE215" s="11">
        <f t="shared" si="9"/>
        <v>0.33662000331361008</v>
      </c>
      <c r="AF215" s="11">
        <f t="shared" si="10"/>
        <v>0</v>
      </c>
      <c r="AG215" s="11">
        <f t="shared" si="11"/>
        <v>0.33662000331361008</v>
      </c>
      <c r="AH215" s="11">
        <f>(Table134[[#This Row],[Survived]]-AG215)^2</f>
        <v>0.11331302663085487</v>
      </c>
    </row>
    <row r="216" spans="1:34" x14ac:dyDescent="0.25">
      <c r="A216" s="4">
        <v>0</v>
      </c>
      <c r="B216" s="4" t="s">
        <v>9</v>
      </c>
      <c r="C216" s="4">
        <v>2</v>
      </c>
      <c r="D216" s="4" t="s">
        <v>8</v>
      </c>
      <c r="E216" s="4">
        <v>36</v>
      </c>
      <c r="F216" s="5">
        <v>10.5</v>
      </c>
      <c r="G216" s="4">
        <v>0</v>
      </c>
      <c r="H216" s="4">
        <v>0</v>
      </c>
      <c r="I216" s="11">
        <f>Table134[[#This Row],[Age]]/$E$1</f>
        <v>0.45</v>
      </c>
      <c r="J216" s="11">
        <f>LOG10(Table134[[#This Row],[Fare]]+1)</f>
        <v>1.0606978403536116</v>
      </c>
      <c r="K216" s="4">
        <f>IF(Table134[[#This Row],[Pclass]]=1,1,0)</f>
        <v>0</v>
      </c>
      <c r="L216" s="4">
        <f>IF(Table134[[#This Row],[Pclass]]=2,1,0)</f>
        <v>1</v>
      </c>
      <c r="M216" s="4">
        <f>IF(Table134[[#This Row],[Embarked]]="S",1,0)</f>
        <v>1</v>
      </c>
      <c r="N216" s="4">
        <f>IF(Table134[[#This Row],[Embarked]]="C",1,0)</f>
        <v>0</v>
      </c>
      <c r="O216" s="4">
        <f>IF(Table134[[#This Row],[Sex]]="male",1,0)</f>
        <v>1</v>
      </c>
      <c r="P216" s="4">
        <v>1</v>
      </c>
      <c r="AC216" s="12">
        <f>SUMPRODUCT(Table13[[#This Row],[SibSp]:[Ones]],$R$4:$AA$4)</f>
        <v>0.24008857815028906</v>
      </c>
      <c r="AD216" s="12">
        <f>SUMPRODUCT(Table134[[#This Row],[SibSp]:[Ones]],$R$5:$AA$5)</f>
        <v>-1.5278353320809475</v>
      </c>
      <c r="AE216" s="11">
        <f t="shared" si="9"/>
        <v>0.24008857815028906</v>
      </c>
      <c r="AF216" s="11">
        <f t="shared" si="10"/>
        <v>0</v>
      </c>
      <c r="AG216" s="11">
        <f t="shared" si="11"/>
        <v>0.24008857815028906</v>
      </c>
      <c r="AH216" s="11">
        <f>(Table134[[#This Row],[Survived]]-AG216)^2</f>
        <v>5.7642525358227455E-2</v>
      </c>
    </row>
    <row r="217" spans="1:34" x14ac:dyDescent="0.25">
      <c r="A217" s="4">
        <v>0</v>
      </c>
      <c r="B217" s="4" t="s">
        <v>9</v>
      </c>
      <c r="C217" s="4">
        <v>3</v>
      </c>
      <c r="D217" s="4" t="s">
        <v>8</v>
      </c>
      <c r="E217" s="4">
        <v>16</v>
      </c>
      <c r="F217" s="5">
        <v>39.6875</v>
      </c>
      <c r="G217" s="4">
        <v>4</v>
      </c>
      <c r="H217" s="4">
        <v>1</v>
      </c>
      <c r="I217" s="11">
        <f>Table134[[#This Row],[Age]]/$E$1</f>
        <v>0.2</v>
      </c>
      <c r="J217" s="11">
        <f>LOG10(Table134[[#This Row],[Fare]]+1)</f>
        <v>1.6094610059122672</v>
      </c>
      <c r="K217" s="4">
        <f>IF(Table134[[#This Row],[Pclass]]=1,1,0)</f>
        <v>0</v>
      </c>
      <c r="L217" s="4">
        <f>IF(Table134[[#This Row],[Pclass]]=2,1,0)</f>
        <v>0</v>
      </c>
      <c r="M217" s="4">
        <f>IF(Table134[[#This Row],[Embarked]]="S",1,0)</f>
        <v>1</v>
      </c>
      <c r="N217" s="4">
        <f>IF(Table134[[#This Row],[Embarked]]="C",1,0)</f>
        <v>0</v>
      </c>
      <c r="O217" s="4">
        <f>IF(Table134[[#This Row],[Sex]]="male",1,0)</f>
        <v>1</v>
      </c>
      <c r="P217" s="4">
        <v>1</v>
      </c>
      <c r="AC217" s="12">
        <f>SUMPRODUCT(Table13[[#This Row],[SibSp]:[Ones]],$R$4:$AA$4)</f>
        <v>-3.1373061098005084E-2</v>
      </c>
      <c r="AD217" s="12">
        <f>SUMPRODUCT(Table134[[#This Row],[SibSp]:[Ones]],$R$5:$AA$5)</f>
        <v>-2.8005147459364625</v>
      </c>
      <c r="AE217" s="11">
        <f t="shared" si="9"/>
        <v>0</v>
      </c>
      <c r="AF217" s="11">
        <f t="shared" si="10"/>
        <v>0</v>
      </c>
      <c r="AG217" s="11">
        <f t="shared" si="11"/>
        <v>0</v>
      </c>
      <c r="AH217" s="11">
        <f>(Table134[[#This Row],[Survived]]-AG217)^2</f>
        <v>0</v>
      </c>
    </row>
    <row r="218" spans="1:34" x14ac:dyDescent="0.25">
      <c r="A218" s="4">
        <v>1</v>
      </c>
      <c r="B218" s="4" t="s">
        <v>9</v>
      </c>
      <c r="C218" s="4">
        <v>3</v>
      </c>
      <c r="D218" s="4" t="s">
        <v>8</v>
      </c>
      <c r="E218" s="4">
        <v>25</v>
      </c>
      <c r="F218" s="5">
        <v>7.7750000000000004</v>
      </c>
      <c r="G218" s="4">
        <v>1</v>
      </c>
      <c r="H218" s="4">
        <v>0</v>
      </c>
      <c r="I218" s="11">
        <f>Table134[[#This Row],[Age]]/$E$1</f>
        <v>0.3125</v>
      </c>
      <c r="J218" s="11">
        <f>LOG10(Table134[[#This Row],[Fare]]+1)</f>
        <v>0.94324712513786169</v>
      </c>
      <c r="K218" s="4">
        <f>IF(Table134[[#This Row],[Pclass]]=1,1,0)</f>
        <v>0</v>
      </c>
      <c r="L218" s="4">
        <f>IF(Table134[[#This Row],[Pclass]]=2,1,0)</f>
        <v>0</v>
      </c>
      <c r="M218" s="4">
        <f>IF(Table134[[#This Row],[Embarked]]="S",1,0)</f>
        <v>1</v>
      </c>
      <c r="N218" s="4">
        <f>IF(Table134[[#This Row],[Embarked]]="C",1,0)</f>
        <v>0</v>
      </c>
      <c r="O218" s="4">
        <f>IF(Table134[[#This Row],[Sex]]="male",1,0)</f>
        <v>1</v>
      </c>
      <c r="P218" s="4">
        <v>1</v>
      </c>
      <c r="AC218" s="12">
        <f>SUMPRODUCT(Table13[[#This Row],[SibSp]:[Ones]],$R$4:$AA$4)</f>
        <v>5.8359162215726457E-2</v>
      </c>
      <c r="AD218" s="12">
        <f>SUMPRODUCT(Table134[[#This Row],[SibSp]:[Ones]],$R$5:$AA$5)</f>
        <v>-1.6434605287321491</v>
      </c>
      <c r="AE218" s="11">
        <f t="shared" si="9"/>
        <v>5.8359162215726457E-2</v>
      </c>
      <c r="AF218" s="11">
        <f t="shared" si="10"/>
        <v>0</v>
      </c>
      <c r="AG218" s="11">
        <f t="shared" si="11"/>
        <v>5.8359162215726457E-2</v>
      </c>
      <c r="AH218" s="11">
        <f>(Table134[[#This Row],[Survived]]-AG218)^2</f>
        <v>0.88668746738306858</v>
      </c>
    </row>
    <row r="219" spans="1:34" x14ac:dyDescent="0.25">
      <c r="A219" s="4">
        <v>1</v>
      </c>
      <c r="B219" s="4" t="s">
        <v>9</v>
      </c>
      <c r="C219" s="4">
        <v>1</v>
      </c>
      <c r="D219" s="4" t="s">
        <v>10</v>
      </c>
      <c r="E219" s="4">
        <v>58</v>
      </c>
      <c r="F219" s="5">
        <v>153.46250000000001</v>
      </c>
      <c r="G219" s="4">
        <v>0</v>
      </c>
      <c r="H219" s="4">
        <v>1</v>
      </c>
      <c r="I219" s="11">
        <f>Table134[[#This Row],[Age]]/$E$1</f>
        <v>0.72499999999999998</v>
      </c>
      <c r="J219" s="11">
        <f>LOG10(Table134[[#This Row],[Fare]]+1)</f>
        <v>2.1888230596841365</v>
      </c>
      <c r="K219" s="4">
        <f>IF(Table134[[#This Row],[Pclass]]=1,1,0)</f>
        <v>1</v>
      </c>
      <c r="L219" s="4">
        <f>IF(Table134[[#This Row],[Pclass]]=2,1,0)</f>
        <v>0</v>
      </c>
      <c r="M219" s="4">
        <f>IF(Table134[[#This Row],[Embarked]]="S",1,0)</f>
        <v>1</v>
      </c>
      <c r="N219" s="4">
        <f>IF(Table134[[#This Row],[Embarked]]="C",1,0)</f>
        <v>0</v>
      </c>
      <c r="O219" s="4">
        <f>IF(Table134[[#This Row],[Sex]]="male",1,0)</f>
        <v>0</v>
      </c>
      <c r="P219" s="4">
        <v>1</v>
      </c>
      <c r="AC219" s="12">
        <f>SUMPRODUCT(Table13[[#This Row],[SibSp]:[Ones]],$R$4:$AA$4)</f>
        <v>0.78524760407879013</v>
      </c>
      <c r="AD219" s="12">
        <f>SUMPRODUCT(Table134[[#This Row],[SibSp]:[Ones]],$R$5:$AA$5)</f>
        <v>-2.7462862878651633</v>
      </c>
      <c r="AE219" s="11">
        <f t="shared" si="9"/>
        <v>0.78524760407879013</v>
      </c>
      <c r="AF219" s="11">
        <f t="shared" si="10"/>
        <v>0</v>
      </c>
      <c r="AG219" s="11">
        <f t="shared" si="11"/>
        <v>0.78524760407879013</v>
      </c>
      <c r="AH219" s="11">
        <f>(Table134[[#This Row],[Survived]]-AG219)^2</f>
        <v>4.6118591553900079E-2</v>
      </c>
    </row>
    <row r="220" spans="1:34" x14ac:dyDescent="0.25">
      <c r="A220" s="4">
        <v>1</v>
      </c>
      <c r="B220" s="4" t="s">
        <v>9</v>
      </c>
      <c r="C220" s="4">
        <v>1</v>
      </c>
      <c r="D220" s="4" t="s">
        <v>10</v>
      </c>
      <c r="E220" s="4">
        <v>35</v>
      </c>
      <c r="F220" s="5">
        <v>135.63329999999999</v>
      </c>
      <c r="G220" s="4">
        <v>0</v>
      </c>
      <c r="H220" s="4">
        <v>0</v>
      </c>
      <c r="I220" s="11">
        <f>Table134[[#This Row],[Age]]/$E$1</f>
        <v>0.4375</v>
      </c>
      <c r="J220" s="11">
        <f>LOG10(Table134[[#This Row],[Fare]]+1)</f>
        <v>2.1355565576455011</v>
      </c>
      <c r="K220" s="4">
        <f>IF(Table134[[#This Row],[Pclass]]=1,1,0)</f>
        <v>1</v>
      </c>
      <c r="L220" s="4">
        <f>IF(Table134[[#This Row],[Pclass]]=2,1,0)</f>
        <v>0</v>
      </c>
      <c r="M220" s="4">
        <f>IF(Table134[[#This Row],[Embarked]]="S",1,0)</f>
        <v>1</v>
      </c>
      <c r="N220" s="4">
        <f>IF(Table134[[#This Row],[Embarked]]="C",1,0)</f>
        <v>0</v>
      </c>
      <c r="O220" s="4">
        <f>IF(Table134[[#This Row],[Sex]]="male",1,0)</f>
        <v>0</v>
      </c>
      <c r="P220" s="4">
        <v>1</v>
      </c>
      <c r="AC220" s="12">
        <f>SUMPRODUCT(Table13[[#This Row],[SibSp]:[Ones]],$R$4:$AA$4)</f>
        <v>0.96407537748830818</v>
      </c>
      <c r="AD220" s="12">
        <f>SUMPRODUCT(Table134[[#This Row],[SibSp]:[Ones]],$R$5:$AA$5)</f>
        <v>-2.3541772845312288</v>
      </c>
      <c r="AE220" s="11">
        <f t="shared" si="9"/>
        <v>0.96407537748830818</v>
      </c>
      <c r="AF220" s="11">
        <f t="shared" si="10"/>
        <v>0</v>
      </c>
      <c r="AG220" s="11">
        <f t="shared" si="11"/>
        <v>0.96407537748830818</v>
      </c>
      <c r="AH220" s="11">
        <f>(Table134[[#This Row],[Survived]]-AG220)^2</f>
        <v>1.2905785026075544E-3</v>
      </c>
    </row>
    <row r="221" spans="1:34" x14ac:dyDescent="0.25">
      <c r="A221" s="4">
        <v>1</v>
      </c>
      <c r="B221" s="4" t="s">
        <v>9</v>
      </c>
      <c r="C221" s="4">
        <v>3</v>
      </c>
      <c r="D221" s="4" t="s">
        <v>8</v>
      </c>
      <c r="E221" s="4">
        <v>25</v>
      </c>
      <c r="F221" s="5">
        <v>0</v>
      </c>
      <c r="G221" s="4">
        <v>0</v>
      </c>
      <c r="H221" s="4">
        <v>0</v>
      </c>
      <c r="I221" s="11">
        <f>Table134[[#This Row],[Age]]/$E$1</f>
        <v>0.3125</v>
      </c>
      <c r="J221" s="11">
        <f>LOG10(Table134[[#This Row],[Fare]]+1)</f>
        <v>0</v>
      </c>
      <c r="K221" s="4">
        <f>IF(Table134[[#This Row],[Pclass]]=1,1,0)</f>
        <v>0</v>
      </c>
      <c r="L221" s="4">
        <f>IF(Table134[[#This Row],[Pclass]]=2,1,0)</f>
        <v>0</v>
      </c>
      <c r="M221" s="4">
        <f>IF(Table134[[#This Row],[Embarked]]="S",1,0)</f>
        <v>1</v>
      </c>
      <c r="N221" s="4">
        <f>IF(Table134[[#This Row],[Embarked]]="C",1,0)</f>
        <v>0</v>
      </c>
      <c r="O221" s="4">
        <f>IF(Table134[[#This Row],[Sex]]="male",1,0)</f>
        <v>1</v>
      </c>
      <c r="P221" s="4">
        <v>1</v>
      </c>
      <c r="AC221" s="12">
        <f>SUMPRODUCT(Table13[[#This Row],[SibSp]:[Ones]],$R$4:$AA$4)</f>
        <v>7.0412908145778719E-2</v>
      </c>
      <c r="AD221" s="12">
        <f>SUMPRODUCT(Table134[[#This Row],[SibSp]:[Ones]],$R$5:$AA$5)</f>
        <v>-0.94250504337198748</v>
      </c>
      <c r="AE221" s="11">
        <f t="shared" si="9"/>
        <v>7.0412908145778719E-2</v>
      </c>
      <c r="AF221" s="11">
        <f t="shared" si="10"/>
        <v>0</v>
      </c>
      <c r="AG221" s="11">
        <f t="shared" si="11"/>
        <v>7.0412908145778719E-2</v>
      </c>
      <c r="AH221" s="11">
        <f>(Table134[[#This Row],[Survived]]-AG221)^2</f>
        <v>0.86413216134198845</v>
      </c>
    </row>
    <row r="222" spans="1:34" x14ac:dyDescent="0.25">
      <c r="A222" s="4">
        <v>1</v>
      </c>
      <c r="B222" s="4" t="s">
        <v>9</v>
      </c>
      <c r="C222" s="4">
        <v>2</v>
      </c>
      <c r="D222" s="4" t="s">
        <v>10</v>
      </c>
      <c r="E222" s="4">
        <v>41</v>
      </c>
      <c r="F222" s="5">
        <v>19.5</v>
      </c>
      <c r="G222" s="4">
        <v>0</v>
      </c>
      <c r="H222" s="4">
        <v>1</v>
      </c>
      <c r="I222" s="11">
        <f>Table134[[#This Row],[Age]]/$E$1</f>
        <v>0.51249999999999996</v>
      </c>
      <c r="J222" s="11">
        <f>LOG10(Table134[[#This Row],[Fare]]+1)</f>
        <v>1.3117538610557542</v>
      </c>
      <c r="K222" s="4">
        <f>IF(Table134[[#This Row],[Pclass]]=1,1,0)</f>
        <v>0</v>
      </c>
      <c r="L222" s="4">
        <f>IF(Table134[[#This Row],[Pclass]]=2,1,0)</f>
        <v>1</v>
      </c>
      <c r="M222" s="4">
        <f>IF(Table134[[#This Row],[Embarked]]="S",1,0)</f>
        <v>1</v>
      </c>
      <c r="N222" s="4">
        <f>IF(Table134[[#This Row],[Embarked]]="C",1,0)</f>
        <v>0</v>
      </c>
      <c r="O222" s="4">
        <f>IF(Table134[[#This Row],[Sex]]="male",1,0)</f>
        <v>0</v>
      </c>
      <c r="P222" s="4">
        <v>1</v>
      </c>
      <c r="AC222" s="12">
        <f>SUMPRODUCT(Table13[[#This Row],[SibSp]:[Ones]],$R$4:$AA$4)</f>
        <v>0.689832885609303</v>
      </c>
      <c r="AD222" s="12">
        <f>SUMPRODUCT(Table134[[#This Row],[SibSp]:[Ones]],$R$5:$AA$5)</f>
        <v>-1.9866790418613187</v>
      </c>
      <c r="AE222" s="11">
        <f t="shared" si="9"/>
        <v>0.689832885609303</v>
      </c>
      <c r="AF222" s="11">
        <f t="shared" si="10"/>
        <v>0</v>
      </c>
      <c r="AG222" s="11">
        <f t="shared" si="11"/>
        <v>0.689832885609303</v>
      </c>
      <c r="AH222" s="11">
        <f>(Table134[[#This Row],[Survived]]-AG222)^2</f>
        <v>9.6203638849451711E-2</v>
      </c>
    </row>
    <row r="223" spans="1:34" x14ac:dyDescent="0.25">
      <c r="A223" s="4">
        <v>0</v>
      </c>
      <c r="B223" s="4" t="s">
        <v>11</v>
      </c>
      <c r="C223" s="4">
        <v>1</v>
      </c>
      <c r="D223" s="4" t="s">
        <v>8</v>
      </c>
      <c r="E223" s="4">
        <v>37</v>
      </c>
      <c r="F223" s="5">
        <v>29.7</v>
      </c>
      <c r="G223" s="4">
        <v>0</v>
      </c>
      <c r="H223" s="4">
        <v>1</v>
      </c>
      <c r="I223" s="11">
        <f>Table134[[#This Row],[Age]]/$E$1</f>
        <v>0.46250000000000002</v>
      </c>
      <c r="J223" s="11">
        <f>LOG10(Table134[[#This Row],[Fare]]+1)</f>
        <v>1.4871383754771865</v>
      </c>
      <c r="K223" s="4">
        <f>IF(Table134[[#This Row],[Pclass]]=1,1,0)</f>
        <v>1</v>
      </c>
      <c r="L223" s="4">
        <f>IF(Table134[[#This Row],[Pclass]]=2,1,0)</f>
        <v>0</v>
      </c>
      <c r="M223" s="4">
        <f>IF(Table134[[#This Row],[Embarked]]="S",1,0)</f>
        <v>0</v>
      </c>
      <c r="N223" s="4">
        <f>IF(Table134[[#This Row],[Embarked]]="C",1,0)</f>
        <v>1</v>
      </c>
      <c r="O223" s="4">
        <f>IF(Table134[[#This Row],[Sex]]="male",1,0)</f>
        <v>1</v>
      </c>
      <c r="P223" s="4">
        <v>1</v>
      </c>
      <c r="AC223" s="12">
        <f>SUMPRODUCT(Table13[[#This Row],[SibSp]:[Ones]],$R$4:$AA$4)</f>
        <v>0.48287986190245191</v>
      </c>
      <c r="AD223" s="12">
        <f>SUMPRODUCT(Table134[[#This Row],[SibSp]:[Ones]],$R$5:$AA$5)</f>
        <v>-1.820033258012512</v>
      </c>
      <c r="AE223" s="11">
        <f t="shared" si="9"/>
        <v>0.48287986190245191</v>
      </c>
      <c r="AF223" s="11">
        <f t="shared" si="10"/>
        <v>0</v>
      </c>
      <c r="AG223" s="11">
        <f t="shared" si="11"/>
        <v>0.48287986190245191</v>
      </c>
      <c r="AH223" s="11">
        <f>(Table134[[#This Row],[Survived]]-AG223)^2</f>
        <v>0.23317296103093102</v>
      </c>
    </row>
    <row r="224" spans="1:34" x14ac:dyDescent="0.25">
      <c r="A224" s="4">
        <v>1</v>
      </c>
      <c r="B224" s="4" t="s">
        <v>9</v>
      </c>
      <c r="C224" s="4">
        <v>1</v>
      </c>
      <c r="D224" s="4" t="s">
        <v>10</v>
      </c>
      <c r="E224" s="4">
        <v>63</v>
      </c>
      <c r="F224" s="5">
        <v>77.958299999999994</v>
      </c>
      <c r="G224" s="4">
        <v>1</v>
      </c>
      <c r="H224" s="4">
        <v>0</v>
      </c>
      <c r="I224" s="11">
        <f>Table134[[#This Row],[Age]]/$E$1</f>
        <v>0.78749999999999998</v>
      </c>
      <c r="J224" s="11">
        <f>LOG10(Table134[[#This Row],[Fare]]+1)</f>
        <v>1.8973977892491294</v>
      </c>
      <c r="K224" s="4">
        <f>IF(Table134[[#This Row],[Pclass]]=1,1,0)</f>
        <v>1</v>
      </c>
      <c r="L224" s="4">
        <f>IF(Table134[[#This Row],[Pclass]]=2,1,0)</f>
        <v>0</v>
      </c>
      <c r="M224" s="4">
        <f>IF(Table134[[#This Row],[Embarked]]="S",1,0)</f>
        <v>1</v>
      </c>
      <c r="N224" s="4">
        <f>IF(Table134[[#This Row],[Embarked]]="C",1,0)</f>
        <v>0</v>
      </c>
      <c r="O224" s="4">
        <f>IF(Table134[[#This Row],[Sex]]="male",1,0)</f>
        <v>0</v>
      </c>
      <c r="P224" s="4">
        <v>1</v>
      </c>
      <c r="AC224" s="12">
        <f>SUMPRODUCT(Table13[[#This Row],[SibSp]:[Ones]],$R$4:$AA$4)</f>
        <v>0.69265867720273988</v>
      </c>
      <c r="AD224" s="12">
        <f>SUMPRODUCT(Table134[[#This Row],[SibSp]:[Ones]],$R$5:$AA$5)</f>
        <v>-2.2857675135944842</v>
      </c>
      <c r="AE224" s="11">
        <f t="shared" si="9"/>
        <v>0.69265867720273988</v>
      </c>
      <c r="AF224" s="11">
        <f t="shared" si="10"/>
        <v>0</v>
      </c>
      <c r="AG224" s="11">
        <f t="shared" si="11"/>
        <v>0.69265867720273988</v>
      </c>
      <c r="AH224" s="11">
        <f>(Table134[[#This Row],[Survived]]-AG224)^2</f>
        <v>9.4458688698769638E-2</v>
      </c>
    </row>
    <row r="225" spans="1:34" x14ac:dyDescent="0.25">
      <c r="A225" s="4">
        <v>0</v>
      </c>
      <c r="B225" s="4" t="s">
        <v>9</v>
      </c>
      <c r="C225" s="4">
        <v>3</v>
      </c>
      <c r="D225" s="4" t="s">
        <v>10</v>
      </c>
      <c r="E225" s="4">
        <v>45</v>
      </c>
      <c r="F225" s="5">
        <v>7.75</v>
      </c>
      <c r="G225" s="4">
        <v>0</v>
      </c>
      <c r="H225" s="4">
        <v>0</v>
      </c>
      <c r="I225" s="11">
        <f>Table134[[#This Row],[Age]]/$E$1</f>
        <v>0.5625</v>
      </c>
      <c r="J225" s="11">
        <f>LOG10(Table134[[#This Row],[Fare]]+1)</f>
        <v>0.94200805302231327</v>
      </c>
      <c r="K225" s="4">
        <f>IF(Table134[[#This Row],[Pclass]]=1,1,0)</f>
        <v>0</v>
      </c>
      <c r="L225" s="4">
        <f>IF(Table134[[#This Row],[Pclass]]=2,1,0)</f>
        <v>0</v>
      </c>
      <c r="M225" s="4">
        <f>IF(Table134[[#This Row],[Embarked]]="S",1,0)</f>
        <v>1</v>
      </c>
      <c r="N225" s="4">
        <f>IF(Table134[[#This Row],[Embarked]]="C",1,0)</f>
        <v>0</v>
      </c>
      <c r="O225" s="4">
        <f>IF(Table134[[#This Row],[Sex]]="male",1,0)</f>
        <v>0</v>
      </c>
      <c r="P225" s="4">
        <v>1</v>
      </c>
      <c r="AC225" s="12">
        <f>SUMPRODUCT(Table13[[#This Row],[SibSp]:[Ones]],$R$4:$AA$4)</f>
        <v>0.45963777188432742</v>
      </c>
      <c r="AD225" s="12">
        <f>SUMPRODUCT(Table134[[#This Row],[SibSp]:[Ones]],$R$5:$AA$5)</f>
        <v>-1.4243190149205389</v>
      </c>
      <c r="AE225" s="11">
        <f t="shared" si="9"/>
        <v>0.45963777188432742</v>
      </c>
      <c r="AF225" s="11">
        <f t="shared" si="10"/>
        <v>0</v>
      </c>
      <c r="AG225" s="11">
        <f t="shared" si="11"/>
        <v>0.45963777188432742</v>
      </c>
      <c r="AH225" s="11">
        <f>(Table134[[#This Row],[Survived]]-AG225)^2</f>
        <v>0.21126688134278901</v>
      </c>
    </row>
    <row r="226" spans="1:34" x14ac:dyDescent="0.25">
      <c r="A226" s="4">
        <v>0</v>
      </c>
      <c r="B226" s="4" t="s">
        <v>12</v>
      </c>
      <c r="C226" s="4">
        <v>3</v>
      </c>
      <c r="D226" s="4" t="s">
        <v>8</v>
      </c>
      <c r="E226" s="4">
        <v>7</v>
      </c>
      <c r="F226" s="5">
        <v>29.125</v>
      </c>
      <c r="G226" s="4">
        <v>4</v>
      </c>
      <c r="H226" s="4">
        <v>1</v>
      </c>
      <c r="I226" s="11">
        <f>Table134[[#This Row],[Age]]/$E$1</f>
        <v>8.7499999999999994E-2</v>
      </c>
      <c r="J226" s="11">
        <f>LOG10(Table134[[#This Row],[Fare]]+1)</f>
        <v>1.4789270555829248</v>
      </c>
      <c r="K226" s="4">
        <f>IF(Table134[[#This Row],[Pclass]]=1,1,0)</f>
        <v>0</v>
      </c>
      <c r="L226" s="4">
        <f>IF(Table134[[#This Row],[Pclass]]=2,1,0)</f>
        <v>0</v>
      </c>
      <c r="M226" s="4">
        <f>IF(Table134[[#This Row],[Embarked]]="S",1,0)</f>
        <v>0</v>
      </c>
      <c r="N226" s="4">
        <f>IF(Table134[[#This Row],[Embarked]]="C",1,0)</f>
        <v>0</v>
      </c>
      <c r="O226" s="4">
        <f>IF(Table134[[#This Row],[Sex]]="male",1,0)</f>
        <v>1</v>
      </c>
      <c r="P226" s="4">
        <v>1</v>
      </c>
      <c r="AC226" s="12">
        <f>SUMPRODUCT(Table13[[#This Row],[SibSp]:[Ones]],$R$4:$AA$4)</f>
        <v>-1.3864460163736214E-2</v>
      </c>
      <c r="AD226" s="12">
        <f>SUMPRODUCT(Table134[[#This Row],[SibSp]:[Ones]],$R$5:$AA$5)</f>
        <v>-2.0923402173830645</v>
      </c>
      <c r="AE226" s="11">
        <f t="shared" si="9"/>
        <v>0</v>
      </c>
      <c r="AF226" s="11">
        <f t="shared" si="10"/>
        <v>0</v>
      </c>
      <c r="AG226" s="11">
        <f t="shared" si="11"/>
        <v>0</v>
      </c>
      <c r="AH226" s="11">
        <f>(Table134[[#This Row],[Survived]]-AG226)^2</f>
        <v>0</v>
      </c>
    </row>
    <row r="227" spans="1:34" x14ac:dyDescent="0.25">
      <c r="A227" s="4">
        <v>1</v>
      </c>
      <c r="B227" s="4" t="s">
        <v>9</v>
      </c>
      <c r="C227" s="4">
        <v>3</v>
      </c>
      <c r="D227" s="4" t="s">
        <v>10</v>
      </c>
      <c r="E227" s="4">
        <v>35</v>
      </c>
      <c r="F227" s="5">
        <v>20.25</v>
      </c>
      <c r="G227" s="4">
        <v>1</v>
      </c>
      <c r="H227" s="4">
        <v>1</v>
      </c>
      <c r="I227" s="11">
        <f>Table134[[#This Row],[Age]]/$E$1</f>
        <v>0.4375</v>
      </c>
      <c r="J227" s="11">
        <f>LOG10(Table134[[#This Row],[Fare]]+1)</f>
        <v>1.3273589343863303</v>
      </c>
      <c r="K227" s="4">
        <f>IF(Table134[[#This Row],[Pclass]]=1,1,0)</f>
        <v>0</v>
      </c>
      <c r="L227" s="4">
        <f>IF(Table134[[#This Row],[Pclass]]=2,1,0)</f>
        <v>0</v>
      </c>
      <c r="M227" s="4">
        <f>IF(Table134[[#This Row],[Embarked]]="S",1,0)</f>
        <v>1</v>
      </c>
      <c r="N227" s="4">
        <f>IF(Table134[[#This Row],[Embarked]]="C",1,0)</f>
        <v>0</v>
      </c>
      <c r="O227" s="4">
        <f>IF(Table134[[#This Row],[Sex]]="male",1,0)</f>
        <v>0</v>
      </c>
      <c r="P227" s="4">
        <v>1</v>
      </c>
      <c r="AC227" s="12">
        <f>SUMPRODUCT(Table13[[#This Row],[SibSp]:[Ones]],$R$4:$AA$4)</f>
        <v>0.47829620712255722</v>
      </c>
      <c r="AD227" s="12">
        <f>SUMPRODUCT(Table134[[#This Row],[SibSp]:[Ones]],$R$5:$AA$5)</f>
        <v>-2.1787578316094667</v>
      </c>
      <c r="AE227" s="11">
        <f t="shared" si="9"/>
        <v>0.47829620712255722</v>
      </c>
      <c r="AF227" s="11">
        <f t="shared" si="10"/>
        <v>0</v>
      </c>
      <c r="AG227" s="11">
        <f t="shared" si="11"/>
        <v>0.47829620712255722</v>
      </c>
      <c r="AH227" s="11">
        <f>(Table134[[#This Row],[Survived]]-AG227)^2</f>
        <v>0.27217484750270976</v>
      </c>
    </row>
    <row r="228" spans="1:34" x14ac:dyDescent="0.25">
      <c r="A228" s="4">
        <v>0</v>
      </c>
      <c r="B228" s="4" t="s">
        <v>12</v>
      </c>
      <c r="C228" s="4">
        <v>3</v>
      </c>
      <c r="D228" s="4" t="s">
        <v>8</v>
      </c>
      <c r="E228" s="4">
        <v>65</v>
      </c>
      <c r="F228" s="5">
        <v>7.75</v>
      </c>
      <c r="G228" s="4">
        <v>0</v>
      </c>
      <c r="H228" s="4">
        <v>0</v>
      </c>
      <c r="I228" s="11">
        <f>Table134[[#This Row],[Age]]/$E$1</f>
        <v>0.8125</v>
      </c>
      <c r="J228" s="11">
        <f>LOG10(Table134[[#This Row],[Fare]]+1)</f>
        <v>0.94200805302231327</v>
      </c>
      <c r="K228" s="4">
        <f>IF(Table134[[#This Row],[Pclass]]=1,1,0)</f>
        <v>0</v>
      </c>
      <c r="L228" s="4">
        <f>IF(Table134[[#This Row],[Pclass]]=2,1,0)</f>
        <v>0</v>
      </c>
      <c r="M228" s="4">
        <f>IF(Table134[[#This Row],[Embarked]]="S",1,0)</f>
        <v>0</v>
      </c>
      <c r="N228" s="4">
        <f>IF(Table134[[#This Row],[Embarked]]="C",1,0)</f>
        <v>0</v>
      </c>
      <c r="O228" s="4">
        <f>IF(Table134[[#This Row],[Sex]]="male",1,0)</f>
        <v>1</v>
      </c>
      <c r="P228" s="4">
        <v>1</v>
      </c>
      <c r="AC228" s="12">
        <f>SUMPRODUCT(Table13[[#This Row],[SibSp]:[Ones]],$R$4:$AA$4)</f>
        <v>-0.21529341579421957</v>
      </c>
      <c r="AD228" s="12">
        <f>SUMPRODUCT(Table134[[#This Row],[SibSp]:[Ones]],$R$5:$AA$5)</f>
        <v>-0.83973676102342132</v>
      </c>
      <c r="AE228" s="11">
        <f t="shared" si="9"/>
        <v>0</v>
      </c>
      <c r="AF228" s="11">
        <f t="shared" si="10"/>
        <v>0</v>
      </c>
      <c r="AG228" s="11">
        <f t="shared" si="11"/>
        <v>0</v>
      </c>
      <c r="AH228" s="11">
        <f>(Table134[[#This Row],[Survived]]-AG228)^2</f>
        <v>0</v>
      </c>
    </row>
    <row r="229" spans="1:34" x14ac:dyDescent="0.25">
      <c r="A229" s="4">
        <v>0</v>
      </c>
      <c r="B229" s="4" t="s">
        <v>9</v>
      </c>
      <c r="C229" s="4">
        <v>3</v>
      </c>
      <c r="D229" s="4" t="s">
        <v>8</v>
      </c>
      <c r="E229" s="4">
        <v>28</v>
      </c>
      <c r="F229" s="5">
        <v>7.8541999999999996</v>
      </c>
      <c r="G229" s="4">
        <v>0</v>
      </c>
      <c r="H229" s="4">
        <v>0</v>
      </c>
      <c r="I229" s="11">
        <f>Table134[[#This Row],[Age]]/$E$1</f>
        <v>0.35</v>
      </c>
      <c r="J229" s="11">
        <f>LOG10(Table134[[#This Row],[Fare]]+1)</f>
        <v>0.94714932766263737</v>
      </c>
      <c r="K229" s="4">
        <f>IF(Table134[[#This Row],[Pclass]]=1,1,0)</f>
        <v>0</v>
      </c>
      <c r="L229" s="4">
        <f>IF(Table134[[#This Row],[Pclass]]=2,1,0)</f>
        <v>0</v>
      </c>
      <c r="M229" s="4">
        <f>IF(Table134[[#This Row],[Embarked]]="S",1,0)</f>
        <v>1</v>
      </c>
      <c r="N229" s="4">
        <f>IF(Table134[[#This Row],[Embarked]]="C",1,0)</f>
        <v>0</v>
      </c>
      <c r="O229" s="4">
        <f>IF(Table134[[#This Row],[Sex]]="male",1,0)</f>
        <v>1</v>
      </c>
      <c r="P229" s="4">
        <v>1</v>
      </c>
      <c r="AC229" s="12">
        <f>SUMPRODUCT(Table13[[#This Row],[SibSp]:[Ones]],$R$4:$AA$4)</f>
        <v>9.4145937901454868E-2</v>
      </c>
      <c r="AD229" s="12">
        <f>SUMPRODUCT(Table134[[#This Row],[SibSp]:[Ones]],$R$5:$AA$5)</f>
        <v>-1.5274924491883153</v>
      </c>
      <c r="AE229" s="11">
        <f t="shared" si="9"/>
        <v>9.4145937901454868E-2</v>
      </c>
      <c r="AF229" s="11">
        <f t="shared" si="10"/>
        <v>0</v>
      </c>
      <c r="AG229" s="11">
        <f t="shared" si="11"/>
        <v>9.4145937901454868E-2</v>
      </c>
      <c r="AH229" s="11">
        <f>(Table134[[#This Row],[Survived]]-AG229)^2</f>
        <v>8.8634576233445964E-3</v>
      </c>
    </row>
    <row r="230" spans="1:34" x14ac:dyDescent="0.25">
      <c r="A230" s="4">
        <v>0</v>
      </c>
      <c r="B230" s="4" t="s">
        <v>9</v>
      </c>
      <c r="C230" s="4">
        <v>3</v>
      </c>
      <c r="D230" s="4" t="s">
        <v>8</v>
      </c>
      <c r="E230" s="4">
        <v>16</v>
      </c>
      <c r="F230" s="5">
        <v>9.5</v>
      </c>
      <c r="G230" s="4">
        <v>0</v>
      </c>
      <c r="H230" s="4">
        <v>0</v>
      </c>
      <c r="I230" s="11">
        <f>Table134[[#This Row],[Age]]/$E$1</f>
        <v>0.2</v>
      </c>
      <c r="J230" s="11">
        <f>LOG10(Table134[[#This Row],[Fare]]+1)</f>
        <v>1.0211892990699381</v>
      </c>
      <c r="K230" s="4">
        <f>IF(Table134[[#This Row],[Pclass]]=1,1,0)</f>
        <v>0</v>
      </c>
      <c r="L230" s="4">
        <f>IF(Table134[[#This Row],[Pclass]]=2,1,0)</f>
        <v>0</v>
      </c>
      <c r="M230" s="4">
        <f>IF(Table134[[#This Row],[Embarked]]="S",1,0)</f>
        <v>1</v>
      </c>
      <c r="N230" s="4">
        <f>IF(Table134[[#This Row],[Embarked]]="C",1,0)</f>
        <v>0</v>
      </c>
      <c r="O230" s="4">
        <f>IF(Table134[[#This Row],[Sex]]="male",1,0)</f>
        <v>1</v>
      </c>
      <c r="P230" s="4">
        <v>1</v>
      </c>
      <c r="AC230" s="12">
        <f>SUMPRODUCT(Table13[[#This Row],[SibSp]:[Ones]],$R$4:$AA$4)</f>
        <v>0.18455906637542774</v>
      </c>
      <c r="AD230" s="12">
        <f>SUMPRODUCT(Table134[[#This Row],[SibSp]:[Ones]],$R$5:$AA$5)</f>
        <v>-1.5885212617791795</v>
      </c>
      <c r="AE230" s="11">
        <f t="shared" si="9"/>
        <v>0.18455906637542774</v>
      </c>
      <c r="AF230" s="11">
        <f t="shared" si="10"/>
        <v>0</v>
      </c>
      <c r="AG230" s="11">
        <f t="shared" si="11"/>
        <v>0.18455906637542774</v>
      </c>
      <c r="AH230" s="11">
        <f>(Table134[[#This Row],[Survived]]-AG230)^2</f>
        <v>3.4062048981369539E-2</v>
      </c>
    </row>
    <row r="231" spans="1:34" x14ac:dyDescent="0.25">
      <c r="A231" s="4">
        <v>1</v>
      </c>
      <c r="B231" s="4" t="s">
        <v>9</v>
      </c>
      <c r="C231" s="4">
        <v>3</v>
      </c>
      <c r="D231" s="4" t="s">
        <v>8</v>
      </c>
      <c r="E231" s="4">
        <v>19</v>
      </c>
      <c r="F231" s="5">
        <v>8.0500000000000007</v>
      </c>
      <c r="G231" s="4">
        <v>0</v>
      </c>
      <c r="H231" s="4">
        <v>0</v>
      </c>
      <c r="I231" s="11">
        <f>Table134[[#This Row],[Age]]/$E$1</f>
        <v>0.23749999999999999</v>
      </c>
      <c r="J231" s="11">
        <f>LOG10(Table134[[#This Row],[Fare]]+1)</f>
        <v>0.9566485792052033</v>
      </c>
      <c r="K231" s="4">
        <f>IF(Table134[[#This Row],[Pclass]]=1,1,0)</f>
        <v>0</v>
      </c>
      <c r="L231" s="4">
        <f>IF(Table134[[#This Row],[Pclass]]=2,1,0)</f>
        <v>0</v>
      </c>
      <c r="M231" s="4">
        <f>IF(Table134[[#This Row],[Embarked]]="S",1,0)</f>
        <v>1</v>
      </c>
      <c r="N231" s="4">
        <f>IF(Table134[[#This Row],[Embarked]]="C",1,0)</f>
        <v>0</v>
      </c>
      <c r="O231" s="4">
        <f>IF(Table134[[#This Row],[Sex]]="male",1,0)</f>
        <v>1</v>
      </c>
      <c r="P231" s="4">
        <v>1</v>
      </c>
      <c r="AC231" s="12">
        <f>SUMPRODUCT(Table13[[#This Row],[SibSp]:[Ones]],$R$4:$AA$4)</f>
        <v>0.15974704036832521</v>
      </c>
      <c r="AD231" s="12">
        <f>SUMPRODUCT(Table134[[#This Row],[SibSp]:[Ones]],$R$5:$AA$5)</f>
        <v>-1.5446517984386301</v>
      </c>
      <c r="AE231" s="11">
        <f t="shared" si="9"/>
        <v>0.15974704036832521</v>
      </c>
      <c r="AF231" s="11">
        <f t="shared" si="10"/>
        <v>0</v>
      </c>
      <c r="AG231" s="11">
        <f t="shared" si="11"/>
        <v>0.15974704036832521</v>
      </c>
      <c r="AH231" s="11">
        <f>(Table134[[#This Row],[Survived]]-AG231)^2</f>
        <v>0.70602503616978896</v>
      </c>
    </row>
    <row r="232" spans="1:34" x14ac:dyDescent="0.25">
      <c r="A232" s="4">
        <v>0</v>
      </c>
      <c r="B232" s="4" t="s">
        <v>11</v>
      </c>
      <c r="C232" s="4">
        <v>3</v>
      </c>
      <c r="D232" s="4" t="s">
        <v>8</v>
      </c>
      <c r="E232" s="4">
        <v>33</v>
      </c>
      <c r="F232" s="5">
        <v>8.6624999999999996</v>
      </c>
      <c r="G232" s="4">
        <v>0</v>
      </c>
      <c r="H232" s="4">
        <v>0</v>
      </c>
      <c r="I232" s="11">
        <f>Table134[[#This Row],[Age]]/$E$1</f>
        <v>0.41249999999999998</v>
      </c>
      <c r="J232" s="11">
        <f>LOG10(Table134[[#This Row],[Fare]]+1)</f>
        <v>0.98508950692638131</v>
      </c>
      <c r="K232" s="4">
        <f>IF(Table134[[#This Row],[Pclass]]=1,1,0)</f>
        <v>0</v>
      </c>
      <c r="L232" s="4">
        <f>IF(Table134[[#This Row],[Pclass]]=2,1,0)</f>
        <v>0</v>
      </c>
      <c r="M232" s="4">
        <f>IF(Table134[[#This Row],[Embarked]]="S",1,0)</f>
        <v>0</v>
      </c>
      <c r="N232" s="4">
        <f>IF(Table134[[#This Row],[Embarked]]="C",1,0)</f>
        <v>1</v>
      </c>
      <c r="O232" s="4">
        <f>IF(Table134[[#This Row],[Sex]]="male",1,0)</f>
        <v>1</v>
      </c>
      <c r="P232" s="4">
        <v>1</v>
      </c>
      <c r="AC232" s="12">
        <f>SUMPRODUCT(Table13[[#This Row],[SibSp]:[Ones]],$R$4:$AA$4)</f>
        <v>0.12786168755358651</v>
      </c>
      <c r="AD232" s="12">
        <f>SUMPRODUCT(Table134[[#This Row],[SibSp]:[Ones]],$R$5:$AA$5)</f>
        <v>-0.94975079674435292</v>
      </c>
      <c r="AE232" s="11">
        <f t="shared" si="9"/>
        <v>0.12786168755358651</v>
      </c>
      <c r="AF232" s="11">
        <f t="shared" si="10"/>
        <v>0</v>
      </c>
      <c r="AG232" s="11">
        <f t="shared" si="11"/>
        <v>0.12786168755358651</v>
      </c>
      <c r="AH232" s="11">
        <f>(Table134[[#This Row],[Survived]]-AG232)^2</f>
        <v>1.6348611144050978E-2</v>
      </c>
    </row>
    <row r="233" spans="1:34" x14ac:dyDescent="0.25">
      <c r="A233" s="4">
        <v>1</v>
      </c>
      <c r="B233" s="4" t="s">
        <v>9</v>
      </c>
      <c r="C233" s="4">
        <v>3</v>
      </c>
      <c r="D233" s="4" t="s">
        <v>8</v>
      </c>
      <c r="E233" s="4">
        <v>30</v>
      </c>
      <c r="F233" s="5">
        <v>9.5</v>
      </c>
      <c r="G233" s="4">
        <v>0</v>
      </c>
      <c r="H233" s="4">
        <v>0</v>
      </c>
      <c r="I233" s="11">
        <f>Table134[[#This Row],[Age]]/$E$1</f>
        <v>0.375</v>
      </c>
      <c r="J233" s="11">
        <f>LOG10(Table134[[#This Row],[Fare]]+1)</f>
        <v>1.0211892990699381</v>
      </c>
      <c r="K233" s="4">
        <f>IF(Table134[[#This Row],[Pclass]]=1,1,0)</f>
        <v>0</v>
      </c>
      <c r="L233" s="4">
        <f>IF(Table134[[#This Row],[Pclass]]=2,1,0)</f>
        <v>0</v>
      </c>
      <c r="M233" s="4">
        <f>IF(Table134[[#This Row],[Embarked]]="S",1,0)</f>
        <v>1</v>
      </c>
      <c r="N233" s="4">
        <f>IF(Table134[[#This Row],[Embarked]]="C",1,0)</f>
        <v>0</v>
      </c>
      <c r="O233" s="4">
        <f>IF(Table134[[#This Row],[Sex]]="male",1,0)</f>
        <v>1</v>
      </c>
      <c r="P233" s="4">
        <v>1</v>
      </c>
      <c r="AC233" s="12">
        <f>SUMPRODUCT(Table13[[#This Row],[SibSp]:[Ones]],$R$4:$AA$4)</f>
        <v>8.3221949765545755E-2</v>
      </c>
      <c r="AD233" s="12">
        <f>SUMPRODUCT(Table134[[#This Row],[SibSp]:[Ones]],$R$5:$AA$5)</f>
        <v>-1.5710139425245899</v>
      </c>
      <c r="AE233" s="11">
        <f t="shared" si="9"/>
        <v>8.3221949765545755E-2</v>
      </c>
      <c r="AF233" s="11">
        <f t="shared" si="10"/>
        <v>0</v>
      </c>
      <c r="AG233" s="11">
        <f t="shared" si="11"/>
        <v>8.3221949765545755E-2</v>
      </c>
      <c r="AH233" s="11">
        <f>(Table134[[#This Row],[Survived]]-AG233)^2</f>
        <v>0.8404819933916875</v>
      </c>
    </row>
    <row r="234" spans="1:34" x14ac:dyDescent="0.25">
      <c r="A234" s="4">
        <v>0</v>
      </c>
      <c r="B234" s="4" t="s">
        <v>9</v>
      </c>
      <c r="C234" s="4">
        <v>3</v>
      </c>
      <c r="D234" s="4" t="s">
        <v>8</v>
      </c>
      <c r="E234" s="4">
        <v>22</v>
      </c>
      <c r="F234" s="5">
        <v>7.8958000000000004</v>
      </c>
      <c r="G234" s="4">
        <v>0</v>
      </c>
      <c r="H234" s="4">
        <v>0</v>
      </c>
      <c r="I234" s="11">
        <f>Table134[[#This Row],[Age]]/$E$1</f>
        <v>0.27500000000000002</v>
      </c>
      <c r="J234" s="11">
        <f>LOG10(Table134[[#This Row],[Fare]]+1)</f>
        <v>0.94918501031343461</v>
      </c>
      <c r="K234" s="4">
        <f>IF(Table134[[#This Row],[Pclass]]=1,1,0)</f>
        <v>0</v>
      </c>
      <c r="L234" s="4">
        <f>IF(Table134[[#This Row],[Pclass]]=2,1,0)</f>
        <v>0</v>
      </c>
      <c r="M234" s="4">
        <f>IF(Table134[[#This Row],[Embarked]]="S",1,0)</f>
        <v>1</v>
      </c>
      <c r="N234" s="4">
        <f>IF(Table134[[#This Row],[Embarked]]="C",1,0)</f>
        <v>0</v>
      </c>
      <c r="O234" s="4">
        <f>IF(Table134[[#This Row],[Sex]]="male",1,0)</f>
        <v>1</v>
      </c>
      <c r="P234" s="4">
        <v>1</v>
      </c>
      <c r="AC234" s="12">
        <f>SUMPRODUCT(Table13[[#This Row],[SibSp]:[Ones]],$R$4:$AA$4)</f>
        <v>0.13767381117308741</v>
      </c>
      <c r="AD234" s="12">
        <f>SUMPRODUCT(Table134[[#This Row],[SibSp]:[Ones]],$R$5:$AA$5)</f>
        <v>-1.5362609469011514</v>
      </c>
      <c r="AE234" s="11">
        <f t="shared" si="9"/>
        <v>0.13767381117308741</v>
      </c>
      <c r="AF234" s="11">
        <f t="shared" si="10"/>
        <v>0</v>
      </c>
      <c r="AG234" s="11">
        <f t="shared" si="11"/>
        <v>0.13767381117308741</v>
      </c>
      <c r="AH234" s="11">
        <f>(Table134[[#This Row],[Survived]]-AG234)^2</f>
        <v>1.8954078282922927E-2</v>
      </c>
    </row>
    <row r="235" spans="1:34" x14ac:dyDescent="0.25">
      <c r="A235" s="4">
        <v>1</v>
      </c>
      <c r="B235" s="4" t="s">
        <v>9</v>
      </c>
      <c r="C235" s="4">
        <v>2</v>
      </c>
      <c r="D235" s="4" t="s">
        <v>8</v>
      </c>
      <c r="E235" s="4">
        <v>42</v>
      </c>
      <c r="F235" s="5">
        <v>13</v>
      </c>
      <c r="G235" s="4">
        <v>0</v>
      </c>
      <c r="H235" s="4">
        <v>0</v>
      </c>
      <c r="I235" s="11">
        <f>Table134[[#This Row],[Age]]/$E$1</f>
        <v>0.52500000000000002</v>
      </c>
      <c r="J235" s="11">
        <f>LOG10(Table134[[#This Row],[Fare]]+1)</f>
        <v>1.146128035678238</v>
      </c>
      <c r="K235" s="4">
        <f>IF(Table134[[#This Row],[Pclass]]=1,1,0)</f>
        <v>0</v>
      </c>
      <c r="L235" s="4">
        <f>IF(Table134[[#This Row],[Pclass]]=2,1,0)</f>
        <v>1</v>
      </c>
      <c r="M235" s="4">
        <f>IF(Table134[[#This Row],[Embarked]]="S",1,0)</f>
        <v>1</v>
      </c>
      <c r="N235" s="4">
        <f>IF(Table134[[#This Row],[Embarked]]="C",1,0)</f>
        <v>0</v>
      </c>
      <c r="O235" s="4">
        <f>IF(Table134[[#This Row],[Sex]]="male",1,0)</f>
        <v>1</v>
      </c>
      <c r="P235" s="4">
        <v>1</v>
      </c>
      <c r="AC235" s="12">
        <f>SUMPRODUCT(Table13[[#This Row],[SibSp]:[Ones]],$R$4:$AA$4)</f>
        <v>0.2007576779872039</v>
      </c>
      <c r="AD235" s="12">
        <f>SUMPRODUCT(Table134[[#This Row],[SibSp]:[Ones]],$R$5:$AA$5)</f>
        <v>-1.5734347885810782</v>
      </c>
      <c r="AE235" s="11">
        <f t="shared" si="9"/>
        <v>0.2007576779872039</v>
      </c>
      <c r="AF235" s="11">
        <f t="shared" si="10"/>
        <v>0</v>
      </c>
      <c r="AG235" s="11">
        <f t="shared" si="11"/>
        <v>0.2007576779872039</v>
      </c>
      <c r="AH235" s="11">
        <f>(Table134[[#This Row],[Survived]]-AG235)^2</f>
        <v>0.63878828929640608</v>
      </c>
    </row>
    <row r="236" spans="1:34" x14ac:dyDescent="0.25">
      <c r="A236" s="4">
        <v>1</v>
      </c>
      <c r="B236" s="4" t="s">
        <v>12</v>
      </c>
      <c r="C236" s="4">
        <v>3</v>
      </c>
      <c r="D236" s="4" t="s">
        <v>10</v>
      </c>
      <c r="E236" s="4">
        <v>22</v>
      </c>
      <c r="F236" s="5">
        <v>7.75</v>
      </c>
      <c r="G236" s="4">
        <v>0</v>
      </c>
      <c r="H236" s="4">
        <v>0</v>
      </c>
      <c r="I236" s="11">
        <f>Table134[[#This Row],[Age]]/$E$1</f>
        <v>0.27500000000000002</v>
      </c>
      <c r="J236" s="11">
        <f>LOG10(Table134[[#This Row],[Fare]]+1)</f>
        <v>0.94200805302231327</v>
      </c>
      <c r="K236" s="4">
        <f>IF(Table134[[#This Row],[Pclass]]=1,1,0)</f>
        <v>0</v>
      </c>
      <c r="L236" s="4">
        <f>IF(Table134[[#This Row],[Pclass]]=2,1,0)</f>
        <v>0</v>
      </c>
      <c r="M236" s="4">
        <f>IF(Table134[[#This Row],[Embarked]]="S",1,0)</f>
        <v>0</v>
      </c>
      <c r="N236" s="4">
        <f>IF(Table134[[#This Row],[Embarked]]="C",1,0)</f>
        <v>0</v>
      </c>
      <c r="O236" s="4">
        <f>IF(Table134[[#This Row],[Sex]]="male",1,0)</f>
        <v>0</v>
      </c>
      <c r="P236" s="4">
        <v>1</v>
      </c>
      <c r="AC236" s="12">
        <f>SUMPRODUCT(Table13[[#This Row],[SibSp]:[Ones]],$R$4:$AA$4)</f>
        <v>0.58474704605153804</v>
      </c>
      <c r="AD236" s="12">
        <f>SUMPRODUCT(Table134[[#This Row],[SibSp]:[Ones]],$R$5:$AA$5)</f>
        <v>-0.81479046219289597</v>
      </c>
      <c r="AE236" s="11">
        <f t="shared" si="9"/>
        <v>0.58474704605153804</v>
      </c>
      <c r="AF236" s="11">
        <f t="shared" si="10"/>
        <v>0</v>
      </c>
      <c r="AG236" s="11">
        <f t="shared" si="11"/>
        <v>0.58474704605153804</v>
      </c>
      <c r="AH236" s="11">
        <f>(Table134[[#This Row],[Survived]]-AG236)^2</f>
        <v>0.17243501576292347</v>
      </c>
    </row>
    <row r="237" spans="1:34" x14ac:dyDescent="0.25">
      <c r="A237" s="4">
        <v>1</v>
      </c>
      <c r="B237" s="4" t="s">
        <v>9</v>
      </c>
      <c r="C237" s="4">
        <v>1</v>
      </c>
      <c r="D237" s="4" t="s">
        <v>10</v>
      </c>
      <c r="E237" s="4">
        <v>26</v>
      </c>
      <c r="F237" s="5">
        <v>78.849999999999994</v>
      </c>
      <c r="G237" s="4">
        <v>0</v>
      </c>
      <c r="H237" s="4">
        <v>0</v>
      </c>
      <c r="I237" s="11">
        <f>Table134[[#This Row],[Age]]/$E$1</f>
        <v>0.32500000000000001</v>
      </c>
      <c r="J237" s="11">
        <f>LOG10(Table134[[#This Row],[Fare]]+1)</f>
        <v>1.9022749204745018</v>
      </c>
      <c r="K237" s="4">
        <f>IF(Table134[[#This Row],[Pclass]]=1,1,0)</f>
        <v>1</v>
      </c>
      <c r="L237" s="4">
        <f>IF(Table134[[#This Row],[Pclass]]=2,1,0)</f>
        <v>0</v>
      </c>
      <c r="M237" s="4">
        <f>IF(Table134[[#This Row],[Embarked]]="S",1,0)</f>
        <v>1</v>
      </c>
      <c r="N237" s="4">
        <f>IF(Table134[[#This Row],[Embarked]]="C",1,0)</f>
        <v>0</v>
      </c>
      <c r="O237" s="4">
        <f>IF(Table134[[#This Row],[Sex]]="male",1,0)</f>
        <v>0</v>
      </c>
      <c r="P237" s="4">
        <v>1</v>
      </c>
      <c r="AC237" s="12">
        <f>SUMPRODUCT(Table13[[#This Row],[SibSp]:[Ones]],$R$4:$AA$4)</f>
        <v>1.0180268528687579</v>
      </c>
      <c r="AD237" s="12">
        <f>SUMPRODUCT(Table134[[#This Row],[SibSp]:[Ones]],$R$5:$AA$5)</f>
        <v>-2.2204263525736945</v>
      </c>
      <c r="AE237" s="11">
        <f t="shared" si="9"/>
        <v>1.0180268528687579</v>
      </c>
      <c r="AF237" s="11">
        <f t="shared" si="10"/>
        <v>0</v>
      </c>
      <c r="AG237" s="11">
        <f t="shared" si="11"/>
        <v>1.0180268528687579</v>
      </c>
      <c r="AH237" s="11">
        <f>(Table134[[#This Row],[Survived]]-AG237)^2</f>
        <v>3.2496742435184626E-4</v>
      </c>
    </row>
    <row r="238" spans="1:34" x14ac:dyDescent="0.25">
      <c r="A238" s="4">
        <v>1</v>
      </c>
      <c r="B238" s="4" t="s">
        <v>11</v>
      </c>
      <c r="C238" s="4">
        <v>1</v>
      </c>
      <c r="D238" s="4" t="s">
        <v>10</v>
      </c>
      <c r="E238" s="4">
        <v>19</v>
      </c>
      <c r="F238" s="5">
        <v>91.0792</v>
      </c>
      <c r="G238" s="4">
        <v>1</v>
      </c>
      <c r="H238" s="4">
        <v>0</v>
      </c>
      <c r="I238" s="11">
        <f>Table134[[#This Row],[Age]]/$E$1</f>
        <v>0.23749999999999999</v>
      </c>
      <c r="J238" s="11">
        <f>LOG10(Table134[[#This Row],[Fare]]+1)</f>
        <v>1.9641615374126258</v>
      </c>
      <c r="K238" s="4">
        <f>IF(Table134[[#This Row],[Pclass]]=1,1,0)</f>
        <v>1</v>
      </c>
      <c r="L238" s="4">
        <f>IF(Table134[[#This Row],[Pclass]]=2,1,0)</f>
        <v>0</v>
      </c>
      <c r="M238" s="4">
        <f>IF(Table134[[#This Row],[Embarked]]="S",1,0)</f>
        <v>0</v>
      </c>
      <c r="N238" s="4">
        <f>IF(Table134[[#This Row],[Embarked]]="C",1,0)</f>
        <v>1</v>
      </c>
      <c r="O238" s="4">
        <f>IF(Table134[[#This Row],[Sex]]="male",1,0)</f>
        <v>0</v>
      </c>
      <c r="P238" s="4">
        <v>1</v>
      </c>
      <c r="AC238" s="12">
        <f>SUMPRODUCT(Table13[[#This Row],[SibSp]:[Ones]],$R$4:$AA$4)</f>
        <v>1.0824374085532844</v>
      </c>
      <c r="AD238" s="12">
        <f>SUMPRODUCT(Table134[[#This Row],[SibSp]:[Ones]],$R$5:$AA$5)</f>
        <v>-1.7872179336263472</v>
      </c>
      <c r="AE238" s="11">
        <f t="shared" si="9"/>
        <v>1.0824374085532844</v>
      </c>
      <c r="AF238" s="11">
        <f t="shared" si="10"/>
        <v>0</v>
      </c>
      <c r="AG238" s="11">
        <f t="shared" si="11"/>
        <v>1.0824374085532844</v>
      </c>
      <c r="AH238" s="11">
        <f>(Table134[[#This Row],[Survived]]-AG238)^2</f>
        <v>6.7959263289811295E-3</v>
      </c>
    </row>
    <row r="239" spans="1:34" x14ac:dyDescent="0.25">
      <c r="A239" s="4">
        <v>0</v>
      </c>
      <c r="B239" s="4" t="s">
        <v>11</v>
      </c>
      <c r="C239" s="4">
        <v>2</v>
      </c>
      <c r="D239" s="4" t="s">
        <v>8</v>
      </c>
      <c r="E239" s="4">
        <v>36</v>
      </c>
      <c r="F239" s="5">
        <v>12.875</v>
      </c>
      <c r="G239" s="4">
        <v>0</v>
      </c>
      <c r="H239" s="4">
        <v>0</v>
      </c>
      <c r="I239" s="11">
        <f>Table134[[#This Row],[Age]]/$E$1</f>
        <v>0.45</v>
      </c>
      <c r="J239" s="11">
        <f>LOG10(Table134[[#This Row],[Fare]]+1)</f>
        <v>1.1422329917947138</v>
      </c>
      <c r="K239" s="4">
        <f>IF(Table134[[#This Row],[Pclass]]=1,1,0)</f>
        <v>0</v>
      </c>
      <c r="L239" s="4">
        <f>IF(Table134[[#This Row],[Pclass]]=2,1,0)</f>
        <v>1</v>
      </c>
      <c r="M239" s="4">
        <f>IF(Table134[[#This Row],[Embarked]]="S",1,0)</f>
        <v>0</v>
      </c>
      <c r="N239" s="4">
        <f>IF(Table134[[#This Row],[Embarked]]="C",1,0)</f>
        <v>1</v>
      </c>
      <c r="O239" s="4">
        <f>IF(Table134[[#This Row],[Sex]]="male",1,0)</f>
        <v>1</v>
      </c>
      <c r="P239" s="4">
        <v>1</v>
      </c>
      <c r="AC239" s="12">
        <f>SUMPRODUCT(Table13[[#This Row],[SibSp]:[Ones]],$R$4:$AA$4)</f>
        <v>0.31208802150150261</v>
      </c>
      <c r="AD239" s="12">
        <f>SUMPRODUCT(Table134[[#This Row],[SibSp]:[Ones]],$R$5:$AA$5)</f>
        <v>-0.98344451191160642</v>
      </c>
      <c r="AE239" s="11">
        <f t="shared" si="9"/>
        <v>0.31208802150150261</v>
      </c>
      <c r="AF239" s="11">
        <f t="shared" si="10"/>
        <v>0</v>
      </c>
      <c r="AG239" s="11">
        <f t="shared" si="11"/>
        <v>0.31208802150150261</v>
      </c>
      <c r="AH239" s="11">
        <f>(Table134[[#This Row],[Survived]]-AG239)^2</f>
        <v>9.7398933164722354E-2</v>
      </c>
    </row>
    <row r="240" spans="1:34" x14ac:dyDescent="0.25">
      <c r="A240" s="4">
        <v>0</v>
      </c>
      <c r="B240" s="4" t="s">
        <v>9</v>
      </c>
      <c r="C240" s="4">
        <v>3</v>
      </c>
      <c r="D240" s="4" t="s">
        <v>10</v>
      </c>
      <c r="E240" s="4">
        <v>24</v>
      </c>
      <c r="F240" s="5">
        <v>8.85</v>
      </c>
      <c r="G240" s="4">
        <v>0</v>
      </c>
      <c r="H240" s="4">
        <v>0</v>
      </c>
      <c r="I240" s="11">
        <f>Table134[[#This Row],[Age]]/$E$1</f>
        <v>0.3</v>
      </c>
      <c r="J240" s="11">
        <f>LOG10(Table134[[#This Row],[Fare]]+1)</f>
        <v>0.99343623049761176</v>
      </c>
      <c r="K240" s="4">
        <f>IF(Table134[[#This Row],[Pclass]]=1,1,0)</f>
        <v>0</v>
      </c>
      <c r="L240" s="4">
        <f>IF(Table134[[#This Row],[Pclass]]=2,1,0)</f>
        <v>0</v>
      </c>
      <c r="M240" s="4">
        <f>IF(Table134[[#This Row],[Embarked]]="S",1,0)</f>
        <v>1</v>
      </c>
      <c r="N240" s="4">
        <f>IF(Table134[[#This Row],[Embarked]]="C",1,0)</f>
        <v>0</v>
      </c>
      <c r="O240" s="4">
        <f>IF(Table134[[#This Row],[Sex]]="male",1,0)</f>
        <v>0</v>
      </c>
      <c r="P240" s="4">
        <v>1</v>
      </c>
      <c r="AC240" s="12">
        <f>SUMPRODUCT(Table13[[#This Row],[SibSp]:[Ones]],$R$4:$AA$4)</f>
        <v>0.61411118259374309</v>
      </c>
      <c r="AD240" s="12">
        <f>SUMPRODUCT(Table134[[#This Row],[SibSp]:[Ones]],$R$5:$AA$5)</f>
        <v>-1.4825472576423742</v>
      </c>
      <c r="AE240" s="11">
        <f t="shared" si="9"/>
        <v>0.61411118259374309</v>
      </c>
      <c r="AF240" s="11">
        <f t="shared" si="10"/>
        <v>0</v>
      </c>
      <c r="AG240" s="11">
        <f t="shared" si="11"/>
        <v>0.61411118259374309</v>
      </c>
      <c r="AH240" s="11">
        <f>(Table134[[#This Row],[Survived]]-AG240)^2</f>
        <v>0.37713254458668566</v>
      </c>
    </row>
    <row r="241" spans="1:34" x14ac:dyDescent="0.25">
      <c r="A241" s="4">
        <v>0</v>
      </c>
      <c r="B241" s="4" t="s">
        <v>9</v>
      </c>
      <c r="C241" s="4">
        <v>3</v>
      </c>
      <c r="D241" s="4" t="s">
        <v>8</v>
      </c>
      <c r="E241" s="4">
        <v>24</v>
      </c>
      <c r="F241" s="5">
        <v>7.8958000000000004</v>
      </c>
      <c r="G241" s="4">
        <v>0</v>
      </c>
      <c r="H241" s="4">
        <v>0</v>
      </c>
      <c r="I241" s="11">
        <f>Table134[[#This Row],[Age]]/$E$1</f>
        <v>0.3</v>
      </c>
      <c r="J241" s="11">
        <f>LOG10(Table134[[#This Row],[Fare]]+1)</f>
        <v>0.94918501031343461</v>
      </c>
      <c r="K241" s="4">
        <f>IF(Table134[[#This Row],[Pclass]]=1,1,0)</f>
        <v>0</v>
      </c>
      <c r="L241" s="4">
        <f>IF(Table134[[#This Row],[Pclass]]=2,1,0)</f>
        <v>0</v>
      </c>
      <c r="M241" s="4">
        <f>IF(Table134[[#This Row],[Embarked]]="S",1,0)</f>
        <v>1</v>
      </c>
      <c r="N241" s="4">
        <f>IF(Table134[[#This Row],[Embarked]]="C",1,0)</f>
        <v>0</v>
      </c>
      <c r="O241" s="4">
        <f>IF(Table134[[#This Row],[Sex]]="male",1,0)</f>
        <v>1</v>
      </c>
      <c r="P241" s="4">
        <v>1</v>
      </c>
      <c r="AC241" s="12">
        <f>SUMPRODUCT(Table13[[#This Row],[SibSp]:[Ones]],$R$4:$AA$4)</f>
        <v>0.12319708022881848</v>
      </c>
      <c r="AD241" s="12">
        <f>SUMPRODUCT(Table134[[#This Row],[SibSp]:[Ones]],$R$5:$AA$5)</f>
        <v>-1.5337599012933529</v>
      </c>
      <c r="AE241" s="11">
        <f t="shared" si="9"/>
        <v>0.12319708022881848</v>
      </c>
      <c r="AF241" s="11">
        <f t="shared" si="10"/>
        <v>0</v>
      </c>
      <c r="AG241" s="11">
        <f t="shared" si="11"/>
        <v>0.12319708022881848</v>
      </c>
      <c r="AH241" s="11">
        <f>(Table134[[#This Row],[Survived]]-AG241)^2</f>
        <v>1.5177520576905936E-2</v>
      </c>
    </row>
    <row r="242" spans="1:34" x14ac:dyDescent="0.25">
      <c r="A242" s="4">
        <v>0</v>
      </c>
      <c r="B242" s="4" t="s">
        <v>11</v>
      </c>
      <c r="C242" s="4">
        <v>3</v>
      </c>
      <c r="D242" s="4" t="s">
        <v>8</v>
      </c>
      <c r="E242" s="4">
        <v>23.5</v>
      </c>
      <c r="F242" s="5">
        <v>7.2291999999999996</v>
      </c>
      <c r="G242" s="4">
        <v>0</v>
      </c>
      <c r="H242" s="4">
        <v>0</v>
      </c>
      <c r="I242" s="11">
        <f>Table134[[#This Row],[Age]]/$E$1</f>
        <v>0.29375000000000001</v>
      </c>
      <c r="J242" s="11">
        <f>LOG10(Table134[[#This Row],[Fare]]+1)</f>
        <v>0.91535761741483168</v>
      </c>
      <c r="K242" s="4">
        <f>IF(Table134[[#This Row],[Pclass]]=1,1,0)</f>
        <v>0</v>
      </c>
      <c r="L242" s="4">
        <f>IF(Table134[[#This Row],[Pclass]]=2,1,0)</f>
        <v>0</v>
      </c>
      <c r="M242" s="4">
        <f>IF(Table134[[#This Row],[Embarked]]="S",1,0)</f>
        <v>0</v>
      </c>
      <c r="N242" s="4">
        <f>IF(Table134[[#This Row],[Embarked]]="C",1,0)</f>
        <v>1</v>
      </c>
      <c r="O242" s="4">
        <f>IF(Table134[[#This Row],[Sex]]="male",1,0)</f>
        <v>1</v>
      </c>
      <c r="P242" s="4">
        <v>1</v>
      </c>
      <c r="AC242" s="12">
        <f>SUMPRODUCT(Table13[[#This Row],[SibSp]:[Ones]],$R$4:$AA$4)</f>
        <v>0.19328013624540963</v>
      </c>
      <c r="AD242" s="12">
        <f>SUMPRODUCT(Table134[[#This Row],[SibSp]:[Ones]],$R$5:$AA$5)</f>
        <v>-0.91828608698984504</v>
      </c>
      <c r="AE242" s="11">
        <f t="shared" si="9"/>
        <v>0.19328013624540963</v>
      </c>
      <c r="AF242" s="11">
        <f t="shared" si="10"/>
        <v>0</v>
      </c>
      <c r="AG242" s="11">
        <f t="shared" si="11"/>
        <v>0.19328013624540963</v>
      </c>
      <c r="AH242" s="11">
        <f>(Table134[[#This Row],[Survived]]-AG242)^2</f>
        <v>3.7357211067044108E-2</v>
      </c>
    </row>
    <row r="243" spans="1:34" x14ac:dyDescent="0.25">
      <c r="A243" s="4">
        <v>0</v>
      </c>
      <c r="B243" s="4" t="s">
        <v>9</v>
      </c>
      <c r="C243" s="4">
        <v>1</v>
      </c>
      <c r="D243" s="4" t="s">
        <v>10</v>
      </c>
      <c r="E243" s="4">
        <v>2</v>
      </c>
      <c r="F243" s="5">
        <v>151.55000000000001</v>
      </c>
      <c r="G243" s="4">
        <v>1</v>
      </c>
      <c r="H243" s="4">
        <v>2</v>
      </c>
      <c r="I243" s="11">
        <f>Table134[[#This Row],[Age]]/$E$1</f>
        <v>2.5000000000000001E-2</v>
      </c>
      <c r="J243" s="11">
        <f>LOG10(Table134[[#This Row],[Fare]]+1)</f>
        <v>2.1834122119784261</v>
      </c>
      <c r="K243" s="4">
        <f>IF(Table134[[#This Row],[Pclass]]=1,1,0)</f>
        <v>1</v>
      </c>
      <c r="L243" s="4">
        <f>IF(Table134[[#This Row],[Pclass]]=2,1,0)</f>
        <v>0</v>
      </c>
      <c r="M243" s="4">
        <f>IF(Table134[[#This Row],[Embarked]]="S",1,0)</f>
        <v>1</v>
      </c>
      <c r="N243" s="4">
        <f>IF(Table134[[#This Row],[Embarked]]="C",1,0)</f>
        <v>0</v>
      </c>
      <c r="O243" s="4">
        <f>IF(Table134[[#This Row],[Sex]]="male",1,0)</f>
        <v>0</v>
      </c>
      <c r="P243" s="4">
        <v>1</v>
      </c>
      <c r="AC243" s="12">
        <f>SUMPRODUCT(Table13[[#This Row],[SibSp]:[Ones]],$R$4:$AA$4)</f>
        <v>1.1181204936762357</v>
      </c>
      <c r="AD243" s="12">
        <f>SUMPRODUCT(Table134[[#This Row],[SibSp]:[Ones]],$R$5:$AA$5)</f>
        <v>-3.315355395578929</v>
      </c>
      <c r="AE243" s="11">
        <f t="shared" si="9"/>
        <v>1.1181204936762357</v>
      </c>
      <c r="AF243" s="11">
        <f t="shared" si="10"/>
        <v>0</v>
      </c>
      <c r="AG243" s="11">
        <f t="shared" si="11"/>
        <v>1.1181204936762357</v>
      </c>
      <c r="AH243" s="11">
        <f>(Table134[[#This Row],[Survived]]-AG243)^2</f>
        <v>1.2501934383787889</v>
      </c>
    </row>
    <row r="244" spans="1:34" x14ac:dyDescent="0.25">
      <c r="A244" s="4">
        <v>1</v>
      </c>
      <c r="B244" s="4" t="s">
        <v>11</v>
      </c>
      <c r="C244" s="4">
        <v>1</v>
      </c>
      <c r="D244" s="4" t="s">
        <v>10</v>
      </c>
      <c r="E244" s="4">
        <v>50</v>
      </c>
      <c r="F244" s="5">
        <v>247.52080000000001</v>
      </c>
      <c r="G244" s="4">
        <v>0</v>
      </c>
      <c r="H244" s="4">
        <v>1</v>
      </c>
      <c r="I244" s="11">
        <f>Table134[[#This Row],[Age]]/$E$1</f>
        <v>0.625</v>
      </c>
      <c r="J244" s="11">
        <f>LOG10(Table134[[#This Row],[Fare]]+1)</f>
        <v>2.3953627429574396</v>
      </c>
      <c r="K244" s="4">
        <f>IF(Table134[[#This Row],[Pclass]]=1,1,0)</f>
        <v>1</v>
      </c>
      <c r="L244" s="4">
        <f>IF(Table134[[#This Row],[Pclass]]=2,1,0)</f>
        <v>0</v>
      </c>
      <c r="M244" s="4">
        <f>IF(Table134[[#This Row],[Embarked]]="S",1,0)</f>
        <v>0</v>
      </c>
      <c r="N244" s="4">
        <f>IF(Table134[[#This Row],[Embarked]]="C",1,0)</f>
        <v>1</v>
      </c>
      <c r="O244" s="4">
        <f>IF(Table134[[#This Row],[Sex]]="male",1,0)</f>
        <v>0</v>
      </c>
      <c r="P244" s="4">
        <v>1</v>
      </c>
      <c r="AC244" s="12">
        <f>SUMPRODUCT(Table13[[#This Row],[SibSp]:[Ones]],$R$4:$AA$4)</f>
        <v>0.92115220355425464</v>
      </c>
      <c r="AD244" s="12">
        <f>SUMPRODUCT(Table134[[#This Row],[SibSp]:[Ones]],$R$5:$AA$5)</f>
        <v>-2.2896012729813142</v>
      </c>
      <c r="AE244" s="11">
        <f t="shared" si="9"/>
        <v>0.92115220355425464</v>
      </c>
      <c r="AF244" s="11">
        <f t="shared" si="10"/>
        <v>0</v>
      </c>
      <c r="AG244" s="11">
        <f t="shared" si="11"/>
        <v>0.92115220355425464</v>
      </c>
      <c r="AH244" s="11">
        <f>(Table134[[#This Row],[Survived]]-AG244)^2</f>
        <v>6.2169750043496938E-3</v>
      </c>
    </row>
    <row r="245" spans="1:34" x14ac:dyDescent="0.25">
      <c r="A245" s="4">
        <v>0</v>
      </c>
      <c r="B245" s="4" t="s">
        <v>9</v>
      </c>
      <c r="C245" s="4">
        <v>3</v>
      </c>
      <c r="D245" s="4" t="s">
        <v>8</v>
      </c>
      <c r="E245" s="4">
        <v>19</v>
      </c>
      <c r="F245" s="5">
        <v>0</v>
      </c>
      <c r="G245" s="4">
        <v>0</v>
      </c>
      <c r="H245" s="4">
        <v>0</v>
      </c>
      <c r="I245" s="11">
        <f>Table134[[#This Row],[Age]]/$E$1</f>
        <v>0.23749999999999999</v>
      </c>
      <c r="J245" s="11">
        <f>LOG10(Table134[[#This Row],[Fare]]+1)</f>
        <v>0</v>
      </c>
      <c r="K245" s="4">
        <f>IF(Table134[[#This Row],[Pclass]]=1,1,0)</f>
        <v>0</v>
      </c>
      <c r="L245" s="4">
        <f>IF(Table134[[#This Row],[Pclass]]=2,1,0)</f>
        <v>0</v>
      </c>
      <c r="M245" s="4">
        <f>IF(Table134[[#This Row],[Embarked]]="S",1,0)</f>
        <v>1</v>
      </c>
      <c r="N245" s="4">
        <f>IF(Table134[[#This Row],[Embarked]]="C",1,0)</f>
        <v>0</v>
      </c>
      <c r="O245" s="4">
        <f>IF(Table134[[#This Row],[Sex]]="male",1,0)</f>
        <v>1</v>
      </c>
      <c r="P245" s="4">
        <v>1</v>
      </c>
      <c r="AC245" s="12">
        <f>SUMPRODUCT(Table13[[#This Row],[SibSp]:[Ones]],$R$4:$AA$4)</f>
        <v>0.1138431009785853</v>
      </c>
      <c r="AD245" s="12">
        <f>SUMPRODUCT(Table134[[#This Row],[SibSp]:[Ones]],$R$5:$AA$5)</f>
        <v>-0.95000818019538291</v>
      </c>
      <c r="AE245" s="11">
        <f t="shared" si="9"/>
        <v>0.1138431009785853</v>
      </c>
      <c r="AF245" s="11">
        <f t="shared" si="10"/>
        <v>0</v>
      </c>
      <c r="AG245" s="11">
        <f t="shared" si="11"/>
        <v>0.1138431009785853</v>
      </c>
      <c r="AH245" s="11">
        <f>(Table134[[#This Row],[Survived]]-AG245)^2</f>
        <v>1.2960251640420369E-2</v>
      </c>
    </row>
    <row r="246" spans="1:34" x14ac:dyDescent="0.25">
      <c r="A246" s="4">
        <v>1</v>
      </c>
      <c r="B246" s="4" t="s">
        <v>9</v>
      </c>
      <c r="C246" s="4">
        <v>1</v>
      </c>
      <c r="D246" s="4" t="s">
        <v>8</v>
      </c>
      <c r="E246" s="4">
        <v>0.92</v>
      </c>
      <c r="F246" s="5">
        <v>151.55000000000001</v>
      </c>
      <c r="G246" s="4">
        <v>1</v>
      </c>
      <c r="H246" s="4">
        <v>2</v>
      </c>
      <c r="I246" s="11">
        <f>Table134[[#This Row],[Age]]/$E$1</f>
        <v>1.15E-2</v>
      </c>
      <c r="J246" s="11">
        <f>LOG10(Table134[[#This Row],[Fare]]+1)</f>
        <v>2.1834122119784261</v>
      </c>
      <c r="K246" s="4">
        <f>IF(Table134[[#This Row],[Pclass]]=1,1,0)</f>
        <v>1</v>
      </c>
      <c r="L246" s="4">
        <f>IF(Table134[[#This Row],[Pclass]]=2,1,0)</f>
        <v>0</v>
      </c>
      <c r="M246" s="4">
        <f>IF(Table134[[#This Row],[Embarked]]="S",1,0)</f>
        <v>1</v>
      </c>
      <c r="N246" s="4">
        <f>IF(Table134[[#This Row],[Embarked]]="C",1,0)</f>
        <v>0</v>
      </c>
      <c r="O246" s="4">
        <f>IF(Table134[[#This Row],[Sex]]="male",1,0)</f>
        <v>1</v>
      </c>
      <c r="P246" s="4">
        <v>1</v>
      </c>
      <c r="AC246" s="12">
        <f>SUMPRODUCT(Table13[[#This Row],[SibSp]:[Ones]],$R$4:$AA$4)</f>
        <v>0.63714718184216368</v>
      </c>
      <c r="AD246" s="12">
        <f>SUMPRODUCT(Table134[[#This Row],[SibSp]:[Ones]],$R$5:$AA$5)</f>
        <v>-3.3954247396053328</v>
      </c>
      <c r="AE246" s="11">
        <f t="shared" si="9"/>
        <v>0.63714718184216368</v>
      </c>
      <c r="AF246" s="11">
        <f t="shared" si="10"/>
        <v>0</v>
      </c>
      <c r="AG246" s="11">
        <f t="shared" si="11"/>
        <v>0.63714718184216368</v>
      </c>
      <c r="AH246" s="11">
        <f>(Table134[[#This Row],[Survived]]-AG246)^2</f>
        <v>0.13166216764508384</v>
      </c>
    </row>
    <row r="247" spans="1:34" x14ac:dyDescent="0.25">
      <c r="A247" s="4">
        <v>1</v>
      </c>
      <c r="B247" s="4" t="s">
        <v>11</v>
      </c>
      <c r="C247" s="4">
        <v>1</v>
      </c>
      <c r="D247" s="4" t="s">
        <v>10</v>
      </c>
      <c r="E247" s="4">
        <v>17</v>
      </c>
      <c r="F247" s="5">
        <v>108.9</v>
      </c>
      <c r="G247" s="4">
        <v>1</v>
      </c>
      <c r="H247" s="4">
        <v>0</v>
      </c>
      <c r="I247" s="11">
        <f>Table134[[#This Row],[Age]]/$E$1</f>
        <v>0.21249999999999999</v>
      </c>
      <c r="J247" s="11">
        <f>LOG10(Table134[[#This Row],[Fare]]+1)</f>
        <v>2.0409976924234905</v>
      </c>
      <c r="K247" s="4">
        <f>IF(Table134[[#This Row],[Pclass]]=1,1,0)</f>
        <v>1</v>
      </c>
      <c r="L247" s="4">
        <f>IF(Table134[[#This Row],[Pclass]]=2,1,0)</f>
        <v>0</v>
      </c>
      <c r="M247" s="4">
        <f>IF(Table134[[#This Row],[Embarked]]="S",1,0)</f>
        <v>0</v>
      </c>
      <c r="N247" s="4">
        <f>IF(Table134[[#This Row],[Embarked]]="C",1,0)</f>
        <v>1</v>
      </c>
      <c r="O247" s="4">
        <f>IF(Table134[[#This Row],[Sex]]="male",1,0)</f>
        <v>0</v>
      </c>
      <c r="P247" s="4">
        <v>1</v>
      </c>
      <c r="AC247" s="12">
        <f>SUMPRODUCT(Table13[[#This Row],[SibSp]:[Ones]],$R$4:$AA$4)</f>
        <v>1.1006010547130547</v>
      </c>
      <c r="AD247" s="12">
        <f>SUMPRODUCT(Table134[[#This Row],[SibSp]:[Ones]],$R$5:$AA$5)</f>
        <v>-1.8374795991950508</v>
      </c>
      <c r="AE247" s="11">
        <f t="shared" si="9"/>
        <v>1.1006010547130547</v>
      </c>
      <c r="AF247" s="11">
        <f t="shared" si="10"/>
        <v>0</v>
      </c>
      <c r="AG247" s="11">
        <f t="shared" si="11"/>
        <v>1.1006010547130547</v>
      </c>
      <c r="AH247" s="11">
        <f>(Table134[[#This Row],[Survived]]-AG247)^2</f>
        <v>1.0120572209379024E-2</v>
      </c>
    </row>
    <row r="248" spans="1:34" x14ac:dyDescent="0.25">
      <c r="A248" s="4">
        <v>0</v>
      </c>
      <c r="B248" s="4" t="s">
        <v>11</v>
      </c>
      <c r="C248" s="4">
        <v>2</v>
      </c>
      <c r="D248" s="4" t="s">
        <v>8</v>
      </c>
      <c r="E248" s="4">
        <v>30</v>
      </c>
      <c r="F248" s="5">
        <v>24</v>
      </c>
      <c r="G248" s="4">
        <v>1</v>
      </c>
      <c r="H248" s="4">
        <v>0</v>
      </c>
      <c r="I248" s="11">
        <f>Table134[[#This Row],[Age]]/$E$1</f>
        <v>0.375</v>
      </c>
      <c r="J248" s="11">
        <f>LOG10(Table134[[#This Row],[Fare]]+1)</f>
        <v>1.3979400086720377</v>
      </c>
      <c r="K248" s="4">
        <f>IF(Table134[[#This Row],[Pclass]]=1,1,0)</f>
        <v>0</v>
      </c>
      <c r="L248" s="4">
        <f>IF(Table134[[#This Row],[Pclass]]=2,1,0)</f>
        <v>1</v>
      </c>
      <c r="M248" s="4">
        <f>IF(Table134[[#This Row],[Embarked]]="S",1,0)</f>
        <v>0</v>
      </c>
      <c r="N248" s="4">
        <f>IF(Table134[[#This Row],[Embarked]]="C",1,0)</f>
        <v>1</v>
      </c>
      <c r="O248" s="4">
        <f>IF(Table134[[#This Row],[Sex]]="male",1,0)</f>
        <v>1</v>
      </c>
      <c r="P248" s="4">
        <v>1</v>
      </c>
      <c r="AC248" s="12">
        <f>SUMPRODUCT(Table13[[#This Row],[SibSp]:[Ones]],$R$4:$AA$4)</f>
        <v>0.31047346194310887</v>
      </c>
      <c r="AD248" s="12">
        <f>SUMPRODUCT(Table134[[#This Row],[SibSp]:[Ones]],$R$5:$AA$5)</f>
        <v>-1.2645347706747412</v>
      </c>
      <c r="AE248" s="11">
        <f t="shared" si="9"/>
        <v>0.31047346194310887</v>
      </c>
      <c r="AF248" s="11">
        <f t="shared" si="10"/>
        <v>0</v>
      </c>
      <c r="AG248" s="11">
        <f t="shared" si="11"/>
        <v>0.31047346194310887</v>
      </c>
      <c r="AH248" s="11">
        <f>(Table134[[#This Row],[Survived]]-AG248)^2</f>
        <v>9.6393770570939077E-2</v>
      </c>
    </row>
    <row r="249" spans="1:34" x14ac:dyDescent="0.25">
      <c r="A249" s="4">
        <v>1</v>
      </c>
      <c r="B249" s="4" t="s">
        <v>11</v>
      </c>
      <c r="C249" s="4">
        <v>1</v>
      </c>
      <c r="D249" s="4" t="s">
        <v>10</v>
      </c>
      <c r="E249" s="4">
        <v>30</v>
      </c>
      <c r="F249" s="5">
        <v>56.929200000000002</v>
      </c>
      <c r="G249" s="4">
        <v>0</v>
      </c>
      <c r="H249" s="4">
        <v>0</v>
      </c>
      <c r="I249" s="11">
        <f>Table134[[#This Row],[Age]]/$E$1</f>
        <v>0.375</v>
      </c>
      <c r="J249" s="11">
        <f>LOG10(Table134[[#This Row],[Fare]]+1)</f>
        <v>1.7628975309505581</v>
      </c>
      <c r="K249" s="4">
        <f>IF(Table134[[#This Row],[Pclass]]=1,1,0)</f>
        <v>1</v>
      </c>
      <c r="L249" s="4">
        <f>IF(Table134[[#This Row],[Pclass]]=2,1,0)</f>
        <v>0</v>
      </c>
      <c r="M249" s="4">
        <f>IF(Table134[[#This Row],[Embarked]]="S",1,0)</f>
        <v>0</v>
      </c>
      <c r="N249" s="4">
        <f>IF(Table134[[#This Row],[Embarked]]="C",1,0)</f>
        <v>1</v>
      </c>
      <c r="O249" s="4">
        <f>IF(Table134[[#This Row],[Sex]]="male",1,0)</f>
        <v>0</v>
      </c>
      <c r="P249" s="4">
        <v>1</v>
      </c>
      <c r="AC249" s="12">
        <f>SUMPRODUCT(Table13[[#This Row],[SibSp]:[Ones]],$R$4:$AA$4)</f>
        <v>1.0504725406485456</v>
      </c>
      <c r="AD249" s="12">
        <f>SUMPRODUCT(Table134[[#This Row],[SibSp]:[Ones]],$R$5:$AA$5)</f>
        <v>-1.533716316039307</v>
      </c>
      <c r="AE249" s="11">
        <f t="shared" si="9"/>
        <v>1.0504725406485456</v>
      </c>
      <c r="AF249" s="11">
        <f t="shared" si="10"/>
        <v>0</v>
      </c>
      <c r="AG249" s="11">
        <f t="shared" si="11"/>
        <v>1.0504725406485456</v>
      </c>
      <c r="AH249" s="11">
        <f>(Table134[[#This Row],[Survived]]-AG249)^2</f>
        <v>2.547477359519084E-3</v>
      </c>
    </row>
    <row r="250" spans="1:34" x14ac:dyDescent="0.25">
      <c r="A250" s="4">
        <v>1</v>
      </c>
      <c r="B250" s="4" t="s">
        <v>11</v>
      </c>
      <c r="C250" s="4">
        <v>1</v>
      </c>
      <c r="D250" s="4" t="s">
        <v>10</v>
      </c>
      <c r="E250" s="4">
        <v>24</v>
      </c>
      <c r="F250" s="5">
        <v>83.158299999999997</v>
      </c>
      <c r="G250" s="4">
        <v>0</v>
      </c>
      <c r="H250" s="4">
        <v>0</v>
      </c>
      <c r="I250" s="11">
        <f>Table134[[#This Row],[Age]]/$E$1</f>
        <v>0.3</v>
      </c>
      <c r="J250" s="11">
        <f>LOG10(Table134[[#This Row],[Fare]]+1)</f>
        <v>1.9250969541376577</v>
      </c>
      <c r="K250" s="4">
        <f>IF(Table134[[#This Row],[Pclass]]=1,1,0)</f>
        <v>1</v>
      </c>
      <c r="L250" s="4">
        <f>IF(Table134[[#This Row],[Pclass]]=2,1,0)</f>
        <v>0</v>
      </c>
      <c r="M250" s="4">
        <f>IF(Table134[[#This Row],[Embarked]]="S",1,0)</f>
        <v>0</v>
      </c>
      <c r="N250" s="4">
        <f>IF(Table134[[#This Row],[Embarked]]="C",1,0)</f>
        <v>1</v>
      </c>
      <c r="O250" s="4">
        <f>IF(Table134[[#This Row],[Sex]]="male",1,0)</f>
        <v>0</v>
      </c>
      <c r="P250" s="4">
        <v>1</v>
      </c>
      <c r="AC250" s="12">
        <f>SUMPRODUCT(Table13[[#This Row],[SibSp]:[Ones]],$R$4:$AA$4)</f>
        <v>1.1016857299263134</v>
      </c>
      <c r="AD250" s="12">
        <f>SUMPRODUCT(Table134[[#This Row],[SibSp]:[Ones]],$R$5:$AA$5)</f>
        <v>-1.6420410648710295</v>
      </c>
      <c r="AE250" s="11">
        <f t="shared" si="9"/>
        <v>1.1016857299263134</v>
      </c>
      <c r="AF250" s="11">
        <f t="shared" si="10"/>
        <v>0</v>
      </c>
      <c r="AG250" s="11">
        <f t="shared" si="11"/>
        <v>1.1016857299263134</v>
      </c>
      <c r="AH250" s="11">
        <f>(Table134[[#This Row],[Survived]]-AG250)^2</f>
        <v>1.0339987670647153E-2</v>
      </c>
    </row>
    <row r="251" spans="1:34" x14ac:dyDescent="0.25">
      <c r="A251" s="4">
        <v>1</v>
      </c>
      <c r="B251" s="4" t="s">
        <v>11</v>
      </c>
      <c r="C251" s="4">
        <v>1</v>
      </c>
      <c r="D251" s="4" t="s">
        <v>10</v>
      </c>
      <c r="E251" s="4">
        <v>18</v>
      </c>
      <c r="F251" s="5">
        <v>262.375</v>
      </c>
      <c r="G251" s="4">
        <v>2</v>
      </c>
      <c r="H251" s="4">
        <v>2</v>
      </c>
      <c r="I251" s="11">
        <f>Table134[[#This Row],[Age]]/$E$1</f>
        <v>0.22500000000000001</v>
      </c>
      <c r="J251" s="11">
        <f>LOG10(Table134[[#This Row],[Fare]]+1)</f>
        <v>2.4205745486161567</v>
      </c>
      <c r="K251" s="4">
        <f>IF(Table134[[#This Row],[Pclass]]=1,1,0)</f>
        <v>1</v>
      </c>
      <c r="L251" s="4">
        <f>IF(Table134[[#This Row],[Pclass]]=2,1,0)</f>
        <v>0</v>
      </c>
      <c r="M251" s="4">
        <f>IF(Table134[[#This Row],[Embarked]]="S",1,0)</f>
        <v>0</v>
      </c>
      <c r="N251" s="4">
        <f>IF(Table134[[#This Row],[Embarked]]="C",1,0)</f>
        <v>1</v>
      </c>
      <c r="O251" s="4">
        <f>IF(Table134[[#This Row],[Sex]]="male",1,0)</f>
        <v>0</v>
      </c>
      <c r="P251" s="4">
        <v>1</v>
      </c>
      <c r="AC251" s="12">
        <f>SUMPRODUCT(Table13[[#This Row],[SibSp]:[Ones]],$R$4:$AA$4)</f>
        <v>1.0244590945162617</v>
      </c>
      <c r="AD251" s="12">
        <f>SUMPRODUCT(Table134[[#This Row],[SibSp]:[Ones]],$R$5:$AA$5)</f>
        <v>-2.9623346651482736</v>
      </c>
      <c r="AE251" s="11">
        <f t="shared" si="9"/>
        <v>1.0244590945162617</v>
      </c>
      <c r="AF251" s="11">
        <f t="shared" si="10"/>
        <v>0</v>
      </c>
      <c r="AG251" s="11">
        <f t="shared" si="11"/>
        <v>1.0244590945162617</v>
      </c>
      <c r="AH251" s="11">
        <f>(Table134[[#This Row],[Survived]]-AG251)^2</f>
        <v>5.9824730455542384E-4</v>
      </c>
    </row>
    <row r="252" spans="1:34" x14ac:dyDescent="0.25">
      <c r="A252" s="4">
        <v>0</v>
      </c>
      <c r="B252" s="4" t="s">
        <v>9</v>
      </c>
      <c r="C252" s="4">
        <v>2</v>
      </c>
      <c r="D252" s="4" t="s">
        <v>10</v>
      </c>
      <c r="E252" s="4">
        <v>26</v>
      </c>
      <c r="F252" s="5">
        <v>26</v>
      </c>
      <c r="G252" s="4">
        <v>1</v>
      </c>
      <c r="H252" s="4">
        <v>1</v>
      </c>
      <c r="I252" s="11">
        <f>Table134[[#This Row],[Age]]/$E$1</f>
        <v>0.32500000000000001</v>
      </c>
      <c r="J252" s="11">
        <f>LOG10(Table134[[#This Row],[Fare]]+1)</f>
        <v>1.4313637641589874</v>
      </c>
      <c r="K252" s="4">
        <f>IF(Table134[[#This Row],[Pclass]]=1,1,0)</f>
        <v>0</v>
      </c>
      <c r="L252" s="4">
        <f>IF(Table134[[#This Row],[Pclass]]=2,1,0)</f>
        <v>1</v>
      </c>
      <c r="M252" s="4">
        <f>IF(Table134[[#This Row],[Embarked]]="S",1,0)</f>
        <v>1</v>
      </c>
      <c r="N252" s="4">
        <f>IF(Table134[[#This Row],[Embarked]]="C",1,0)</f>
        <v>0</v>
      </c>
      <c r="O252" s="4">
        <f>IF(Table134[[#This Row],[Sex]]="male",1,0)</f>
        <v>0</v>
      </c>
      <c r="P252" s="4">
        <v>1</v>
      </c>
      <c r="AC252" s="12">
        <f>SUMPRODUCT(Table13[[#This Row],[SibSp]:[Ones]],$R$4:$AA$4)</f>
        <v>0.74683311517958906</v>
      </c>
      <c r="AD252" s="12">
        <f>SUMPRODUCT(Table134[[#This Row],[SibSp]:[Ones]],$R$5:$AA$5)</f>
        <v>-2.1944273400344372</v>
      </c>
      <c r="AE252" s="11">
        <f t="shared" si="9"/>
        <v>0.74683311517958906</v>
      </c>
      <c r="AF252" s="11">
        <f t="shared" si="10"/>
        <v>0</v>
      </c>
      <c r="AG252" s="11">
        <f t="shared" si="11"/>
        <v>0.74683311517958906</v>
      </c>
      <c r="AH252" s="11">
        <f>(Table134[[#This Row],[Survived]]-AG252)^2</f>
        <v>0.55775970192884938</v>
      </c>
    </row>
    <row r="253" spans="1:34" x14ac:dyDescent="0.25">
      <c r="A253" s="4">
        <v>0</v>
      </c>
      <c r="B253" s="4" t="s">
        <v>9</v>
      </c>
      <c r="C253" s="4">
        <v>3</v>
      </c>
      <c r="D253" s="4" t="s">
        <v>8</v>
      </c>
      <c r="E253" s="4">
        <v>28</v>
      </c>
      <c r="F253" s="5">
        <v>7.8958000000000004</v>
      </c>
      <c r="G253" s="4">
        <v>0</v>
      </c>
      <c r="H253" s="4">
        <v>0</v>
      </c>
      <c r="I253" s="11">
        <f>Table134[[#This Row],[Age]]/$E$1</f>
        <v>0.35</v>
      </c>
      <c r="J253" s="11">
        <f>LOG10(Table134[[#This Row],[Fare]]+1)</f>
        <v>0.94918501031343461</v>
      </c>
      <c r="K253" s="4">
        <f>IF(Table134[[#This Row],[Pclass]]=1,1,0)</f>
        <v>0</v>
      </c>
      <c r="L253" s="4">
        <f>IF(Table134[[#This Row],[Pclass]]=2,1,0)</f>
        <v>0</v>
      </c>
      <c r="M253" s="4">
        <f>IF(Table134[[#This Row],[Embarked]]="S",1,0)</f>
        <v>1</v>
      </c>
      <c r="N253" s="4">
        <f>IF(Table134[[#This Row],[Embarked]]="C",1,0)</f>
        <v>0</v>
      </c>
      <c r="O253" s="4">
        <f>IF(Table134[[#This Row],[Sex]]="male",1,0)</f>
        <v>1</v>
      </c>
      <c r="P253" s="4">
        <v>1</v>
      </c>
      <c r="AC253" s="12">
        <f>SUMPRODUCT(Table13[[#This Row],[SibSp]:[Ones]],$R$4:$AA$4)</f>
        <v>9.4243618340280833E-2</v>
      </c>
      <c r="AD253" s="12">
        <f>SUMPRODUCT(Table134[[#This Row],[SibSp]:[Ones]],$R$5:$AA$5)</f>
        <v>-1.5287578100777559</v>
      </c>
      <c r="AE253" s="11">
        <f t="shared" si="9"/>
        <v>9.4243618340280833E-2</v>
      </c>
      <c r="AF253" s="11">
        <f t="shared" si="10"/>
        <v>0</v>
      </c>
      <c r="AG253" s="11">
        <f t="shared" si="11"/>
        <v>9.4243618340280833E-2</v>
      </c>
      <c r="AH253" s="11">
        <f>(Table134[[#This Row],[Survived]]-AG253)^2</f>
        <v>8.8818595978685175E-3</v>
      </c>
    </row>
    <row r="254" spans="1:34" x14ac:dyDescent="0.25">
      <c r="A254" s="4">
        <v>0</v>
      </c>
      <c r="B254" s="4" t="s">
        <v>9</v>
      </c>
      <c r="C254" s="4">
        <v>2</v>
      </c>
      <c r="D254" s="4" t="s">
        <v>8</v>
      </c>
      <c r="E254" s="4">
        <v>43</v>
      </c>
      <c r="F254" s="5">
        <v>26.25</v>
      </c>
      <c r="G254" s="4">
        <v>1</v>
      </c>
      <c r="H254" s="4">
        <v>1</v>
      </c>
      <c r="I254" s="11">
        <f>Table134[[#This Row],[Age]]/$E$1</f>
        <v>0.53749999999999998</v>
      </c>
      <c r="J254" s="11">
        <f>LOG10(Table134[[#This Row],[Fare]]+1)</f>
        <v>1.4353665066126613</v>
      </c>
      <c r="K254" s="4">
        <f>IF(Table134[[#This Row],[Pclass]]=1,1,0)</f>
        <v>0</v>
      </c>
      <c r="L254" s="4">
        <f>IF(Table134[[#This Row],[Pclass]]=2,1,0)</f>
        <v>1</v>
      </c>
      <c r="M254" s="4">
        <f>IF(Table134[[#This Row],[Embarked]]="S",1,0)</f>
        <v>1</v>
      </c>
      <c r="N254" s="4">
        <f>IF(Table134[[#This Row],[Embarked]]="C",1,0)</f>
        <v>0</v>
      </c>
      <c r="O254" s="4">
        <f>IF(Table134[[#This Row],[Sex]]="male",1,0)</f>
        <v>1</v>
      </c>
      <c r="P254" s="4">
        <v>1</v>
      </c>
      <c r="AC254" s="12">
        <f>SUMPRODUCT(Table13[[#This Row],[SibSp]:[Ones]],$R$4:$AA$4)</f>
        <v>0.13518222368006882</v>
      </c>
      <c r="AD254" s="12">
        <f>SUMPRODUCT(Table134[[#This Row],[SibSp]:[Ones]],$R$5:$AA$5)</f>
        <v>-2.2543752982384913</v>
      </c>
      <c r="AE254" s="11">
        <f t="shared" si="9"/>
        <v>0.13518222368006882</v>
      </c>
      <c r="AF254" s="11">
        <f t="shared" si="10"/>
        <v>0</v>
      </c>
      <c r="AG254" s="11">
        <f t="shared" si="11"/>
        <v>0.13518222368006882</v>
      </c>
      <c r="AH254" s="11">
        <f>(Table134[[#This Row],[Survived]]-AG254)^2</f>
        <v>1.8274233599088162E-2</v>
      </c>
    </row>
    <row r="255" spans="1:34" x14ac:dyDescent="0.25">
      <c r="A255" s="4">
        <v>1</v>
      </c>
      <c r="B255" s="4" t="s">
        <v>9</v>
      </c>
      <c r="C255" s="4">
        <v>3</v>
      </c>
      <c r="D255" s="4" t="s">
        <v>10</v>
      </c>
      <c r="E255" s="4">
        <v>26</v>
      </c>
      <c r="F255" s="5">
        <v>7.8541999999999996</v>
      </c>
      <c r="G255" s="4">
        <v>0</v>
      </c>
      <c r="H255" s="4">
        <v>0</v>
      </c>
      <c r="I255" s="11">
        <f>Table134[[#This Row],[Age]]/$E$1</f>
        <v>0.32500000000000001</v>
      </c>
      <c r="J255" s="11">
        <f>LOG10(Table134[[#This Row],[Fare]]+1)</f>
        <v>0.94714932766263737</v>
      </c>
      <c r="K255" s="4">
        <f>IF(Table134[[#This Row],[Pclass]]=1,1,0)</f>
        <v>0</v>
      </c>
      <c r="L255" s="4">
        <f>IF(Table134[[#This Row],[Pclass]]=2,1,0)</f>
        <v>0</v>
      </c>
      <c r="M255" s="4">
        <f>IF(Table134[[#This Row],[Embarked]]="S",1,0)</f>
        <v>1</v>
      </c>
      <c r="N255" s="4">
        <f>IF(Table134[[#This Row],[Embarked]]="C",1,0)</f>
        <v>0</v>
      </c>
      <c r="O255" s="4">
        <f>IF(Table134[[#This Row],[Sex]]="male",1,0)</f>
        <v>0</v>
      </c>
      <c r="P255" s="4">
        <v>1</v>
      </c>
      <c r="AC255" s="12">
        <f>SUMPRODUCT(Table13[[#This Row],[SibSp]:[Ones]],$R$4:$AA$4)</f>
        <v>0.59741341538970083</v>
      </c>
      <c r="AD255" s="12">
        <f>SUMPRODUCT(Table134[[#This Row],[SibSp]:[Ones]],$R$5:$AA$5)</f>
        <v>-1.4512747153979213</v>
      </c>
      <c r="AE255" s="11">
        <f t="shared" si="9"/>
        <v>0.59741341538970083</v>
      </c>
      <c r="AF255" s="11">
        <f t="shared" si="10"/>
        <v>0</v>
      </c>
      <c r="AG255" s="11">
        <f t="shared" si="11"/>
        <v>0.59741341538970083</v>
      </c>
      <c r="AH255" s="11">
        <f>(Table134[[#This Row],[Survived]]-AG255)^2</f>
        <v>0.16207595810818556</v>
      </c>
    </row>
    <row r="256" spans="1:34" x14ac:dyDescent="0.25">
      <c r="A256" s="4">
        <v>1</v>
      </c>
      <c r="B256" s="4" t="s">
        <v>9</v>
      </c>
      <c r="C256" s="4">
        <v>2</v>
      </c>
      <c r="D256" s="4" t="s">
        <v>10</v>
      </c>
      <c r="E256" s="4">
        <v>24</v>
      </c>
      <c r="F256" s="5">
        <v>26</v>
      </c>
      <c r="G256" s="4">
        <v>1</v>
      </c>
      <c r="H256" s="4">
        <v>0</v>
      </c>
      <c r="I256" s="11">
        <f>Table134[[#This Row],[Age]]/$E$1</f>
        <v>0.3</v>
      </c>
      <c r="J256" s="11">
        <f>LOG10(Table134[[#This Row],[Fare]]+1)</f>
        <v>1.4313637641589874</v>
      </c>
      <c r="K256" s="4">
        <f>IF(Table134[[#This Row],[Pclass]]=1,1,0)</f>
        <v>0</v>
      </c>
      <c r="L256" s="4">
        <f>IF(Table134[[#This Row],[Pclass]]=2,1,0)</f>
        <v>1</v>
      </c>
      <c r="M256" s="4">
        <f>IF(Table134[[#This Row],[Embarked]]="S",1,0)</f>
        <v>1</v>
      </c>
      <c r="N256" s="4">
        <f>IF(Table134[[#This Row],[Embarked]]="C",1,0)</f>
        <v>0</v>
      </c>
      <c r="O256" s="4">
        <f>IF(Table134[[#This Row],[Sex]]="male",1,0)</f>
        <v>0</v>
      </c>
      <c r="P256" s="4">
        <v>1</v>
      </c>
      <c r="AC256" s="12">
        <f>SUMPRODUCT(Table13[[#This Row],[SibSp]:[Ones]],$R$4:$AA$4)</f>
        <v>0.77621115985372269</v>
      </c>
      <c r="AD256" s="12">
        <f>SUMPRODUCT(Table134[[#This Row],[SibSp]:[Ones]],$R$5:$AA$5)</f>
        <v>-1.8091673066461509</v>
      </c>
      <c r="AE256" s="11">
        <f t="shared" si="9"/>
        <v>0.77621115985372269</v>
      </c>
      <c r="AF256" s="11">
        <f t="shared" si="10"/>
        <v>0</v>
      </c>
      <c r="AG256" s="11">
        <f t="shared" si="11"/>
        <v>0.77621115985372269</v>
      </c>
      <c r="AH256" s="11">
        <f>(Table134[[#This Row],[Survived]]-AG256)^2</f>
        <v>5.0081444974016058E-2</v>
      </c>
    </row>
    <row r="257" spans="1:34" x14ac:dyDescent="0.25">
      <c r="A257" s="4">
        <v>0</v>
      </c>
      <c r="B257" s="4" t="s">
        <v>9</v>
      </c>
      <c r="C257" s="4">
        <v>2</v>
      </c>
      <c r="D257" s="4" t="s">
        <v>8</v>
      </c>
      <c r="E257" s="4">
        <v>54</v>
      </c>
      <c r="F257" s="5">
        <v>14</v>
      </c>
      <c r="G257" s="4">
        <v>0</v>
      </c>
      <c r="H257" s="4">
        <v>0</v>
      </c>
      <c r="I257" s="11">
        <f>Table134[[#This Row],[Age]]/$E$1</f>
        <v>0.67500000000000004</v>
      </c>
      <c r="J257" s="11">
        <f>LOG10(Table134[[#This Row],[Fare]]+1)</f>
        <v>1.1760912590556813</v>
      </c>
      <c r="K257" s="4">
        <f>IF(Table134[[#This Row],[Pclass]]=1,1,0)</f>
        <v>0</v>
      </c>
      <c r="L257" s="4">
        <f>IF(Table134[[#This Row],[Pclass]]=2,1,0)</f>
        <v>1</v>
      </c>
      <c r="M257" s="4">
        <f>IF(Table134[[#This Row],[Embarked]]="S",1,0)</f>
        <v>1</v>
      </c>
      <c r="N257" s="4">
        <f>IF(Table134[[#This Row],[Embarked]]="C",1,0)</f>
        <v>0</v>
      </c>
      <c r="O257" s="4">
        <f>IF(Table134[[#This Row],[Sex]]="male",1,0)</f>
        <v>1</v>
      </c>
      <c r="P257" s="4">
        <v>1</v>
      </c>
      <c r="AC257" s="12">
        <f>SUMPRODUCT(Table13[[#This Row],[SibSp]:[Ones]],$R$4:$AA$4)</f>
        <v>0.11533505120164056</v>
      </c>
      <c r="AD257" s="12">
        <f>SUMPRODUCT(Table134[[#This Row],[SibSp]:[Ones]],$R$5:$AA$5)</f>
        <v>-1.5770533683555892</v>
      </c>
      <c r="AE257" s="11">
        <f t="shared" si="9"/>
        <v>0.11533505120164056</v>
      </c>
      <c r="AF257" s="11">
        <f t="shared" si="10"/>
        <v>0</v>
      </c>
      <c r="AG257" s="11">
        <f t="shared" si="11"/>
        <v>0.11533505120164056</v>
      </c>
      <c r="AH257" s="11">
        <f>(Table134[[#This Row],[Survived]]-AG257)^2</f>
        <v>1.3302174035685049E-2</v>
      </c>
    </row>
    <row r="258" spans="1:34" x14ac:dyDescent="0.25">
      <c r="A258" s="4">
        <v>1</v>
      </c>
      <c r="B258" s="4" t="s">
        <v>9</v>
      </c>
      <c r="C258" s="4">
        <v>1</v>
      </c>
      <c r="D258" s="4" t="s">
        <v>10</v>
      </c>
      <c r="E258" s="4">
        <v>31</v>
      </c>
      <c r="F258" s="5">
        <v>164.86670000000001</v>
      </c>
      <c r="G258" s="4">
        <v>0</v>
      </c>
      <c r="H258" s="4">
        <v>2</v>
      </c>
      <c r="I258" s="11">
        <f>Table134[[#This Row],[Age]]/$E$1</f>
        <v>0.38750000000000001</v>
      </c>
      <c r="J258" s="11">
        <f>LOG10(Table134[[#This Row],[Fare]]+1)</f>
        <v>2.2197592042409209</v>
      </c>
      <c r="K258" s="4">
        <f>IF(Table134[[#This Row],[Pclass]]=1,1,0)</f>
        <v>1</v>
      </c>
      <c r="L258" s="4">
        <f>IF(Table134[[#This Row],[Pclass]]=2,1,0)</f>
        <v>0</v>
      </c>
      <c r="M258" s="4">
        <f>IF(Table134[[#This Row],[Embarked]]="S",1,0)</f>
        <v>1</v>
      </c>
      <c r="N258" s="4">
        <f>IF(Table134[[#This Row],[Embarked]]="C",1,0)</f>
        <v>0</v>
      </c>
      <c r="O258" s="4">
        <f>IF(Table134[[#This Row],[Sex]]="male",1,0)</f>
        <v>0</v>
      </c>
      <c r="P258" s="4">
        <v>1</v>
      </c>
      <c r="AC258" s="12">
        <f>SUMPRODUCT(Table13[[#This Row],[SibSp]:[Ones]],$R$4:$AA$4)</f>
        <v>0.96726660174237811</v>
      </c>
      <c r="AD258" s="12">
        <f>SUMPRODUCT(Table134[[#This Row],[SibSp]:[Ones]],$R$5:$AA$5)</f>
        <v>-3.1870410944988699</v>
      </c>
      <c r="AE258" s="11">
        <f t="shared" si="9"/>
        <v>0.96726660174237811</v>
      </c>
      <c r="AF258" s="11">
        <f t="shared" si="10"/>
        <v>0</v>
      </c>
      <c r="AG258" s="11">
        <f t="shared" si="11"/>
        <v>0.96726660174237811</v>
      </c>
      <c r="AH258" s="11">
        <f>(Table134[[#This Row],[Survived]]-AG258)^2</f>
        <v>1.071475361492084E-3</v>
      </c>
    </row>
    <row r="259" spans="1:34" x14ac:dyDescent="0.25">
      <c r="A259" s="4">
        <v>1</v>
      </c>
      <c r="B259" s="4" t="s">
        <v>11</v>
      </c>
      <c r="C259" s="4">
        <v>1</v>
      </c>
      <c r="D259" s="4" t="s">
        <v>10</v>
      </c>
      <c r="E259" s="4">
        <v>40</v>
      </c>
      <c r="F259" s="5">
        <v>134.5</v>
      </c>
      <c r="G259" s="4">
        <v>1</v>
      </c>
      <c r="H259" s="4">
        <v>1</v>
      </c>
      <c r="I259" s="11">
        <f>Table134[[#This Row],[Age]]/$E$1</f>
        <v>0.5</v>
      </c>
      <c r="J259" s="11">
        <f>LOG10(Table134[[#This Row],[Fare]]+1)</f>
        <v>2.1319392952104246</v>
      </c>
      <c r="K259" s="4">
        <f>IF(Table134[[#This Row],[Pclass]]=1,1,0)</f>
        <v>1</v>
      </c>
      <c r="L259" s="4">
        <f>IF(Table134[[#This Row],[Pclass]]=2,1,0)</f>
        <v>0</v>
      </c>
      <c r="M259" s="4">
        <f>IF(Table134[[#This Row],[Embarked]]="S",1,0)</f>
        <v>0</v>
      </c>
      <c r="N259" s="4">
        <f>IF(Table134[[#This Row],[Embarked]]="C",1,0)</f>
        <v>1</v>
      </c>
      <c r="O259" s="4">
        <f>IF(Table134[[#This Row],[Sex]]="male",1,0)</f>
        <v>0</v>
      </c>
      <c r="P259" s="4">
        <v>1</v>
      </c>
      <c r="AC259" s="12">
        <f>SUMPRODUCT(Table13[[#This Row],[SibSp]:[Ones]],$R$4:$AA$4)</f>
        <v>0.92358108782606252</v>
      </c>
      <c r="AD259" s="12">
        <f>SUMPRODUCT(Table134[[#This Row],[SibSp]:[Ones]],$R$5:$AA$5)</f>
        <v>-2.2530070852546484</v>
      </c>
      <c r="AE259" s="11">
        <f t="shared" si="9"/>
        <v>0.92358108782606252</v>
      </c>
      <c r="AF259" s="11">
        <f t="shared" si="10"/>
        <v>0</v>
      </c>
      <c r="AG259" s="11">
        <f t="shared" si="11"/>
        <v>0.92358108782606252</v>
      </c>
      <c r="AH259" s="11">
        <f>(Table134[[#This Row],[Survived]]-AG259)^2</f>
        <v>5.8398501378479697E-3</v>
      </c>
    </row>
    <row r="260" spans="1:34" x14ac:dyDescent="0.25">
      <c r="A260" s="4">
        <v>0</v>
      </c>
      <c r="B260" s="4" t="s">
        <v>9</v>
      </c>
      <c r="C260" s="4">
        <v>3</v>
      </c>
      <c r="D260" s="4" t="s">
        <v>8</v>
      </c>
      <c r="E260" s="4">
        <v>22</v>
      </c>
      <c r="F260" s="5">
        <v>7.25</v>
      </c>
      <c r="G260" s="4">
        <v>0</v>
      </c>
      <c r="H260" s="4">
        <v>0</v>
      </c>
      <c r="I260" s="11">
        <f>Table134[[#This Row],[Age]]/$E$1</f>
        <v>0.27500000000000002</v>
      </c>
      <c r="J260" s="11">
        <f>LOG10(Table134[[#This Row],[Fare]]+1)</f>
        <v>0.91645394854992512</v>
      </c>
      <c r="K260" s="4">
        <f>IF(Table134[[#This Row],[Pclass]]=1,1,0)</f>
        <v>0</v>
      </c>
      <c r="L260" s="4">
        <f>IF(Table134[[#This Row],[Pclass]]=2,1,0)</f>
        <v>0</v>
      </c>
      <c r="M260" s="4">
        <f>IF(Table134[[#This Row],[Embarked]]="S",1,0)</f>
        <v>1</v>
      </c>
      <c r="N260" s="4">
        <f>IF(Table134[[#This Row],[Embarked]]="C",1,0)</f>
        <v>0</v>
      </c>
      <c r="O260" s="4">
        <f>IF(Table134[[#This Row],[Sex]]="male",1,0)</f>
        <v>1</v>
      </c>
      <c r="P260" s="4">
        <v>1</v>
      </c>
      <c r="AC260" s="12">
        <f>SUMPRODUCT(Table13[[#This Row],[SibSp]:[Ones]],$R$4:$AA$4)</f>
        <v>0.13610324000618901</v>
      </c>
      <c r="AD260" s="12">
        <f>SUMPRODUCT(Table134[[#This Row],[SibSp]:[Ones]],$R$5:$AA$5)</f>
        <v>-1.5159156315794406</v>
      </c>
      <c r="AE260" s="11">
        <f t="shared" si="9"/>
        <v>0.13610324000618901</v>
      </c>
      <c r="AF260" s="11">
        <f t="shared" si="10"/>
        <v>0</v>
      </c>
      <c r="AG260" s="11">
        <f t="shared" si="11"/>
        <v>0.13610324000618901</v>
      </c>
      <c r="AH260" s="11">
        <f>(Table134[[#This Row],[Survived]]-AG260)^2</f>
        <v>1.8524091940182289E-2</v>
      </c>
    </row>
    <row r="261" spans="1:34" x14ac:dyDescent="0.25">
      <c r="A261" s="4">
        <v>0</v>
      </c>
      <c r="B261" s="4" t="s">
        <v>9</v>
      </c>
      <c r="C261" s="4">
        <v>3</v>
      </c>
      <c r="D261" s="4" t="s">
        <v>8</v>
      </c>
      <c r="E261" s="4">
        <v>27</v>
      </c>
      <c r="F261" s="5">
        <v>7.8958000000000004</v>
      </c>
      <c r="G261" s="4">
        <v>0</v>
      </c>
      <c r="H261" s="4">
        <v>0</v>
      </c>
      <c r="I261" s="11">
        <f>Table134[[#This Row],[Age]]/$E$1</f>
        <v>0.33750000000000002</v>
      </c>
      <c r="J261" s="11">
        <f>LOG10(Table134[[#This Row],[Fare]]+1)</f>
        <v>0.94918501031343461</v>
      </c>
      <c r="K261" s="4">
        <f>IF(Table134[[#This Row],[Pclass]]=1,1,0)</f>
        <v>0</v>
      </c>
      <c r="L261" s="4">
        <f>IF(Table134[[#This Row],[Pclass]]=2,1,0)</f>
        <v>0</v>
      </c>
      <c r="M261" s="4">
        <f>IF(Table134[[#This Row],[Embarked]]="S",1,0)</f>
        <v>1</v>
      </c>
      <c r="N261" s="4">
        <f>IF(Table134[[#This Row],[Embarked]]="C",1,0)</f>
        <v>0</v>
      </c>
      <c r="O261" s="4">
        <f>IF(Table134[[#This Row],[Sex]]="male",1,0)</f>
        <v>1</v>
      </c>
      <c r="P261" s="4">
        <v>1</v>
      </c>
      <c r="AC261" s="12">
        <f>SUMPRODUCT(Table13[[#This Row],[SibSp]:[Ones]],$R$4:$AA$4)</f>
        <v>0.10148198381241524</v>
      </c>
      <c r="AD261" s="12">
        <f>SUMPRODUCT(Table134[[#This Row],[SibSp]:[Ones]],$R$5:$AA$5)</f>
        <v>-1.5300083328816549</v>
      </c>
      <c r="AE261" s="11">
        <f t="shared" ref="AE261:AE324" si="12">IF(AC261&lt;0,0,AC261)</f>
        <v>0.10148198381241524</v>
      </c>
      <c r="AF261" s="11">
        <f t="shared" ref="AF261:AF324" si="13">IF(AD261&lt;0,0,AD261)</f>
        <v>0</v>
      </c>
      <c r="AG261" s="11">
        <f t="shared" ref="AG261:AG324" si="14">AE261+AF261</f>
        <v>0.10148198381241524</v>
      </c>
      <c r="AH261" s="11">
        <f>(Table134[[#This Row],[Survived]]-AG261)^2</f>
        <v>1.029859303850331E-2</v>
      </c>
    </row>
    <row r="262" spans="1:34" x14ac:dyDescent="0.25">
      <c r="A262" s="4">
        <v>1</v>
      </c>
      <c r="B262" s="4" t="s">
        <v>12</v>
      </c>
      <c r="C262" s="4">
        <v>2</v>
      </c>
      <c r="D262" s="4" t="s">
        <v>10</v>
      </c>
      <c r="E262" s="4">
        <v>30</v>
      </c>
      <c r="F262" s="5">
        <v>12.35</v>
      </c>
      <c r="G262" s="4">
        <v>0</v>
      </c>
      <c r="H262" s="4">
        <v>0</v>
      </c>
      <c r="I262" s="11">
        <f>Table134[[#This Row],[Age]]/$E$1</f>
        <v>0.375</v>
      </c>
      <c r="J262" s="11">
        <f>LOG10(Table134[[#This Row],[Fare]]+1)</f>
        <v>1.1254812657005939</v>
      </c>
      <c r="K262" s="4">
        <f>IF(Table134[[#This Row],[Pclass]]=1,1,0)</f>
        <v>0</v>
      </c>
      <c r="L262" s="4">
        <f>IF(Table134[[#This Row],[Pclass]]=2,1,0)</f>
        <v>1</v>
      </c>
      <c r="M262" s="4">
        <f>IF(Table134[[#This Row],[Embarked]]="S",1,0)</f>
        <v>0</v>
      </c>
      <c r="N262" s="4">
        <f>IF(Table134[[#This Row],[Embarked]]="C",1,0)</f>
        <v>0</v>
      </c>
      <c r="O262" s="4">
        <f>IF(Table134[[#This Row],[Sex]]="male",1,0)</f>
        <v>0</v>
      </c>
      <c r="P262" s="4">
        <v>1</v>
      </c>
      <c r="AC262" s="12">
        <f>SUMPRODUCT(Table13[[#This Row],[SibSp]:[Ones]],$R$4:$AA$4)</f>
        <v>0.73404496143466436</v>
      </c>
      <c r="AD262" s="12">
        <f>SUMPRODUCT(Table134[[#This Row],[SibSp]:[Ones]],$R$5:$AA$5)</f>
        <v>-0.85859787062694559</v>
      </c>
      <c r="AE262" s="11">
        <f t="shared" si="12"/>
        <v>0.73404496143466436</v>
      </c>
      <c r="AF262" s="11">
        <f t="shared" si="13"/>
        <v>0</v>
      </c>
      <c r="AG262" s="11">
        <f t="shared" si="14"/>
        <v>0.73404496143466436</v>
      </c>
      <c r="AH262" s="11">
        <f>(Table134[[#This Row],[Survived]]-AG262)^2</f>
        <v>7.0732082538289165E-2</v>
      </c>
    </row>
    <row r="263" spans="1:34" x14ac:dyDescent="0.25">
      <c r="A263" s="4">
        <v>1</v>
      </c>
      <c r="B263" s="4" t="s">
        <v>9</v>
      </c>
      <c r="C263" s="4">
        <v>2</v>
      </c>
      <c r="D263" s="4" t="s">
        <v>10</v>
      </c>
      <c r="E263" s="4">
        <v>22</v>
      </c>
      <c r="F263" s="5">
        <v>29</v>
      </c>
      <c r="G263" s="4">
        <v>1</v>
      </c>
      <c r="H263" s="4">
        <v>1</v>
      </c>
      <c r="I263" s="11">
        <f>Table134[[#This Row],[Age]]/$E$1</f>
        <v>0.27500000000000002</v>
      </c>
      <c r="J263" s="11">
        <f>LOG10(Table134[[#This Row],[Fare]]+1)</f>
        <v>1.4771212547196624</v>
      </c>
      <c r="K263" s="4">
        <f>IF(Table134[[#This Row],[Pclass]]=1,1,0)</f>
        <v>0</v>
      </c>
      <c r="L263" s="4">
        <f>IF(Table134[[#This Row],[Pclass]]=2,1,0)</f>
        <v>1</v>
      </c>
      <c r="M263" s="4">
        <f>IF(Table134[[#This Row],[Embarked]]="S",1,0)</f>
        <v>1</v>
      </c>
      <c r="N263" s="4">
        <f>IF(Table134[[#This Row],[Embarked]]="C",1,0)</f>
        <v>0</v>
      </c>
      <c r="O263" s="4">
        <f>IF(Table134[[#This Row],[Sex]]="male",1,0)</f>
        <v>0</v>
      </c>
      <c r="P263" s="4">
        <v>1</v>
      </c>
      <c r="AC263" s="12">
        <f>SUMPRODUCT(Table13[[#This Row],[SibSp]:[Ones]],$R$4:$AA$4)</f>
        <v>0.77798220994626155</v>
      </c>
      <c r="AD263" s="12">
        <f>SUMPRODUCT(Table134[[#This Row],[SibSp]:[Ones]],$R$5:$AA$5)</f>
        <v>-2.2278718502743082</v>
      </c>
      <c r="AE263" s="11">
        <f t="shared" si="12"/>
        <v>0.77798220994626155</v>
      </c>
      <c r="AF263" s="11">
        <f t="shared" si="13"/>
        <v>0</v>
      </c>
      <c r="AG263" s="11">
        <f t="shared" si="14"/>
        <v>0.77798220994626155</v>
      </c>
      <c r="AH263" s="11">
        <f>(Table134[[#This Row],[Survived]]-AG263)^2</f>
        <v>4.9291899100345885E-2</v>
      </c>
    </row>
    <row r="264" spans="1:34" x14ac:dyDescent="0.25">
      <c r="A264" s="4">
        <v>1</v>
      </c>
      <c r="B264" s="4" t="s">
        <v>11</v>
      </c>
      <c r="C264" s="4">
        <v>1</v>
      </c>
      <c r="D264" s="4" t="s">
        <v>10</v>
      </c>
      <c r="E264" s="4">
        <v>36</v>
      </c>
      <c r="F264" s="5">
        <v>135.63329999999999</v>
      </c>
      <c r="G264" s="4">
        <v>0</v>
      </c>
      <c r="H264" s="4">
        <v>0</v>
      </c>
      <c r="I264" s="11">
        <f>Table134[[#This Row],[Age]]/$E$1</f>
        <v>0.45</v>
      </c>
      <c r="J264" s="11">
        <f>LOG10(Table134[[#This Row],[Fare]]+1)</f>
        <v>2.1355565576455011</v>
      </c>
      <c r="K264" s="4">
        <f>IF(Table134[[#This Row],[Pclass]]=1,1,0)</f>
        <v>1</v>
      </c>
      <c r="L264" s="4">
        <f>IF(Table134[[#This Row],[Pclass]]=2,1,0)</f>
        <v>0</v>
      </c>
      <c r="M264" s="4">
        <f>IF(Table134[[#This Row],[Embarked]]="S",1,0)</f>
        <v>0</v>
      </c>
      <c r="N264" s="4">
        <f>IF(Table134[[#This Row],[Embarked]]="C",1,0)</f>
        <v>1</v>
      </c>
      <c r="O264" s="4">
        <f>IF(Table134[[#This Row],[Sex]]="male",1,0)</f>
        <v>0</v>
      </c>
      <c r="P264" s="4">
        <v>1</v>
      </c>
      <c r="AC264" s="12">
        <f>SUMPRODUCT(Table13[[#This Row],[SibSp]:[Ones]],$R$4:$AA$4)</f>
        <v>1.0249240629473877</v>
      </c>
      <c r="AD264" s="12">
        <f>SUMPRODUCT(Table134[[#This Row],[SibSp]:[Ones]],$R$5:$AA$5)</f>
        <v>-1.7578544703042185</v>
      </c>
      <c r="AE264" s="11">
        <f t="shared" si="12"/>
        <v>1.0249240629473877</v>
      </c>
      <c r="AF264" s="11">
        <f t="shared" si="13"/>
        <v>0</v>
      </c>
      <c r="AG264" s="11">
        <f t="shared" si="14"/>
        <v>1.0249240629473877</v>
      </c>
      <c r="AH264" s="11">
        <f>(Table134[[#This Row],[Survived]]-AG264)^2</f>
        <v>6.2120891380534405E-4</v>
      </c>
    </row>
    <row r="265" spans="1:34" x14ac:dyDescent="0.25">
      <c r="A265" s="4">
        <v>0</v>
      </c>
      <c r="B265" s="4" t="s">
        <v>9</v>
      </c>
      <c r="C265" s="4">
        <v>3</v>
      </c>
      <c r="D265" s="4" t="s">
        <v>8</v>
      </c>
      <c r="E265" s="4">
        <v>61</v>
      </c>
      <c r="F265" s="5">
        <v>6.2374999999999998</v>
      </c>
      <c r="G265" s="4">
        <v>0</v>
      </c>
      <c r="H265" s="4">
        <v>0</v>
      </c>
      <c r="I265" s="11">
        <f>Table134[[#This Row],[Age]]/$E$1</f>
        <v>0.76249999999999996</v>
      </c>
      <c r="J265" s="11">
        <f>LOG10(Table134[[#This Row],[Fare]]+1)</f>
        <v>0.8595885767354926</v>
      </c>
      <c r="K265" s="4">
        <f>IF(Table134[[#This Row],[Pclass]]=1,1,0)</f>
        <v>0</v>
      </c>
      <c r="L265" s="4">
        <f>IF(Table134[[#This Row],[Pclass]]=2,1,0)</f>
        <v>0</v>
      </c>
      <c r="M265" s="4">
        <f>IF(Table134[[#This Row],[Embarked]]="S",1,0)</f>
        <v>1</v>
      </c>
      <c r="N265" s="4">
        <f>IF(Table134[[#This Row],[Embarked]]="C",1,0)</f>
        <v>0</v>
      </c>
      <c r="O265" s="4">
        <f>IF(Table134[[#This Row],[Sex]]="male",1,0)</f>
        <v>1</v>
      </c>
      <c r="P265" s="4">
        <v>1</v>
      </c>
      <c r="AC265" s="12">
        <f>SUMPRODUCT(Table13[[#This Row],[SibSp]:[Ones]],$R$4:$AA$4)</f>
        <v>-0.14892164818254627</v>
      </c>
      <c r="AD265" s="12">
        <f>SUMPRODUCT(Table134[[#This Row],[SibSp]:[Ones]],$R$5:$AA$5)</f>
        <v>-1.4317982703261782</v>
      </c>
      <c r="AE265" s="11">
        <f t="shared" si="12"/>
        <v>0</v>
      </c>
      <c r="AF265" s="11">
        <f t="shared" si="13"/>
        <v>0</v>
      </c>
      <c r="AG265" s="11">
        <f t="shared" si="14"/>
        <v>0</v>
      </c>
      <c r="AH265" s="11">
        <f>(Table134[[#This Row],[Survived]]-AG265)^2</f>
        <v>0</v>
      </c>
    </row>
    <row r="266" spans="1:34" x14ac:dyDescent="0.25">
      <c r="A266" s="4">
        <v>1</v>
      </c>
      <c r="B266" s="4" t="s">
        <v>9</v>
      </c>
      <c r="C266" s="4">
        <v>2</v>
      </c>
      <c r="D266" s="4" t="s">
        <v>10</v>
      </c>
      <c r="E266" s="4">
        <v>36</v>
      </c>
      <c r="F266" s="5">
        <v>13</v>
      </c>
      <c r="G266" s="4">
        <v>0</v>
      </c>
      <c r="H266" s="4">
        <v>0</v>
      </c>
      <c r="I266" s="11">
        <f>Table134[[#This Row],[Age]]/$E$1</f>
        <v>0.45</v>
      </c>
      <c r="J266" s="11">
        <f>LOG10(Table134[[#This Row],[Fare]]+1)</f>
        <v>1.146128035678238</v>
      </c>
      <c r="K266" s="4">
        <f>IF(Table134[[#This Row],[Pclass]]=1,1,0)</f>
        <v>0</v>
      </c>
      <c r="L266" s="4">
        <f>IF(Table134[[#This Row],[Pclass]]=2,1,0)</f>
        <v>1</v>
      </c>
      <c r="M266" s="4">
        <f>IF(Table134[[#This Row],[Embarked]]="S",1,0)</f>
        <v>1</v>
      </c>
      <c r="N266" s="4">
        <f>IF(Table134[[#This Row],[Embarked]]="C",1,0)</f>
        <v>0</v>
      </c>
      <c r="O266" s="4">
        <f>IF(Table134[[#This Row],[Sex]]="male",1,0)</f>
        <v>0</v>
      </c>
      <c r="P266" s="4">
        <v>1</v>
      </c>
      <c r="AC266" s="12">
        <f>SUMPRODUCT(Table13[[#This Row],[SibSp]:[Ones]],$R$4:$AA$4)</f>
        <v>0.73297861736398762</v>
      </c>
      <c r="AD266" s="12">
        <f>SUMPRODUCT(Table134[[#This Row],[SibSp]:[Ones]],$R$5:$AA$5)</f>
        <v>-1.5022191460062813</v>
      </c>
      <c r="AE266" s="11">
        <f t="shared" si="12"/>
        <v>0.73297861736398762</v>
      </c>
      <c r="AF266" s="11">
        <f t="shared" si="13"/>
        <v>0</v>
      </c>
      <c r="AG266" s="11">
        <f t="shared" si="14"/>
        <v>0.73297861736398762</v>
      </c>
      <c r="AH266" s="11">
        <f>(Table134[[#This Row],[Survived]]-AG266)^2</f>
        <v>7.1300418784847733E-2</v>
      </c>
    </row>
    <row r="267" spans="1:34" x14ac:dyDescent="0.25">
      <c r="A267" s="4">
        <v>1</v>
      </c>
      <c r="B267" s="4" t="s">
        <v>9</v>
      </c>
      <c r="C267" s="4">
        <v>3</v>
      </c>
      <c r="D267" s="4" t="s">
        <v>10</v>
      </c>
      <c r="E267" s="4">
        <v>31</v>
      </c>
      <c r="F267" s="5">
        <v>20.524999999999999</v>
      </c>
      <c r="G267" s="4">
        <v>1</v>
      </c>
      <c r="H267" s="4">
        <v>1</v>
      </c>
      <c r="I267" s="11">
        <f>Table134[[#This Row],[Age]]/$E$1</f>
        <v>0.38750000000000001</v>
      </c>
      <c r="J267" s="11">
        <f>LOG10(Table134[[#This Row],[Fare]]+1)</f>
        <v>1.3329431601256923</v>
      </c>
      <c r="K267" s="4">
        <f>IF(Table134[[#This Row],[Pclass]]=1,1,0)</f>
        <v>0</v>
      </c>
      <c r="L267" s="4">
        <f>IF(Table134[[#This Row],[Pclass]]=2,1,0)</f>
        <v>0</v>
      </c>
      <c r="M267" s="4">
        <f>IF(Table134[[#This Row],[Embarked]]="S",1,0)</f>
        <v>1</v>
      </c>
      <c r="N267" s="4">
        <f>IF(Table134[[#This Row],[Embarked]]="C",1,0)</f>
        <v>0</v>
      </c>
      <c r="O267" s="4">
        <f>IF(Table134[[#This Row],[Sex]]="male",1,0)</f>
        <v>0</v>
      </c>
      <c r="P267" s="4">
        <v>1</v>
      </c>
      <c r="AC267" s="12">
        <f>SUMPRODUCT(Table13[[#This Row],[SibSp]:[Ones]],$R$4:$AA$4)</f>
        <v>0.507517623164219</v>
      </c>
      <c r="AD267" s="12">
        <f>SUMPRODUCT(Table134[[#This Row],[SibSp]:[Ones]],$R$5:$AA$5)</f>
        <v>-2.1872310242001367</v>
      </c>
      <c r="AE267" s="11">
        <f t="shared" si="12"/>
        <v>0.507517623164219</v>
      </c>
      <c r="AF267" s="11">
        <f t="shared" si="13"/>
        <v>0</v>
      </c>
      <c r="AG267" s="11">
        <f t="shared" si="14"/>
        <v>0.507517623164219</v>
      </c>
      <c r="AH267" s="11">
        <f>(Table134[[#This Row],[Survived]]-AG267)^2</f>
        <v>0.24253889149382021</v>
      </c>
    </row>
    <row r="268" spans="1:34" x14ac:dyDescent="0.25">
      <c r="A268" s="4">
        <v>1</v>
      </c>
      <c r="B268" s="4" t="s">
        <v>11</v>
      </c>
      <c r="C268" s="4">
        <v>1</v>
      </c>
      <c r="D268" s="4" t="s">
        <v>10</v>
      </c>
      <c r="E268" s="4">
        <v>16</v>
      </c>
      <c r="F268" s="5">
        <v>57.979199999999999</v>
      </c>
      <c r="G268" s="4">
        <v>0</v>
      </c>
      <c r="H268" s="4">
        <v>1</v>
      </c>
      <c r="I268" s="11">
        <f>Table134[[#This Row],[Age]]/$E$1</f>
        <v>0.2</v>
      </c>
      <c r="J268" s="11">
        <f>LOG10(Table134[[#This Row],[Fare]]+1)</f>
        <v>1.770698877440231</v>
      </c>
      <c r="K268" s="4">
        <f>IF(Table134[[#This Row],[Pclass]]=1,1,0)</f>
        <v>1</v>
      </c>
      <c r="L268" s="4">
        <f>IF(Table134[[#This Row],[Pclass]]=2,1,0)</f>
        <v>0</v>
      </c>
      <c r="M268" s="4">
        <f>IF(Table134[[#This Row],[Embarked]]="S",1,0)</f>
        <v>0</v>
      </c>
      <c r="N268" s="4">
        <f>IF(Table134[[#This Row],[Embarked]]="C",1,0)</f>
        <v>1</v>
      </c>
      <c r="O268" s="4">
        <f>IF(Table134[[#This Row],[Sex]]="male",1,0)</f>
        <v>0</v>
      </c>
      <c r="P268" s="4">
        <v>1</v>
      </c>
      <c r="AC268" s="12">
        <f>SUMPRODUCT(Table13[[#This Row],[SibSp]:[Ones]],$R$4:$AA$4)</f>
        <v>1.1372826842678945</v>
      </c>
      <c r="AD268" s="12">
        <f>SUMPRODUCT(Table134[[#This Row],[SibSp]:[Ones]],$R$5:$AA$5)</f>
        <v>-1.9438339567439269</v>
      </c>
      <c r="AE268" s="11">
        <f t="shared" si="12"/>
        <v>1.1372826842678945</v>
      </c>
      <c r="AF268" s="11">
        <f t="shared" si="13"/>
        <v>0</v>
      </c>
      <c r="AG268" s="11">
        <f t="shared" si="14"/>
        <v>1.1372826842678945</v>
      </c>
      <c r="AH268" s="11">
        <f>(Table134[[#This Row],[Survived]]-AG268)^2</f>
        <v>1.88465353997984E-2</v>
      </c>
    </row>
    <row r="269" spans="1:34" x14ac:dyDescent="0.25">
      <c r="A269" s="4">
        <v>0</v>
      </c>
      <c r="B269" s="4" t="s">
        <v>9</v>
      </c>
      <c r="C269" s="4">
        <v>1</v>
      </c>
      <c r="D269" s="4" t="s">
        <v>8</v>
      </c>
      <c r="E269" s="4">
        <v>45.5</v>
      </c>
      <c r="F269" s="5">
        <v>28.5</v>
      </c>
      <c r="G269" s="4">
        <v>0</v>
      </c>
      <c r="H269" s="4">
        <v>0</v>
      </c>
      <c r="I269" s="11">
        <f>Table134[[#This Row],[Age]]/$E$1</f>
        <v>0.56874999999999998</v>
      </c>
      <c r="J269" s="11">
        <f>LOG10(Table134[[#This Row],[Fare]]+1)</f>
        <v>1.469822015978163</v>
      </c>
      <c r="K269" s="4">
        <f>IF(Table134[[#This Row],[Pclass]]=1,1,0)</f>
        <v>1</v>
      </c>
      <c r="L269" s="4">
        <f>IF(Table134[[#This Row],[Pclass]]=2,1,0)</f>
        <v>0</v>
      </c>
      <c r="M269" s="4">
        <f>IF(Table134[[#This Row],[Embarked]]="S",1,0)</f>
        <v>1</v>
      </c>
      <c r="N269" s="4">
        <f>IF(Table134[[#This Row],[Embarked]]="C",1,0)</f>
        <v>0</v>
      </c>
      <c r="O269" s="4">
        <f>IF(Table134[[#This Row],[Sex]]="male",1,0)</f>
        <v>1</v>
      </c>
      <c r="P269" s="4">
        <v>1</v>
      </c>
      <c r="AC269" s="12">
        <f>SUMPRODUCT(Table13[[#This Row],[SibSp]:[Ones]],$R$4:$AA$4)</f>
        <v>0.36733710793086782</v>
      </c>
      <c r="AD269" s="12">
        <f>SUMPRODUCT(Table134[[#This Row],[SibSp]:[Ones]],$R$5:$AA$5)</f>
        <v>-2.0059513429600386</v>
      </c>
      <c r="AE269" s="11">
        <f t="shared" si="12"/>
        <v>0.36733710793086782</v>
      </c>
      <c r="AF269" s="11">
        <f t="shared" si="13"/>
        <v>0</v>
      </c>
      <c r="AG269" s="11">
        <f t="shared" si="14"/>
        <v>0.36733710793086782</v>
      </c>
      <c r="AH269" s="11">
        <f>(Table134[[#This Row],[Survived]]-AG269)^2</f>
        <v>0.13493655086301404</v>
      </c>
    </row>
    <row r="270" spans="1:34" x14ac:dyDescent="0.25">
      <c r="A270" s="4">
        <v>0</v>
      </c>
      <c r="B270" s="4" t="s">
        <v>9</v>
      </c>
      <c r="C270" s="4">
        <v>1</v>
      </c>
      <c r="D270" s="4" t="s">
        <v>8</v>
      </c>
      <c r="E270" s="4">
        <v>38</v>
      </c>
      <c r="F270" s="5">
        <v>153.46250000000001</v>
      </c>
      <c r="G270" s="4">
        <v>0</v>
      </c>
      <c r="H270" s="4">
        <v>1</v>
      </c>
      <c r="I270" s="11">
        <f>Table134[[#This Row],[Age]]/$E$1</f>
        <v>0.47499999999999998</v>
      </c>
      <c r="J270" s="11">
        <f>LOG10(Table134[[#This Row],[Fare]]+1)</f>
        <v>2.1888230596841365</v>
      </c>
      <c r="K270" s="4">
        <f>IF(Table134[[#This Row],[Pclass]]=1,1,0)</f>
        <v>1</v>
      </c>
      <c r="L270" s="4">
        <f>IF(Table134[[#This Row],[Pclass]]=2,1,0)</f>
        <v>0</v>
      </c>
      <c r="M270" s="4">
        <f>IF(Table134[[#This Row],[Embarked]]="S",1,0)</f>
        <v>1</v>
      </c>
      <c r="N270" s="4">
        <f>IF(Table134[[#This Row],[Embarked]]="C",1,0)</f>
        <v>0</v>
      </c>
      <c r="O270" s="4">
        <f>IF(Table134[[#This Row],[Sex]]="male",1,0)</f>
        <v>1</v>
      </c>
      <c r="P270" s="4">
        <v>1</v>
      </c>
      <c r="AC270" s="12">
        <f>SUMPRODUCT(Table13[[#This Row],[SibSp]:[Ones]],$R$4:$AA$4)</f>
        <v>0.44122416697750161</v>
      </c>
      <c r="AD270" s="12">
        <f>SUMPRODUCT(Table134[[#This Row],[SibSp]:[Ones]],$R$5:$AA$5)</f>
        <v>-2.85001552334134</v>
      </c>
      <c r="AE270" s="11">
        <f t="shared" si="12"/>
        <v>0.44122416697750161</v>
      </c>
      <c r="AF270" s="11">
        <f t="shared" si="13"/>
        <v>0</v>
      </c>
      <c r="AG270" s="11">
        <f t="shared" si="14"/>
        <v>0.44122416697750161</v>
      </c>
      <c r="AH270" s="11">
        <f>(Table134[[#This Row],[Survived]]-AG270)^2</f>
        <v>0.19467876552499022</v>
      </c>
    </row>
    <row r="271" spans="1:34" x14ac:dyDescent="0.25">
      <c r="A271" s="4">
        <v>0</v>
      </c>
      <c r="B271" s="4" t="s">
        <v>9</v>
      </c>
      <c r="C271" s="4">
        <v>3</v>
      </c>
      <c r="D271" s="4" t="s">
        <v>8</v>
      </c>
      <c r="E271" s="4">
        <v>16</v>
      </c>
      <c r="F271" s="5">
        <v>18</v>
      </c>
      <c r="G271" s="4">
        <v>2</v>
      </c>
      <c r="H271" s="4">
        <v>0</v>
      </c>
      <c r="I271" s="11">
        <f>Table134[[#This Row],[Age]]/$E$1</f>
        <v>0.2</v>
      </c>
      <c r="J271" s="11">
        <f>LOG10(Table134[[#This Row],[Fare]]+1)</f>
        <v>1.2787536009528289</v>
      </c>
      <c r="K271" s="4">
        <f>IF(Table134[[#This Row],[Pclass]]=1,1,0)</f>
        <v>0</v>
      </c>
      <c r="L271" s="4">
        <f>IF(Table134[[#This Row],[Pclass]]=2,1,0)</f>
        <v>0</v>
      </c>
      <c r="M271" s="4">
        <f>IF(Table134[[#This Row],[Embarked]]="S",1,0)</f>
        <v>1</v>
      </c>
      <c r="N271" s="4">
        <f>IF(Table134[[#This Row],[Embarked]]="C",1,0)</f>
        <v>0</v>
      </c>
      <c r="O271" s="4">
        <f>IF(Table134[[#This Row],[Sex]]="male",1,0)</f>
        <v>1</v>
      </c>
      <c r="P271" s="4">
        <v>1</v>
      </c>
      <c r="AC271" s="12">
        <f>SUMPRODUCT(Table13[[#This Row],[SibSp]:[Ones]],$R$4:$AA$4)</f>
        <v>8.228880581787712E-2</v>
      </c>
      <c r="AD271" s="12">
        <f>SUMPRODUCT(Table134[[#This Row],[SibSp]:[Ones]],$R$5:$AA$5)</f>
        <v>-1.9779049372811761</v>
      </c>
      <c r="AE271" s="11">
        <f t="shared" si="12"/>
        <v>8.228880581787712E-2</v>
      </c>
      <c r="AF271" s="11">
        <f t="shared" si="13"/>
        <v>0</v>
      </c>
      <c r="AG271" s="11">
        <f t="shared" si="14"/>
        <v>8.228880581787712E-2</v>
      </c>
      <c r="AH271" s="11">
        <f>(Table134[[#This Row],[Survived]]-AG271)^2</f>
        <v>6.7714475629322875E-3</v>
      </c>
    </row>
    <row r="272" spans="1:34" x14ac:dyDescent="0.25">
      <c r="A272" s="4">
        <v>0</v>
      </c>
      <c r="B272" s="4" t="s">
        <v>9</v>
      </c>
      <c r="C272" s="4">
        <v>1</v>
      </c>
      <c r="D272" s="4" t="s">
        <v>8</v>
      </c>
      <c r="E272" s="4">
        <v>29</v>
      </c>
      <c r="F272" s="5">
        <v>66.599999999999994</v>
      </c>
      <c r="G272" s="4">
        <v>1</v>
      </c>
      <c r="H272" s="4">
        <v>0</v>
      </c>
      <c r="I272" s="11">
        <f>Table134[[#This Row],[Age]]/$E$1</f>
        <v>0.36249999999999999</v>
      </c>
      <c r="J272" s="11">
        <f>LOG10(Table134[[#This Row],[Fare]]+1)</f>
        <v>1.8299466959416359</v>
      </c>
      <c r="K272" s="4">
        <f>IF(Table134[[#This Row],[Pclass]]=1,1,0)</f>
        <v>1</v>
      </c>
      <c r="L272" s="4">
        <f>IF(Table134[[#This Row],[Pclass]]=2,1,0)</f>
        <v>0</v>
      </c>
      <c r="M272" s="4">
        <f>IF(Table134[[#This Row],[Embarked]]="S",1,0)</f>
        <v>1</v>
      </c>
      <c r="N272" s="4">
        <f>IF(Table134[[#This Row],[Embarked]]="C",1,0)</f>
        <v>0</v>
      </c>
      <c r="O272" s="4">
        <f>IF(Table134[[#This Row],[Sex]]="male",1,0)</f>
        <v>1</v>
      </c>
      <c r="P272" s="4">
        <v>1</v>
      </c>
      <c r="AC272" s="12">
        <f>SUMPRODUCT(Table13[[#This Row],[SibSp]:[Ones]],$R$4:$AA$4)</f>
        <v>0.44673577541464526</v>
      </c>
      <c r="AD272" s="12">
        <f>SUMPRODUCT(Table134[[#This Row],[SibSp]:[Ones]],$R$5:$AA$5)</f>
        <v>-2.3650771130663459</v>
      </c>
      <c r="AE272" s="11">
        <f t="shared" si="12"/>
        <v>0.44673577541464526</v>
      </c>
      <c r="AF272" s="11">
        <f t="shared" si="13"/>
        <v>0</v>
      </c>
      <c r="AG272" s="11">
        <f t="shared" si="14"/>
        <v>0.44673577541464526</v>
      </c>
      <c r="AH272" s="11">
        <f>(Table134[[#This Row],[Survived]]-AG272)^2</f>
        <v>0.19957285303532438</v>
      </c>
    </row>
    <row r="273" spans="1:34" x14ac:dyDescent="0.25">
      <c r="A273" s="4">
        <v>1</v>
      </c>
      <c r="B273" s="4" t="s">
        <v>11</v>
      </c>
      <c r="C273" s="4">
        <v>1</v>
      </c>
      <c r="D273" s="4" t="s">
        <v>10</v>
      </c>
      <c r="E273" s="4">
        <v>41</v>
      </c>
      <c r="F273" s="5">
        <v>134.5</v>
      </c>
      <c r="G273" s="4">
        <v>0</v>
      </c>
      <c r="H273" s="4">
        <v>0</v>
      </c>
      <c r="I273" s="11">
        <f>Table134[[#This Row],[Age]]/$E$1</f>
        <v>0.51249999999999996</v>
      </c>
      <c r="J273" s="11">
        <f>LOG10(Table134[[#This Row],[Fare]]+1)</f>
        <v>2.1319392952104246</v>
      </c>
      <c r="K273" s="4">
        <f>IF(Table134[[#This Row],[Pclass]]=1,1,0)</f>
        <v>1</v>
      </c>
      <c r="L273" s="4">
        <f>IF(Table134[[#This Row],[Pclass]]=2,1,0)</f>
        <v>0</v>
      </c>
      <c r="M273" s="4">
        <f>IF(Table134[[#This Row],[Embarked]]="S",1,0)</f>
        <v>0</v>
      </c>
      <c r="N273" s="4">
        <f>IF(Table134[[#This Row],[Embarked]]="C",1,0)</f>
        <v>1</v>
      </c>
      <c r="O273" s="4">
        <f>IF(Table134[[#This Row],[Sex]]="male",1,0)</f>
        <v>0</v>
      </c>
      <c r="P273" s="4">
        <v>1</v>
      </c>
      <c r="AC273" s="12">
        <f>SUMPRODUCT(Table13[[#This Row],[SibSp]:[Ones]],$R$4:$AA$4)</f>
        <v>0.98855866443510798</v>
      </c>
      <c r="AD273" s="12">
        <f>SUMPRODUCT(Table134[[#This Row],[SibSp]:[Ones]],$R$5:$AA$5)</f>
        <v>-1.749353400509754</v>
      </c>
      <c r="AE273" s="11">
        <f t="shared" si="12"/>
        <v>0.98855866443510798</v>
      </c>
      <c r="AF273" s="11">
        <f t="shared" si="13"/>
        <v>0</v>
      </c>
      <c r="AG273" s="11">
        <f t="shared" si="14"/>
        <v>0.98855866443510798</v>
      </c>
      <c r="AH273" s="11">
        <f>(Table134[[#This Row],[Survived]]-AG273)^2</f>
        <v>1.3090415950846296E-4</v>
      </c>
    </row>
    <row r="274" spans="1:34" x14ac:dyDescent="0.25">
      <c r="A274" s="4">
        <v>1</v>
      </c>
      <c r="B274" s="4" t="s">
        <v>9</v>
      </c>
      <c r="C274" s="4">
        <v>3</v>
      </c>
      <c r="D274" s="4" t="s">
        <v>8</v>
      </c>
      <c r="E274" s="4">
        <v>45</v>
      </c>
      <c r="F274" s="5">
        <v>8.0500000000000007</v>
      </c>
      <c r="G274" s="4">
        <v>0</v>
      </c>
      <c r="H274" s="4">
        <v>0</v>
      </c>
      <c r="I274" s="11">
        <f>Table134[[#This Row],[Age]]/$E$1</f>
        <v>0.5625</v>
      </c>
      <c r="J274" s="11">
        <f>LOG10(Table134[[#This Row],[Fare]]+1)</f>
        <v>0.9566485792052033</v>
      </c>
      <c r="K274" s="4">
        <f>IF(Table134[[#This Row],[Pclass]]=1,1,0)</f>
        <v>0</v>
      </c>
      <c r="L274" s="4">
        <f>IF(Table134[[#This Row],[Pclass]]=2,1,0)</f>
        <v>0</v>
      </c>
      <c r="M274" s="4">
        <f>IF(Table134[[#This Row],[Embarked]]="S",1,0)</f>
        <v>1</v>
      </c>
      <c r="N274" s="4">
        <f>IF(Table134[[#This Row],[Embarked]]="C",1,0)</f>
        <v>0</v>
      </c>
      <c r="O274" s="4">
        <f>IF(Table134[[#This Row],[Sex]]="male",1,0)</f>
        <v>1</v>
      </c>
      <c r="P274" s="4">
        <v>1</v>
      </c>
      <c r="AC274" s="12">
        <f>SUMPRODUCT(Table13[[#This Row],[SibSp]:[Ones]],$R$4:$AA$4)</f>
        <v>-2.8450461907170044E-2</v>
      </c>
      <c r="AD274" s="12">
        <f>SUMPRODUCT(Table134[[#This Row],[SibSp]:[Ones]],$R$5:$AA$5)</f>
        <v>-1.5121382055372499</v>
      </c>
      <c r="AE274" s="11">
        <f t="shared" si="12"/>
        <v>0</v>
      </c>
      <c r="AF274" s="11">
        <f t="shared" si="13"/>
        <v>0</v>
      </c>
      <c r="AG274" s="11">
        <f t="shared" si="14"/>
        <v>0</v>
      </c>
      <c r="AH274" s="11">
        <f>(Table134[[#This Row],[Survived]]-AG274)^2</f>
        <v>1</v>
      </c>
    </row>
    <row r="275" spans="1:34" x14ac:dyDescent="0.25">
      <c r="A275" s="4">
        <v>0</v>
      </c>
      <c r="B275" s="4" t="s">
        <v>9</v>
      </c>
      <c r="C275" s="4">
        <v>1</v>
      </c>
      <c r="D275" s="4" t="s">
        <v>8</v>
      </c>
      <c r="E275" s="4">
        <v>45</v>
      </c>
      <c r="F275" s="5">
        <v>35.5</v>
      </c>
      <c r="G275" s="4">
        <v>0</v>
      </c>
      <c r="H275" s="4">
        <v>0</v>
      </c>
      <c r="I275" s="11">
        <f>Table134[[#This Row],[Age]]/$E$1</f>
        <v>0.5625</v>
      </c>
      <c r="J275" s="11">
        <f>LOG10(Table134[[#This Row],[Fare]]+1)</f>
        <v>1.5622928644564746</v>
      </c>
      <c r="K275" s="4">
        <f>IF(Table134[[#This Row],[Pclass]]=1,1,0)</f>
        <v>1</v>
      </c>
      <c r="L275" s="4">
        <f>IF(Table134[[#This Row],[Pclass]]=2,1,0)</f>
        <v>0</v>
      </c>
      <c r="M275" s="4">
        <f>IF(Table134[[#This Row],[Embarked]]="S",1,0)</f>
        <v>1</v>
      </c>
      <c r="N275" s="4">
        <f>IF(Table134[[#This Row],[Embarked]]="C",1,0)</f>
        <v>0</v>
      </c>
      <c r="O275" s="4">
        <f>IF(Table134[[#This Row],[Sex]]="male",1,0)</f>
        <v>1</v>
      </c>
      <c r="P275" s="4">
        <v>1</v>
      </c>
      <c r="AC275" s="12">
        <f>SUMPRODUCT(Table13[[#This Row],[SibSp]:[Ones]],$R$4:$AA$4)</f>
        <v>0.37539342287633304</v>
      </c>
      <c r="AD275" s="12">
        <f>SUMPRODUCT(Table134[[#This Row],[SibSp]:[Ones]],$R$5:$AA$5)</f>
        <v>-2.064055600428496</v>
      </c>
      <c r="AE275" s="11">
        <f t="shared" si="12"/>
        <v>0.37539342287633304</v>
      </c>
      <c r="AF275" s="11">
        <f t="shared" si="13"/>
        <v>0</v>
      </c>
      <c r="AG275" s="11">
        <f t="shared" si="14"/>
        <v>0.37539342287633304</v>
      </c>
      <c r="AH275" s="11">
        <f>(Table134[[#This Row],[Survived]]-AG275)^2</f>
        <v>0.1409202219388094</v>
      </c>
    </row>
    <row r="276" spans="1:34" x14ac:dyDescent="0.25">
      <c r="A276" s="4">
        <v>1</v>
      </c>
      <c r="B276" s="4" t="s">
        <v>9</v>
      </c>
      <c r="C276" s="4">
        <v>2</v>
      </c>
      <c r="D276" s="4" t="s">
        <v>8</v>
      </c>
      <c r="E276" s="4">
        <v>2</v>
      </c>
      <c r="F276" s="5">
        <v>26</v>
      </c>
      <c r="G276" s="4">
        <v>1</v>
      </c>
      <c r="H276" s="4">
        <v>1</v>
      </c>
      <c r="I276" s="11">
        <f>Table134[[#This Row],[Age]]/$E$1</f>
        <v>2.5000000000000001E-2</v>
      </c>
      <c r="J276" s="11">
        <f>LOG10(Table134[[#This Row],[Fare]]+1)</f>
        <v>1.4313637641589874</v>
      </c>
      <c r="K276" s="4">
        <f>IF(Table134[[#This Row],[Pclass]]=1,1,0)</f>
        <v>0</v>
      </c>
      <c r="L276" s="4">
        <f>IF(Table134[[#This Row],[Pclass]]=2,1,0)</f>
        <v>1</v>
      </c>
      <c r="M276" s="4">
        <f>IF(Table134[[#This Row],[Embarked]]="S",1,0)</f>
        <v>1</v>
      </c>
      <c r="N276" s="4">
        <f>IF(Table134[[#This Row],[Embarked]]="C",1,0)</f>
        <v>0</v>
      </c>
      <c r="O276" s="4">
        <f>IF(Table134[[#This Row],[Sex]]="male",1,0)</f>
        <v>1</v>
      </c>
      <c r="P276" s="4">
        <v>1</v>
      </c>
      <c r="AC276" s="12">
        <f>SUMPRODUCT(Table13[[#This Row],[SibSp]:[Ones]],$R$4:$AA$4)</f>
        <v>0.43176313996683829</v>
      </c>
      <c r="AD276" s="12">
        <f>SUMPRODUCT(Table134[[#This Row],[SibSp]:[Ones]],$R$5:$AA$5)</f>
        <v>-2.3031586667262118</v>
      </c>
      <c r="AE276" s="11">
        <f t="shared" si="12"/>
        <v>0.43176313996683829</v>
      </c>
      <c r="AF276" s="11">
        <f t="shared" si="13"/>
        <v>0</v>
      </c>
      <c r="AG276" s="11">
        <f t="shared" si="14"/>
        <v>0.43176313996683829</v>
      </c>
      <c r="AH276" s="11">
        <f>(Table134[[#This Row],[Survived]]-AG276)^2</f>
        <v>0.32289312910034706</v>
      </c>
    </row>
    <row r="277" spans="1:34" x14ac:dyDescent="0.25">
      <c r="A277" s="4">
        <v>1</v>
      </c>
      <c r="B277" s="4" t="s">
        <v>9</v>
      </c>
      <c r="C277" s="4">
        <v>1</v>
      </c>
      <c r="D277" s="4" t="s">
        <v>10</v>
      </c>
      <c r="E277" s="4">
        <v>24</v>
      </c>
      <c r="F277" s="5">
        <v>263</v>
      </c>
      <c r="G277" s="4">
        <v>3</v>
      </c>
      <c r="H277" s="4">
        <v>2</v>
      </c>
      <c r="I277" s="11">
        <f>Table134[[#This Row],[Age]]/$E$1</f>
        <v>0.3</v>
      </c>
      <c r="J277" s="11">
        <f>LOG10(Table134[[#This Row],[Fare]]+1)</f>
        <v>2.4216039268698313</v>
      </c>
      <c r="K277" s="4">
        <f>IF(Table134[[#This Row],[Pclass]]=1,1,0)</f>
        <v>1</v>
      </c>
      <c r="L277" s="4">
        <f>IF(Table134[[#This Row],[Pclass]]=2,1,0)</f>
        <v>0</v>
      </c>
      <c r="M277" s="4">
        <f>IF(Table134[[#This Row],[Embarked]]="S",1,0)</f>
        <v>1</v>
      </c>
      <c r="N277" s="4">
        <f>IF(Table134[[#This Row],[Embarked]]="C",1,0)</f>
        <v>0</v>
      </c>
      <c r="O277" s="4">
        <f>IF(Table134[[#This Row],[Sex]]="male",1,0)</f>
        <v>0</v>
      </c>
      <c r="P277" s="4">
        <v>1</v>
      </c>
      <c r="AC277" s="12">
        <f>SUMPRODUCT(Table13[[#This Row],[SibSp]:[Ones]],$R$4:$AA$4)</f>
        <v>0.8556766162096795</v>
      </c>
      <c r="AD277" s="12">
        <f>SUMPRODUCT(Table134[[#This Row],[SibSp]:[Ones]],$R$5:$AA$5)</f>
        <v>-3.6651857543820263</v>
      </c>
      <c r="AE277" s="11">
        <f t="shared" si="12"/>
        <v>0.8556766162096795</v>
      </c>
      <c r="AF277" s="11">
        <f t="shared" si="13"/>
        <v>0</v>
      </c>
      <c r="AG277" s="11">
        <f t="shared" si="14"/>
        <v>0.8556766162096795</v>
      </c>
      <c r="AH277" s="11">
        <f>(Table134[[#This Row],[Survived]]-AG277)^2</f>
        <v>2.0829239108688148E-2</v>
      </c>
    </row>
    <row r="278" spans="1:34" x14ac:dyDescent="0.25">
      <c r="A278" s="4">
        <v>0</v>
      </c>
      <c r="B278" s="4" t="s">
        <v>9</v>
      </c>
      <c r="C278" s="4">
        <v>2</v>
      </c>
      <c r="D278" s="4" t="s">
        <v>8</v>
      </c>
      <c r="E278" s="4">
        <v>28</v>
      </c>
      <c r="F278" s="5">
        <v>13</v>
      </c>
      <c r="G278" s="4">
        <v>0</v>
      </c>
      <c r="H278" s="4">
        <v>0</v>
      </c>
      <c r="I278" s="11">
        <f>Table134[[#This Row],[Age]]/$E$1</f>
        <v>0.35</v>
      </c>
      <c r="J278" s="11">
        <f>LOG10(Table134[[#This Row],[Fare]]+1)</f>
        <v>1.146128035678238</v>
      </c>
      <c r="K278" s="4">
        <f>IF(Table134[[#This Row],[Pclass]]=1,1,0)</f>
        <v>0</v>
      </c>
      <c r="L278" s="4">
        <f>IF(Table134[[#This Row],[Pclass]]=2,1,0)</f>
        <v>1</v>
      </c>
      <c r="M278" s="4">
        <f>IF(Table134[[#This Row],[Embarked]]="S",1,0)</f>
        <v>1</v>
      </c>
      <c r="N278" s="4">
        <f>IF(Table134[[#This Row],[Embarked]]="C",1,0)</f>
        <v>0</v>
      </c>
      <c r="O278" s="4">
        <f>IF(Table134[[#This Row],[Sex]]="male",1,0)</f>
        <v>1</v>
      </c>
      <c r="P278" s="4">
        <v>1</v>
      </c>
      <c r="AC278" s="12">
        <f>SUMPRODUCT(Table13[[#This Row],[SibSp]:[Ones]],$R$4:$AA$4)</f>
        <v>0.30209479459708599</v>
      </c>
      <c r="AD278" s="12">
        <f>SUMPRODUCT(Table134[[#This Row],[SibSp]:[Ones]],$R$5:$AA$5)</f>
        <v>-1.5909421078356678</v>
      </c>
      <c r="AE278" s="11">
        <f t="shared" si="12"/>
        <v>0.30209479459708599</v>
      </c>
      <c r="AF278" s="11">
        <f t="shared" si="13"/>
        <v>0</v>
      </c>
      <c r="AG278" s="11">
        <f t="shared" si="14"/>
        <v>0.30209479459708599</v>
      </c>
      <c r="AH278" s="11">
        <f>(Table134[[#This Row],[Survived]]-AG278)^2</f>
        <v>9.1261264922655572E-2</v>
      </c>
    </row>
    <row r="279" spans="1:34" x14ac:dyDescent="0.25">
      <c r="A279" s="4">
        <v>0</v>
      </c>
      <c r="B279" s="4" t="s">
        <v>9</v>
      </c>
      <c r="C279" s="4">
        <v>2</v>
      </c>
      <c r="D279" s="4" t="s">
        <v>8</v>
      </c>
      <c r="E279" s="4">
        <v>25</v>
      </c>
      <c r="F279" s="5">
        <v>13</v>
      </c>
      <c r="G279" s="4">
        <v>0</v>
      </c>
      <c r="H279" s="4">
        <v>0</v>
      </c>
      <c r="I279" s="11">
        <f>Table134[[#This Row],[Age]]/$E$1</f>
        <v>0.3125</v>
      </c>
      <c r="J279" s="11">
        <f>LOG10(Table134[[#This Row],[Fare]]+1)</f>
        <v>1.146128035678238</v>
      </c>
      <c r="K279" s="4">
        <f>IF(Table134[[#This Row],[Pclass]]=1,1,0)</f>
        <v>0</v>
      </c>
      <c r="L279" s="4">
        <f>IF(Table134[[#This Row],[Pclass]]=2,1,0)</f>
        <v>1</v>
      </c>
      <c r="M279" s="4">
        <f>IF(Table134[[#This Row],[Embarked]]="S",1,0)</f>
        <v>1</v>
      </c>
      <c r="N279" s="4">
        <f>IF(Table134[[#This Row],[Embarked]]="C",1,0)</f>
        <v>0</v>
      </c>
      <c r="O279" s="4">
        <f>IF(Table134[[#This Row],[Sex]]="male",1,0)</f>
        <v>1</v>
      </c>
      <c r="P279" s="4">
        <v>1</v>
      </c>
      <c r="AC279" s="12">
        <f>SUMPRODUCT(Table13[[#This Row],[SibSp]:[Ones]],$R$4:$AA$4)</f>
        <v>0.32380989101348923</v>
      </c>
      <c r="AD279" s="12">
        <f>SUMPRODUCT(Table134[[#This Row],[SibSp]:[Ones]],$R$5:$AA$5)</f>
        <v>-1.5946936762473654</v>
      </c>
      <c r="AE279" s="11">
        <f t="shared" si="12"/>
        <v>0.32380989101348923</v>
      </c>
      <c r="AF279" s="11">
        <f t="shared" si="13"/>
        <v>0</v>
      </c>
      <c r="AG279" s="11">
        <f t="shared" si="14"/>
        <v>0.32380989101348923</v>
      </c>
      <c r="AH279" s="11">
        <f>(Table134[[#This Row],[Survived]]-AG279)^2</f>
        <v>0.10485284551816777</v>
      </c>
    </row>
    <row r="280" spans="1:34" x14ac:dyDescent="0.25">
      <c r="A280" s="4">
        <v>0</v>
      </c>
      <c r="B280" s="4" t="s">
        <v>9</v>
      </c>
      <c r="C280" s="4">
        <v>2</v>
      </c>
      <c r="D280" s="4" t="s">
        <v>8</v>
      </c>
      <c r="E280" s="4">
        <v>36</v>
      </c>
      <c r="F280" s="5">
        <v>13</v>
      </c>
      <c r="G280" s="4">
        <v>0</v>
      </c>
      <c r="H280" s="4">
        <v>0</v>
      </c>
      <c r="I280" s="11">
        <f>Table134[[#This Row],[Age]]/$E$1</f>
        <v>0.45</v>
      </c>
      <c r="J280" s="11">
        <f>LOG10(Table134[[#This Row],[Fare]]+1)</f>
        <v>1.146128035678238</v>
      </c>
      <c r="K280" s="4">
        <f>IF(Table134[[#This Row],[Pclass]]=1,1,0)</f>
        <v>0</v>
      </c>
      <c r="L280" s="4">
        <f>IF(Table134[[#This Row],[Pclass]]=2,1,0)</f>
        <v>1</v>
      </c>
      <c r="M280" s="4">
        <f>IF(Table134[[#This Row],[Embarked]]="S",1,0)</f>
        <v>1</v>
      </c>
      <c r="N280" s="4">
        <f>IF(Table134[[#This Row],[Embarked]]="C",1,0)</f>
        <v>0</v>
      </c>
      <c r="O280" s="4">
        <f>IF(Table134[[#This Row],[Sex]]="male",1,0)</f>
        <v>1</v>
      </c>
      <c r="P280" s="4">
        <v>1</v>
      </c>
      <c r="AC280" s="12">
        <f>SUMPRODUCT(Table13[[#This Row],[SibSp]:[Ones]],$R$4:$AA$4)</f>
        <v>0.24418787082001048</v>
      </c>
      <c r="AD280" s="12">
        <f>SUMPRODUCT(Table134[[#This Row],[SibSp]:[Ones]],$R$5:$AA$5)</f>
        <v>-1.5809379254044738</v>
      </c>
      <c r="AE280" s="11">
        <f t="shared" si="12"/>
        <v>0.24418787082001048</v>
      </c>
      <c r="AF280" s="11">
        <f t="shared" si="13"/>
        <v>0</v>
      </c>
      <c r="AG280" s="11">
        <f t="shared" si="14"/>
        <v>0.24418787082001048</v>
      </c>
      <c r="AH280" s="11">
        <f>(Table134[[#This Row],[Survived]]-AG280)^2</f>
        <v>5.9627716255610128E-2</v>
      </c>
    </row>
    <row r="281" spans="1:34" x14ac:dyDescent="0.25">
      <c r="A281" s="4">
        <v>1</v>
      </c>
      <c r="B281" s="4" t="s">
        <v>9</v>
      </c>
      <c r="C281" s="4">
        <v>2</v>
      </c>
      <c r="D281" s="4" t="s">
        <v>10</v>
      </c>
      <c r="E281" s="4">
        <v>24</v>
      </c>
      <c r="F281" s="5">
        <v>13</v>
      </c>
      <c r="G281" s="4">
        <v>0</v>
      </c>
      <c r="H281" s="4">
        <v>0</v>
      </c>
      <c r="I281" s="11">
        <f>Table134[[#This Row],[Age]]/$E$1</f>
        <v>0.3</v>
      </c>
      <c r="J281" s="11">
        <f>LOG10(Table134[[#This Row],[Fare]]+1)</f>
        <v>1.146128035678238</v>
      </c>
      <c r="K281" s="4">
        <f>IF(Table134[[#This Row],[Pclass]]=1,1,0)</f>
        <v>0</v>
      </c>
      <c r="L281" s="4">
        <f>IF(Table134[[#This Row],[Pclass]]=2,1,0)</f>
        <v>1</v>
      </c>
      <c r="M281" s="4">
        <f>IF(Table134[[#This Row],[Embarked]]="S",1,0)</f>
        <v>1</v>
      </c>
      <c r="N281" s="4">
        <f>IF(Table134[[#This Row],[Embarked]]="C",1,0)</f>
        <v>0</v>
      </c>
      <c r="O281" s="4">
        <f>IF(Table134[[#This Row],[Sex]]="male",1,0)</f>
        <v>0</v>
      </c>
      <c r="P281" s="4">
        <v>1</v>
      </c>
      <c r="AC281" s="12">
        <f>SUMPRODUCT(Table13[[#This Row],[SibSp]:[Ones]],$R$4:$AA$4)</f>
        <v>0.81983900302960078</v>
      </c>
      <c r="AD281" s="12">
        <f>SUMPRODUCT(Table134[[#This Row],[SibSp]:[Ones]],$R$5:$AA$5)</f>
        <v>-1.5172254196530721</v>
      </c>
      <c r="AE281" s="11">
        <f t="shared" si="12"/>
        <v>0.81983900302960078</v>
      </c>
      <c r="AF281" s="11">
        <f t="shared" si="13"/>
        <v>0</v>
      </c>
      <c r="AG281" s="11">
        <f t="shared" si="14"/>
        <v>0.81983900302960078</v>
      </c>
      <c r="AH281" s="11">
        <f>(Table134[[#This Row],[Survived]]-AG281)^2</f>
        <v>3.2457984829368201E-2</v>
      </c>
    </row>
    <row r="282" spans="1:34" x14ac:dyDescent="0.25">
      <c r="A282" s="4">
        <v>1</v>
      </c>
      <c r="B282" s="4" t="s">
        <v>9</v>
      </c>
      <c r="C282" s="4">
        <v>2</v>
      </c>
      <c r="D282" s="4" t="s">
        <v>10</v>
      </c>
      <c r="E282" s="4">
        <v>40</v>
      </c>
      <c r="F282" s="5">
        <v>13</v>
      </c>
      <c r="G282" s="4">
        <v>0</v>
      </c>
      <c r="H282" s="4">
        <v>0</v>
      </c>
      <c r="I282" s="11">
        <f>Table134[[#This Row],[Age]]/$E$1</f>
        <v>0.5</v>
      </c>
      <c r="J282" s="11">
        <f>LOG10(Table134[[#This Row],[Fare]]+1)</f>
        <v>1.146128035678238</v>
      </c>
      <c r="K282" s="4">
        <f>IF(Table134[[#This Row],[Pclass]]=1,1,0)</f>
        <v>0</v>
      </c>
      <c r="L282" s="4">
        <f>IF(Table134[[#This Row],[Pclass]]=2,1,0)</f>
        <v>1</v>
      </c>
      <c r="M282" s="4">
        <f>IF(Table134[[#This Row],[Embarked]]="S",1,0)</f>
        <v>1</v>
      </c>
      <c r="N282" s="4">
        <f>IF(Table134[[#This Row],[Embarked]]="C",1,0)</f>
        <v>0</v>
      </c>
      <c r="O282" s="4">
        <f>IF(Table134[[#This Row],[Sex]]="male",1,0)</f>
        <v>0</v>
      </c>
      <c r="P282" s="4">
        <v>1</v>
      </c>
      <c r="AC282" s="12">
        <f>SUMPRODUCT(Table13[[#This Row],[SibSp]:[Ones]],$R$4:$AA$4)</f>
        <v>0.70402515547544997</v>
      </c>
      <c r="AD282" s="12">
        <f>SUMPRODUCT(Table134[[#This Row],[SibSp]:[Ones]],$R$5:$AA$5)</f>
        <v>-1.4972170547906842</v>
      </c>
      <c r="AE282" s="11">
        <f t="shared" si="12"/>
        <v>0.70402515547544997</v>
      </c>
      <c r="AF282" s="11">
        <f t="shared" si="13"/>
        <v>0</v>
      </c>
      <c r="AG282" s="11">
        <f t="shared" si="14"/>
        <v>0.70402515547544997</v>
      </c>
      <c r="AH282" s="11">
        <f>(Table134[[#This Row],[Survived]]-AG282)^2</f>
        <v>8.7601108591331564E-2</v>
      </c>
    </row>
    <row r="283" spans="1:34" x14ac:dyDescent="0.25">
      <c r="A283" s="4">
        <v>1</v>
      </c>
      <c r="B283" s="4" t="s">
        <v>9</v>
      </c>
      <c r="C283" s="4">
        <v>3</v>
      </c>
      <c r="D283" s="4" t="s">
        <v>8</v>
      </c>
      <c r="E283" s="4">
        <v>3</v>
      </c>
      <c r="F283" s="5">
        <v>15.9</v>
      </c>
      <c r="G283" s="4">
        <v>1</v>
      </c>
      <c r="H283" s="4">
        <v>1</v>
      </c>
      <c r="I283" s="11">
        <f>Table134[[#This Row],[Age]]/$E$1</f>
        <v>3.7499999999999999E-2</v>
      </c>
      <c r="J283" s="11">
        <f>LOG10(Table134[[#This Row],[Fare]]+1)</f>
        <v>1.2278867046136734</v>
      </c>
      <c r="K283" s="4">
        <f>IF(Table134[[#This Row],[Pclass]]=1,1,0)</f>
        <v>0</v>
      </c>
      <c r="L283" s="4">
        <f>IF(Table134[[#This Row],[Pclass]]=2,1,0)</f>
        <v>0</v>
      </c>
      <c r="M283" s="4">
        <f>IF(Table134[[#This Row],[Embarked]]="S",1,0)</f>
        <v>1</v>
      </c>
      <c r="N283" s="4">
        <f>IF(Table134[[#This Row],[Embarked]]="C",1,0)</f>
        <v>0</v>
      </c>
      <c r="O283" s="4">
        <f>IF(Table134[[#This Row],[Sex]]="male",1,0)</f>
        <v>1</v>
      </c>
      <c r="P283" s="4">
        <v>1</v>
      </c>
      <c r="AC283" s="12">
        <f>SUMPRODUCT(Table13[[#This Row],[SibSp]:[Ones]],$R$4:$AA$4)</f>
        <v>0.21636006836338428</v>
      </c>
      <c r="AD283" s="12">
        <f>SUMPRODUCT(Table134[[#This Row],[SibSp]:[Ones]],$R$5:$AA$5)</f>
        <v>-2.2356623529355577</v>
      </c>
      <c r="AE283" s="11">
        <f t="shared" si="12"/>
        <v>0.21636006836338428</v>
      </c>
      <c r="AF283" s="11">
        <f t="shared" si="13"/>
        <v>0</v>
      </c>
      <c r="AG283" s="11">
        <f t="shared" si="14"/>
        <v>0.21636006836338428</v>
      </c>
      <c r="AH283" s="11">
        <f>(Table134[[#This Row],[Survived]]-AG283)^2</f>
        <v>0.61409154245543973</v>
      </c>
    </row>
    <row r="284" spans="1:34" x14ac:dyDescent="0.25">
      <c r="A284" s="4">
        <v>0</v>
      </c>
      <c r="B284" s="4" t="s">
        <v>9</v>
      </c>
      <c r="C284" s="4">
        <v>3</v>
      </c>
      <c r="D284" s="4" t="s">
        <v>8</v>
      </c>
      <c r="E284" s="4">
        <v>42</v>
      </c>
      <c r="F284" s="5">
        <v>8.6624999999999996</v>
      </c>
      <c r="G284" s="4">
        <v>0</v>
      </c>
      <c r="H284" s="4">
        <v>0</v>
      </c>
      <c r="I284" s="11">
        <f>Table134[[#This Row],[Age]]/$E$1</f>
        <v>0.52500000000000002</v>
      </c>
      <c r="J284" s="11">
        <f>LOG10(Table134[[#This Row],[Fare]]+1)</f>
        <v>0.98508950692638131</v>
      </c>
      <c r="K284" s="4">
        <f>IF(Table134[[#This Row],[Pclass]]=1,1,0)</f>
        <v>0</v>
      </c>
      <c r="L284" s="4">
        <f>IF(Table134[[#This Row],[Pclass]]=2,1,0)</f>
        <v>0</v>
      </c>
      <c r="M284" s="4">
        <f>IF(Table134[[#This Row],[Embarked]]="S",1,0)</f>
        <v>1</v>
      </c>
      <c r="N284" s="4">
        <f>IF(Table134[[#This Row],[Embarked]]="C",1,0)</f>
        <v>0</v>
      </c>
      <c r="O284" s="4">
        <f>IF(Table134[[#This Row],[Sex]]="male",1,0)</f>
        <v>1</v>
      </c>
      <c r="P284" s="4">
        <v>1</v>
      </c>
      <c r="AC284" s="12">
        <f>SUMPRODUCT(Table13[[#This Row],[SibSp]:[Ones]],$R$4:$AA$4)</f>
        <v>-5.3706526268374466E-3</v>
      </c>
      <c r="AD284" s="12">
        <f>SUMPRODUCT(Table134[[#This Row],[SibSp]:[Ones]],$R$5:$AA$5)</f>
        <v>-1.5335683829323703</v>
      </c>
      <c r="AE284" s="11">
        <f t="shared" si="12"/>
        <v>0</v>
      </c>
      <c r="AF284" s="11">
        <f t="shared" si="13"/>
        <v>0</v>
      </c>
      <c r="AG284" s="11">
        <f t="shared" si="14"/>
        <v>0</v>
      </c>
      <c r="AH284" s="11">
        <f>(Table134[[#This Row],[Survived]]-AG284)^2</f>
        <v>0</v>
      </c>
    </row>
    <row r="285" spans="1:34" x14ac:dyDescent="0.25">
      <c r="A285" s="4">
        <v>0</v>
      </c>
      <c r="B285" s="4" t="s">
        <v>9</v>
      </c>
      <c r="C285" s="4">
        <v>3</v>
      </c>
      <c r="D285" s="4" t="s">
        <v>8</v>
      </c>
      <c r="E285" s="4">
        <v>23</v>
      </c>
      <c r="F285" s="5">
        <v>9.2249999999999996</v>
      </c>
      <c r="G285" s="4">
        <v>0</v>
      </c>
      <c r="H285" s="4">
        <v>0</v>
      </c>
      <c r="I285" s="11">
        <f>Table134[[#This Row],[Age]]/$E$1</f>
        <v>0.28749999999999998</v>
      </c>
      <c r="J285" s="11">
        <f>LOG10(Table134[[#This Row],[Fare]]+1)</f>
        <v>1.0096633166793794</v>
      </c>
      <c r="K285" s="4">
        <f>IF(Table134[[#This Row],[Pclass]]=1,1,0)</f>
        <v>0</v>
      </c>
      <c r="L285" s="4">
        <f>IF(Table134[[#This Row],[Pclass]]=2,1,0)</f>
        <v>0</v>
      </c>
      <c r="M285" s="4">
        <f>IF(Table134[[#This Row],[Embarked]]="S",1,0)</f>
        <v>1</v>
      </c>
      <c r="N285" s="4">
        <f>IF(Table134[[#This Row],[Embarked]]="C",1,0)</f>
        <v>0</v>
      </c>
      <c r="O285" s="4">
        <f>IF(Table134[[#This Row],[Sex]]="male",1,0)</f>
        <v>1</v>
      </c>
      <c r="P285" s="4">
        <v>1</v>
      </c>
      <c r="AC285" s="12">
        <f>SUMPRODUCT(Table13[[#This Row],[SibSp]:[Ones]],$R$4:$AA$4)</f>
        <v>0.13333744395837255</v>
      </c>
      <c r="AD285" s="12">
        <f>SUMPRODUCT(Table134[[#This Row],[SibSp]:[Ones]],$R$5:$AA$5)</f>
        <v>-1.5726031616023322</v>
      </c>
      <c r="AE285" s="11">
        <f t="shared" si="12"/>
        <v>0.13333744395837255</v>
      </c>
      <c r="AF285" s="11">
        <f t="shared" si="13"/>
        <v>0</v>
      </c>
      <c r="AG285" s="11">
        <f t="shared" si="14"/>
        <v>0.13333744395837255</v>
      </c>
      <c r="AH285" s="11">
        <f>(Table134[[#This Row],[Survived]]-AG285)^2</f>
        <v>1.7778873961352141E-2</v>
      </c>
    </row>
    <row r="286" spans="1:34" x14ac:dyDescent="0.25">
      <c r="A286" s="4">
        <v>0</v>
      </c>
      <c r="B286" s="4" t="s">
        <v>11</v>
      </c>
      <c r="C286" s="4">
        <v>3</v>
      </c>
      <c r="D286" s="4" t="s">
        <v>8</v>
      </c>
      <c r="E286" s="4">
        <v>15</v>
      </c>
      <c r="F286" s="5">
        <v>7.2291999999999996</v>
      </c>
      <c r="G286" s="4">
        <v>1</v>
      </c>
      <c r="H286" s="4">
        <v>1</v>
      </c>
      <c r="I286" s="11">
        <f>Table134[[#This Row],[Age]]/$E$1</f>
        <v>0.1875</v>
      </c>
      <c r="J286" s="11">
        <f>LOG10(Table134[[#This Row],[Fare]]+1)</f>
        <v>0.91535761741483168</v>
      </c>
      <c r="K286" s="4">
        <f>IF(Table134[[#This Row],[Pclass]]=1,1,0)</f>
        <v>0</v>
      </c>
      <c r="L286" s="4">
        <f>IF(Table134[[#This Row],[Pclass]]=2,1,0)</f>
        <v>0</v>
      </c>
      <c r="M286" s="4">
        <f>IF(Table134[[#This Row],[Embarked]]="S",1,0)</f>
        <v>0</v>
      </c>
      <c r="N286" s="4">
        <f>IF(Table134[[#This Row],[Embarked]]="C",1,0)</f>
        <v>1</v>
      </c>
      <c r="O286" s="4">
        <f>IF(Table134[[#This Row],[Sex]]="male",1,0)</f>
        <v>1</v>
      </c>
      <c r="P286" s="4">
        <v>1</v>
      </c>
      <c r="AC286" s="12">
        <f>SUMPRODUCT(Table13[[#This Row],[SibSp]:[Ones]],$R$4:$AA$4)</f>
        <v>0.18259030067737247</v>
      </c>
      <c r="AD286" s="12">
        <f>SUMPRODUCT(Table134[[#This Row],[SibSp]:[Ones]],$R$5:$AA$5)</f>
        <v>-1.4313186927639838</v>
      </c>
      <c r="AE286" s="11">
        <f t="shared" si="12"/>
        <v>0.18259030067737247</v>
      </c>
      <c r="AF286" s="11">
        <f t="shared" si="13"/>
        <v>0</v>
      </c>
      <c r="AG286" s="11">
        <f t="shared" si="14"/>
        <v>0.18259030067737247</v>
      </c>
      <c r="AH286" s="11">
        <f>(Table134[[#This Row],[Survived]]-AG286)^2</f>
        <v>3.3339217901453284E-2</v>
      </c>
    </row>
    <row r="287" spans="1:34" x14ac:dyDescent="0.25">
      <c r="A287" s="4">
        <v>0</v>
      </c>
      <c r="B287" s="4" t="s">
        <v>9</v>
      </c>
      <c r="C287" s="4">
        <v>3</v>
      </c>
      <c r="D287" s="4" t="s">
        <v>8</v>
      </c>
      <c r="E287" s="4">
        <v>25</v>
      </c>
      <c r="F287" s="5">
        <v>17.8</v>
      </c>
      <c r="G287" s="4">
        <v>1</v>
      </c>
      <c r="H287" s="4">
        <v>0</v>
      </c>
      <c r="I287" s="11">
        <f>Table134[[#This Row],[Age]]/$E$1</f>
        <v>0.3125</v>
      </c>
      <c r="J287" s="11">
        <f>LOG10(Table134[[#This Row],[Fare]]+1)</f>
        <v>1.2741578492636798</v>
      </c>
      <c r="K287" s="4">
        <f>IF(Table134[[#This Row],[Pclass]]=1,1,0)</f>
        <v>0</v>
      </c>
      <c r="L287" s="4">
        <f>IF(Table134[[#This Row],[Pclass]]=2,1,0)</f>
        <v>0</v>
      </c>
      <c r="M287" s="4">
        <f>IF(Table134[[#This Row],[Embarked]]="S",1,0)</f>
        <v>1</v>
      </c>
      <c r="N287" s="4">
        <f>IF(Table134[[#This Row],[Embarked]]="C",1,0)</f>
        <v>0</v>
      </c>
      <c r="O287" s="4">
        <f>IF(Table134[[#This Row],[Sex]]="male",1,0)</f>
        <v>1</v>
      </c>
      <c r="P287" s="4">
        <v>1</v>
      </c>
      <c r="AC287" s="12">
        <f>SUMPRODUCT(Table13[[#This Row],[SibSp]:[Ones]],$R$4:$AA$4)</f>
        <v>7.423762182344007E-2</v>
      </c>
      <c r="AD287" s="12">
        <f>SUMPRODUCT(Table134[[#This Row],[SibSp]:[Ones]],$R$5:$AA$5)</f>
        <v>-1.8491514737531014</v>
      </c>
      <c r="AE287" s="11">
        <f t="shared" si="12"/>
        <v>7.423762182344007E-2</v>
      </c>
      <c r="AF287" s="11">
        <f t="shared" si="13"/>
        <v>0</v>
      </c>
      <c r="AG287" s="11">
        <f t="shared" si="14"/>
        <v>7.423762182344007E-2</v>
      </c>
      <c r="AH287" s="11">
        <f>(Table134[[#This Row],[Survived]]-AG287)^2</f>
        <v>5.511224494000105E-3</v>
      </c>
    </row>
    <row r="288" spans="1:34" x14ac:dyDescent="0.25">
      <c r="A288" s="4">
        <v>0</v>
      </c>
      <c r="B288" s="4" t="s">
        <v>9</v>
      </c>
      <c r="C288" s="4">
        <v>3</v>
      </c>
      <c r="D288" s="4" t="s">
        <v>8</v>
      </c>
      <c r="E288" s="4">
        <v>28</v>
      </c>
      <c r="F288" s="5">
        <v>9.5</v>
      </c>
      <c r="G288" s="4">
        <v>0</v>
      </c>
      <c r="H288" s="4">
        <v>0</v>
      </c>
      <c r="I288" s="11">
        <f>Table134[[#This Row],[Age]]/$E$1</f>
        <v>0.35</v>
      </c>
      <c r="J288" s="11">
        <f>LOG10(Table134[[#This Row],[Fare]]+1)</f>
        <v>1.0211892990699381</v>
      </c>
      <c r="K288" s="4">
        <f>IF(Table134[[#This Row],[Pclass]]=1,1,0)</f>
        <v>0</v>
      </c>
      <c r="L288" s="4">
        <f>IF(Table134[[#This Row],[Pclass]]=2,1,0)</f>
        <v>0</v>
      </c>
      <c r="M288" s="4">
        <f>IF(Table134[[#This Row],[Embarked]]="S",1,0)</f>
        <v>1</v>
      </c>
      <c r="N288" s="4">
        <f>IF(Table134[[#This Row],[Embarked]]="C",1,0)</f>
        <v>0</v>
      </c>
      <c r="O288" s="4">
        <f>IF(Table134[[#This Row],[Sex]]="male",1,0)</f>
        <v>1</v>
      </c>
      <c r="P288" s="4">
        <v>1</v>
      </c>
      <c r="AC288" s="12">
        <f>SUMPRODUCT(Table13[[#This Row],[SibSp]:[Ones]],$R$4:$AA$4)</f>
        <v>9.7698680709814578E-2</v>
      </c>
      <c r="AD288" s="12">
        <f>SUMPRODUCT(Table134[[#This Row],[SibSp]:[Ones]],$R$5:$AA$5)</f>
        <v>-1.5735149881323884</v>
      </c>
      <c r="AE288" s="11">
        <f t="shared" si="12"/>
        <v>9.7698680709814578E-2</v>
      </c>
      <c r="AF288" s="11">
        <f t="shared" si="13"/>
        <v>0</v>
      </c>
      <c r="AG288" s="11">
        <f t="shared" si="14"/>
        <v>9.7698680709814578E-2</v>
      </c>
      <c r="AH288" s="11">
        <f>(Table134[[#This Row],[Survived]]-AG288)^2</f>
        <v>9.5450322124382946E-3</v>
      </c>
    </row>
    <row r="289" spans="1:34" x14ac:dyDescent="0.25">
      <c r="A289" s="4">
        <v>1</v>
      </c>
      <c r="B289" s="4" t="s">
        <v>9</v>
      </c>
      <c r="C289" s="4">
        <v>1</v>
      </c>
      <c r="D289" s="4" t="s">
        <v>10</v>
      </c>
      <c r="E289" s="4">
        <v>22</v>
      </c>
      <c r="F289" s="5">
        <v>55</v>
      </c>
      <c r="G289" s="4">
        <v>0</v>
      </c>
      <c r="H289" s="4">
        <v>1</v>
      </c>
      <c r="I289" s="11">
        <f>Table134[[#This Row],[Age]]/$E$1</f>
        <v>0.27500000000000002</v>
      </c>
      <c r="J289" s="11">
        <f>LOG10(Table134[[#This Row],[Fare]]+1)</f>
        <v>1.7481880270062005</v>
      </c>
      <c r="K289" s="4">
        <f>IF(Table134[[#This Row],[Pclass]]=1,1,0)</f>
        <v>1</v>
      </c>
      <c r="L289" s="4">
        <f>IF(Table134[[#This Row],[Pclass]]=2,1,0)</f>
        <v>0</v>
      </c>
      <c r="M289" s="4">
        <f>IF(Table134[[#This Row],[Embarked]]="S",1,0)</f>
        <v>1</v>
      </c>
      <c r="N289" s="4">
        <f>IF(Table134[[#This Row],[Embarked]]="C",1,0)</f>
        <v>0</v>
      </c>
      <c r="O289" s="4">
        <f>IF(Table134[[#This Row],[Sex]]="male",1,0)</f>
        <v>0</v>
      </c>
      <c r="P289" s="4">
        <v>1</v>
      </c>
      <c r="AC289" s="12">
        <f>SUMPRODUCT(Table13[[#This Row],[SibSp]:[Ones]],$R$4:$AA$4)</f>
        <v>1.0246852771749388</v>
      </c>
      <c r="AD289" s="12">
        <f>SUMPRODUCT(Table134[[#This Row],[SibSp]:[Ones]],$R$5:$AA$5)</f>
        <v>-2.517410581753575</v>
      </c>
      <c r="AE289" s="11">
        <f t="shared" si="12"/>
        <v>1.0246852771749388</v>
      </c>
      <c r="AF289" s="11">
        <f t="shared" si="13"/>
        <v>0</v>
      </c>
      <c r="AG289" s="11">
        <f t="shared" si="14"/>
        <v>1.0246852771749388</v>
      </c>
      <c r="AH289" s="11">
        <f>(Table134[[#This Row],[Survived]]-AG289)^2</f>
        <v>6.0936290920355685E-4</v>
      </c>
    </row>
    <row r="290" spans="1:34" x14ac:dyDescent="0.25">
      <c r="A290" s="4">
        <v>0</v>
      </c>
      <c r="B290" s="4" t="s">
        <v>9</v>
      </c>
      <c r="C290" s="4">
        <v>2</v>
      </c>
      <c r="D290" s="4" t="s">
        <v>10</v>
      </c>
      <c r="E290" s="4">
        <v>38</v>
      </c>
      <c r="F290" s="5">
        <v>13</v>
      </c>
      <c r="G290" s="4">
        <v>0</v>
      </c>
      <c r="H290" s="4">
        <v>0</v>
      </c>
      <c r="I290" s="11">
        <f>Table134[[#This Row],[Age]]/$E$1</f>
        <v>0.47499999999999998</v>
      </c>
      <c r="J290" s="11">
        <f>LOG10(Table134[[#This Row],[Fare]]+1)</f>
        <v>1.146128035678238</v>
      </c>
      <c r="K290" s="4">
        <f>IF(Table134[[#This Row],[Pclass]]=1,1,0)</f>
        <v>0</v>
      </c>
      <c r="L290" s="4">
        <f>IF(Table134[[#This Row],[Pclass]]=2,1,0)</f>
        <v>1</v>
      </c>
      <c r="M290" s="4">
        <f>IF(Table134[[#This Row],[Embarked]]="S",1,0)</f>
        <v>1</v>
      </c>
      <c r="N290" s="4">
        <f>IF(Table134[[#This Row],[Embarked]]="C",1,0)</f>
        <v>0</v>
      </c>
      <c r="O290" s="4">
        <f>IF(Table134[[#This Row],[Sex]]="male",1,0)</f>
        <v>0</v>
      </c>
      <c r="P290" s="4">
        <v>1</v>
      </c>
      <c r="AC290" s="12">
        <f>SUMPRODUCT(Table13[[#This Row],[SibSp]:[Ones]],$R$4:$AA$4)</f>
        <v>0.71850188641971879</v>
      </c>
      <c r="AD290" s="12">
        <f>SUMPRODUCT(Table134[[#This Row],[SibSp]:[Ones]],$R$5:$AA$5)</f>
        <v>-1.4997181003984827</v>
      </c>
      <c r="AE290" s="11">
        <f t="shared" si="12"/>
        <v>0.71850188641971879</v>
      </c>
      <c r="AF290" s="11">
        <f t="shared" si="13"/>
        <v>0</v>
      </c>
      <c r="AG290" s="11">
        <f t="shared" si="14"/>
        <v>0.71850188641971879</v>
      </c>
      <c r="AH290" s="11">
        <f>(Table134[[#This Row],[Survived]]-AG290)^2</f>
        <v>0.51624496078869453</v>
      </c>
    </row>
    <row r="291" spans="1:34" x14ac:dyDescent="0.25">
      <c r="A291" s="4">
        <v>0</v>
      </c>
      <c r="B291" s="4" t="s">
        <v>9</v>
      </c>
      <c r="C291" s="4">
        <v>3</v>
      </c>
      <c r="D291" s="4" t="s">
        <v>8</v>
      </c>
      <c r="E291" s="4">
        <v>40</v>
      </c>
      <c r="F291" s="5">
        <v>27.9</v>
      </c>
      <c r="G291" s="4">
        <v>1</v>
      </c>
      <c r="H291" s="4">
        <v>4</v>
      </c>
      <c r="I291" s="11">
        <f>Table134[[#This Row],[Age]]/$E$1</f>
        <v>0.5</v>
      </c>
      <c r="J291" s="11">
        <f>LOG10(Table134[[#This Row],[Fare]]+1)</f>
        <v>1.4608978427565478</v>
      </c>
      <c r="K291" s="4">
        <f>IF(Table134[[#This Row],[Pclass]]=1,1,0)</f>
        <v>0</v>
      </c>
      <c r="L291" s="4">
        <f>IF(Table134[[#This Row],[Pclass]]=2,1,0)</f>
        <v>0</v>
      </c>
      <c r="M291" s="4">
        <f>IF(Table134[[#This Row],[Embarked]]="S",1,0)</f>
        <v>1</v>
      </c>
      <c r="N291" s="4">
        <f>IF(Table134[[#This Row],[Embarked]]="C",1,0)</f>
        <v>0</v>
      </c>
      <c r="O291" s="4">
        <f>IF(Table134[[#This Row],[Sex]]="male",1,0)</f>
        <v>1</v>
      </c>
      <c r="P291" s="4">
        <v>1</v>
      </c>
      <c r="AC291" s="12">
        <f>SUMPRODUCT(Table13[[#This Row],[SibSp]:[Ones]],$R$4:$AA$4)</f>
        <v>-8.4982561084013697E-2</v>
      </c>
      <c r="AD291" s="12">
        <f>SUMPRODUCT(Table134[[#This Row],[SibSp]:[Ones]],$R$5:$AA$5)</f>
        <v>-3.497513743760285</v>
      </c>
      <c r="AE291" s="11">
        <f t="shared" si="12"/>
        <v>0</v>
      </c>
      <c r="AF291" s="11">
        <f t="shared" si="13"/>
        <v>0</v>
      </c>
      <c r="AG291" s="11">
        <f t="shared" si="14"/>
        <v>0</v>
      </c>
      <c r="AH291" s="11">
        <f>(Table134[[#This Row],[Survived]]-AG291)^2</f>
        <v>0</v>
      </c>
    </row>
    <row r="292" spans="1:34" x14ac:dyDescent="0.25">
      <c r="A292" s="4">
        <v>0</v>
      </c>
      <c r="B292" s="4" t="s">
        <v>11</v>
      </c>
      <c r="C292" s="4">
        <v>2</v>
      </c>
      <c r="D292" s="4" t="s">
        <v>8</v>
      </c>
      <c r="E292" s="4">
        <v>29</v>
      </c>
      <c r="F292" s="5">
        <v>27.720800000000001</v>
      </c>
      <c r="G292" s="4">
        <v>1</v>
      </c>
      <c r="H292" s="4">
        <v>0</v>
      </c>
      <c r="I292" s="11">
        <f>Table134[[#This Row],[Age]]/$E$1</f>
        <v>0.36249999999999999</v>
      </c>
      <c r="J292" s="11">
        <f>LOG10(Table134[[#This Row],[Fare]]+1)</f>
        <v>1.4581965327411079</v>
      </c>
      <c r="K292" s="4">
        <f>IF(Table134[[#This Row],[Pclass]]=1,1,0)</f>
        <v>0</v>
      </c>
      <c r="L292" s="4">
        <f>IF(Table134[[#This Row],[Pclass]]=2,1,0)</f>
        <v>1</v>
      </c>
      <c r="M292" s="4">
        <f>IF(Table134[[#This Row],[Embarked]]="S",1,0)</f>
        <v>0</v>
      </c>
      <c r="N292" s="4">
        <f>IF(Table134[[#This Row],[Embarked]]="C",1,0)</f>
        <v>1</v>
      </c>
      <c r="O292" s="4">
        <f>IF(Table134[[#This Row],[Sex]]="male",1,0)</f>
        <v>1</v>
      </c>
      <c r="P292" s="4">
        <v>1</v>
      </c>
      <c r="AC292" s="12">
        <f>SUMPRODUCT(Table13[[#This Row],[SibSp]:[Ones]],$R$4:$AA$4)</f>
        <v>0.3206031836445089</v>
      </c>
      <c r="AD292" s="12">
        <f>SUMPRODUCT(Table134[[#This Row],[SibSp]:[Ones]],$R$5:$AA$5)</f>
        <v>-1.3032401732266063</v>
      </c>
      <c r="AE292" s="11">
        <f t="shared" si="12"/>
        <v>0.3206031836445089</v>
      </c>
      <c r="AF292" s="11">
        <f t="shared" si="13"/>
        <v>0</v>
      </c>
      <c r="AG292" s="11">
        <f t="shared" si="14"/>
        <v>0.3206031836445089</v>
      </c>
      <c r="AH292" s="11">
        <f>(Table134[[#This Row],[Survived]]-AG292)^2</f>
        <v>0.1027864013629947</v>
      </c>
    </row>
    <row r="293" spans="1:34" x14ac:dyDescent="0.25">
      <c r="A293" s="4">
        <v>0</v>
      </c>
      <c r="B293" s="4" t="s">
        <v>11</v>
      </c>
      <c r="C293" s="4">
        <v>3</v>
      </c>
      <c r="D293" s="4" t="s">
        <v>10</v>
      </c>
      <c r="E293" s="4">
        <v>45</v>
      </c>
      <c r="F293" s="5">
        <v>14.4542</v>
      </c>
      <c r="G293" s="4">
        <v>0</v>
      </c>
      <c r="H293" s="4">
        <v>1</v>
      </c>
      <c r="I293" s="11">
        <f>Table134[[#This Row],[Age]]/$E$1</f>
        <v>0.5625</v>
      </c>
      <c r="J293" s="11">
        <f>LOG10(Table134[[#This Row],[Fare]]+1)</f>
        <v>1.1890465283525415</v>
      </c>
      <c r="K293" s="4">
        <f>IF(Table134[[#This Row],[Pclass]]=1,1,0)</f>
        <v>0</v>
      </c>
      <c r="L293" s="4">
        <f>IF(Table134[[#This Row],[Pclass]]=2,1,0)</f>
        <v>0</v>
      </c>
      <c r="M293" s="4">
        <f>IF(Table134[[#This Row],[Embarked]]="S",1,0)</f>
        <v>0</v>
      </c>
      <c r="N293" s="4">
        <f>IF(Table134[[#This Row],[Embarked]]="C",1,0)</f>
        <v>1</v>
      </c>
      <c r="O293" s="4">
        <f>IF(Table134[[#This Row],[Sex]]="male",1,0)</f>
        <v>0</v>
      </c>
      <c r="P293" s="4">
        <v>1</v>
      </c>
      <c r="AC293" s="12">
        <f>SUMPRODUCT(Table13[[#This Row],[SibSp]:[Ones]],$R$4:$AA$4)</f>
        <v>0.52467743271551592</v>
      </c>
      <c r="AD293" s="12">
        <f>SUMPRODUCT(Table134[[#This Row],[SibSp]:[Ones]],$R$5:$AA$5)</f>
        <v>-1.3705645588707698</v>
      </c>
      <c r="AE293" s="11">
        <f t="shared" si="12"/>
        <v>0.52467743271551592</v>
      </c>
      <c r="AF293" s="11">
        <f t="shared" si="13"/>
        <v>0</v>
      </c>
      <c r="AG293" s="11">
        <f t="shared" si="14"/>
        <v>0.52467743271551592</v>
      </c>
      <c r="AH293" s="11">
        <f>(Table134[[#This Row],[Survived]]-AG293)^2</f>
        <v>0.27528640840094476</v>
      </c>
    </row>
    <row r="294" spans="1:34" x14ac:dyDescent="0.25">
      <c r="A294" s="4">
        <v>0</v>
      </c>
      <c r="B294" s="4" t="s">
        <v>9</v>
      </c>
      <c r="C294" s="4">
        <v>3</v>
      </c>
      <c r="D294" s="4" t="s">
        <v>8</v>
      </c>
      <c r="E294" s="4">
        <v>35</v>
      </c>
      <c r="F294" s="5">
        <v>7.05</v>
      </c>
      <c r="G294" s="4">
        <v>0</v>
      </c>
      <c r="H294" s="4">
        <v>0</v>
      </c>
      <c r="I294" s="11">
        <f>Table134[[#This Row],[Age]]/$E$1</f>
        <v>0.4375</v>
      </c>
      <c r="J294" s="11">
        <f>LOG10(Table134[[#This Row],[Fare]]+1)</f>
        <v>0.90579588036786851</v>
      </c>
      <c r="K294" s="4">
        <f>IF(Table134[[#This Row],[Pclass]]=1,1,0)</f>
        <v>0</v>
      </c>
      <c r="L294" s="4">
        <f>IF(Table134[[#This Row],[Pclass]]=2,1,0)</f>
        <v>0</v>
      </c>
      <c r="M294" s="4">
        <f>IF(Table134[[#This Row],[Embarked]]="S",1,0)</f>
        <v>1</v>
      </c>
      <c r="N294" s="4">
        <f>IF(Table134[[#This Row],[Embarked]]="C",1,0)</f>
        <v>0</v>
      </c>
      <c r="O294" s="4">
        <f>IF(Table134[[#This Row],[Sex]]="male",1,0)</f>
        <v>1</v>
      </c>
      <c r="P294" s="4">
        <v>1</v>
      </c>
      <c r="AC294" s="12">
        <f>SUMPRODUCT(Table13[[#This Row],[SibSp]:[Ones]],$R$4:$AA$4)</f>
        <v>4.1493070855102343E-2</v>
      </c>
      <c r="AD294" s="12">
        <f>SUMPRODUCT(Table134[[#This Row],[SibSp]:[Ones]],$R$5:$AA$5)</f>
        <v>-1.493033881760266</v>
      </c>
      <c r="AE294" s="11">
        <f t="shared" si="12"/>
        <v>4.1493070855102343E-2</v>
      </c>
      <c r="AF294" s="11">
        <f t="shared" si="13"/>
        <v>0</v>
      </c>
      <c r="AG294" s="11">
        <f t="shared" si="14"/>
        <v>4.1493070855102343E-2</v>
      </c>
      <c r="AH294" s="11">
        <f>(Table134[[#This Row],[Survived]]-AG294)^2</f>
        <v>1.7216749289865436E-3</v>
      </c>
    </row>
    <row r="295" spans="1:34" x14ac:dyDescent="0.25">
      <c r="A295" s="4">
        <v>0</v>
      </c>
      <c r="B295" s="4" t="s">
        <v>9</v>
      </c>
      <c r="C295" s="4">
        <v>3</v>
      </c>
      <c r="D295" s="4" t="s">
        <v>8</v>
      </c>
      <c r="E295" s="4">
        <v>30</v>
      </c>
      <c r="F295" s="5">
        <v>7.25</v>
      </c>
      <c r="G295" s="4">
        <v>0</v>
      </c>
      <c r="H295" s="4">
        <v>0</v>
      </c>
      <c r="I295" s="11">
        <f>Table134[[#This Row],[Age]]/$E$1</f>
        <v>0.375</v>
      </c>
      <c r="J295" s="11">
        <f>LOG10(Table134[[#This Row],[Fare]]+1)</f>
        <v>0.91645394854992512</v>
      </c>
      <c r="K295" s="4">
        <f>IF(Table134[[#This Row],[Pclass]]=1,1,0)</f>
        <v>0</v>
      </c>
      <c r="L295" s="4">
        <f>IF(Table134[[#This Row],[Pclass]]=2,1,0)</f>
        <v>0</v>
      </c>
      <c r="M295" s="4">
        <f>IF(Table134[[#This Row],[Embarked]]="S",1,0)</f>
        <v>1</v>
      </c>
      <c r="N295" s="4">
        <f>IF(Table134[[#This Row],[Embarked]]="C",1,0)</f>
        <v>0</v>
      </c>
      <c r="O295" s="4">
        <f>IF(Table134[[#This Row],[Sex]]="male",1,0)</f>
        <v>1</v>
      </c>
      <c r="P295" s="4">
        <v>1</v>
      </c>
      <c r="AC295" s="12">
        <f>SUMPRODUCT(Table13[[#This Row],[SibSp]:[Ones]],$R$4:$AA$4)</f>
        <v>7.8196316229113605E-2</v>
      </c>
      <c r="AD295" s="12">
        <f>SUMPRODUCT(Table134[[#This Row],[SibSp]:[Ones]],$R$5:$AA$5)</f>
        <v>-1.5059114491482466</v>
      </c>
      <c r="AE295" s="11">
        <f t="shared" si="12"/>
        <v>7.8196316229113605E-2</v>
      </c>
      <c r="AF295" s="11">
        <f t="shared" si="13"/>
        <v>0</v>
      </c>
      <c r="AG295" s="11">
        <f t="shared" si="14"/>
        <v>7.8196316229113605E-2</v>
      </c>
      <c r="AH295" s="11">
        <f>(Table134[[#This Row],[Survived]]-AG295)^2</f>
        <v>6.1146638718035358E-3</v>
      </c>
    </row>
    <row r="296" spans="1:34" x14ac:dyDescent="0.25">
      <c r="A296" s="4">
        <v>1</v>
      </c>
      <c r="B296" s="4" t="s">
        <v>11</v>
      </c>
      <c r="C296" s="4">
        <v>1</v>
      </c>
      <c r="D296" s="4" t="s">
        <v>10</v>
      </c>
      <c r="E296" s="4">
        <v>60</v>
      </c>
      <c r="F296" s="5">
        <v>75.25</v>
      </c>
      <c r="G296" s="4">
        <v>1</v>
      </c>
      <c r="H296" s="4">
        <v>0</v>
      </c>
      <c r="I296" s="11">
        <f>Table134[[#This Row],[Age]]/$E$1</f>
        <v>0.75</v>
      </c>
      <c r="J296" s="11">
        <f>LOG10(Table134[[#This Row],[Fare]]+1)</f>
        <v>1.8822398480188234</v>
      </c>
      <c r="K296" s="4">
        <f>IF(Table134[[#This Row],[Pclass]]=1,1,0)</f>
        <v>1</v>
      </c>
      <c r="L296" s="4">
        <f>IF(Table134[[#This Row],[Pclass]]=2,1,0)</f>
        <v>0</v>
      </c>
      <c r="M296" s="4">
        <f>IF(Table134[[#This Row],[Embarked]]="S",1,0)</f>
        <v>0</v>
      </c>
      <c r="N296" s="4">
        <f>IF(Table134[[#This Row],[Embarked]]="C",1,0)</f>
        <v>1</v>
      </c>
      <c r="O296" s="4">
        <f>IF(Table134[[#This Row],[Sex]]="male",1,0)</f>
        <v>0</v>
      </c>
      <c r="P296" s="4">
        <v>1</v>
      </c>
      <c r="AC296" s="12">
        <f>SUMPRODUCT(Table13[[#This Row],[SibSp]:[Ones]],$R$4:$AA$4)</f>
        <v>0.7817334840926029</v>
      </c>
      <c r="AD296" s="12">
        <f>SUMPRODUCT(Table134[[#This Row],[SibSp]:[Ones]],$R$5:$AA$5)</f>
        <v>-1.6850247591137968</v>
      </c>
      <c r="AE296" s="11">
        <f t="shared" si="12"/>
        <v>0.7817334840926029</v>
      </c>
      <c r="AF296" s="11">
        <f t="shared" si="13"/>
        <v>0</v>
      </c>
      <c r="AG296" s="11">
        <f t="shared" si="14"/>
        <v>0.7817334840926029</v>
      </c>
      <c r="AH296" s="11">
        <f>(Table134[[#This Row],[Survived]]-AG296)^2</f>
        <v>4.7640271966354029E-2</v>
      </c>
    </row>
    <row r="297" spans="1:34" x14ac:dyDescent="0.25">
      <c r="A297" s="4">
        <v>1</v>
      </c>
      <c r="B297" s="4" t="s">
        <v>11</v>
      </c>
      <c r="C297" s="4">
        <v>1</v>
      </c>
      <c r="D297" s="4" t="s">
        <v>10</v>
      </c>
      <c r="E297" s="4">
        <v>24</v>
      </c>
      <c r="F297" s="5">
        <v>69.3</v>
      </c>
      <c r="G297" s="4">
        <v>0</v>
      </c>
      <c r="H297" s="4">
        <v>0</v>
      </c>
      <c r="I297" s="11">
        <f>Table134[[#This Row],[Age]]/$E$1</f>
        <v>0.3</v>
      </c>
      <c r="J297" s="11">
        <f>LOG10(Table134[[#This Row],[Fare]]+1)</f>
        <v>1.8469553250198238</v>
      </c>
      <c r="K297" s="4">
        <f>IF(Table134[[#This Row],[Pclass]]=1,1,0)</f>
        <v>1</v>
      </c>
      <c r="L297" s="4">
        <f>IF(Table134[[#This Row],[Pclass]]=2,1,0)</f>
        <v>0</v>
      </c>
      <c r="M297" s="4">
        <f>IF(Table134[[#This Row],[Embarked]]="S",1,0)</f>
        <v>0</v>
      </c>
      <c r="N297" s="4">
        <f>IF(Table134[[#This Row],[Embarked]]="C",1,0)</f>
        <v>1</v>
      </c>
      <c r="O297" s="4">
        <f>IF(Table134[[#This Row],[Sex]]="male",1,0)</f>
        <v>0</v>
      </c>
      <c r="P297" s="4">
        <v>1</v>
      </c>
      <c r="AC297" s="12">
        <f>SUMPRODUCT(Table13[[#This Row],[SibSp]:[Ones]],$R$4:$AA$4)</f>
        <v>1.0979361726857426</v>
      </c>
      <c r="AD297" s="12">
        <f>SUMPRODUCT(Table134[[#This Row],[SibSp]:[Ones]],$R$5:$AA$5)</f>
        <v>-1.5934689746760538</v>
      </c>
      <c r="AE297" s="11">
        <f t="shared" si="12"/>
        <v>1.0979361726857426</v>
      </c>
      <c r="AF297" s="11">
        <f t="shared" si="13"/>
        <v>0</v>
      </c>
      <c r="AG297" s="11">
        <f t="shared" si="14"/>
        <v>1.0979361726857426</v>
      </c>
      <c r="AH297" s="11">
        <f>(Table134[[#This Row],[Survived]]-AG297)^2</f>
        <v>9.5914939203315987E-3</v>
      </c>
    </row>
    <row r="298" spans="1:34" x14ac:dyDescent="0.25">
      <c r="A298" s="4">
        <v>1</v>
      </c>
      <c r="B298" s="4" t="s">
        <v>11</v>
      </c>
      <c r="C298" s="4">
        <v>1</v>
      </c>
      <c r="D298" s="4" t="s">
        <v>8</v>
      </c>
      <c r="E298" s="4">
        <v>25</v>
      </c>
      <c r="F298" s="5">
        <v>55.441699999999997</v>
      </c>
      <c r="G298" s="4">
        <v>1</v>
      </c>
      <c r="H298" s="4">
        <v>0</v>
      </c>
      <c r="I298" s="11">
        <f>Table134[[#This Row],[Age]]/$E$1</f>
        <v>0.3125</v>
      </c>
      <c r="J298" s="11">
        <f>LOG10(Table134[[#This Row],[Fare]]+1)</f>
        <v>1.7516000860444023</v>
      </c>
      <c r="K298" s="4">
        <f>IF(Table134[[#This Row],[Pclass]]=1,1,0)</f>
        <v>1</v>
      </c>
      <c r="L298" s="4">
        <f>IF(Table134[[#This Row],[Pclass]]=2,1,0)</f>
        <v>0</v>
      </c>
      <c r="M298" s="4">
        <f>IF(Table134[[#This Row],[Embarked]]="S",1,0)</f>
        <v>0</v>
      </c>
      <c r="N298" s="4">
        <f>IF(Table134[[#This Row],[Embarked]]="C",1,0)</f>
        <v>1</v>
      </c>
      <c r="O298" s="4">
        <f>IF(Table134[[#This Row],[Sex]]="male",1,0)</f>
        <v>1</v>
      </c>
      <c r="P298" s="4">
        <v>1</v>
      </c>
      <c r="AC298" s="12">
        <f>SUMPRODUCT(Table13[[#This Row],[SibSp]:[Ones]],$R$4:$AA$4)</f>
        <v>0.54001689517168838</v>
      </c>
      <c r="AD298" s="12">
        <f>SUMPRODUCT(Table134[[#This Row],[SibSp]:[Ones]],$R$5:$AA$5)</f>
        <v>-1.7263074085695045</v>
      </c>
      <c r="AE298" s="11">
        <f t="shared" si="12"/>
        <v>0.54001689517168838</v>
      </c>
      <c r="AF298" s="11">
        <f t="shared" si="13"/>
        <v>0</v>
      </c>
      <c r="AG298" s="11">
        <f t="shared" si="14"/>
        <v>0.54001689517168838</v>
      </c>
      <c r="AH298" s="11">
        <f>(Table134[[#This Row],[Survived]]-AG298)^2</f>
        <v>0.21158445672749351</v>
      </c>
    </row>
    <row r="299" spans="1:34" x14ac:dyDescent="0.25">
      <c r="A299" s="4">
        <v>0</v>
      </c>
      <c r="B299" s="4" t="s">
        <v>9</v>
      </c>
      <c r="C299" s="4">
        <v>3</v>
      </c>
      <c r="D299" s="4" t="s">
        <v>8</v>
      </c>
      <c r="E299" s="4">
        <v>18</v>
      </c>
      <c r="F299" s="5">
        <v>6.4958</v>
      </c>
      <c r="G299" s="4">
        <v>1</v>
      </c>
      <c r="H299" s="4">
        <v>0</v>
      </c>
      <c r="I299" s="11">
        <f>Table134[[#This Row],[Age]]/$E$1</f>
        <v>0.22500000000000001</v>
      </c>
      <c r="J299" s="11">
        <f>LOG10(Table134[[#This Row],[Fare]]+1)</f>
        <v>0.87481799035902574</v>
      </c>
      <c r="K299" s="4">
        <f>IF(Table134[[#This Row],[Pclass]]=1,1,0)</f>
        <v>0</v>
      </c>
      <c r="L299" s="4">
        <f>IF(Table134[[#This Row],[Pclass]]=2,1,0)</f>
        <v>0</v>
      </c>
      <c r="M299" s="4">
        <f>IF(Table134[[#This Row],[Embarked]]="S",1,0)</f>
        <v>1</v>
      </c>
      <c r="N299" s="4">
        <f>IF(Table134[[#This Row],[Embarked]]="C",1,0)</f>
        <v>0</v>
      </c>
      <c r="O299" s="4">
        <f>IF(Table134[[#This Row],[Sex]]="male",1,0)</f>
        <v>1</v>
      </c>
      <c r="P299" s="4">
        <v>1</v>
      </c>
      <c r="AC299" s="12">
        <f>SUMPRODUCT(Table13[[#This Row],[SibSp]:[Ones]],$R$4:$AA$4)</f>
        <v>0.10574420876550472</v>
      </c>
      <c r="AD299" s="12">
        <f>SUMPRODUCT(Table134[[#This Row],[SibSp]:[Ones]],$R$5:$AA$5)</f>
        <v>-1.6096792918649039</v>
      </c>
      <c r="AE299" s="11">
        <f t="shared" si="12"/>
        <v>0.10574420876550472</v>
      </c>
      <c r="AF299" s="11">
        <f t="shared" si="13"/>
        <v>0</v>
      </c>
      <c r="AG299" s="11">
        <f t="shared" si="14"/>
        <v>0.10574420876550472</v>
      </c>
      <c r="AH299" s="11">
        <f>(Table134[[#This Row],[Survived]]-AG299)^2</f>
        <v>1.1181837687442646E-2</v>
      </c>
    </row>
    <row r="300" spans="1:34" x14ac:dyDescent="0.25">
      <c r="A300" s="4">
        <v>0</v>
      </c>
      <c r="B300" s="4" t="s">
        <v>9</v>
      </c>
      <c r="C300" s="4">
        <v>3</v>
      </c>
      <c r="D300" s="4" t="s">
        <v>8</v>
      </c>
      <c r="E300" s="4">
        <v>19</v>
      </c>
      <c r="F300" s="5">
        <v>8.0500000000000007</v>
      </c>
      <c r="G300" s="4">
        <v>0</v>
      </c>
      <c r="H300" s="4">
        <v>0</v>
      </c>
      <c r="I300" s="11">
        <f>Table134[[#This Row],[Age]]/$E$1</f>
        <v>0.23749999999999999</v>
      </c>
      <c r="J300" s="11">
        <f>LOG10(Table134[[#This Row],[Fare]]+1)</f>
        <v>0.9566485792052033</v>
      </c>
      <c r="K300" s="4">
        <f>IF(Table134[[#This Row],[Pclass]]=1,1,0)</f>
        <v>0</v>
      </c>
      <c r="L300" s="4">
        <f>IF(Table134[[#This Row],[Pclass]]=2,1,0)</f>
        <v>0</v>
      </c>
      <c r="M300" s="4">
        <f>IF(Table134[[#This Row],[Embarked]]="S",1,0)</f>
        <v>1</v>
      </c>
      <c r="N300" s="4">
        <f>IF(Table134[[#This Row],[Embarked]]="C",1,0)</f>
        <v>0</v>
      </c>
      <c r="O300" s="4">
        <f>IF(Table134[[#This Row],[Sex]]="male",1,0)</f>
        <v>1</v>
      </c>
      <c r="P300" s="4">
        <v>1</v>
      </c>
      <c r="AC300" s="12">
        <f>SUMPRODUCT(Table13[[#This Row],[SibSp]:[Ones]],$R$4:$AA$4)</f>
        <v>0.15974704036832521</v>
      </c>
      <c r="AD300" s="12">
        <f>SUMPRODUCT(Table134[[#This Row],[SibSp]:[Ones]],$R$5:$AA$5)</f>
        <v>-1.5446517984386301</v>
      </c>
      <c r="AE300" s="11">
        <f t="shared" si="12"/>
        <v>0.15974704036832521</v>
      </c>
      <c r="AF300" s="11">
        <f t="shared" si="13"/>
        <v>0</v>
      </c>
      <c r="AG300" s="11">
        <f t="shared" si="14"/>
        <v>0.15974704036832521</v>
      </c>
      <c r="AH300" s="11">
        <f>(Table134[[#This Row],[Survived]]-AG300)^2</f>
        <v>2.5519116906439324E-2</v>
      </c>
    </row>
    <row r="301" spans="1:34" x14ac:dyDescent="0.25">
      <c r="A301" s="4">
        <v>0</v>
      </c>
      <c r="B301" s="4" t="s">
        <v>11</v>
      </c>
      <c r="C301" s="4">
        <v>1</v>
      </c>
      <c r="D301" s="4" t="s">
        <v>8</v>
      </c>
      <c r="E301" s="4">
        <v>22</v>
      </c>
      <c r="F301" s="5">
        <v>135.63329999999999</v>
      </c>
      <c r="G301" s="4">
        <v>0</v>
      </c>
      <c r="H301" s="4">
        <v>0</v>
      </c>
      <c r="I301" s="11">
        <f>Table134[[#This Row],[Age]]/$E$1</f>
        <v>0.27500000000000002</v>
      </c>
      <c r="J301" s="11">
        <f>LOG10(Table134[[#This Row],[Fare]]+1)</f>
        <v>2.1355565576455011</v>
      </c>
      <c r="K301" s="4">
        <f>IF(Table134[[#This Row],[Pclass]]=1,1,0)</f>
        <v>1</v>
      </c>
      <c r="L301" s="4">
        <f>IF(Table134[[#This Row],[Pclass]]=2,1,0)</f>
        <v>0</v>
      </c>
      <c r="M301" s="4">
        <f>IF(Table134[[#This Row],[Embarked]]="S",1,0)</f>
        <v>0</v>
      </c>
      <c r="N301" s="4">
        <f>IF(Table134[[#This Row],[Embarked]]="C",1,0)</f>
        <v>1</v>
      </c>
      <c r="O301" s="4">
        <f>IF(Table134[[#This Row],[Sex]]="male",1,0)</f>
        <v>1</v>
      </c>
      <c r="P301" s="4">
        <v>1</v>
      </c>
      <c r="AC301" s="12">
        <f>SUMPRODUCT(Table13[[#This Row],[SibSp]:[Ones]],$R$4:$AA$4)</f>
        <v>0.63747043301329265</v>
      </c>
      <c r="AD301" s="12">
        <f>SUMPRODUCT(Table134[[#This Row],[SibSp]:[Ones]],$R$5:$AA$5)</f>
        <v>-1.8540805689570006</v>
      </c>
      <c r="AE301" s="11">
        <f t="shared" si="12"/>
        <v>0.63747043301329265</v>
      </c>
      <c r="AF301" s="11">
        <f t="shared" si="13"/>
        <v>0</v>
      </c>
      <c r="AG301" s="11">
        <f t="shared" si="14"/>
        <v>0.63747043301329265</v>
      </c>
      <c r="AH301" s="11">
        <f>(Table134[[#This Row],[Survived]]-AG301)^2</f>
        <v>0.40636855296615482</v>
      </c>
    </row>
    <row r="302" spans="1:34" x14ac:dyDescent="0.25">
      <c r="A302" s="4">
        <v>0</v>
      </c>
      <c r="B302" s="4" t="s">
        <v>9</v>
      </c>
      <c r="C302" s="4">
        <v>3</v>
      </c>
      <c r="D302" s="4" t="s">
        <v>10</v>
      </c>
      <c r="E302" s="4">
        <v>3</v>
      </c>
      <c r="F302" s="5">
        <v>21.074999999999999</v>
      </c>
      <c r="G302" s="4">
        <v>3</v>
      </c>
      <c r="H302" s="4">
        <v>1</v>
      </c>
      <c r="I302" s="11">
        <f>Table134[[#This Row],[Age]]/$E$1</f>
        <v>3.7499999999999999E-2</v>
      </c>
      <c r="J302" s="11">
        <f>LOG10(Table134[[#This Row],[Fare]]+1)</f>
        <v>1.3439007122496063</v>
      </c>
      <c r="K302" s="4">
        <f>IF(Table134[[#This Row],[Pclass]]=1,1,0)</f>
        <v>0</v>
      </c>
      <c r="L302" s="4">
        <f>IF(Table134[[#This Row],[Pclass]]=2,1,0)</f>
        <v>0</v>
      </c>
      <c r="M302" s="4">
        <f>IF(Table134[[#This Row],[Embarked]]="S",1,0)</f>
        <v>1</v>
      </c>
      <c r="N302" s="4">
        <f>IF(Table134[[#This Row],[Embarked]]="C",1,0)</f>
        <v>0</v>
      </c>
      <c r="O302" s="4">
        <f>IF(Table134[[#This Row],[Sex]]="male",1,0)</f>
        <v>0</v>
      </c>
      <c r="P302" s="4">
        <v>1</v>
      </c>
      <c r="AC302" s="12">
        <f>SUMPRODUCT(Table13[[#This Row],[SibSp]:[Ones]],$R$4:$AA$4)</f>
        <v>0.59608838816783549</v>
      </c>
      <c r="AD302" s="12">
        <f>SUMPRODUCT(Table134[[#This Row],[SibSp]:[Ones]],$R$5:$AA$5)</f>
        <v>-2.4583409383249943</v>
      </c>
      <c r="AE302" s="11">
        <f t="shared" si="12"/>
        <v>0.59608838816783549</v>
      </c>
      <c r="AF302" s="11">
        <f t="shared" si="13"/>
        <v>0</v>
      </c>
      <c r="AG302" s="11">
        <f t="shared" si="14"/>
        <v>0.59608838816783549</v>
      </c>
      <c r="AH302" s="11">
        <f>(Table134[[#This Row],[Survived]]-AG302)^2</f>
        <v>0.35532136650852814</v>
      </c>
    </row>
    <row r="303" spans="1:34" x14ac:dyDescent="0.25">
      <c r="A303" s="4">
        <v>1</v>
      </c>
      <c r="B303" s="4" t="s">
        <v>9</v>
      </c>
      <c r="C303" s="4">
        <v>3</v>
      </c>
      <c r="D303" s="4" t="s">
        <v>10</v>
      </c>
      <c r="E303" s="4">
        <v>22</v>
      </c>
      <c r="F303" s="5">
        <v>7.25</v>
      </c>
      <c r="G303" s="4">
        <v>0</v>
      </c>
      <c r="H303" s="4">
        <v>0</v>
      </c>
      <c r="I303" s="11">
        <f>Table134[[#This Row],[Age]]/$E$1</f>
        <v>0.27500000000000002</v>
      </c>
      <c r="J303" s="11">
        <f>LOG10(Table134[[#This Row],[Fare]]+1)</f>
        <v>0.91645394854992512</v>
      </c>
      <c r="K303" s="4">
        <f>IF(Table134[[#This Row],[Pclass]]=1,1,0)</f>
        <v>0</v>
      </c>
      <c r="L303" s="4">
        <f>IF(Table134[[#This Row],[Pclass]]=2,1,0)</f>
        <v>0</v>
      </c>
      <c r="M303" s="4">
        <f>IF(Table134[[#This Row],[Embarked]]="S",1,0)</f>
        <v>1</v>
      </c>
      <c r="N303" s="4">
        <f>IF(Table134[[#This Row],[Embarked]]="C",1,0)</f>
        <v>0</v>
      </c>
      <c r="O303" s="4">
        <f>IF(Table134[[#This Row],[Sex]]="male",1,0)</f>
        <v>0</v>
      </c>
      <c r="P303" s="4">
        <v>1</v>
      </c>
      <c r="AC303" s="12">
        <f>SUMPRODUCT(Table13[[#This Row],[SibSp]:[Ones]],$R$4:$AA$4)</f>
        <v>0.62489398655016615</v>
      </c>
      <c r="AD303" s="12">
        <f>SUMPRODUCT(Table134[[#This Row],[SibSp]:[Ones]],$R$5:$AA$5)</f>
        <v>-1.4371968521812479</v>
      </c>
      <c r="AE303" s="11">
        <f t="shared" si="12"/>
        <v>0.62489398655016615</v>
      </c>
      <c r="AF303" s="11">
        <f t="shared" si="13"/>
        <v>0</v>
      </c>
      <c r="AG303" s="11">
        <f t="shared" si="14"/>
        <v>0.62489398655016615</v>
      </c>
      <c r="AH303" s="11">
        <f>(Table134[[#This Row],[Survived]]-AG303)^2</f>
        <v>0.14070452132622693</v>
      </c>
    </row>
    <row r="304" spans="1:34" x14ac:dyDescent="0.25">
      <c r="A304" s="4">
        <v>0</v>
      </c>
      <c r="B304" s="4" t="s">
        <v>11</v>
      </c>
      <c r="C304" s="4">
        <v>1</v>
      </c>
      <c r="D304" s="4" t="s">
        <v>8</v>
      </c>
      <c r="E304" s="4">
        <v>27</v>
      </c>
      <c r="F304" s="5">
        <v>211.5</v>
      </c>
      <c r="G304" s="4">
        <v>0</v>
      </c>
      <c r="H304" s="4">
        <v>2</v>
      </c>
      <c r="I304" s="11">
        <f>Table134[[#This Row],[Age]]/$E$1</f>
        <v>0.33750000000000002</v>
      </c>
      <c r="J304" s="11">
        <f>LOG10(Table134[[#This Row],[Fare]]+1)</f>
        <v>2.3273589343863303</v>
      </c>
      <c r="K304" s="4">
        <f>IF(Table134[[#This Row],[Pclass]]=1,1,0)</f>
        <v>1</v>
      </c>
      <c r="L304" s="4">
        <f>IF(Table134[[#This Row],[Pclass]]=2,1,0)</f>
        <v>0</v>
      </c>
      <c r="M304" s="4">
        <f>IF(Table134[[#This Row],[Embarked]]="S",1,0)</f>
        <v>0</v>
      </c>
      <c r="N304" s="4">
        <f>IF(Table134[[#This Row],[Embarked]]="C",1,0)</f>
        <v>1</v>
      </c>
      <c r="O304" s="4">
        <f>IF(Table134[[#This Row],[Sex]]="male",1,0)</f>
        <v>1</v>
      </c>
      <c r="P304" s="4">
        <v>1</v>
      </c>
      <c r="AC304" s="12">
        <f>SUMPRODUCT(Table13[[#This Row],[SibSp]:[Ones]],$R$4:$AA$4)</f>
        <v>0.58067944628776247</v>
      </c>
      <c r="AD304" s="12">
        <f>SUMPRODUCT(Table134[[#This Row],[SibSp]:[Ones]],$R$5:$AA$5)</f>
        <v>-2.7425726380784372</v>
      </c>
      <c r="AE304" s="11">
        <f t="shared" si="12"/>
        <v>0.58067944628776247</v>
      </c>
      <c r="AF304" s="11">
        <f t="shared" si="13"/>
        <v>0</v>
      </c>
      <c r="AG304" s="11">
        <f t="shared" si="14"/>
        <v>0.58067944628776247</v>
      </c>
      <c r="AH304" s="11">
        <f>(Table134[[#This Row],[Survived]]-AG304)^2</f>
        <v>0.33718861934106242</v>
      </c>
    </row>
    <row r="305" spans="1:34" x14ac:dyDescent="0.25">
      <c r="A305" s="4">
        <v>0</v>
      </c>
      <c r="B305" s="4" t="s">
        <v>11</v>
      </c>
      <c r="C305" s="4">
        <v>3</v>
      </c>
      <c r="D305" s="4" t="s">
        <v>8</v>
      </c>
      <c r="E305" s="4">
        <v>20</v>
      </c>
      <c r="F305" s="5">
        <v>4.0125000000000002</v>
      </c>
      <c r="G305" s="4">
        <v>0</v>
      </c>
      <c r="H305" s="4">
        <v>0</v>
      </c>
      <c r="I305" s="11">
        <f>Table134[[#This Row],[Age]]/$E$1</f>
        <v>0.25</v>
      </c>
      <c r="J305" s="11">
        <f>LOG10(Table134[[#This Row],[Fare]]+1)</f>
        <v>0.70005438562823874</v>
      </c>
      <c r="K305" s="4">
        <f>IF(Table134[[#This Row],[Pclass]]=1,1,0)</f>
        <v>0</v>
      </c>
      <c r="L305" s="4">
        <f>IF(Table134[[#This Row],[Pclass]]=2,1,0)</f>
        <v>0</v>
      </c>
      <c r="M305" s="4">
        <f>IF(Table134[[#This Row],[Embarked]]="S",1,0)</f>
        <v>0</v>
      </c>
      <c r="N305" s="4">
        <f>IF(Table134[[#This Row],[Embarked]]="C",1,0)</f>
        <v>1</v>
      </c>
      <c r="O305" s="4">
        <f>IF(Table134[[#This Row],[Sex]]="male",1,0)</f>
        <v>1</v>
      </c>
      <c r="P305" s="4">
        <v>1</v>
      </c>
      <c r="AC305" s="12">
        <f>SUMPRODUCT(Table13[[#This Row],[SibSp]:[Ones]],$R$4:$AA$4)</f>
        <v>0.2082832794748456</v>
      </c>
      <c r="AD305" s="12">
        <f>SUMPRODUCT(Table134[[#This Row],[SibSp]:[Ones]],$R$5:$AA$5)</f>
        <v>-0.78883248465523992</v>
      </c>
      <c r="AE305" s="11">
        <f t="shared" si="12"/>
        <v>0.2082832794748456</v>
      </c>
      <c r="AF305" s="11">
        <f t="shared" si="13"/>
        <v>0</v>
      </c>
      <c r="AG305" s="11">
        <f t="shared" si="14"/>
        <v>0.2082832794748456</v>
      </c>
      <c r="AH305" s="11">
        <f>(Table134[[#This Row],[Survived]]-AG305)^2</f>
        <v>4.3381924508796639E-2</v>
      </c>
    </row>
    <row r="306" spans="1:34" x14ac:dyDescent="0.25">
      <c r="A306" s="4">
        <v>0</v>
      </c>
      <c r="B306" s="4" t="s">
        <v>9</v>
      </c>
      <c r="C306" s="4">
        <v>3</v>
      </c>
      <c r="D306" s="4" t="s">
        <v>8</v>
      </c>
      <c r="E306" s="4">
        <v>19</v>
      </c>
      <c r="F306" s="5">
        <v>7.7750000000000004</v>
      </c>
      <c r="G306" s="4">
        <v>0</v>
      </c>
      <c r="H306" s="4">
        <v>0</v>
      </c>
      <c r="I306" s="11">
        <f>Table134[[#This Row],[Age]]/$E$1</f>
        <v>0.23749999999999999</v>
      </c>
      <c r="J306" s="11">
        <f>LOG10(Table134[[#This Row],[Fare]]+1)</f>
        <v>0.94324712513786169</v>
      </c>
      <c r="K306" s="4">
        <f>IF(Table134[[#This Row],[Pclass]]=1,1,0)</f>
        <v>0</v>
      </c>
      <c r="L306" s="4">
        <f>IF(Table134[[#This Row],[Pclass]]=2,1,0)</f>
        <v>0</v>
      </c>
      <c r="M306" s="4">
        <f>IF(Table134[[#This Row],[Embarked]]="S",1,0)</f>
        <v>1</v>
      </c>
      <c r="N306" s="4">
        <f>IF(Table134[[#This Row],[Embarked]]="C",1,0)</f>
        <v>0</v>
      </c>
      <c r="O306" s="4">
        <f>IF(Table134[[#This Row],[Sex]]="male",1,0)</f>
        <v>1</v>
      </c>
      <c r="P306" s="4">
        <v>1</v>
      </c>
      <c r="AC306" s="12">
        <f>SUMPRODUCT(Table13[[#This Row],[SibSp]:[Ones]],$R$4:$AA$4)</f>
        <v>0.1591039833998481</v>
      </c>
      <c r="AD306" s="12">
        <f>SUMPRODUCT(Table134[[#This Row],[SibSp]:[Ones]],$R$5:$AA$5)</f>
        <v>-1.5363215826106342</v>
      </c>
      <c r="AE306" s="11">
        <f t="shared" si="12"/>
        <v>0.1591039833998481</v>
      </c>
      <c r="AF306" s="11">
        <f t="shared" si="13"/>
        <v>0</v>
      </c>
      <c r="AG306" s="11">
        <f t="shared" si="14"/>
        <v>0.1591039833998481</v>
      </c>
      <c r="AH306" s="11">
        <f>(Table134[[#This Row],[Survived]]-AG306)^2</f>
        <v>2.5314077533699141E-2</v>
      </c>
    </row>
    <row r="307" spans="1:34" x14ac:dyDescent="0.25">
      <c r="A307" s="4">
        <v>1</v>
      </c>
      <c r="B307" s="4" t="s">
        <v>11</v>
      </c>
      <c r="C307" s="4">
        <v>1</v>
      </c>
      <c r="D307" s="4" t="s">
        <v>10</v>
      </c>
      <c r="E307" s="4">
        <v>42</v>
      </c>
      <c r="F307" s="5">
        <v>227.52500000000001</v>
      </c>
      <c r="G307" s="4">
        <v>0</v>
      </c>
      <c r="H307" s="4">
        <v>0</v>
      </c>
      <c r="I307" s="11">
        <f>Table134[[#This Row],[Age]]/$E$1</f>
        <v>0.52500000000000002</v>
      </c>
      <c r="J307" s="11">
        <f>LOG10(Table134[[#This Row],[Fare]]+1)</f>
        <v>2.3589337176143736</v>
      </c>
      <c r="K307" s="4">
        <f>IF(Table134[[#This Row],[Pclass]]=1,1,0)</f>
        <v>1</v>
      </c>
      <c r="L307" s="4">
        <f>IF(Table134[[#This Row],[Pclass]]=2,1,0)</f>
        <v>0</v>
      </c>
      <c r="M307" s="4">
        <f>IF(Table134[[#This Row],[Embarked]]="S",1,0)</f>
        <v>0</v>
      </c>
      <c r="N307" s="4">
        <f>IF(Table134[[#This Row],[Embarked]]="C",1,0)</f>
        <v>1</v>
      </c>
      <c r="O307" s="4">
        <f>IF(Table134[[#This Row],[Sex]]="male",1,0)</f>
        <v>0</v>
      </c>
      <c r="P307" s="4">
        <v>1</v>
      </c>
      <c r="AC307" s="12">
        <f>SUMPRODUCT(Table13[[#This Row],[SibSp]:[Ones]],$R$4:$AA$4)</f>
        <v>0.99221242636935814</v>
      </c>
      <c r="AD307" s="12">
        <f>SUMPRODUCT(Table134[[#This Row],[SibSp]:[Ones]],$R$5:$AA$5)</f>
        <v>-1.8892004422592501</v>
      </c>
      <c r="AE307" s="11">
        <f t="shared" si="12"/>
        <v>0.99221242636935814</v>
      </c>
      <c r="AF307" s="11">
        <f t="shared" si="13"/>
        <v>0</v>
      </c>
      <c r="AG307" s="11">
        <f t="shared" si="14"/>
        <v>0.99221242636935814</v>
      </c>
      <c r="AH307" s="11">
        <f>(Table134[[#This Row],[Survived]]-AG307)^2</f>
        <v>6.0646303052668506E-5</v>
      </c>
    </row>
    <row r="308" spans="1:34" x14ac:dyDescent="0.25">
      <c r="A308" s="4">
        <v>1</v>
      </c>
      <c r="B308" s="4" t="s">
        <v>11</v>
      </c>
      <c r="C308" s="4">
        <v>3</v>
      </c>
      <c r="D308" s="4" t="s">
        <v>10</v>
      </c>
      <c r="E308" s="4">
        <v>1</v>
      </c>
      <c r="F308" s="5">
        <v>15.7417</v>
      </c>
      <c r="G308" s="4">
        <v>0</v>
      </c>
      <c r="H308" s="4">
        <v>2</v>
      </c>
      <c r="I308" s="11">
        <f>Table134[[#This Row],[Age]]/$E$1</f>
        <v>1.2500000000000001E-2</v>
      </c>
      <c r="J308" s="11">
        <f>LOG10(Table134[[#This Row],[Fare]]+1)</f>
        <v>1.2237995553975871</v>
      </c>
      <c r="K308" s="4">
        <f>IF(Table134[[#This Row],[Pclass]]=1,1,0)</f>
        <v>0</v>
      </c>
      <c r="L308" s="4">
        <f>IF(Table134[[#This Row],[Pclass]]=2,1,0)</f>
        <v>0</v>
      </c>
      <c r="M308" s="4">
        <f>IF(Table134[[#This Row],[Embarked]]="S",1,0)</f>
        <v>0</v>
      </c>
      <c r="N308" s="4">
        <f>IF(Table134[[#This Row],[Embarked]]="C",1,0)</f>
        <v>1</v>
      </c>
      <c r="O308" s="4">
        <f>IF(Table134[[#This Row],[Sex]]="male",1,0)</f>
        <v>0</v>
      </c>
      <c r="P308" s="4">
        <v>1</v>
      </c>
      <c r="AC308" s="12">
        <f>SUMPRODUCT(Table13[[#This Row],[SibSp]:[Ones]],$R$4:$AA$4)</f>
        <v>0.82993179314940968</v>
      </c>
      <c r="AD308" s="12">
        <f>SUMPRODUCT(Table134[[#This Row],[SibSp]:[Ones]],$R$5:$AA$5)</f>
        <v>-1.834950790863878</v>
      </c>
      <c r="AE308" s="11">
        <f t="shared" si="12"/>
        <v>0.82993179314940968</v>
      </c>
      <c r="AF308" s="11">
        <f t="shared" si="13"/>
        <v>0</v>
      </c>
      <c r="AG308" s="11">
        <f t="shared" si="14"/>
        <v>0.82993179314940968</v>
      </c>
      <c r="AH308" s="11">
        <f>(Table134[[#This Row],[Survived]]-AG308)^2</f>
        <v>2.8923194981375175E-2</v>
      </c>
    </row>
    <row r="309" spans="1:34" x14ac:dyDescent="0.25">
      <c r="A309" s="4">
        <v>0</v>
      </c>
      <c r="B309" s="4" t="s">
        <v>9</v>
      </c>
      <c r="C309" s="4">
        <v>3</v>
      </c>
      <c r="D309" s="4" t="s">
        <v>8</v>
      </c>
      <c r="E309" s="4">
        <v>32</v>
      </c>
      <c r="F309" s="5">
        <v>7.9249999999999998</v>
      </c>
      <c r="G309" s="4">
        <v>0</v>
      </c>
      <c r="H309" s="4">
        <v>0</v>
      </c>
      <c r="I309" s="11">
        <f>Table134[[#This Row],[Age]]/$E$1</f>
        <v>0.4</v>
      </c>
      <c r="J309" s="11">
        <f>LOG10(Table134[[#This Row],[Fare]]+1)</f>
        <v>0.95060822478423079</v>
      </c>
      <c r="K309" s="4">
        <f>IF(Table134[[#This Row],[Pclass]]=1,1,0)</f>
        <v>0</v>
      </c>
      <c r="L309" s="4">
        <f>IF(Table134[[#This Row],[Pclass]]=2,1,0)</f>
        <v>0</v>
      </c>
      <c r="M309" s="4">
        <f>IF(Table134[[#This Row],[Embarked]]="S",1,0)</f>
        <v>1</v>
      </c>
      <c r="N309" s="4">
        <f>IF(Table134[[#This Row],[Embarked]]="C",1,0)</f>
        <v>0</v>
      </c>
      <c r="O309" s="4">
        <f>IF(Table134[[#This Row],[Sex]]="male",1,0)</f>
        <v>1</v>
      </c>
      <c r="P309" s="4">
        <v>1</v>
      </c>
      <c r="AC309" s="12">
        <f>SUMPRODUCT(Table13[[#This Row],[SibSp]:[Ones]],$R$4:$AA$4)</f>
        <v>6.5358448144456682E-2</v>
      </c>
      <c r="AD309" s="12">
        <f>SUMPRODUCT(Table134[[#This Row],[SibSp]:[Ones]],$R$5:$AA$5)</f>
        <v>-1.5246403753816444</v>
      </c>
      <c r="AE309" s="11">
        <f t="shared" si="12"/>
        <v>6.5358448144456682E-2</v>
      </c>
      <c r="AF309" s="11">
        <f t="shared" si="13"/>
        <v>0</v>
      </c>
      <c r="AG309" s="11">
        <f t="shared" si="14"/>
        <v>6.5358448144456682E-2</v>
      </c>
      <c r="AH309" s="11">
        <f>(Table134[[#This Row],[Survived]]-AG309)^2</f>
        <v>4.2717267438516331E-3</v>
      </c>
    </row>
    <row r="310" spans="1:34" x14ac:dyDescent="0.25">
      <c r="A310" s="4">
        <v>1</v>
      </c>
      <c r="B310" s="4" t="s">
        <v>9</v>
      </c>
      <c r="C310" s="4">
        <v>1</v>
      </c>
      <c r="D310" s="4" t="s">
        <v>10</v>
      </c>
      <c r="E310" s="4">
        <v>35</v>
      </c>
      <c r="F310" s="5">
        <v>52</v>
      </c>
      <c r="G310" s="4">
        <v>1</v>
      </c>
      <c r="H310" s="4">
        <v>0</v>
      </c>
      <c r="I310" s="11">
        <f>Table134[[#This Row],[Age]]/$E$1</f>
        <v>0.4375</v>
      </c>
      <c r="J310" s="11">
        <f>LOG10(Table134[[#This Row],[Fare]]+1)</f>
        <v>1.7242758696007889</v>
      </c>
      <c r="K310" s="4">
        <f>IF(Table134[[#This Row],[Pclass]]=1,1,0)</f>
        <v>1</v>
      </c>
      <c r="L310" s="4">
        <f>IF(Table134[[#This Row],[Pclass]]=2,1,0)</f>
        <v>0</v>
      </c>
      <c r="M310" s="4">
        <f>IF(Table134[[#This Row],[Embarked]]="S",1,0)</f>
        <v>1</v>
      </c>
      <c r="N310" s="4">
        <f>IF(Table134[[#This Row],[Embarked]]="C",1,0)</f>
        <v>0</v>
      </c>
      <c r="O310" s="4">
        <f>IF(Table134[[#This Row],[Sex]]="male",1,0)</f>
        <v>0</v>
      </c>
      <c r="P310" s="4">
        <v>1</v>
      </c>
      <c r="AC310" s="12">
        <f>SUMPRODUCT(Table13[[#This Row],[SibSp]:[Ones]],$R$4:$AA$4)</f>
        <v>0.8870258076061539</v>
      </c>
      <c r="AD310" s="12">
        <f>SUMPRODUCT(Table134[[#This Row],[SibSp]:[Ones]],$R$5:$AA$5)</f>
        <v>-2.2131712206345178</v>
      </c>
      <c r="AE310" s="11">
        <f t="shared" si="12"/>
        <v>0.8870258076061539</v>
      </c>
      <c r="AF310" s="11">
        <f t="shared" si="13"/>
        <v>0</v>
      </c>
      <c r="AG310" s="11">
        <f t="shared" si="14"/>
        <v>0.8870258076061539</v>
      </c>
      <c r="AH310" s="11">
        <f>(Table134[[#This Row],[Survived]]-AG310)^2</f>
        <v>1.2763168147041754E-2</v>
      </c>
    </row>
    <row r="311" spans="1:34" x14ac:dyDescent="0.25">
      <c r="A311" s="4">
        <v>0</v>
      </c>
      <c r="B311" s="4" t="s">
        <v>9</v>
      </c>
      <c r="C311" s="4">
        <v>2</v>
      </c>
      <c r="D311" s="4" t="s">
        <v>8</v>
      </c>
      <c r="E311" s="4">
        <v>18</v>
      </c>
      <c r="F311" s="5">
        <v>73.5</v>
      </c>
      <c r="G311" s="4">
        <v>0</v>
      </c>
      <c r="H311" s="4">
        <v>0</v>
      </c>
      <c r="I311" s="11">
        <f>Table134[[#This Row],[Age]]/$E$1</f>
        <v>0.22500000000000001</v>
      </c>
      <c r="J311" s="11">
        <f>LOG10(Table134[[#This Row],[Fare]]+1)</f>
        <v>1.8721562727482928</v>
      </c>
      <c r="K311" s="4">
        <f>IF(Table134[[#This Row],[Pclass]]=1,1,0)</f>
        <v>0</v>
      </c>
      <c r="L311" s="4">
        <f>IF(Table134[[#This Row],[Pclass]]=2,1,0)</f>
        <v>1</v>
      </c>
      <c r="M311" s="4">
        <f>IF(Table134[[#This Row],[Embarked]]="S",1,0)</f>
        <v>1</v>
      </c>
      <c r="N311" s="4">
        <f>IF(Table134[[#This Row],[Embarked]]="C",1,0)</f>
        <v>0</v>
      </c>
      <c r="O311" s="4">
        <f>IF(Table134[[#This Row],[Sex]]="male",1,0)</f>
        <v>1</v>
      </c>
      <c r="P311" s="4">
        <v>1</v>
      </c>
      <c r="AC311" s="12">
        <f>SUMPRODUCT(Table13[[#This Row],[SibSp]:[Ones]],$R$4:$AA$4)</f>
        <v>0.4093162747374493</v>
      </c>
      <c r="AD311" s="12">
        <f>SUMPRODUCT(Table134[[#This Row],[SibSp]:[Ones]],$R$5:$AA$5)</f>
        <v>-2.054739552496974</v>
      </c>
      <c r="AE311" s="11">
        <f t="shared" si="12"/>
        <v>0.4093162747374493</v>
      </c>
      <c r="AF311" s="11">
        <f t="shared" si="13"/>
        <v>0</v>
      </c>
      <c r="AG311" s="11">
        <f t="shared" si="14"/>
        <v>0.4093162747374493</v>
      </c>
      <c r="AH311" s="11">
        <f>(Table134[[#This Row],[Survived]]-AG311)^2</f>
        <v>0.16753981276494309</v>
      </c>
    </row>
    <row r="312" spans="1:34" x14ac:dyDescent="0.25">
      <c r="A312" s="4">
        <v>0</v>
      </c>
      <c r="B312" s="4" t="s">
        <v>9</v>
      </c>
      <c r="C312" s="4">
        <v>3</v>
      </c>
      <c r="D312" s="4" t="s">
        <v>8</v>
      </c>
      <c r="E312" s="4">
        <v>1</v>
      </c>
      <c r="F312" s="5">
        <v>46.9</v>
      </c>
      <c r="G312" s="4">
        <v>5</v>
      </c>
      <c r="H312" s="4">
        <v>2</v>
      </c>
      <c r="I312" s="11">
        <f>Table134[[#This Row],[Age]]/$E$1</f>
        <v>1.2500000000000001E-2</v>
      </c>
      <c r="J312" s="11">
        <f>LOG10(Table134[[#This Row],[Fare]]+1)</f>
        <v>1.6803355134145632</v>
      </c>
      <c r="K312" s="4">
        <f>IF(Table134[[#This Row],[Pclass]]=1,1,0)</f>
        <v>0</v>
      </c>
      <c r="L312" s="4">
        <f>IF(Table134[[#This Row],[Pclass]]=2,1,0)</f>
        <v>0</v>
      </c>
      <c r="M312" s="4">
        <f>IF(Table134[[#This Row],[Embarked]]="S",1,0)</f>
        <v>1</v>
      </c>
      <c r="N312" s="4">
        <f>IF(Table134[[#This Row],[Embarked]]="C",1,0)</f>
        <v>0</v>
      </c>
      <c r="O312" s="4">
        <f>IF(Table134[[#This Row],[Sex]]="male",1,0)</f>
        <v>1</v>
      </c>
      <c r="P312" s="4">
        <v>1</v>
      </c>
      <c r="AC312" s="12">
        <f>SUMPRODUCT(Table13[[#This Row],[SibSp]:[Ones]],$R$4:$AA$4)</f>
        <v>8.3873297140731884E-3</v>
      </c>
      <c r="AD312" s="12">
        <f>SUMPRODUCT(Table134[[#This Row],[SibSp]:[Ones]],$R$5:$AA$5)</f>
        <v>-3.3657306667554412</v>
      </c>
      <c r="AE312" s="11">
        <f t="shared" si="12"/>
        <v>8.3873297140731884E-3</v>
      </c>
      <c r="AF312" s="11">
        <f t="shared" si="13"/>
        <v>0</v>
      </c>
      <c r="AG312" s="11">
        <f t="shared" si="14"/>
        <v>8.3873297140731884E-3</v>
      </c>
      <c r="AH312" s="11">
        <f>(Table134[[#This Row],[Survived]]-AG312)^2</f>
        <v>7.0347299732575032E-5</v>
      </c>
    </row>
    <row r="313" spans="1:34" x14ac:dyDescent="0.25">
      <c r="A313" s="4">
        <v>1</v>
      </c>
      <c r="B313" s="4" t="s">
        <v>9</v>
      </c>
      <c r="C313" s="4">
        <v>2</v>
      </c>
      <c r="D313" s="4" t="s">
        <v>10</v>
      </c>
      <c r="E313" s="4">
        <v>36</v>
      </c>
      <c r="F313" s="5">
        <v>13</v>
      </c>
      <c r="G313" s="4">
        <v>0</v>
      </c>
      <c r="H313" s="4">
        <v>0</v>
      </c>
      <c r="I313" s="11">
        <f>Table134[[#This Row],[Age]]/$E$1</f>
        <v>0.45</v>
      </c>
      <c r="J313" s="11">
        <f>LOG10(Table134[[#This Row],[Fare]]+1)</f>
        <v>1.146128035678238</v>
      </c>
      <c r="K313" s="4">
        <f>IF(Table134[[#This Row],[Pclass]]=1,1,0)</f>
        <v>0</v>
      </c>
      <c r="L313" s="4">
        <f>IF(Table134[[#This Row],[Pclass]]=2,1,0)</f>
        <v>1</v>
      </c>
      <c r="M313" s="4">
        <f>IF(Table134[[#This Row],[Embarked]]="S",1,0)</f>
        <v>1</v>
      </c>
      <c r="N313" s="4">
        <f>IF(Table134[[#This Row],[Embarked]]="C",1,0)</f>
        <v>0</v>
      </c>
      <c r="O313" s="4">
        <f>IF(Table134[[#This Row],[Sex]]="male",1,0)</f>
        <v>0</v>
      </c>
      <c r="P313" s="4">
        <v>1</v>
      </c>
      <c r="AC313" s="12">
        <f>SUMPRODUCT(Table13[[#This Row],[SibSp]:[Ones]],$R$4:$AA$4)</f>
        <v>0.73297861736398762</v>
      </c>
      <c r="AD313" s="12">
        <f>SUMPRODUCT(Table134[[#This Row],[SibSp]:[Ones]],$R$5:$AA$5)</f>
        <v>-1.5022191460062813</v>
      </c>
      <c r="AE313" s="11">
        <f t="shared" si="12"/>
        <v>0.73297861736398762</v>
      </c>
      <c r="AF313" s="11">
        <f t="shared" si="13"/>
        <v>0</v>
      </c>
      <c r="AG313" s="11">
        <f t="shared" si="14"/>
        <v>0.73297861736398762</v>
      </c>
      <c r="AH313" s="11">
        <f>(Table134[[#This Row],[Survived]]-AG313)^2</f>
        <v>7.1300418784847733E-2</v>
      </c>
    </row>
    <row r="314" spans="1:34" x14ac:dyDescent="0.25">
      <c r="A314" s="4">
        <v>1</v>
      </c>
      <c r="B314" s="4" t="s">
        <v>11</v>
      </c>
      <c r="C314" s="4">
        <v>2</v>
      </c>
      <c r="D314" s="4" t="s">
        <v>10</v>
      </c>
      <c r="E314" s="4">
        <v>17</v>
      </c>
      <c r="F314" s="5">
        <v>12</v>
      </c>
      <c r="G314" s="4">
        <v>0</v>
      </c>
      <c r="H314" s="4">
        <v>0</v>
      </c>
      <c r="I314" s="11">
        <f>Table134[[#This Row],[Age]]/$E$1</f>
        <v>0.21249999999999999</v>
      </c>
      <c r="J314" s="11">
        <f>LOG10(Table134[[#This Row],[Fare]]+1)</f>
        <v>1.1139433523068367</v>
      </c>
      <c r="K314" s="4">
        <f>IF(Table134[[#This Row],[Pclass]]=1,1,0)</f>
        <v>0</v>
      </c>
      <c r="L314" s="4">
        <f>IF(Table134[[#This Row],[Pclass]]=2,1,0)</f>
        <v>1</v>
      </c>
      <c r="M314" s="4">
        <f>IF(Table134[[#This Row],[Embarked]]="S",1,0)</f>
        <v>0</v>
      </c>
      <c r="N314" s="4">
        <f>IF(Table134[[#This Row],[Embarked]]="C",1,0)</f>
        <v>1</v>
      </c>
      <c r="O314" s="4">
        <f>IF(Table134[[#This Row],[Sex]]="male",1,0)</f>
        <v>0</v>
      </c>
      <c r="P314" s="4">
        <v>1</v>
      </c>
      <c r="AC314" s="12">
        <f>SUMPRODUCT(Table13[[#This Row],[SibSp]:[Ones]],$R$4:$AA$4)</f>
        <v>0.93705025858471436</v>
      </c>
      <c r="AD314" s="12">
        <f>SUMPRODUCT(Table134[[#This Row],[SibSp]:[Ones]],$R$5:$AA$5)</f>
        <v>-0.91090109612468284</v>
      </c>
      <c r="AE314" s="11">
        <f t="shared" si="12"/>
        <v>0.93705025858471436</v>
      </c>
      <c r="AF314" s="11">
        <f t="shared" si="13"/>
        <v>0</v>
      </c>
      <c r="AG314" s="11">
        <f t="shared" si="14"/>
        <v>0.93705025858471436</v>
      </c>
      <c r="AH314" s="11">
        <f>(Table134[[#This Row],[Survived]]-AG314)^2</f>
        <v>3.9626699442513284E-3</v>
      </c>
    </row>
    <row r="315" spans="1:34" x14ac:dyDescent="0.25">
      <c r="A315" s="4">
        <v>1</v>
      </c>
      <c r="B315" s="4" t="s">
        <v>9</v>
      </c>
      <c r="C315" s="4">
        <v>1</v>
      </c>
      <c r="D315" s="4" t="s">
        <v>8</v>
      </c>
      <c r="E315" s="4">
        <v>36</v>
      </c>
      <c r="F315" s="5">
        <v>120</v>
      </c>
      <c r="G315" s="4">
        <v>1</v>
      </c>
      <c r="H315" s="4">
        <v>2</v>
      </c>
      <c r="I315" s="11">
        <f>Table134[[#This Row],[Age]]/$E$1</f>
        <v>0.45</v>
      </c>
      <c r="J315" s="11">
        <f>LOG10(Table134[[#This Row],[Fare]]+1)</f>
        <v>2.0827853703164503</v>
      </c>
      <c r="K315" s="4">
        <f>IF(Table134[[#This Row],[Pclass]]=1,1,0)</f>
        <v>1</v>
      </c>
      <c r="L315" s="4">
        <f>IF(Table134[[#This Row],[Pclass]]=2,1,0)</f>
        <v>0</v>
      </c>
      <c r="M315" s="4">
        <f>IF(Table134[[#This Row],[Embarked]]="S",1,0)</f>
        <v>1</v>
      </c>
      <c r="N315" s="4">
        <f>IF(Table134[[#This Row],[Embarked]]="C",1,0)</f>
        <v>0</v>
      </c>
      <c r="O315" s="4">
        <f>IF(Table134[[#This Row],[Sex]]="male",1,0)</f>
        <v>1</v>
      </c>
      <c r="P315" s="4">
        <v>1</v>
      </c>
      <c r="AC315" s="12">
        <f>SUMPRODUCT(Table13[[#This Row],[SibSp]:[Ones]],$R$4:$AA$4)</f>
        <v>0.37839683072174468</v>
      </c>
      <c r="AD315" s="12">
        <f>SUMPRODUCT(Table134[[#This Row],[SibSp]:[Ones]],$R$5:$AA$5)</f>
        <v>-3.2890077161269478</v>
      </c>
      <c r="AE315" s="11">
        <f t="shared" si="12"/>
        <v>0.37839683072174468</v>
      </c>
      <c r="AF315" s="11">
        <f t="shared" si="13"/>
        <v>0</v>
      </c>
      <c r="AG315" s="11">
        <f t="shared" si="14"/>
        <v>0.37839683072174468</v>
      </c>
      <c r="AH315" s="11">
        <f>(Table134[[#This Row],[Survived]]-AG315)^2</f>
        <v>0.38639050005677134</v>
      </c>
    </row>
    <row r="316" spans="1:34" x14ac:dyDescent="0.25">
      <c r="A316" s="4">
        <v>1</v>
      </c>
      <c r="B316" s="4" t="s">
        <v>9</v>
      </c>
      <c r="C316" s="4">
        <v>3</v>
      </c>
      <c r="D316" s="4" t="s">
        <v>8</v>
      </c>
      <c r="E316" s="4">
        <v>21</v>
      </c>
      <c r="F316" s="5">
        <v>7.7957999999999998</v>
      </c>
      <c r="G316" s="4">
        <v>0</v>
      </c>
      <c r="H316" s="4">
        <v>0</v>
      </c>
      <c r="I316" s="11">
        <f>Table134[[#This Row],[Age]]/$E$1</f>
        <v>0.26250000000000001</v>
      </c>
      <c r="J316" s="11">
        <f>LOG10(Table134[[#This Row],[Fare]]+1)</f>
        <v>0.94427534575879857</v>
      </c>
      <c r="K316" s="4">
        <f>IF(Table134[[#This Row],[Pclass]]=1,1,0)</f>
        <v>0</v>
      </c>
      <c r="L316" s="4">
        <f>IF(Table134[[#This Row],[Pclass]]=2,1,0)</f>
        <v>0</v>
      </c>
      <c r="M316" s="4">
        <f>IF(Table134[[#This Row],[Embarked]]="S",1,0)</f>
        <v>1</v>
      </c>
      <c r="N316" s="4">
        <f>IF(Table134[[#This Row],[Embarked]]="C",1,0)</f>
        <v>0</v>
      </c>
      <c r="O316" s="4">
        <f>IF(Table134[[#This Row],[Sex]]="male",1,0)</f>
        <v>1</v>
      </c>
      <c r="P316" s="4">
        <v>1</v>
      </c>
      <c r="AC316" s="12">
        <f>SUMPRODUCT(Table13[[#This Row],[SibSp]:[Ones]],$R$4:$AA$4)</f>
        <v>0.14467659071634575</v>
      </c>
      <c r="AD316" s="12">
        <f>SUMPRODUCT(Table134[[#This Row],[SibSp]:[Ones]],$R$5:$AA$5)</f>
        <v>-1.5344596691185124</v>
      </c>
      <c r="AE316" s="11">
        <f t="shared" si="12"/>
        <v>0.14467659071634575</v>
      </c>
      <c r="AF316" s="11">
        <f t="shared" si="13"/>
        <v>0</v>
      </c>
      <c r="AG316" s="11">
        <f t="shared" si="14"/>
        <v>0.14467659071634575</v>
      </c>
      <c r="AH316" s="11">
        <f>(Table134[[#This Row],[Survived]]-AG316)^2</f>
        <v>0.73157813446861353</v>
      </c>
    </row>
    <row r="317" spans="1:34" x14ac:dyDescent="0.25">
      <c r="A317" s="4">
        <v>0</v>
      </c>
      <c r="B317" s="4" t="s">
        <v>9</v>
      </c>
      <c r="C317" s="4">
        <v>3</v>
      </c>
      <c r="D317" s="4" t="s">
        <v>8</v>
      </c>
      <c r="E317" s="4">
        <v>28</v>
      </c>
      <c r="F317" s="5">
        <v>7.9249999999999998</v>
      </c>
      <c r="G317" s="4">
        <v>2</v>
      </c>
      <c r="H317" s="4">
        <v>0</v>
      </c>
      <c r="I317" s="11">
        <f>Table134[[#This Row],[Age]]/$E$1</f>
        <v>0.35</v>
      </c>
      <c r="J317" s="11">
        <f>LOG10(Table134[[#This Row],[Fare]]+1)</f>
        <v>0.95060822478423079</v>
      </c>
      <c r="K317" s="4">
        <f>IF(Table134[[#This Row],[Pclass]]=1,1,0)</f>
        <v>0</v>
      </c>
      <c r="L317" s="4">
        <f>IF(Table134[[#This Row],[Pclass]]=2,1,0)</f>
        <v>0</v>
      </c>
      <c r="M317" s="4">
        <f>IF(Table134[[#This Row],[Embarked]]="S",1,0)</f>
        <v>1</v>
      </c>
      <c r="N317" s="4">
        <f>IF(Table134[[#This Row],[Embarked]]="C",1,0)</f>
        <v>0</v>
      </c>
      <c r="O317" s="4">
        <f>IF(Table134[[#This Row],[Sex]]="male",1,0)</f>
        <v>1</v>
      </c>
      <c r="P317" s="4">
        <v>1</v>
      </c>
      <c r="AC317" s="12">
        <f>SUMPRODUCT(Table13[[#This Row],[SibSp]:[Ones]],$R$4:$AA$4)</f>
        <v>-2.0317346669635694E-2</v>
      </c>
      <c r="AD317" s="12">
        <f>SUMPRODUCT(Table134[[#This Row],[SibSp]:[Ones]],$R$5:$AA$5)</f>
        <v>-1.7589266324870618</v>
      </c>
      <c r="AE317" s="11">
        <f t="shared" si="12"/>
        <v>0</v>
      </c>
      <c r="AF317" s="11">
        <f t="shared" si="13"/>
        <v>0</v>
      </c>
      <c r="AG317" s="11">
        <f t="shared" si="14"/>
        <v>0</v>
      </c>
      <c r="AH317" s="11">
        <f>(Table134[[#This Row],[Survived]]-AG317)^2</f>
        <v>0</v>
      </c>
    </row>
    <row r="318" spans="1:34" x14ac:dyDescent="0.25">
      <c r="A318" s="4">
        <v>1</v>
      </c>
      <c r="B318" s="4" t="s">
        <v>11</v>
      </c>
      <c r="C318" s="4">
        <v>1</v>
      </c>
      <c r="D318" s="4" t="s">
        <v>10</v>
      </c>
      <c r="E318" s="4">
        <v>23</v>
      </c>
      <c r="F318" s="5">
        <v>113.27500000000001</v>
      </c>
      <c r="G318" s="4">
        <v>1</v>
      </c>
      <c r="H318" s="4">
        <v>0</v>
      </c>
      <c r="I318" s="11">
        <f>Table134[[#This Row],[Age]]/$E$1</f>
        <v>0.28749999999999998</v>
      </c>
      <c r="J318" s="11">
        <f>LOG10(Table134[[#This Row],[Fare]]+1)</f>
        <v>2.0579512299613683</v>
      </c>
      <c r="K318" s="4">
        <f>IF(Table134[[#This Row],[Pclass]]=1,1,0)</f>
        <v>1</v>
      </c>
      <c r="L318" s="4">
        <f>IF(Table134[[#This Row],[Pclass]]=2,1,0)</f>
        <v>0</v>
      </c>
      <c r="M318" s="4">
        <f>IF(Table134[[#This Row],[Embarked]]="S",1,0)</f>
        <v>0</v>
      </c>
      <c r="N318" s="4">
        <f>IF(Table134[[#This Row],[Embarked]]="C",1,0)</f>
        <v>1</v>
      </c>
      <c r="O318" s="4">
        <f>IF(Table134[[#This Row],[Sex]]="male",1,0)</f>
        <v>0</v>
      </c>
      <c r="P318" s="4">
        <v>1</v>
      </c>
      <c r="AC318" s="12">
        <f>SUMPRODUCT(Table13[[#This Row],[SibSp]:[Ones]],$R$4:$AA$4)</f>
        <v>1.0579843624451337</v>
      </c>
      <c r="AD318" s="12">
        <f>SUMPRODUCT(Table134[[#This Row],[SibSp]:[Ones]],$R$5:$AA$5)</f>
        <v>-1.840514619352897</v>
      </c>
      <c r="AE318" s="11">
        <f t="shared" si="12"/>
        <v>1.0579843624451337</v>
      </c>
      <c r="AF318" s="11">
        <f t="shared" si="13"/>
        <v>0</v>
      </c>
      <c r="AG318" s="11">
        <f t="shared" si="14"/>
        <v>1.0579843624451337</v>
      </c>
      <c r="AH318" s="11">
        <f>(Table134[[#This Row],[Survived]]-AG318)^2</f>
        <v>3.3621862881686336E-3</v>
      </c>
    </row>
    <row r="319" spans="1:34" x14ac:dyDescent="0.25">
      <c r="A319" s="4">
        <v>1</v>
      </c>
      <c r="B319" s="4" t="s">
        <v>9</v>
      </c>
      <c r="C319" s="4">
        <v>3</v>
      </c>
      <c r="D319" s="4" t="s">
        <v>10</v>
      </c>
      <c r="E319" s="4">
        <v>24</v>
      </c>
      <c r="F319" s="5">
        <v>16.7</v>
      </c>
      <c r="G319" s="4">
        <v>0</v>
      </c>
      <c r="H319" s="4">
        <v>2</v>
      </c>
      <c r="I319" s="11">
        <f>Table134[[#This Row],[Age]]/$E$1</f>
        <v>0.3</v>
      </c>
      <c r="J319" s="11">
        <f>LOG10(Table134[[#This Row],[Fare]]+1)</f>
        <v>1.2479732663618066</v>
      </c>
      <c r="K319" s="4">
        <f>IF(Table134[[#This Row],[Pclass]]=1,1,0)</f>
        <v>0</v>
      </c>
      <c r="L319" s="4">
        <f>IF(Table134[[#This Row],[Pclass]]=2,1,0)</f>
        <v>0</v>
      </c>
      <c r="M319" s="4">
        <f>IF(Table134[[#This Row],[Embarked]]="S",1,0)</f>
        <v>1</v>
      </c>
      <c r="N319" s="4">
        <f>IF(Table134[[#This Row],[Embarked]]="C",1,0)</f>
        <v>0</v>
      </c>
      <c r="O319" s="4">
        <f>IF(Table134[[#This Row],[Sex]]="male",1,0)</f>
        <v>0</v>
      </c>
      <c r="P319" s="4">
        <v>1</v>
      </c>
      <c r="AC319" s="12">
        <f>SUMPRODUCT(Table13[[#This Row],[SibSp]:[Ones]],$R$4:$AA$4)</f>
        <v>0.59652229058581507</v>
      </c>
      <c r="AD319" s="12">
        <f>SUMPRODUCT(Table134[[#This Row],[SibSp]:[Ones]],$R$5:$AA$5)</f>
        <v>-2.4162872056081071</v>
      </c>
      <c r="AE319" s="11">
        <f t="shared" si="12"/>
        <v>0.59652229058581507</v>
      </c>
      <c r="AF319" s="11">
        <f t="shared" si="13"/>
        <v>0</v>
      </c>
      <c r="AG319" s="11">
        <f t="shared" si="14"/>
        <v>0.59652229058581507</v>
      </c>
      <c r="AH319" s="11">
        <f>(Table134[[#This Row],[Survived]]-AG319)^2</f>
        <v>0.16279426199411745</v>
      </c>
    </row>
    <row r="320" spans="1:34" x14ac:dyDescent="0.25">
      <c r="A320" s="4">
        <v>0</v>
      </c>
      <c r="B320" s="4" t="s">
        <v>9</v>
      </c>
      <c r="C320" s="4">
        <v>3</v>
      </c>
      <c r="D320" s="4" t="s">
        <v>8</v>
      </c>
      <c r="E320" s="4">
        <v>22</v>
      </c>
      <c r="F320" s="5">
        <v>7.7957999999999998</v>
      </c>
      <c r="G320" s="4">
        <v>0</v>
      </c>
      <c r="H320" s="4">
        <v>0</v>
      </c>
      <c r="I320" s="11">
        <f>Table134[[#This Row],[Age]]/$E$1</f>
        <v>0.27500000000000002</v>
      </c>
      <c r="J320" s="11">
        <f>LOG10(Table134[[#This Row],[Fare]]+1)</f>
        <v>0.94427534575879857</v>
      </c>
      <c r="K320" s="4">
        <f>IF(Table134[[#This Row],[Pclass]]=1,1,0)</f>
        <v>0</v>
      </c>
      <c r="L320" s="4">
        <f>IF(Table134[[#This Row],[Pclass]]=2,1,0)</f>
        <v>0</v>
      </c>
      <c r="M320" s="4">
        <f>IF(Table134[[#This Row],[Embarked]]="S",1,0)</f>
        <v>1</v>
      </c>
      <c r="N320" s="4">
        <f>IF(Table134[[#This Row],[Embarked]]="C",1,0)</f>
        <v>0</v>
      </c>
      <c r="O320" s="4">
        <f>IF(Table134[[#This Row],[Sex]]="male",1,0)</f>
        <v>1</v>
      </c>
      <c r="P320" s="4">
        <v>1</v>
      </c>
      <c r="AC320" s="12">
        <f>SUMPRODUCT(Table13[[#This Row],[SibSp]:[Ones]],$R$4:$AA$4)</f>
        <v>0.13743822524421134</v>
      </c>
      <c r="AD320" s="12">
        <f>SUMPRODUCT(Table134[[#This Row],[SibSp]:[Ones]],$R$5:$AA$5)</f>
        <v>-1.5332091463146129</v>
      </c>
      <c r="AE320" s="11">
        <f t="shared" si="12"/>
        <v>0.13743822524421134</v>
      </c>
      <c r="AF320" s="11">
        <f t="shared" si="13"/>
        <v>0</v>
      </c>
      <c r="AG320" s="11">
        <f t="shared" si="14"/>
        <v>0.13743822524421134</v>
      </c>
      <c r="AH320" s="11">
        <f>(Table134[[#This Row],[Survived]]-AG320)^2</f>
        <v>1.8889265758278571E-2</v>
      </c>
    </row>
    <row r="321" spans="1:34" x14ac:dyDescent="0.25">
      <c r="A321" s="4">
        <v>0</v>
      </c>
      <c r="B321" s="4" t="s">
        <v>9</v>
      </c>
      <c r="C321" s="4">
        <v>3</v>
      </c>
      <c r="D321" s="4" t="s">
        <v>10</v>
      </c>
      <c r="E321" s="4">
        <v>31</v>
      </c>
      <c r="F321" s="5">
        <v>7.8541999999999996</v>
      </c>
      <c r="G321" s="4">
        <v>0</v>
      </c>
      <c r="H321" s="4">
        <v>0</v>
      </c>
      <c r="I321" s="11">
        <f>Table134[[#This Row],[Age]]/$E$1</f>
        <v>0.38750000000000001</v>
      </c>
      <c r="J321" s="11">
        <f>LOG10(Table134[[#This Row],[Fare]]+1)</f>
        <v>0.94714932766263737</v>
      </c>
      <c r="K321" s="4">
        <f>IF(Table134[[#This Row],[Pclass]]=1,1,0)</f>
        <v>0</v>
      </c>
      <c r="L321" s="4">
        <f>IF(Table134[[#This Row],[Pclass]]=2,1,0)</f>
        <v>0</v>
      </c>
      <c r="M321" s="4">
        <f>IF(Table134[[#This Row],[Embarked]]="S",1,0)</f>
        <v>1</v>
      </c>
      <c r="N321" s="4">
        <f>IF(Table134[[#This Row],[Embarked]]="C",1,0)</f>
        <v>0</v>
      </c>
      <c r="O321" s="4">
        <f>IF(Table134[[#This Row],[Sex]]="male",1,0)</f>
        <v>0</v>
      </c>
      <c r="P321" s="4">
        <v>1</v>
      </c>
      <c r="AC321" s="12">
        <f>SUMPRODUCT(Table13[[#This Row],[SibSp]:[Ones]],$R$4:$AA$4)</f>
        <v>0.56122158802902877</v>
      </c>
      <c r="AD321" s="12">
        <f>SUMPRODUCT(Table134[[#This Row],[SibSp]:[Ones]],$R$5:$AA$5)</f>
        <v>-1.445022101378425</v>
      </c>
      <c r="AE321" s="11">
        <f t="shared" si="12"/>
        <v>0.56122158802902877</v>
      </c>
      <c r="AF321" s="11">
        <f t="shared" si="13"/>
        <v>0</v>
      </c>
      <c r="AG321" s="11">
        <f t="shared" si="14"/>
        <v>0.56122158802902877</v>
      </c>
      <c r="AH321" s="11">
        <f>(Table134[[#This Row],[Survived]]-AG321)^2</f>
        <v>0.31496967086982491</v>
      </c>
    </row>
    <row r="322" spans="1:34" x14ac:dyDescent="0.25">
      <c r="A322" s="4">
        <v>0</v>
      </c>
      <c r="B322" s="4" t="s">
        <v>9</v>
      </c>
      <c r="C322" s="4">
        <v>2</v>
      </c>
      <c r="D322" s="4" t="s">
        <v>8</v>
      </c>
      <c r="E322" s="4">
        <v>46</v>
      </c>
      <c r="F322" s="5">
        <v>26</v>
      </c>
      <c r="G322" s="4">
        <v>0</v>
      </c>
      <c r="H322" s="4">
        <v>0</v>
      </c>
      <c r="I322" s="11">
        <f>Table134[[#This Row],[Age]]/$E$1</f>
        <v>0.57499999999999996</v>
      </c>
      <c r="J322" s="11">
        <f>LOG10(Table134[[#This Row],[Fare]]+1)</f>
        <v>1.4313637641589874</v>
      </c>
      <c r="K322" s="4">
        <f>IF(Table134[[#This Row],[Pclass]]=1,1,0)</f>
        <v>0</v>
      </c>
      <c r="L322" s="4">
        <f>IF(Table134[[#This Row],[Pclass]]=2,1,0)</f>
        <v>1</v>
      </c>
      <c r="M322" s="4">
        <f>IF(Table134[[#This Row],[Embarked]]="S",1,0)</f>
        <v>1</v>
      </c>
      <c r="N322" s="4">
        <f>IF(Table134[[#This Row],[Embarked]]="C",1,0)</f>
        <v>0</v>
      </c>
      <c r="O322" s="4">
        <f>IF(Table134[[#This Row],[Sex]]="male",1,0)</f>
        <v>1</v>
      </c>
      <c r="P322" s="4">
        <v>1</v>
      </c>
      <c r="AC322" s="12">
        <f>SUMPRODUCT(Table13[[#This Row],[SibSp]:[Ones]],$R$4:$AA$4)</f>
        <v>0.18549100127410323</v>
      </c>
      <c r="AD322" s="12">
        <f>SUMPRODUCT(Table134[[#This Row],[SibSp]:[Ones]],$R$5:$AA$5)</f>
        <v>-1.7457325014136498</v>
      </c>
      <c r="AE322" s="11">
        <f t="shared" si="12"/>
        <v>0.18549100127410323</v>
      </c>
      <c r="AF322" s="11">
        <f t="shared" si="13"/>
        <v>0</v>
      </c>
      <c r="AG322" s="11">
        <f t="shared" si="14"/>
        <v>0.18549100127410323</v>
      </c>
      <c r="AH322" s="11">
        <f>(Table134[[#This Row],[Survived]]-AG322)^2</f>
        <v>3.4406911553669366E-2</v>
      </c>
    </row>
    <row r="323" spans="1:34" x14ac:dyDescent="0.25">
      <c r="A323" s="4">
        <v>0</v>
      </c>
      <c r="B323" s="4" t="s">
        <v>9</v>
      </c>
      <c r="C323" s="4">
        <v>2</v>
      </c>
      <c r="D323" s="4" t="s">
        <v>8</v>
      </c>
      <c r="E323" s="4">
        <v>23</v>
      </c>
      <c r="F323" s="5">
        <v>10.5</v>
      </c>
      <c r="G323" s="4">
        <v>0</v>
      </c>
      <c r="H323" s="4">
        <v>0</v>
      </c>
      <c r="I323" s="11">
        <f>Table134[[#This Row],[Age]]/$E$1</f>
        <v>0.28749999999999998</v>
      </c>
      <c r="J323" s="11">
        <f>LOG10(Table134[[#This Row],[Fare]]+1)</f>
        <v>1.0606978403536116</v>
      </c>
      <c r="K323" s="4">
        <f>IF(Table134[[#This Row],[Pclass]]=1,1,0)</f>
        <v>0</v>
      </c>
      <c r="L323" s="4">
        <f>IF(Table134[[#This Row],[Pclass]]=2,1,0)</f>
        <v>1</v>
      </c>
      <c r="M323" s="4">
        <f>IF(Table134[[#This Row],[Embarked]]="S",1,0)</f>
        <v>1</v>
      </c>
      <c r="N323" s="4">
        <f>IF(Table134[[#This Row],[Embarked]]="C",1,0)</f>
        <v>0</v>
      </c>
      <c r="O323" s="4">
        <f>IF(Table134[[#This Row],[Sex]]="male",1,0)</f>
        <v>1</v>
      </c>
      <c r="P323" s="4">
        <v>1</v>
      </c>
      <c r="AC323" s="12">
        <f>SUMPRODUCT(Table13[[#This Row],[SibSp]:[Ones]],$R$4:$AA$4)</f>
        <v>0.33418732928803668</v>
      </c>
      <c r="AD323" s="12">
        <f>SUMPRODUCT(Table134[[#This Row],[SibSp]:[Ones]],$R$5:$AA$5)</f>
        <v>-1.5440921285316376</v>
      </c>
      <c r="AE323" s="11">
        <f t="shared" si="12"/>
        <v>0.33418732928803668</v>
      </c>
      <c r="AF323" s="11">
        <f t="shared" si="13"/>
        <v>0</v>
      </c>
      <c r="AG323" s="11">
        <f t="shared" si="14"/>
        <v>0.33418732928803668</v>
      </c>
      <c r="AH323" s="11">
        <f>(Table134[[#This Row],[Survived]]-AG323)^2</f>
        <v>0.11168117105667066</v>
      </c>
    </row>
    <row r="324" spans="1:34" x14ac:dyDescent="0.25">
      <c r="A324" s="4">
        <v>1</v>
      </c>
      <c r="B324" s="4" t="s">
        <v>9</v>
      </c>
      <c r="C324" s="4">
        <v>2</v>
      </c>
      <c r="D324" s="4" t="s">
        <v>10</v>
      </c>
      <c r="E324" s="4">
        <v>28</v>
      </c>
      <c r="F324" s="5">
        <v>12.65</v>
      </c>
      <c r="G324" s="4">
        <v>0</v>
      </c>
      <c r="H324" s="4">
        <v>0</v>
      </c>
      <c r="I324" s="11">
        <f>Table134[[#This Row],[Age]]/$E$1</f>
        <v>0.35</v>
      </c>
      <c r="J324" s="11">
        <f>LOG10(Table134[[#This Row],[Fare]]+1)</f>
        <v>1.1351326513767748</v>
      </c>
      <c r="K324" s="4">
        <f>IF(Table134[[#This Row],[Pclass]]=1,1,0)</f>
        <v>0</v>
      </c>
      <c r="L324" s="4">
        <f>IF(Table134[[#This Row],[Pclass]]=2,1,0)</f>
        <v>1</v>
      </c>
      <c r="M324" s="4">
        <f>IF(Table134[[#This Row],[Embarked]]="S",1,0)</f>
        <v>1</v>
      </c>
      <c r="N324" s="4">
        <f>IF(Table134[[#This Row],[Embarked]]="C",1,0)</f>
        <v>0</v>
      </c>
      <c r="O324" s="4">
        <f>IF(Table134[[#This Row],[Sex]]="male",1,0)</f>
        <v>0</v>
      </c>
      <c r="P324" s="4">
        <v>1</v>
      </c>
      <c r="AC324" s="12">
        <f>SUMPRODUCT(Table13[[#This Row],[SibSp]:[Ones]],$R$4:$AA$4)</f>
        <v>0.79035793731086601</v>
      </c>
      <c r="AD324" s="12">
        <f>SUMPRODUCT(Table134[[#This Row],[SibSp]:[Ones]],$R$5:$AA$5)</f>
        <v>-1.5053887025914523</v>
      </c>
      <c r="AE324" s="11">
        <f t="shared" si="12"/>
        <v>0.79035793731086601</v>
      </c>
      <c r="AF324" s="11">
        <f t="shared" si="13"/>
        <v>0</v>
      </c>
      <c r="AG324" s="11">
        <f t="shared" si="14"/>
        <v>0.79035793731086601</v>
      </c>
      <c r="AH324" s="11">
        <f>(Table134[[#This Row],[Survived]]-AG324)^2</f>
        <v>4.3949794448554784E-2</v>
      </c>
    </row>
    <row r="325" spans="1:34" x14ac:dyDescent="0.25">
      <c r="A325" s="4">
        <v>1</v>
      </c>
      <c r="B325" s="4" t="s">
        <v>9</v>
      </c>
      <c r="C325" s="4">
        <v>3</v>
      </c>
      <c r="D325" s="4" t="s">
        <v>8</v>
      </c>
      <c r="E325" s="4">
        <v>39</v>
      </c>
      <c r="F325" s="5">
        <v>7.9249999999999998</v>
      </c>
      <c r="G325" s="4">
        <v>0</v>
      </c>
      <c r="H325" s="4">
        <v>0</v>
      </c>
      <c r="I325" s="11">
        <f>Table134[[#This Row],[Age]]/$E$1</f>
        <v>0.48749999999999999</v>
      </c>
      <c r="J325" s="11">
        <f>LOG10(Table134[[#This Row],[Fare]]+1)</f>
        <v>0.95060822478423079</v>
      </c>
      <c r="K325" s="4">
        <f>IF(Table134[[#This Row],[Pclass]]=1,1,0)</f>
        <v>0</v>
      </c>
      <c r="L325" s="4">
        <f>IF(Table134[[#This Row],[Pclass]]=2,1,0)</f>
        <v>0</v>
      </c>
      <c r="M325" s="4">
        <f>IF(Table134[[#This Row],[Embarked]]="S",1,0)</f>
        <v>1</v>
      </c>
      <c r="N325" s="4">
        <f>IF(Table134[[#This Row],[Embarked]]="C",1,0)</f>
        <v>0</v>
      </c>
      <c r="O325" s="4">
        <f>IF(Table134[[#This Row],[Sex]]="male",1,0)</f>
        <v>1</v>
      </c>
      <c r="P325" s="4">
        <v>1</v>
      </c>
      <c r="AC325" s="12">
        <f>SUMPRODUCT(Table13[[#This Row],[SibSp]:[Ones]],$R$4:$AA$4)</f>
        <v>1.4689889839515691E-2</v>
      </c>
      <c r="AD325" s="12">
        <f>SUMPRODUCT(Table134[[#This Row],[SibSp]:[Ones]],$R$5:$AA$5)</f>
        <v>-1.5158867157543499</v>
      </c>
      <c r="AE325" s="11">
        <f t="shared" ref="AE325:AE388" si="15">IF(AC325&lt;0,0,AC325)</f>
        <v>1.4689889839515691E-2</v>
      </c>
      <c r="AF325" s="11">
        <f t="shared" ref="AF325:AF388" si="16">IF(AD325&lt;0,0,AD325)</f>
        <v>0</v>
      </c>
      <c r="AG325" s="11">
        <f t="shared" ref="AG325:AG388" si="17">AE325+AF325</f>
        <v>1.4689889839515691E-2</v>
      </c>
      <c r="AH325" s="11">
        <f>(Table134[[#This Row],[Survived]]-AG325)^2</f>
        <v>0.97083601318446577</v>
      </c>
    </row>
    <row r="326" spans="1:34" x14ac:dyDescent="0.25">
      <c r="A326" s="4">
        <v>0</v>
      </c>
      <c r="B326" s="4" t="s">
        <v>9</v>
      </c>
      <c r="C326" s="4">
        <v>3</v>
      </c>
      <c r="D326" s="4" t="s">
        <v>8</v>
      </c>
      <c r="E326" s="4">
        <v>26</v>
      </c>
      <c r="F326" s="5">
        <v>8.0500000000000007</v>
      </c>
      <c r="G326" s="4">
        <v>0</v>
      </c>
      <c r="H326" s="4">
        <v>0</v>
      </c>
      <c r="I326" s="11">
        <f>Table134[[#This Row],[Age]]/$E$1</f>
        <v>0.32500000000000001</v>
      </c>
      <c r="J326" s="11">
        <f>LOG10(Table134[[#This Row],[Fare]]+1)</f>
        <v>0.9566485792052033</v>
      </c>
      <c r="K326" s="4">
        <f>IF(Table134[[#This Row],[Pclass]]=1,1,0)</f>
        <v>0</v>
      </c>
      <c r="L326" s="4">
        <f>IF(Table134[[#This Row],[Pclass]]=2,1,0)</f>
        <v>0</v>
      </c>
      <c r="M326" s="4">
        <f>IF(Table134[[#This Row],[Embarked]]="S",1,0)</f>
        <v>1</v>
      </c>
      <c r="N326" s="4">
        <f>IF(Table134[[#This Row],[Embarked]]="C",1,0)</f>
        <v>0</v>
      </c>
      <c r="O326" s="4">
        <f>IF(Table134[[#This Row],[Sex]]="male",1,0)</f>
        <v>1</v>
      </c>
      <c r="P326" s="4">
        <v>1</v>
      </c>
      <c r="AC326" s="12">
        <f>SUMPRODUCT(Table13[[#This Row],[SibSp]:[Ones]],$R$4:$AA$4)</f>
        <v>0.10907848206338422</v>
      </c>
      <c r="AD326" s="12">
        <f>SUMPRODUCT(Table134[[#This Row],[SibSp]:[Ones]],$R$5:$AA$5)</f>
        <v>-1.5358981388113351</v>
      </c>
      <c r="AE326" s="11">
        <f t="shared" si="15"/>
        <v>0.10907848206338422</v>
      </c>
      <c r="AF326" s="11">
        <f t="shared" si="16"/>
        <v>0</v>
      </c>
      <c r="AG326" s="11">
        <f t="shared" si="17"/>
        <v>0.10907848206338422</v>
      </c>
      <c r="AH326" s="11">
        <f>(Table134[[#This Row],[Survived]]-AG326)^2</f>
        <v>1.1898115249252033E-2</v>
      </c>
    </row>
    <row r="327" spans="1:34" x14ac:dyDescent="0.25">
      <c r="A327" s="4">
        <v>0</v>
      </c>
      <c r="B327" s="4" t="s">
        <v>9</v>
      </c>
      <c r="C327" s="4">
        <v>3</v>
      </c>
      <c r="D327" s="4" t="s">
        <v>10</v>
      </c>
      <c r="E327" s="4">
        <v>21</v>
      </c>
      <c r="F327" s="5">
        <v>9.8249999999999993</v>
      </c>
      <c r="G327" s="4">
        <v>1</v>
      </c>
      <c r="H327" s="4">
        <v>0</v>
      </c>
      <c r="I327" s="11">
        <f>Table134[[#This Row],[Age]]/$E$1</f>
        <v>0.26250000000000001</v>
      </c>
      <c r="J327" s="11">
        <f>LOG10(Table134[[#This Row],[Fare]]+1)</f>
        <v>1.034427905025403</v>
      </c>
      <c r="K327" s="4">
        <f>IF(Table134[[#This Row],[Pclass]]=1,1,0)</f>
        <v>0</v>
      </c>
      <c r="L327" s="4">
        <f>IF(Table134[[#This Row],[Pclass]]=2,1,0)</f>
        <v>0</v>
      </c>
      <c r="M327" s="4">
        <f>IF(Table134[[#This Row],[Embarked]]="S",1,0)</f>
        <v>1</v>
      </c>
      <c r="N327" s="4">
        <f>IF(Table134[[#This Row],[Embarked]]="C",1,0)</f>
        <v>0</v>
      </c>
      <c r="O327" s="4">
        <f>IF(Table134[[#This Row],[Sex]]="male",1,0)</f>
        <v>0</v>
      </c>
      <c r="P327" s="4">
        <v>1</v>
      </c>
      <c r="AC327" s="12">
        <f>SUMPRODUCT(Table13[[#This Row],[SibSp]:[Ones]],$R$4:$AA$4)</f>
        <v>0.58047860005269447</v>
      </c>
      <c r="AD327" s="12">
        <f>SUMPRODUCT(Table134[[#This Row],[SibSp]:[Ones]],$R$5:$AA$5)</f>
        <v>-1.6264209423036957</v>
      </c>
      <c r="AE327" s="11">
        <f t="shared" si="15"/>
        <v>0.58047860005269447</v>
      </c>
      <c r="AF327" s="11">
        <f t="shared" si="16"/>
        <v>0</v>
      </c>
      <c r="AG327" s="11">
        <f t="shared" si="17"/>
        <v>0.58047860005269447</v>
      </c>
      <c r="AH327" s="11">
        <f>(Table134[[#This Row],[Survived]]-AG327)^2</f>
        <v>0.33695540511913602</v>
      </c>
    </row>
    <row r="328" spans="1:34" x14ac:dyDescent="0.25">
      <c r="A328" s="4">
        <v>0</v>
      </c>
      <c r="B328" s="4" t="s">
        <v>9</v>
      </c>
      <c r="C328" s="4">
        <v>3</v>
      </c>
      <c r="D328" s="4" t="s">
        <v>8</v>
      </c>
      <c r="E328" s="4">
        <v>28</v>
      </c>
      <c r="F328" s="5">
        <v>15.85</v>
      </c>
      <c r="G328" s="4">
        <v>1</v>
      </c>
      <c r="H328" s="4">
        <v>0</v>
      </c>
      <c r="I328" s="11">
        <f>Table134[[#This Row],[Age]]/$E$1</f>
        <v>0.35</v>
      </c>
      <c r="J328" s="11">
        <f>LOG10(Table134[[#This Row],[Fare]]+1)</f>
        <v>1.2265999052073575</v>
      </c>
      <c r="K328" s="4">
        <f>IF(Table134[[#This Row],[Pclass]]=1,1,0)</f>
        <v>0</v>
      </c>
      <c r="L328" s="4">
        <f>IF(Table134[[#This Row],[Pclass]]=2,1,0)</f>
        <v>0</v>
      </c>
      <c r="M328" s="4">
        <f>IF(Table134[[#This Row],[Embarked]]="S",1,0)</f>
        <v>1</v>
      </c>
      <c r="N328" s="4">
        <f>IF(Table134[[#This Row],[Embarked]]="C",1,0)</f>
        <v>0</v>
      </c>
      <c r="O328" s="4">
        <f>IF(Table134[[#This Row],[Sex]]="male",1,0)</f>
        <v>1</v>
      </c>
      <c r="P328" s="4">
        <v>1</v>
      </c>
      <c r="AC328" s="12">
        <f>SUMPRODUCT(Table13[[#This Row],[SibSp]:[Ones]],$R$4:$AA$4)</f>
        <v>5.0240499353879642E-2</v>
      </c>
      <c r="AD328" s="12">
        <f>SUMPRODUCT(Table134[[#This Row],[SibSp]:[Ones]],$R$5:$AA$5)</f>
        <v>-1.8158383416234531</v>
      </c>
      <c r="AE328" s="11">
        <f t="shared" si="15"/>
        <v>5.0240499353879642E-2</v>
      </c>
      <c r="AF328" s="11">
        <f t="shared" si="16"/>
        <v>0</v>
      </c>
      <c r="AG328" s="11">
        <f t="shared" si="17"/>
        <v>5.0240499353879642E-2</v>
      </c>
      <c r="AH328" s="11">
        <f>(Table134[[#This Row],[Survived]]-AG328)^2</f>
        <v>2.5241077753271808E-3</v>
      </c>
    </row>
    <row r="329" spans="1:34" x14ac:dyDescent="0.25">
      <c r="A329" s="4">
        <v>0</v>
      </c>
      <c r="B329" s="4" t="s">
        <v>9</v>
      </c>
      <c r="C329" s="4">
        <v>3</v>
      </c>
      <c r="D329" s="4" t="s">
        <v>10</v>
      </c>
      <c r="E329" s="4">
        <v>20</v>
      </c>
      <c r="F329" s="5">
        <v>8.6624999999999996</v>
      </c>
      <c r="G329" s="4">
        <v>0</v>
      </c>
      <c r="H329" s="4">
        <v>0</v>
      </c>
      <c r="I329" s="11">
        <f>Table134[[#This Row],[Age]]/$E$1</f>
        <v>0.25</v>
      </c>
      <c r="J329" s="11">
        <f>LOG10(Table134[[#This Row],[Fare]]+1)</f>
        <v>0.98508950692638131</v>
      </c>
      <c r="K329" s="4">
        <f>IF(Table134[[#This Row],[Pclass]]=1,1,0)</f>
        <v>0</v>
      </c>
      <c r="L329" s="4">
        <f>IF(Table134[[#This Row],[Pclass]]=2,1,0)</f>
        <v>0</v>
      </c>
      <c r="M329" s="4">
        <f>IF(Table134[[#This Row],[Embarked]]="S",1,0)</f>
        <v>1</v>
      </c>
      <c r="N329" s="4">
        <f>IF(Table134[[#This Row],[Embarked]]="C",1,0)</f>
        <v>0</v>
      </c>
      <c r="O329" s="4">
        <f>IF(Table134[[#This Row],[Sex]]="male",1,0)</f>
        <v>0</v>
      </c>
      <c r="P329" s="4">
        <v>1</v>
      </c>
      <c r="AC329" s="12">
        <f>SUMPRODUCT(Table13[[#This Row],[SibSp]:[Ones]],$R$4:$AA$4)</f>
        <v>0.64266413430409708</v>
      </c>
      <c r="AD329" s="12">
        <f>SUMPRODUCT(Table134[[#This Row],[SibSp]:[Ones]],$R$5:$AA$5)</f>
        <v>-1.482361105219961</v>
      </c>
      <c r="AE329" s="11">
        <f t="shared" si="15"/>
        <v>0.64266413430409708</v>
      </c>
      <c r="AF329" s="11">
        <f t="shared" si="16"/>
        <v>0</v>
      </c>
      <c r="AG329" s="11">
        <f t="shared" si="17"/>
        <v>0.64266413430409708</v>
      </c>
      <c r="AH329" s="11">
        <f>(Table134[[#This Row],[Survived]]-AG329)^2</f>
        <v>0.41301718952083455</v>
      </c>
    </row>
    <row r="330" spans="1:34" x14ac:dyDescent="0.25">
      <c r="A330" s="4">
        <v>0</v>
      </c>
      <c r="B330" s="4" t="s">
        <v>9</v>
      </c>
      <c r="C330" s="4">
        <v>2</v>
      </c>
      <c r="D330" s="4" t="s">
        <v>8</v>
      </c>
      <c r="E330" s="4">
        <v>34</v>
      </c>
      <c r="F330" s="5">
        <v>21</v>
      </c>
      <c r="G330" s="4">
        <v>1</v>
      </c>
      <c r="H330" s="4">
        <v>0</v>
      </c>
      <c r="I330" s="11">
        <f>Table134[[#This Row],[Age]]/$E$1</f>
        <v>0.42499999999999999</v>
      </c>
      <c r="J330" s="11">
        <f>LOG10(Table134[[#This Row],[Fare]]+1)</f>
        <v>1.3424226808222062</v>
      </c>
      <c r="K330" s="4">
        <f>IF(Table134[[#This Row],[Pclass]]=1,1,0)</f>
        <v>0</v>
      </c>
      <c r="L330" s="4">
        <f>IF(Table134[[#This Row],[Pclass]]=2,1,0)</f>
        <v>1</v>
      </c>
      <c r="M330" s="4">
        <f>IF(Table134[[#This Row],[Embarked]]="S",1,0)</f>
        <v>1</v>
      </c>
      <c r="N330" s="4">
        <f>IF(Table134[[#This Row],[Embarked]]="C",1,0)</f>
        <v>0</v>
      </c>
      <c r="O330" s="4">
        <f>IF(Table134[[#This Row],[Sex]]="male",1,0)</f>
        <v>1</v>
      </c>
      <c r="P330" s="4">
        <v>1</v>
      </c>
      <c r="AC330" s="12">
        <f>SUMPRODUCT(Table13[[#This Row],[SibSp]:[Ones]],$R$4:$AA$4)</f>
        <v>0.21076899905005397</v>
      </c>
      <c r="AD330" s="12">
        <f>SUMPRODUCT(Table134[[#This Row],[SibSp]:[Ones]],$R$5:$AA$5)</f>
        <v>-1.8200959302319799</v>
      </c>
      <c r="AE330" s="11">
        <f t="shared" si="15"/>
        <v>0.21076899905005397</v>
      </c>
      <c r="AF330" s="11">
        <f t="shared" si="16"/>
        <v>0</v>
      </c>
      <c r="AG330" s="11">
        <f t="shared" si="17"/>
        <v>0.21076899905005397</v>
      </c>
      <c r="AH330" s="11">
        <f>(Table134[[#This Row],[Survived]]-AG330)^2</f>
        <v>4.4423570960561654E-2</v>
      </c>
    </row>
    <row r="331" spans="1:34" x14ac:dyDescent="0.25">
      <c r="A331" s="4">
        <v>0</v>
      </c>
      <c r="B331" s="4" t="s">
        <v>9</v>
      </c>
      <c r="C331" s="4">
        <v>3</v>
      </c>
      <c r="D331" s="4" t="s">
        <v>8</v>
      </c>
      <c r="E331" s="4">
        <v>51</v>
      </c>
      <c r="F331" s="5">
        <v>7.75</v>
      </c>
      <c r="G331" s="4">
        <v>0</v>
      </c>
      <c r="H331" s="4">
        <v>0</v>
      </c>
      <c r="I331" s="11">
        <f>Table134[[#This Row],[Age]]/$E$1</f>
        <v>0.63749999999999996</v>
      </c>
      <c r="J331" s="11">
        <f>LOG10(Table134[[#This Row],[Fare]]+1)</f>
        <v>0.94200805302231327</v>
      </c>
      <c r="K331" s="4">
        <f>IF(Table134[[#This Row],[Pclass]]=1,1,0)</f>
        <v>0</v>
      </c>
      <c r="L331" s="4">
        <f>IF(Table134[[#This Row],[Pclass]]=2,1,0)</f>
        <v>0</v>
      </c>
      <c r="M331" s="4">
        <f>IF(Table134[[#This Row],[Embarked]]="S",1,0)</f>
        <v>1</v>
      </c>
      <c r="N331" s="4">
        <f>IF(Table134[[#This Row],[Embarked]]="C",1,0)</f>
        <v>0</v>
      </c>
      <c r="O331" s="4">
        <f>IF(Table134[[#This Row],[Sex]]="male",1,0)</f>
        <v>1</v>
      </c>
      <c r="P331" s="4">
        <v>1</v>
      </c>
      <c r="AC331" s="12">
        <f>SUMPRODUCT(Table13[[#This Row],[SibSp]:[Ones]],$R$4:$AA$4)</f>
        <v>-7.2583167492456302E-2</v>
      </c>
      <c r="AD331" s="12">
        <f>SUMPRODUCT(Table134[[#This Row],[SibSp]:[Ones]],$R$5:$AA$5)</f>
        <v>-1.4955346574953359</v>
      </c>
      <c r="AE331" s="11">
        <f t="shared" si="15"/>
        <v>0</v>
      </c>
      <c r="AF331" s="11">
        <f t="shared" si="16"/>
        <v>0</v>
      </c>
      <c r="AG331" s="11">
        <f t="shared" si="17"/>
        <v>0</v>
      </c>
      <c r="AH331" s="11">
        <f>(Table134[[#This Row],[Survived]]-AG331)^2</f>
        <v>0</v>
      </c>
    </row>
    <row r="332" spans="1:34" x14ac:dyDescent="0.25">
      <c r="A332" s="4">
        <v>1</v>
      </c>
      <c r="B332" s="4" t="s">
        <v>9</v>
      </c>
      <c r="C332" s="4">
        <v>2</v>
      </c>
      <c r="D332" s="4" t="s">
        <v>8</v>
      </c>
      <c r="E332" s="4">
        <v>3</v>
      </c>
      <c r="F332" s="5">
        <v>18.75</v>
      </c>
      <c r="G332" s="4">
        <v>1</v>
      </c>
      <c r="H332" s="4">
        <v>1</v>
      </c>
      <c r="I332" s="11">
        <f>Table134[[#This Row],[Age]]/$E$1</f>
        <v>3.7499999999999999E-2</v>
      </c>
      <c r="J332" s="11">
        <f>LOG10(Table134[[#This Row],[Fare]]+1)</f>
        <v>1.2955670999624791</v>
      </c>
      <c r="K332" s="4">
        <f>IF(Table134[[#This Row],[Pclass]]=1,1,0)</f>
        <v>0</v>
      </c>
      <c r="L332" s="4">
        <f>IF(Table134[[#This Row],[Pclass]]=2,1,0)</f>
        <v>1</v>
      </c>
      <c r="M332" s="4">
        <f>IF(Table134[[#This Row],[Embarked]]="S",1,0)</f>
        <v>1</v>
      </c>
      <c r="N332" s="4">
        <f>IF(Table134[[#This Row],[Embarked]]="C",1,0)</f>
        <v>0</v>
      </c>
      <c r="O332" s="4">
        <f>IF(Table134[[#This Row],[Sex]]="male",1,0)</f>
        <v>1</v>
      </c>
      <c r="P332" s="4">
        <v>1</v>
      </c>
      <c r="AC332" s="12">
        <f>SUMPRODUCT(Table13[[#This Row],[SibSp]:[Ones]],$R$4:$AA$4)</f>
        <v>0.41800869118249706</v>
      </c>
      <c r="AD332" s="12">
        <f>SUMPRODUCT(Table134[[#This Row],[SibSp]:[Ones]],$R$5:$AA$5)</f>
        <v>-2.2174982346845189</v>
      </c>
      <c r="AE332" s="11">
        <f t="shared" si="15"/>
        <v>0.41800869118249706</v>
      </c>
      <c r="AF332" s="11">
        <f t="shared" si="16"/>
        <v>0</v>
      </c>
      <c r="AG332" s="11">
        <f t="shared" si="17"/>
        <v>0.41800869118249706</v>
      </c>
      <c r="AH332" s="11">
        <f>(Table134[[#This Row],[Survived]]-AG332)^2</f>
        <v>0.33871388353911008</v>
      </c>
    </row>
    <row r="333" spans="1:34" x14ac:dyDescent="0.25">
      <c r="A333" s="4">
        <v>0</v>
      </c>
      <c r="B333" s="4" t="s">
        <v>9</v>
      </c>
      <c r="C333" s="4">
        <v>3</v>
      </c>
      <c r="D333" s="4" t="s">
        <v>8</v>
      </c>
      <c r="E333" s="4">
        <v>21</v>
      </c>
      <c r="F333" s="5">
        <v>7.7750000000000004</v>
      </c>
      <c r="G333" s="4">
        <v>0</v>
      </c>
      <c r="H333" s="4">
        <v>0</v>
      </c>
      <c r="I333" s="11">
        <f>Table134[[#This Row],[Age]]/$E$1</f>
        <v>0.26250000000000001</v>
      </c>
      <c r="J333" s="11">
        <f>LOG10(Table134[[#This Row],[Fare]]+1)</f>
        <v>0.94324712513786169</v>
      </c>
      <c r="K333" s="4">
        <f>IF(Table134[[#This Row],[Pclass]]=1,1,0)</f>
        <v>0</v>
      </c>
      <c r="L333" s="4">
        <f>IF(Table134[[#This Row],[Pclass]]=2,1,0)</f>
        <v>0</v>
      </c>
      <c r="M333" s="4">
        <f>IF(Table134[[#This Row],[Embarked]]="S",1,0)</f>
        <v>1</v>
      </c>
      <c r="N333" s="4">
        <f>IF(Table134[[#This Row],[Embarked]]="C",1,0)</f>
        <v>0</v>
      </c>
      <c r="O333" s="4">
        <f>IF(Table134[[#This Row],[Sex]]="male",1,0)</f>
        <v>1</v>
      </c>
      <c r="P333" s="4">
        <v>1</v>
      </c>
      <c r="AC333" s="12">
        <f>SUMPRODUCT(Table13[[#This Row],[SibSp]:[Ones]],$R$4:$AA$4)</f>
        <v>0.14462725245557928</v>
      </c>
      <c r="AD333" s="12">
        <f>SUMPRODUCT(Table134[[#This Row],[SibSp]:[Ones]],$R$5:$AA$5)</f>
        <v>-1.5338205370028357</v>
      </c>
      <c r="AE333" s="11">
        <f t="shared" si="15"/>
        <v>0.14462725245557928</v>
      </c>
      <c r="AF333" s="11">
        <f t="shared" si="16"/>
        <v>0</v>
      </c>
      <c r="AG333" s="11">
        <f t="shared" si="17"/>
        <v>0.14462725245557928</v>
      </c>
      <c r="AH333" s="11">
        <f>(Table134[[#This Row],[Survived]]-AG333)^2</f>
        <v>2.0917042152849862E-2</v>
      </c>
    </row>
    <row r="334" spans="1:34" x14ac:dyDescent="0.25">
      <c r="A334" s="4">
        <v>1</v>
      </c>
      <c r="B334" s="4" t="s">
        <v>12</v>
      </c>
      <c r="C334" s="4">
        <v>1</v>
      </c>
      <c r="D334" s="4" t="s">
        <v>10</v>
      </c>
      <c r="E334" s="4">
        <v>33</v>
      </c>
      <c r="F334" s="5">
        <v>90</v>
      </c>
      <c r="G334" s="4">
        <v>1</v>
      </c>
      <c r="H334" s="4">
        <v>0</v>
      </c>
      <c r="I334" s="11">
        <f>Table134[[#This Row],[Age]]/$E$1</f>
        <v>0.41249999999999998</v>
      </c>
      <c r="J334" s="11">
        <f>LOG10(Table134[[#This Row],[Fare]]+1)</f>
        <v>1.9590413923210936</v>
      </c>
      <c r="K334" s="4">
        <f>IF(Table134[[#This Row],[Pclass]]=1,1,0)</f>
        <v>1</v>
      </c>
      <c r="L334" s="4">
        <f>IF(Table134[[#This Row],[Pclass]]=2,1,0)</f>
        <v>0</v>
      </c>
      <c r="M334" s="4">
        <f>IF(Table134[[#This Row],[Embarked]]="S",1,0)</f>
        <v>0</v>
      </c>
      <c r="N334" s="4">
        <f>IF(Table134[[#This Row],[Embarked]]="C",1,0)</f>
        <v>0</v>
      </c>
      <c r="O334" s="4">
        <f>IF(Table134[[#This Row],[Sex]]="male",1,0)</f>
        <v>0</v>
      </c>
      <c r="P334" s="4">
        <v>1</v>
      </c>
      <c r="AC334" s="12">
        <f>SUMPRODUCT(Table13[[#This Row],[SibSp]:[Ones]],$R$4:$AA$4)</f>
        <v>0.87139442366827424</v>
      </c>
      <c r="AD334" s="12">
        <f>SUMPRODUCT(Table134[[#This Row],[SibSp]:[Ones]],$R$5:$AA$5)</f>
        <v>-1.7233096952999307</v>
      </c>
      <c r="AE334" s="11">
        <f t="shared" si="15"/>
        <v>0.87139442366827424</v>
      </c>
      <c r="AF334" s="11">
        <f t="shared" si="16"/>
        <v>0</v>
      </c>
      <c r="AG334" s="11">
        <f t="shared" si="17"/>
        <v>0.87139442366827424</v>
      </c>
      <c r="AH334" s="11">
        <f>(Table134[[#This Row],[Survived]]-AG334)^2</f>
        <v>1.653939426361534E-2</v>
      </c>
    </row>
    <row r="335" spans="1:34" x14ac:dyDescent="0.25">
      <c r="A335" s="4">
        <v>1</v>
      </c>
      <c r="B335" s="4" t="s">
        <v>9</v>
      </c>
      <c r="C335" s="4">
        <v>3</v>
      </c>
      <c r="D335" s="4" t="s">
        <v>8</v>
      </c>
      <c r="E335" s="4">
        <v>44</v>
      </c>
      <c r="F335" s="5">
        <v>7.9249999999999998</v>
      </c>
      <c r="G335" s="4">
        <v>0</v>
      </c>
      <c r="H335" s="4">
        <v>0</v>
      </c>
      <c r="I335" s="11">
        <f>Table134[[#This Row],[Age]]/$E$1</f>
        <v>0.55000000000000004</v>
      </c>
      <c r="J335" s="11">
        <f>LOG10(Table134[[#This Row],[Fare]]+1)</f>
        <v>0.95060822478423079</v>
      </c>
      <c r="K335" s="4">
        <f>IF(Table134[[#This Row],[Pclass]]=1,1,0)</f>
        <v>0</v>
      </c>
      <c r="L335" s="4">
        <f>IF(Table134[[#This Row],[Pclass]]=2,1,0)</f>
        <v>0</v>
      </c>
      <c r="M335" s="4">
        <f>IF(Table134[[#This Row],[Embarked]]="S",1,0)</f>
        <v>1</v>
      </c>
      <c r="N335" s="4">
        <f>IF(Table134[[#This Row],[Embarked]]="C",1,0)</f>
        <v>0</v>
      </c>
      <c r="O335" s="4">
        <f>IF(Table134[[#This Row],[Sex]]="male",1,0)</f>
        <v>1</v>
      </c>
      <c r="P335" s="4">
        <v>1</v>
      </c>
      <c r="AC335" s="12">
        <f>SUMPRODUCT(Table13[[#This Row],[SibSp]:[Ones]],$R$4:$AA$4)</f>
        <v>-2.1501937521156478E-2</v>
      </c>
      <c r="AD335" s="12">
        <f>SUMPRODUCT(Table134[[#This Row],[SibSp]:[Ones]],$R$5:$AA$5)</f>
        <v>-1.5096341017348534</v>
      </c>
      <c r="AE335" s="11">
        <f t="shared" si="15"/>
        <v>0</v>
      </c>
      <c r="AF335" s="11">
        <f t="shared" si="16"/>
        <v>0</v>
      </c>
      <c r="AG335" s="11">
        <f t="shared" si="17"/>
        <v>0</v>
      </c>
      <c r="AH335" s="11">
        <f>(Table134[[#This Row],[Survived]]-AG335)^2</f>
        <v>1</v>
      </c>
    </row>
    <row r="336" spans="1:34" x14ac:dyDescent="0.25">
      <c r="A336" s="4">
        <v>1</v>
      </c>
      <c r="B336" s="4" t="s">
        <v>9</v>
      </c>
      <c r="C336" s="4">
        <v>2</v>
      </c>
      <c r="D336" s="4" t="s">
        <v>10</v>
      </c>
      <c r="E336" s="4">
        <v>34</v>
      </c>
      <c r="F336" s="5">
        <v>32.5</v>
      </c>
      <c r="G336" s="4">
        <v>1</v>
      </c>
      <c r="H336" s="4">
        <v>1</v>
      </c>
      <c r="I336" s="11">
        <f>Table134[[#This Row],[Age]]/$E$1</f>
        <v>0.42499999999999999</v>
      </c>
      <c r="J336" s="11">
        <f>LOG10(Table134[[#This Row],[Fare]]+1)</f>
        <v>1.5250448070368452</v>
      </c>
      <c r="K336" s="4">
        <f>IF(Table134[[#This Row],[Pclass]]=1,1,0)</f>
        <v>0</v>
      </c>
      <c r="L336" s="4">
        <f>IF(Table134[[#This Row],[Pclass]]=2,1,0)</f>
        <v>1</v>
      </c>
      <c r="M336" s="4">
        <f>IF(Table134[[#This Row],[Embarked]]="S",1,0)</f>
        <v>1</v>
      </c>
      <c r="N336" s="4">
        <f>IF(Table134[[#This Row],[Embarked]]="C",1,0)</f>
        <v>0</v>
      </c>
      <c r="O336" s="4">
        <f>IF(Table134[[#This Row],[Sex]]="male",1,0)</f>
        <v>0</v>
      </c>
      <c r="P336" s="4">
        <v>1</v>
      </c>
      <c r="AC336" s="12">
        <f>SUMPRODUCT(Table13[[#This Row],[SibSp]:[Ones]],$R$4:$AA$4)</f>
        <v>0.69342139372414946</v>
      </c>
      <c r="AD336" s="12">
        <f>SUMPRODUCT(Table134[[#This Row],[SibSp]:[Ones]],$R$5:$AA$5)</f>
        <v>-2.2426543989478676</v>
      </c>
      <c r="AE336" s="11">
        <f t="shared" si="15"/>
        <v>0.69342139372414946</v>
      </c>
      <c r="AF336" s="11">
        <f t="shared" si="16"/>
        <v>0</v>
      </c>
      <c r="AG336" s="11">
        <f t="shared" si="17"/>
        <v>0.69342139372414946</v>
      </c>
      <c r="AH336" s="11">
        <f>(Table134[[#This Row],[Survived]]-AG336)^2</f>
        <v>9.3990441826042978E-2</v>
      </c>
    </row>
    <row r="337" spans="1:34" x14ac:dyDescent="0.25">
      <c r="A337" s="4">
        <v>1</v>
      </c>
      <c r="B337" s="4" t="s">
        <v>9</v>
      </c>
      <c r="C337" s="4">
        <v>2</v>
      </c>
      <c r="D337" s="4" t="s">
        <v>10</v>
      </c>
      <c r="E337" s="4">
        <v>18</v>
      </c>
      <c r="F337" s="5">
        <v>13</v>
      </c>
      <c r="G337" s="4">
        <v>0</v>
      </c>
      <c r="H337" s="4">
        <v>2</v>
      </c>
      <c r="I337" s="11">
        <f>Table134[[#This Row],[Age]]/$E$1</f>
        <v>0.22500000000000001</v>
      </c>
      <c r="J337" s="11">
        <f>LOG10(Table134[[#This Row],[Fare]]+1)</f>
        <v>1.146128035678238</v>
      </c>
      <c r="K337" s="4">
        <f>IF(Table134[[#This Row],[Pclass]]=1,1,0)</f>
        <v>0</v>
      </c>
      <c r="L337" s="4">
        <f>IF(Table134[[#This Row],[Pclass]]=2,1,0)</f>
        <v>1</v>
      </c>
      <c r="M337" s="4">
        <f>IF(Table134[[#This Row],[Embarked]]="S",1,0)</f>
        <v>1</v>
      </c>
      <c r="N337" s="4">
        <f>IF(Table134[[#This Row],[Embarked]]="C",1,0)</f>
        <v>0</v>
      </c>
      <c r="O337" s="4">
        <f>IF(Table134[[#This Row],[Sex]]="male",1,0)</f>
        <v>0</v>
      </c>
      <c r="P337" s="4">
        <v>1</v>
      </c>
      <c r="AC337" s="12">
        <f>SUMPRODUCT(Table13[[#This Row],[SibSp]:[Ones]],$R$4:$AA$4)</f>
        <v>0.83346656840267797</v>
      </c>
      <c r="AD337" s="12">
        <f>SUMPRODUCT(Table134[[#This Row],[SibSp]:[Ones]],$R$5:$AA$5)</f>
        <v>-2.3002507144686382</v>
      </c>
      <c r="AE337" s="11">
        <f t="shared" si="15"/>
        <v>0.83346656840267797</v>
      </c>
      <c r="AF337" s="11">
        <f t="shared" si="16"/>
        <v>0</v>
      </c>
      <c r="AG337" s="11">
        <f t="shared" si="17"/>
        <v>0.83346656840267797</v>
      </c>
      <c r="AH337" s="11">
        <f>(Table134[[#This Row],[Survived]]-AG337)^2</f>
        <v>2.7733383839579937E-2</v>
      </c>
    </row>
    <row r="338" spans="1:34" x14ac:dyDescent="0.25">
      <c r="A338" s="4">
        <v>0</v>
      </c>
      <c r="B338" s="4" t="s">
        <v>9</v>
      </c>
      <c r="C338" s="4">
        <v>2</v>
      </c>
      <c r="D338" s="4" t="s">
        <v>8</v>
      </c>
      <c r="E338" s="4">
        <v>30</v>
      </c>
      <c r="F338" s="5">
        <v>13</v>
      </c>
      <c r="G338" s="4">
        <v>0</v>
      </c>
      <c r="H338" s="4">
        <v>0</v>
      </c>
      <c r="I338" s="11">
        <f>Table134[[#This Row],[Age]]/$E$1</f>
        <v>0.375</v>
      </c>
      <c r="J338" s="11">
        <f>LOG10(Table134[[#This Row],[Fare]]+1)</f>
        <v>1.146128035678238</v>
      </c>
      <c r="K338" s="4">
        <f>IF(Table134[[#This Row],[Pclass]]=1,1,0)</f>
        <v>0</v>
      </c>
      <c r="L338" s="4">
        <f>IF(Table134[[#This Row],[Pclass]]=2,1,0)</f>
        <v>1</v>
      </c>
      <c r="M338" s="4">
        <f>IF(Table134[[#This Row],[Embarked]]="S",1,0)</f>
        <v>1</v>
      </c>
      <c r="N338" s="4">
        <f>IF(Table134[[#This Row],[Embarked]]="C",1,0)</f>
        <v>0</v>
      </c>
      <c r="O338" s="4">
        <f>IF(Table134[[#This Row],[Sex]]="male",1,0)</f>
        <v>1</v>
      </c>
      <c r="P338" s="4">
        <v>1</v>
      </c>
      <c r="AC338" s="12">
        <f>SUMPRODUCT(Table13[[#This Row],[SibSp]:[Ones]],$R$4:$AA$4)</f>
        <v>0.28761806365281706</v>
      </c>
      <c r="AD338" s="12">
        <f>SUMPRODUCT(Table134[[#This Row],[SibSp]:[Ones]],$R$5:$AA$5)</f>
        <v>-1.5884410622278693</v>
      </c>
      <c r="AE338" s="11">
        <f t="shared" si="15"/>
        <v>0.28761806365281706</v>
      </c>
      <c r="AF338" s="11">
        <f t="shared" si="16"/>
        <v>0</v>
      </c>
      <c r="AG338" s="11">
        <f t="shared" si="17"/>
        <v>0.28761806365281706</v>
      </c>
      <c r="AH338" s="11">
        <f>(Table134[[#This Row],[Survived]]-AG338)^2</f>
        <v>8.2724150539395927E-2</v>
      </c>
    </row>
    <row r="339" spans="1:34" x14ac:dyDescent="0.25">
      <c r="A339" s="4">
        <v>0</v>
      </c>
      <c r="B339" s="4" t="s">
        <v>9</v>
      </c>
      <c r="C339" s="4">
        <v>3</v>
      </c>
      <c r="D339" s="4" t="s">
        <v>10</v>
      </c>
      <c r="E339" s="4">
        <v>10</v>
      </c>
      <c r="F339" s="5">
        <v>24.15</v>
      </c>
      <c r="G339" s="4">
        <v>0</v>
      </c>
      <c r="H339" s="4">
        <v>2</v>
      </c>
      <c r="I339" s="11">
        <f>Table134[[#This Row],[Age]]/$E$1</f>
        <v>0.125</v>
      </c>
      <c r="J339" s="11">
        <f>LOG10(Table134[[#This Row],[Fare]]+1)</f>
        <v>1.4005379893919461</v>
      </c>
      <c r="K339" s="4">
        <f>IF(Table134[[#This Row],[Pclass]]=1,1,0)</f>
        <v>0</v>
      </c>
      <c r="L339" s="4">
        <f>IF(Table134[[#This Row],[Pclass]]=2,1,0)</f>
        <v>0</v>
      </c>
      <c r="M339" s="4">
        <f>IF(Table134[[#This Row],[Embarked]]="S",1,0)</f>
        <v>1</v>
      </c>
      <c r="N339" s="4">
        <f>IF(Table134[[#This Row],[Embarked]]="C",1,0)</f>
        <v>0</v>
      </c>
      <c r="O339" s="4">
        <f>IF(Table134[[#This Row],[Sex]]="male",1,0)</f>
        <v>0</v>
      </c>
      <c r="P339" s="4">
        <v>1</v>
      </c>
      <c r="AC339" s="12">
        <f>SUMPRODUCT(Table13[[#This Row],[SibSp]:[Ones]],$R$4:$AA$4)</f>
        <v>0.70518009104054902</v>
      </c>
      <c r="AD339" s="12">
        <f>SUMPRODUCT(Table134[[#This Row],[SibSp]:[Ones]],$R$5:$AA$5)</f>
        <v>-2.5286272992909966</v>
      </c>
      <c r="AE339" s="11">
        <f t="shared" si="15"/>
        <v>0.70518009104054902</v>
      </c>
      <c r="AF339" s="11">
        <f t="shared" si="16"/>
        <v>0</v>
      </c>
      <c r="AG339" s="11">
        <f t="shared" si="17"/>
        <v>0.70518009104054902</v>
      </c>
      <c r="AH339" s="11">
        <f>(Table134[[#This Row],[Survived]]-AG339)^2</f>
        <v>0.49727896079995698</v>
      </c>
    </row>
    <row r="340" spans="1:34" x14ac:dyDescent="0.25">
      <c r="A340" s="4">
        <v>0</v>
      </c>
      <c r="B340" s="4" t="s">
        <v>12</v>
      </c>
      <c r="C340" s="4">
        <v>3</v>
      </c>
      <c r="D340" s="4" t="s">
        <v>8</v>
      </c>
      <c r="E340" s="4">
        <v>21</v>
      </c>
      <c r="F340" s="5">
        <v>7.7332999999999998</v>
      </c>
      <c r="G340" s="4">
        <v>0</v>
      </c>
      <c r="H340" s="4">
        <v>0</v>
      </c>
      <c r="I340" s="11">
        <f>Table134[[#This Row],[Age]]/$E$1</f>
        <v>0.26250000000000001</v>
      </c>
      <c r="J340" s="11">
        <f>LOG10(Table134[[#This Row],[Fare]]+1)</f>
        <v>0.94117837898439327</v>
      </c>
      <c r="K340" s="4">
        <f>IF(Table134[[#This Row],[Pclass]]=1,1,0)</f>
        <v>0</v>
      </c>
      <c r="L340" s="4">
        <f>IF(Table134[[#This Row],[Pclass]]=2,1,0)</f>
        <v>0</v>
      </c>
      <c r="M340" s="4">
        <f>IF(Table134[[#This Row],[Embarked]]="S",1,0)</f>
        <v>0</v>
      </c>
      <c r="N340" s="4">
        <f>IF(Table134[[#This Row],[Embarked]]="C",1,0)</f>
        <v>0</v>
      </c>
      <c r="O340" s="4">
        <f>IF(Table134[[#This Row],[Sex]]="male",1,0)</f>
        <v>1</v>
      </c>
      <c r="P340" s="4">
        <v>1</v>
      </c>
      <c r="AC340" s="12">
        <f>SUMPRODUCT(Table13[[#This Row],[SibSp]:[Ones]],$R$4:$AA$4)</f>
        <v>0.1031548538018211</v>
      </c>
      <c r="AD340" s="12">
        <f>SUMPRODUCT(Table134[[#This Row],[SibSp]:[Ones]],$R$5:$AA$5)</f>
        <v>-0.89424404693865589</v>
      </c>
      <c r="AE340" s="11">
        <f t="shared" si="15"/>
        <v>0.1031548538018211</v>
      </c>
      <c r="AF340" s="11">
        <f t="shared" si="16"/>
        <v>0</v>
      </c>
      <c r="AG340" s="11">
        <f t="shared" si="17"/>
        <v>0.1031548538018211</v>
      </c>
      <c r="AH340" s="11">
        <f>(Table134[[#This Row],[Survived]]-AG340)^2</f>
        <v>1.0640923862875086E-2</v>
      </c>
    </row>
    <row r="341" spans="1:34" x14ac:dyDescent="0.25">
      <c r="A341" s="4">
        <v>0</v>
      </c>
      <c r="B341" s="4" t="s">
        <v>9</v>
      </c>
      <c r="C341" s="4">
        <v>3</v>
      </c>
      <c r="D341" s="4" t="s">
        <v>8</v>
      </c>
      <c r="E341" s="4">
        <v>29</v>
      </c>
      <c r="F341" s="5">
        <v>7.875</v>
      </c>
      <c r="G341" s="4">
        <v>0</v>
      </c>
      <c r="H341" s="4">
        <v>0</v>
      </c>
      <c r="I341" s="11">
        <f>Table134[[#This Row],[Age]]/$E$1</f>
        <v>0.36249999999999999</v>
      </c>
      <c r="J341" s="11">
        <f>LOG10(Table134[[#This Row],[Fare]]+1)</f>
        <v>0.9481683617271317</v>
      </c>
      <c r="K341" s="4">
        <f>IF(Table134[[#This Row],[Pclass]]=1,1,0)</f>
        <v>0</v>
      </c>
      <c r="L341" s="4">
        <f>IF(Table134[[#This Row],[Pclass]]=2,1,0)</f>
        <v>0</v>
      </c>
      <c r="M341" s="4">
        <f>IF(Table134[[#This Row],[Embarked]]="S",1,0)</f>
        <v>1</v>
      </c>
      <c r="N341" s="4">
        <f>IF(Table134[[#This Row],[Embarked]]="C",1,0)</f>
        <v>0</v>
      </c>
      <c r="O341" s="4">
        <f>IF(Table134[[#This Row],[Sex]]="male",1,0)</f>
        <v>1</v>
      </c>
      <c r="P341" s="4">
        <v>1</v>
      </c>
      <c r="AC341" s="12">
        <f>SUMPRODUCT(Table13[[#This Row],[SibSp]:[Ones]],$R$4:$AA$4)</f>
        <v>8.6956469881268261E-2</v>
      </c>
      <c r="AD341" s="12">
        <f>SUMPRODUCT(Table134[[#This Row],[SibSp]:[Ones]],$R$5:$AA$5)</f>
        <v>-1.5268753482243642</v>
      </c>
      <c r="AE341" s="11">
        <f t="shared" si="15"/>
        <v>8.6956469881268261E-2</v>
      </c>
      <c r="AF341" s="11">
        <f t="shared" si="16"/>
        <v>0</v>
      </c>
      <c r="AG341" s="11">
        <f t="shared" si="17"/>
        <v>8.6956469881268261E-2</v>
      </c>
      <c r="AH341" s="11">
        <f>(Table134[[#This Row],[Survived]]-AG341)^2</f>
        <v>7.5614276542119146E-3</v>
      </c>
    </row>
    <row r="342" spans="1:34" x14ac:dyDescent="0.25">
      <c r="A342" s="4">
        <v>0</v>
      </c>
      <c r="B342" s="4" t="s">
        <v>9</v>
      </c>
      <c r="C342" s="4">
        <v>3</v>
      </c>
      <c r="D342" s="4" t="s">
        <v>10</v>
      </c>
      <c r="E342" s="4">
        <v>28</v>
      </c>
      <c r="F342" s="5">
        <v>14.4</v>
      </c>
      <c r="G342" s="4">
        <v>1</v>
      </c>
      <c r="H342" s="4">
        <v>1</v>
      </c>
      <c r="I342" s="11">
        <f>Table134[[#This Row],[Age]]/$E$1</f>
        <v>0.35</v>
      </c>
      <c r="J342" s="11">
        <f>LOG10(Table134[[#This Row],[Fare]]+1)</f>
        <v>1.1875207208364631</v>
      </c>
      <c r="K342" s="4">
        <f>IF(Table134[[#This Row],[Pclass]]=1,1,0)</f>
        <v>0</v>
      </c>
      <c r="L342" s="4">
        <f>IF(Table134[[#This Row],[Pclass]]=2,1,0)</f>
        <v>0</v>
      </c>
      <c r="M342" s="4">
        <f>IF(Table134[[#This Row],[Embarked]]="S",1,0)</f>
        <v>1</v>
      </c>
      <c r="N342" s="4">
        <f>IF(Table134[[#This Row],[Embarked]]="C",1,0)</f>
        <v>0</v>
      </c>
      <c r="O342" s="4">
        <f>IF(Table134[[#This Row],[Sex]]="male",1,0)</f>
        <v>0</v>
      </c>
      <c r="P342" s="4">
        <v>1</v>
      </c>
      <c r="AC342" s="12">
        <f>SUMPRODUCT(Table13[[#This Row],[SibSp]:[Ones]],$R$4:$AA$4)</f>
        <v>0.52225475192965176</v>
      </c>
      <c r="AD342" s="12">
        <f>SUMPRODUCT(Table134[[#This Row],[SibSp]:[Ones]],$R$5:$AA$5)</f>
        <v>-2.1005893935286872</v>
      </c>
      <c r="AE342" s="11">
        <f t="shared" si="15"/>
        <v>0.52225475192965176</v>
      </c>
      <c r="AF342" s="11">
        <f t="shared" si="16"/>
        <v>0</v>
      </c>
      <c r="AG342" s="11">
        <f t="shared" si="17"/>
        <v>0.52225475192965176</v>
      </c>
      <c r="AH342" s="11">
        <f>(Table134[[#This Row],[Survived]]-AG342)^2</f>
        <v>0.2727500259131021</v>
      </c>
    </row>
    <row r="343" spans="1:34" x14ac:dyDescent="0.25">
      <c r="A343" s="4">
        <v>0</v>
      </c>
      <c r="B343" s="4" t="s">
        <v>9</v>
      </c>
      <c r="C343" s="4">
        <v>3</v>
      </c>
      <c r="D343" s="4" t="s">
        <v>8</v>
      </c>
      <c r="E343" s="4">
        <v>18</v>
      </c>
      <c r="F343" s="5">
        <v>20.212499999999999</v>
      </c>
      <c r="G343" s="4">
        <v>1</v>
      </c>
      <c r="H343" s="4">
        <v>1</v>
      </c>
      <c r="I343" s="11">
        <f>Table134[[#This Row],[Age]]/$E$1</f>
        <v>0.22500000000000001</v>
      </c>
      <c r="J343" s="11">
        <f>LOG10(Table134[[#This Row],[Fare]]+1)</f>
        <v>1.3265918553257321</v>
      </c>
      <c r="K343" s="4">
        <f>IF(Table134[[#This Row],[Pclass]]=1,1,0)</f>
        <v>0</v>
      </c>
      <c r="L343" s="4">
        <f>IF(Table134[[#This Row],[Pclass]]=2,1,0)</f>
        <v>0</v>
      </c>
      <c r="M343" s="4">
        <f>IF(Table134[[#This Row],[Embarked]]="S",1,0)</f>
        <v>1</v>
      </c>
      <c r="N343" s="4">
        <f>IF(Table134[[#This Row],[Embarked]]="C",1,0)</f>
        <v>0</v>
      </c>
      <c r="O343" s="4">
        <f>IF(Table134[[#This Row],[Sex]]="male",1,0)</f>
        <v>1</v>
      </c>
      <c r="P343" s="4">
        <v>1</v>
      </c>
      <c r="AC343" s="12">
        <f>SUMPRODUCT(Table13[[#This Row],[SibSp]:[Ones]],$R$4:$AA$4)</f>
        <v>0.11252086599183986</v>
      </c>
      <c r="AD343" s="12">
        <f>SUMPRODUCT(Table134[[#This Row],[SibSp]:[Ones]],$R$5:$AA$5)</f>
        <v>-2.278258689657565</v>
      </c>
      <c r="AE343" s="11">
        <f t="shared" si="15"/>
        <v>0.11252086599183986</v>
      </c>
      <c r="AF343" s="11">
        <f t="shared" si="16"/>
        <v>0</v>
      </c>
      <c r="AG343" s="11">
        <f t="shared" si="17"/>
        <v>0.11252086599183986</v>
      </c>
      <c r="AH343" s="11">
        <f>(Table134[[#This Row],[Survived]]-AG343)^2</f>
        <v>1.2660945283553583E-2</v>
      </c>
    </row>
    <row r="344" spans="1:34" x14ac:dyDescent="0.25">
      <c r="A344" s="4">
        <v>1</v>
      </c>
      <c r="B344" s="4" t="s">
        <v>9</v>
      </c>
      <c r="C344" s="4">
        <v>2</v>
      </c>
      <c r="D344" s="4" t="s">
        <v>10</v>
      </c>
      <c r="E344" s="4">
        <v>28</v>
      </c>
      <c r="F344" s="5">
        <v>26</v>
      </c>
      <c r="G344" s="4">
        <v>1</v>
      </c>
      <c r="H344" s="4">
        <v>0</v>
      </c>
      <c r="I344" s="11">
        <f>Table134[[#This Row],[Age]]/$E$1</f>
        <v>0.35</v>
      </c>
      <c r="J344" s="11">
        <f>LOG10(Table134[[#This Row],[Fare]]+1)</f>
        <v>1.4313637641589874</v>
      </c>
      <c r="K344" s="4">
        <f>IF(Table134[[#This Row],[Pclass]]=1,1,0)</f>
        <v>0</v>
      </c>
      <c r="L344" s="4">
        <f>IF(Table134[[#This Row],[Pclass]]=2,1,0)</f>
        <v>1</v>
      </c>
      <c r="M344" s="4">
        <f>IF(Table134[[#This Row],[Embarked]]="S",1,0)</f>
        <v>1</v>
      </c>
      <c r="N344" s="4">
        <f>IF(Table134[[#This Row],[Embarked]]="C",1,0)</f>
        <v>0</v>
      </c>
      <c r="O344" s="4">
        <f>IF(Table134[[#This Row],[Sex]]="male",1,0)</f>
        <v>0</v>
      </c>
      <c r="P344" s="4">
        <v>1</v>
      </c>
      <c r="AC344" s="12">
        <f>SUMPRODUCT(Table13[[#This Row],[SibSp]:[Ones]],$R$4:$AA$4)</f>
        <v>0.74725769796518504</v>
      </c>
      <c r="AD344" s="12">
        <f>SUMPRODUCT(Table134[[#This Row],[SibSp]:[Ones]],$R$5:$AA$5)</f>
        <v>-1.8041652154305539</v>
      </c>
      <c r="AE344" s="11">
        <f t="shared" si="15"/>
        <v>0.74725769796518504</v>
      </c>
      <c r="AF344" s="11">
        <f t="shared" si="16"/>
        <v>0</v>
      </c>
      <c r="AG344" s="11">
        <f t="shared" si="17"/>
        <v>0.74725769796518504</v>
      </c>
      <c r="AH344" s="11">
        <f>(Table134[[#This Row],[Survived]]-AG344)^2</f>
        <v>6.3878671237857634E-2</v>
      </c>
    </row>
    <row r="345" spans="1:34" x14ac:dyDescent="0.25">
      <c r="A345" s="4">
        <v>1</v>
      </c>
      <c r="B345" s="4" t="s">
        <v>9</v>
      </c>
      <c r="C345" s="4">
        <v>2</v>
      </c>
      <c r="D345" s="4" t="s">
        <v>10</v>
      </c>
      <c r="E345" s="4">
        <v>19</v>
      </c>
      <c r="F345" s="5">
        <v>26</v>
      </c>
      <c r="G345" s="4">
        <v>0</v>
      </c>
      <c r="H345" s="4">
        <v>0</v>
      </c>
      <c r="I345" s="11">
        <f>Table134[[#This Row],[Age]]/$E$1</f>
        <v>0.23749999999999999</v>
      </c>
      <c r="J345" s="11">
        <f>LOG10(Table134[[#This Row],[Fare]]+1)</f>
        <v>1.4313637641589874</v>
      </c>
      <c r="K345" s="4">
        <f>IF(Table134[[#This Row],[Pclass]]=1,1,0)</f>
        <v>0</v>
      </c>
      <c r="L345" s="4">
        <f>IF(Table134[[#This Row],[Pclass]]=2,1,0)</f>
        <v>1</v>
      </c>
      <c r="M345" s="4">
        <f>IF(Table134[[#This Row],[Embarked]]="S",1,0)</f>
        <v>1</v>
      </c>
      <c r="N345" s="4">
        <f>IF(Table134[[#This Row],[Embarked]]="C",1,0)</f>
        <v>0</v>
      </c>
      <c r="O345" s="4">
        <f>IF(Table134[[#This Row],[Sex]]="male",1,0)</f>
        <v>0</v>
      </c>
      <c r="P345" s="4">
        <v>1</v>
      </c>
      <c r="AC345" s="12">
        <f>SUMPRODUCT(Table13[[#This Row],[SibSp]:[Ones]],$R$4:$AA$4)</f>
        <v>0.86971761556570992</v>
      </c>
      <c r="AD345" s="12">
        <f>SUMPRODUCT(Table134[[#This Row],[SibSp]:[Ones]],$R$5:$AA$5)</f>
        <v>-1.7007778377207365</v>
      </c>
      <c r="AE345" s="11">
        <f t="shared" si="15"/>
        <v>0.86971761556570992</v>
      </c>
      <c r="AF345" s="11">
        <f t="shared" si="16"/>
        <v>0</v>
      </c>
      <c r="AG345" s="11">
        <f t="shared" si="17"/>
        <v>0.86971761556570992</v>
      </c>
      <c r="AH345" s="11">
        <f>(Table134[[#This Row],[Survived]]-AG345)^2</f>
        <v>1.6973499693884151E-2</v>
      </c>
    </row>
    <row r="346" spans="1:34" x14ac:dyDescent="0.25">
      <c r="A346" s="4">
        <v>1</v>
      </c>
      <c r="B346" s="4" t="s">
        <v>9</v>
      </c>
      <c r="C346" s="4">
        <v>3</v>
      </c>
      <c r="D346" s="4" t="s">
        <v>8</v>
      </c>
      <c r="E346" s="4">
        <v>32</v>
      </c>
      <c r="F346" s="5">
        <v>8.0500000000000007</v>
      </c>
      <c r="G346" s="4">
        <v>0</v>
      </c>
      <c r="H346" s="4">
        <v>0</v>
      </c>
      <c r="I346" s="11">
        <f>Table134[[#This Row],[Age]]/$E$1</f>
        <v>0.4</v>
      </c>
      <c r="J346" s="11">
        <f>LOG10(Table134[[#This Row],[Fare]]+1)</f>
        <v>0.9566485792052033</v>
      </c>
      <c r="K346" s="4">
        <f>IF(Table134[[#This Row],[Pclass]]=1,1,0)</f>
        <v>0</v>
      </c>
      <c r="L346" s="4">
        <f>IF(Table134[[#This Row],[Pclass]]=2,1,0)</f>
        <v>0</v>
      </c>
      <c r="M346" s="4">
        <f>IF(Table134[[#This Row],[Embarked]]="S",1,0)</f>
        <v>1</v>
      </c>
      <c r="N346" s="4">
        <f>IF(Table134[[#This Row],[Embarked]]="C",1,0)</f>
        <v>0</v>
      </c>
      <c r="O346" s="4">
        <f>IF(Table134[[#This Row],[Sex]]="male",1,0)</f>
        <v>1</v>
      </c>
      <c r="P346" s="4">
        <v>1</v>
      </c>
      <c r="AC346" s="12">
        <f>SUMPRODUCT(Table13[[#This Row],[SibSp]:[Ones]],$R$4:$AA$4)</f>
        <v>6.5648289230577639E-2</v>
      </c>
      <c r="AD346" s="12">
        <f>SUMPRODUCT(Table134[[#This Row],[SibSp]:[Ones]],$R$5:$AA$5)</f>
        <v>-1.52839500198794</v>
      </c>
      <c r="AE346" s="11">
        <f t="shared" si="15"/>
        <v>6.5648289230577639E-2</v>
      </c>
      <c r="AF346" s="11">
        <f t="shared" si="16"/>
        <v>0</v>
      </c>
      <c r="AG346" s="11">
        <f t="shared" si="17"/>
        <v>6.5648289230577639E-2</v>
      </c>
      <c r="AH346" s="11">
        <f>(Table134[[#This Row],[Survived]]-AG346)^2</f>
        <v>0.87301311941774629</v>
      </c>
    </row>
    <row r="347" spans="1:34" x14ac:dyDescent="0.25">
      <c r="A347" s="4">
        <v>1</v>
      </c>
      <c r="B347" s="4" t="s">
        <v>9</v>
      </c>
      <c r="C347" s="4">
        <v>1</v>
      </c>
      <c r="D347" s="4" t="s">
        <v>8</v>
      </c>
      <c r="E347" s="4">
        <v>28</v>
      </c>
      <c r="F347" s="5">
        <v>26.55</v>
      </c>
      <c r="G347" s="4">
        <v>0</v>
      </c>
      <c r="H347" s="4">
        <v>0</v>
      </c>
      <c r="I347" s="11">
        <f>Table134[[#This Row],[Age]]/$E$1</f>
        <v>0.35</v>
      </c>
      <c r="J347" s="11">
        <f>LOG10(Table134[[#This Row],[Fare]]+1)</f>
        <v>1.4401216031878039</v>
      </c>
      <c r="K347" s="4">
        <f>IF(Table134[[#This Row],[Pclass]]=1,1,0)</f>
        <v>1</v>
      </c>
      <c r="L347" s="4">
        <f>IF(Table134[[#This Row],[Pclass]]=2,1,0)</f>
        <v>0</v>
      </c>
      <c r="M347" s="4">
        <f>IF(Table134[[#This Row],[Embarked]]="S",1,0)</f>
        <v>1</v>
      </c>
      <c r="N347" s="4">
        <f>IF(Table134[[#This Row],[Embarked]]="C",1,0)</f>
        <v>0</v>
      </c>
      <c r="O347" s="4">
        <f>IF(Table134[[#This Row],[Sex]]="male",1,0)</f>
        <v>1</v>
      </c>
      <c r="P347" s="4">
        <v>1</v>
      </c>
      <c r="AC347" s="12">
        <f>SUMPRODUCT(Table13[[#This Row],[SibSp]:[Ones]],$R$4:$AA$4)</f>
        <v>0.49258335554768967</v>
      </c>
      <c r="AD347" s="12">
        <f>SUMPRODUCT(Table134[[#This Row],[SibSp]:[Ones]],$R$5:$AA$5)</f>
        <v>-2.0093739991573498</v>
      </c>
      <c r="AE347" s="11">
        <f t="shared" si="15"/>
        <v>0.49258335554768967</v>
      </c>
      <c r="AF347" s="11">
        <f t="shared" si="16"/>
        <v>0</v>
      </c>
      <c r="AG347" s="11">
        <f t="shared" si="17"/>
        <v>0.49258335554768967</v>
      </c>
      <c r="AH347" s="11">
        <f>(Table134[[#This Row],[Survived]]-AG347)^2</f>
        <v>0.25747165106724224</v>
      </c>
    </row>
    <row r="348" spans="1:34" x14ac:dyDescent="0.25">
      <c r="A348" s="4">
        <v>1</v>
      </c>
      <c r="B348" s="4" t="s">
        <v>9</v>
      </c>
      <c r="C348" s="4">
        <v>2</v>
      </c>
      <c r="D348" s="4" t="s">
        <v>10</v>
      </c>
      <c r="E348" s="4">
        <v>42</v>
      </c>
      <c r="F348" s="5">
        <v>26</v>
      </c>
      <c r="G348" s="4">
        <v>1</v>
      </c>
      <c r="H348" s="4">
        <v>0</v>
      </c>
      <c r="I348" s="11">
        <f>Table134[[#This Row],[Age]]/$E$1</f>
        <v>0.52500000000000002</v>
      </c>
      <c r="J348" s="11">
        <f>LOG10(Table134[[#This Row],[Fare]]+1)</f>
        <v>1.4313637641589874</v>
      </c>
      <c r="K348" s="4">
        <f>IF(Table134[[#This Row],[Pclass]]=1,1,0)</f>
        <v>0</v>
      </c>
      <c r="L348" s="4">
        <f>IF(Table134[[#This Row],[Pclass]]=2,1,0)</f>
        <v>1</v>
      </c>
      <c r="M348" s="4">
        <f>IF(Table134[[#This Row],[Embarked]]="S",1,0)</f>
        <v>1</v>
      </c>
      <c r="N348" s="4">
        <f>IF(Table134[[#This Row],[Embarked]]="C",1,0)</f>
        <v>0</v>
      </c>
      <c r="O348" s="4">
        <f>IF(Table134[[#This Row],[Sex]]="male",1,0)</f>
        <v>0</v>
      </c>
      <c r="P348" s="4">
        <v>1</v>
      </c>
      <c r="AC348" s="12">
        <f>SUMPRODUCT(Table13[[#This Row],[SibSp]:[Ones]],$R$4:$AA$4)</f>
        <v>0.64592058135530284</v>
      </c>
      <c r="AD348" s="12">
        <f>SUMPRODUCT(Table134[[#This Row],[SibSp]:[Ones]],$R$5:$AA$5)</f>
        <v>-1.7866578961759643</v>
      </c>
      <c r="AE348" s="11">
        <f t="shared" si="15"/>
        <v>0.64592058135530284</v>
      </c>
      <c r="AF348" s="11">
        <f t="shared" si="16"/>
        <v>0</v>
      </c>
      <c r="AG348" s="11">
        <f t="shared" si="17"/>
        <v>0.64592058135530284</v>
      </c>
      <c r="AH348" s="11">
        <f>(Table134[[#This Row],[Survived]]-AG348)^2</f>
        <v>0.12537223470776671</v>
      </c>
    </row>
    <row r="349" spans="1:34" x14ac:dyDescent="0.25">
      <c r="A349" s="4">
        <v>0</v>
      </c>
      <c r="B349" s="4" t="s">
        <v>9</v>
      </c>
      <c r="C349" s="4">
        <v>3</v>
      </c>
      <c r="D349" s="4" t="s">
        <v>8</v>
      </c>
      <c r="E349" s="4">
        <v>17</v>
      </c>
      <c r="F349" s="5">
        <v>7.125</v>
      </c>
      <c r="G349" s="4">
        <v>0</v>
      </c>
      <c r="H349" s="4">
        <v>0</v>
      </c>
      <c r="I349" s="11">
        <f>Table134[[#This Row],[Age]]/$E$1</f>
        <v>0.21249999999999999</v>
      </c>
      <c r="J349" s="11">
        <f>LOG10(Table134[[#This Row],[Fare]]+1)</f>
        <v>0.90982336965091204</v>
      </c>
      <c r="K349" s="4">
        <f>IF(Table134[[#This Row],[Pclass]]=1,1,0)</f>
        <v>0</v>
      </c>
      <c r="L349" s="4">
        <f>IF(Table134[[#This Row],[Pclass]]=2,1,0)</f>
        <v>0</v>
      </c>
      <c r="M349" s="4">
        <f>IF(Table134[[#This Row],[Embarked]]="S",1,0)</f>
        <v>1</v>
      </c>
      <c r="N349" s="4">
        <f>IF(Table134[[#This Row],[Embarked]]="C",1,0)</f>
        <v>0</v>
      </c>
      <c r="O349" s="4">
        <f>IF(Table134[[#This Row],[Sex]]="male",1,0)</f>
        <v>1</v>
      </c>
      <c r="P349" s="4">
        <v>1</v>
      </c>
      <c r="AC349" s="12">
        <f>SUMPRODUCT(Table13[[#This Row],[SibSp]:[Ones]],$R$4:$AA$4)</f>
        <v>0.1719769048790728</v>
      </c>
      <c r="AD349" s="12">
        <f>SUMPRODUCT(Table134[[#This Row],[SibSp]:[Ones]],$R$5:$AA$5)</f>
        <v>-1.5180467410953369</v>
      </c>
      <c r="AE349" s="11">
        <f t="shared" si="15"/>
        <v>0.1719769048790728</v>
      </c>
      <c r="AF349" s="11">
        <f t="shared" si="16"/>
        <v>0</v>
      </c>
      <c r="AG349" s="11">
        <f t="shared" si="17"/>
        <v>0.1719769048790728</v>
      </c>
      <c r="AH349" s="11">
        <f>(Table134[[#This Row],[Survived]]-AG349)^2</f>
        <v>2.9576055811785653E-2</v>
      </c>
    </row>
    <row r="350" spans="1:34" x14ac:dyDescent="0.25">
      <c r="A350" s="4">
        <v>0</v>
      </c>
      <c r="B350" s="4" t="s">
        <v>9</v>
      </c>
      <c r="C350" s="4">
        <v>1</v>
      </c>
      <c r="D350" s="4" t="s">
        <v>8</v>
      </c>
      <c r="E350" s="4">
        <v>50</v>
      </c>
      <c r="F350" s="5">
        <v>55.9</v>
      </c>
      <c r="G350" s="4">
        <v>1</v>
      </c>
      <c r="H350" s="4">
        <v>0</v>
      </c>
      <c r="I350" s="11">
        <f>Table134[[#This Row],[Age]]/$E$1</f>
        <v>0.625</v>
      </c>
      <c r="J350" s="11">
        <f>LOG10(Table134[[#This Row],[Fare]]+1)</f>
        <v>1.7551122663950711</v>
      </c>
      <c r="K350" s="4">
        <f>IF(Table134[[#This Row],[Pclass]]=1,1,0)</f>
        <v>1</v>
      </c>
      <c r="L350" s="4">
        <f>IF(Table134[[#This Row],[Pclass]]=2,1,0)</f>
        <v>0</v>
      </c>
      <c r="M350" s="4">
        <f>IF(Table134[[#This Row],[Embarked]]="S",1,0)</f>
        <v>1</v>
      </c>
      <c r="N350" s="4">
        <f>IF(Table134[[#This Row],[Embarked]]="C",1,0)</f>
        <v>0</v>
      </c>
      <c r="O350" s="4">
        <f>IF(Table134[[#This Row],[Sex]]="male",1,0)</f>
        <v>1</v>
      </c>
      <c r="P350" s="4">
        <v>1</v>
      </c>
      <c r="AC350" s="12">
        <f>SUMPRODUCT(Table13[[#This Row],[SibSp]:[Ones]],$R$4:$AA$4)</f>
        <v>0.29113923631746458</v>
      </c>
      <c r="AD350" s="12">
        <f>SUMPRODUCT(Table134[[#This Row],[SibSp]:[Ones]],$R$5:$AA$5)</f>
        <v>-2.2922997676502543</v>
      </c>
      <c r="AE350" s="11">
        <f t="shared" si="15"/>
        <v>0.29113923631746458</v>
      </c>
      <c r="AF350" s="11">
        <f t="shared" si="16"/>
        <v>0</v>
      </c>
      <c r="AG350" s="11">
        <f t="shared" si="17"/>
        <v>0.29113923631746458</v>
      </c>
      <c r="AH350" s="11">
        <f>(Table134[[#This Row],[Survived]]-AG350)^2</f>
        <v>8.4762054923516489E-2</v>
      </c>
    </row>
    <row r="351" spans="1:34" x14ac:dyDescent="0.25">
      <c r="A351" s="4">
        <v>1</v>
      </c>
      <c r="B351" s="4" t="s">
        <v>9</v>
      </c>
      <c r="C351" s="4">
        <v>1</v>
      </c>
      <c r="D351" s="4" t="s">
        <v>10</v>
      </c>
      <c r="E351" s="4">
        <v>14</v>
      </c>
      <c r="F351" s="5">
        <v>120</v>
      </c>
      <c r="G351" s="4">
        <v>1</v>
      </c>
      <c r="H351" s="4">
        <v>2</v>
      </c>
      <c r="I351" s="11">
        <f>Table134[[#This Row],[Age]]/$E$1</f>
        <v>0.17499999999999999</v>
      </c>
      <c r="J351" s="11">
        <f>LOG10(Table134[[#This Row],[Fare]]+1)</f>
        <v>2.0827853703164503</v>
      </c>
      <c r="K351" s="4">
        <f>IF(Table134[[#This Row],[Pclass]]=1,1,0)</f>
        <v>1</v>
      </c>
      <c r="L351" s="4">
        <f>IF(Table134[[#This Row],[Pclass]]=2,1,0)</f>
        <v>0</v>
      </c>
      <c r="M351" s="4">
        <f>IF(Table134[[#This Row],[Embarked]]="S",1,0)</f>
        <v>1</v>
      </c>
      <c r="N351" s="4">
        <f>IF(Table134[[#This Row],[Embarked]]="C",1,0)</f>
        <v>0</v>
      </c>
      <c r="O351" s="4">
        <f>IF(Table134[[#This Row],[Sex]]="male",1,0)</f>
        <v>0</v>
      </c>
      <c r="P351" s="4">
        <v>1</v>
      </c>
      <c r="AC351" s="12">
        <f>SUMPRODUCT(Table13[[#This Row],[SibSp]:[Ones]],$R$4:$AA$4)</f>
        <v>1.0264316176526793</v>
      </c>
      <c r="AD351" s="12">
        <f>SUMPRODUCT(Table134[[#This Row],[SibSp]:[Ones]],$R$5:$AA$5)</f>
        <v>-3.2378004384145385</v>
      </c>
      <c r="AE351" s="11">
        <f t="shared" si="15"/>
        <v>1.0264316176526793</v>
      </c>
      <c r="AF351" s="11">
        <f t="shared" si="16"/>
        <v>0</v>
      </c>
      <c r="AG351" s="11">
        <f t="shared" si="17"/>
        <v>1.0264316176526793</v>
      </c>
      <c r="AH351" s="11">
        <f>(Table134[[#This Row],[Survived]]-AG351)^2</f>
        <v>6.9863041173742898E-4</v>
      </c>
    </row>
    <row r="352" spans="1:34" x14ac:dyDescent="0.25">
      <c r="A352" s="4">
        <v>0</v>
      </c>
      <c r="B352" s="4" t="s">
        <v>9</v>
      </c>
      <c r="C352" s="4">
        <v>3</v>
      </c>
      <c r="D352" s="4" t="s">
        <v>10</v>
      </c>
      <c r="E352" s="4">
        <v>21</v>
      </c>
      <c r="F352" s="5">
        <v>34.375</v>
      </c>
      <c r="G352" s="4">
        <v>2</v>
      </c>
      <c r="H352" s="4">
        <v>2</v>
      </c>
      <c r="I352" s="11">
        <f>Table134[[#This Row],[Age]]/$E$1</f>
        <v>0.26250000000000001</v>
      </c>
      <c r="J352" s="11">
        <f>LOG10(Table134[[#This Row],[Fare]]+1)</f>
        <v>1.5486964485323467</v>
      </c>
      <c r="K352" s="4">
        <f>IF(Table134[[#This Row],[Pclass]]=1,1,0)</f>
        <v>0</v>
      </c>
      <c r="L352" s="4">
        <f>IF(Table134[[#This Row],[Pclass]]=2,1,0)</f>
        <v>0</v>
      </c>
      <c r="M352" s="4">
        <f>IF(Table134[[#This Row],[Embarked]]="S",1,0)</f>
        <v>1</v>
      </c>
      <c r="N352" s="4">
        <f>IF(Table134[[#This Row],[Embarked]]="C",1,0)</f>
        <v>0</v>
      </c>
      <c r="O352" s="4">
        <f>IF(Table134[[#This Row],[Sex]]="male",1,0)</f>
        <v>0</v>
      </c>
      <c r="P352" s="4">
        <v>1</v>
      </c>
      <c r="AC352" s="12">
        <f>SUMPRODUCT(Table13[[#This Row],[SibSp]:[Ones]],$R$4:$AA$4)</f>
        <v>0.51803806729789015</v>
      </c>
      <c r="AD352" s="12">
        <f>SUMPRODUCT(Table134[[#This Row],[SibSp]:[Ones]],$R$5:$AA$5)</f>
        <v>-2.8362495972241453</v>
      </c>
      <c r="AE352" s="11">
        <f t="shared" si="15"/>
        <v>0.51803806729789015</v>
      </c>
      <c r="AF352" s="11">
        <f t="shared" si="16"/>
        <v>0</v>
      </c>
      <c r="AG352" s="11">
        <f t="shared" si="17"/>
        <v>0.51803806729789015</v>
      </c>
      <c r="AH352" s="11">
        <f>(Table134[[#This Row],[Survived]]-AG352)^2</f>
        <v>0.26836343916973338</v>
      </c>
    </row>
    <row r="353" spans="1:34" x14ac:dyDescent="0.25">
      <c r="A353" s="4">
        <v>1</v>
      </c>
      <c r="B353" s="4" t="s">
        <v>9</v>
      </c>
      <c r="C353" s="4">
        <v>2</v>
      </c>
      <c r="D353" s="4" t="s">
        <v>10</v>
      </c>
      <c r="E353" s="4">
        <v>24</v>
      </c>
      <c r="F353" s="5">
        <v>18.75</v>
      </c>
      <c r="G353" s="4">
        <v>2</v>
      </c>
      <c r="H353" s="4">
        <v>3</v>
      </c>
      <c r="I353" s="11">
        <f>Table134[[#This Row],[Age]]/$E$1</f>
        <v>0.3</v>
      </c>
      <c r="J353" s="11">
        <f>LOG10(Table134[[#This Row],[Fare]]+1)</f>
        <v>1.2955670999624791</v>
      </c>
      <c r="K353" s="4">
        <f>IF(Table134[[#This Row],[Pclass]]=1,1,0)</f>
        <v>0</v>
      </c>
      <c r="L353" s="4">
        <f>IF(Table134[[#This Row],[Pclass]]=2,1,0)</f>
        <v>1</v>
      </c>
      <c r="M353" s="4">
        <f>IF(Table134[[#This Row],[Embarked]]="S",1,0)</f>
        <v>1</v>
      </c>
      <c r="N353" s="4">
        <f>IF(Table134[[#This Row],[Embarked]]="C",1,0)</f>
        <v>0</v>
      </c>
      <c r="O353" s="4">
        <f>IF(Table134[[#This Row],[Sex]]="male",1,0)</f>
        <v>0</v>
      </c>
      <c r="P353" s="4">
        <v>1</v>
      </c>
      <c r="AC353" s="12">
        <f>SUMPRODUCT(Table13[[#This Row],[SibSp]:[Ones]],$R$4:$AA$4)</f>
        <v>0.66767650700060655</v>
      </c>
      <c r="AD353" s="12">
        <f>SUMPRODUCT(Table134[[#This Row],[SibSp]:[Ones]],$R$5:$AA$5)</f>
        <v>-3.0026827173415231</v>
      </c>
      <c r="AE353" s="11">
        <f t="shared" si="15"/>
        <v>0.66767650700060655</v>
      </c>
      <c r="AF353" s="11">
        <f t="shared" si="16"/>
        <v>0</v>
      </c>
      <c r="AG353" s="11">
        <f t="shared" si="17"/>
        <v>0.66767650700060655</v>
      </c>
      <c r="AH353" s="11">
        <f>(Table134[[#This Row],[Survived]]-AG353)^2</f>
        <v>0.11043890399931791</v>
      </c>
    </row>
    <row r="354" spans="1:34" x14ac:dyDescent="0.25">
      <c r="A354" s="4">
        <v>0</v>
      </c>
      <c r="B354" s="4" t="s">
        <v>9</v>
      </c>
      <c r="C354" s="4">
        <v>1</v>
      </c>
      <c r="D354" s="4" t="s">
        <v>8</v>
      </c>
      <c r="E354" s="4">
        <v>64</v>
      </c>
      <c r="F354" s="5">
        <v>263</v>
      </c>
      <c r="G354" s="4">
        <v>1</v>
      </c>
      <c r="H354" s="4">
        <v>4</v>
      </c>
      <c r="I354" s="11">
        <f>Table134[[#This Row],[Age]]/$E$1</f>
        <v>0.8</v>
      </c>
      <c r="J354" s="11">
        <f>LOG10(Table134[[#This Row],[Fare]]+1)</f>
        <v>2.4216039268698313</v>
      </c>
      <c r="K354" s="4">
        <f>IF(Table134[[#This Row],[Pclass]]=1,1,0)</f>
        <v>1</v>
      </c>
      <c r="L354" s="4">
        <f>IF(Table134[[#This Row],[Pclass]]=2,1,0)</f>
        <v>0</v>
      </c>
      <c r="M354" s="4">
        <f>IF(Table134[[#This Row],[Embarked]]="S",1,0)</f>
        <v>1</v>
      </c>
      <c r="N354" s="4">
        <f>IF(Table134[[#This Row],[Embarked]]="C",1,0)</f>
        <v>0</v>
      </c>
      <c r="O354" s="4">
        <f>IF(Table134[[#This Row],[Sex]]="male",1,0)</f>
        <v>1</v>
      </c>
      <c r="P354" s="4">
        <v>1</v>
      </c>
      <c r="AC354" s="12">
        <f>SUMPRODUCT(Table13[[#This Row],[SibSp]:[Ones]],$R$4:$AA$4)</f>
        <v>0.16217788002322575</v>
      </c>
      <c r="AD354" s="12">
        <f>SUMPRODUCT(Table134[[#This Row],[SibSp]:[Ones]],$R$5:$AA$5)</f>
        <v>-4.2401216137265996</v>
      </c>
      <c r="AE354" s="11">
        <f t="shared" si="15"/>
        <v>0.16217788002322575</v>
      </c>
      <c r="AF354" s="11">
        <f t="shared" si="16"/>
        <v>0</v>
      </c>
      <c r="AG354" s="11">
        <f t="shared" si="17"/>
        <v>0.16217788002322575</v>
      </c>
      <c r="AH354" s="11">
        <f>(Table134[[#This Row],[Survived]]-AG354)^2</f>
        <v>2.6301664768827806E-2</v>
      </c>
    </row>
    <row r="355" spans="1:34" x14ac:dyDescent="0.25">
      <c r="A355" s="4">
        <v>0</v>
      </c>
      <c r="B355" s="4" t="s">
        <v>9</v>
      </c>
      <c r="C355" s="4">
        <v>2</v>
      </c>
      <c r="D355" s="4" t="s">
        <v>8</v>
      </c>
      <c r="E355" s="4">
        <v>31</v>
      </c>
      <c r="F355" s="5">
        <v>10.5</v>
      </c>
      <c r="G355" s="4">
        <v>0</v>
      </c>
      <c r="H355" s="4">
        <v>0</v>
      </c>
      <c r="I355" s="11">
        <f>Table134[[#This Row],[Age]]/$E$1</f>
        <v>0.38750000000000001</v>
      </c>
      <c r="J355" s="11">
        <f>LOG10(Table134[[#This Row],[Fare]]+1)</f>
        <v>1.0606978403536116</v>
      </c>
      <c r="K355" s="4">
        <f>IF(Table134[[#This Row],[Pclass]]=1,1,0)</f>
        <v>0</v>
      </c>
      <c r="L355" s="4">
        <f>IF(Table134[[#This Row],[Pclass]]=2,1,0)</f>
        <v>1</v>
      </c>
      <c r="M355" s="4">
        <f>IF(Table134[[#This Row],[Embarked]]="S",1,0)</f>
        <v>1</v>
      </c>
      <c r="N355" s="4">
        <f>IF(Table134[[#This Row],[Embarked]]="C",1,0)</f>
        <v>0</v>
      </c>
      <c r="O355" s="4">
        <f>IF(Table134[[#This Row],[Sex]]="male",1,0)</f>
        <v>1</v>
      </c>
      <c r="P355" s="4">
        <v>1</v>
      </c>
      <c r="AC355" s="12">
        <f>SUMPRODUCT(Table13[[#This Row],[SibSp]:[Ones]],$R$4:$AA$4)</f>
        <v>0.27628040551096122</v>
      </c>
      <c r="AD355" s="12">
        <f>SUMPRODUCT(Table134[[#This Row],[SibSp]:[Ones]],$R$5:$AA$5)</f>
        <v>-1.5340879461004435</v>
      </c>
      <c r="AE355" s="11">
        <f t="shared" si="15"/>
        <v>0.27628040551096122</v>
      </c>
      <c r="AF355" s="11">
        <f t="shared" si="16"/>
        <v>0</v>
      </c>
      <c r="AG355" s="11">
        <f t="shared" si="17"/>
        <v>0.27628040551096122</v>
      </c>
      <c r="AH355" s="11">
        <f>(Table134[[#This Row],[Survived]]-AG355)^2</f>
        <v>7.6330862469301167E-2</v>
      </c>
    </row>
    <row r="356" spans="1:34" x14ac:dyDescent="0.25">
      <c r="A356" s="4">
        <v>1</v>
      </c>
      <c r="B356" s="4" t="s">
        <v>9</v>
      </c>
      <c r="C356" s="4">
        <v>2</v>
      </c>
      <c r="D356" s="4" t="s">
        <v>10</v>
      </c>
      <c r="E356" s="4">
        <v>45</v>
      </c>
      <c r="F356" s="5">
        <v>26.25</v>
      </c>
      <c r="G356" s="4">
        <v>1</v>
      </c>
      <c r="H356" s="4">
        <v>1</v>
      </c>
      <c r="I356" s="11">
        <f>Table134[[#This Row],[Age]]/$E$1</f>
        <v>0.5625</v>
      </c>
      <c r="J356" s="11">
        <f>LOG10(Table134[[#This Row],[Fare]]+1)</f>
        <v>1.4353665066126613</v>
      </c>
      <c r="K356" s="4">
        <f>IF(Table134[[#This Row],[Pclass]]=1,1,0)</f>
        <v>0</v>
      </c>
      <c r="L356" s="4">
        <f>IF(Table134[[#This Row],[Pclass]]=2,1,0)</f>
        <v>1</v>
      </c>
      <c r="M356" s="4">
        <f>IF(Table134[[#This Row],[Embarked]]="S",1,0)</f>
        <v>1</v>
      </c>
      <c r="N356" s="4">
        <f>IF(Table134[[#This Row],[Embarked]]="C",1,0)</f>
        <v>0</v>
      </c>
      <c r="O356" s="4">
        <f>IF(Table134[[#This Row],[Sex]]="male",1,0)</f>
        <v>0</v>
      </c>
      <c r="P356" s="4">
        <v>1</v>
      </c>
      <c r="AC356" s="12">
        <f>SUMPRODUCT(Table13[[#This Row],[SibSp]:[Ones]],$R$4:$AA$4)</f>
        <v>0.60949623927977714</v>
      </c>
      <c r="AD356" s="12">
        <f>SUMPRODUCT(Table134[[#This Row],[SibSp]:[Ones]],$R$5:$AA$5)</f>
        <v>-2.1731554732324998</v>
      </c>
      <c r="AE356" s="11">
        <f t="shared" si="15"/>
        <v>0.60949623927977714</v>
      </c>
      <c r="AF356" s="11">
        <f t="shared" si="16"/>
        <v>0</v>
      </c>
      <c r="AG356" s="11">
        <f t="shared" si="17"/>
        <v>0.60949623927977714</v>
      </c>
      <c r="AH356" s="11">
        <f>(Table134[[#This Row],[Survived]]-AG356)^2</f>
        <v>0.15249318713663707</v>
      </c>
    </row>
    <row r="357" spans="1:34" x14ac:dyDescent="0.25">
      <c r="A357" s="4">
        <v>0</v>
      </c>
      <c r="B357" s="4" t="s">
        <v>9</v>
      </c>
      <c r="C357" s="4">
        <v>3</v>
      </c>
      <c r="D357" s="4" t="s">
        <v>8</v>
      </c>
      <c r="E357" s="4">
        <v>20</v>
      </c>
      <c r="F357" s="5">
        <v>9.5</v>
      </c>
      <c r="G357" s="4">
        <v>0</v>
      </c>
      <c r="H357" s="4">
        <v>0</v>
      </c>
      <c r="I357" s="11">
        <f>Table134[[#This Row],[Age]]/$E$1</f>
        <v>0.25</v>
      </c>
      <c r="J357" s="11">
        <f>LOG10(Table134[[#This Row],[Fare]]+1)</f>
        <v>1.0211892990699381</v>
      </c>
      <c r="K357" s="4">
        <f>IF(Table134[[#This Row],[Pclass]]=1,1,0)</f>
        <v>0</v>
      </c>
      <c r="L357" s="4">
        <f>IF(Table134[[#This Row],[Pclass]]=2,1,0)</f>
        <v>0</v>
      </c>
      <c r="M357" s="4">
        <f>IF(Table134[[#This Row],[Embarked]]="S",1,0)</f>
        <v>1</v>
      </c>
      <c r="N357" s="4">
        <f>IF(Table134[[#This Row],[Embarked]]="C",1,0)</f>
        <v>0</v>
      </c>
      <c r="O357" s="4">
        <f>IF(Table134[[#This Row],[Sex]]="male",1,0)</f>
        <v>1</v>
      </c>
      <c r="P357" s="4">
        <v>1</v>
      </c>
      <c r="AC357" s="12">
        <f>SUMPRODUCT(Table13[[#This Row],[SibSp]:[Ones]],$R$4:$AA$4)</f>
        <v>0.15560560448688998</v>
      </c>
      <c r="AD357" s="12">
        <f>SUMPRODUCT(Table134[[#This Row],[SibSp]:[Ones]],$R$5:$AA$5)</f>
        <v>-1.5835191705635825</v>
      </c>
      <c r="AE357" s="11">
        <f t="shared" si="15"/>
        <v>0.15560560448688998</v>
      </c>
      <c r="AF357" s="11">
        <f t="shared" si="16"/>
        <v>0</v>
      </c>
      <c r="AG357" s="11">
        <f t="shared" si="17"/>
        <v>0.15560560448688998</v>
      </c>
      <c r="AH357" s="11">
        <f>(Table134[[#This Row],[Survived]]-AG357)^2</f>
        <v>2.4213104147730435E-2</v>
      </c>
    </row>
    <row r="358" spans="1:34" x14ac:dyDescent="0.25">
      <c r="A358" s="4">
        <v>0</v>
      </c>
      <c r="B358" s="4" t="s">
        <v>9</v>
      </c>
      <c r="C358" s="4">
        <v>3</v>
      </c>
      <c r="D358" s="4" t="s">
        <v>8</v>
      </c>
      <c r="E358" s="4">
        <v>25</v>
      </c>
      <c r="F358" s="5">
        <v>7.7750000000000004</v>
      </c>
      <c r="G358" s="4">
        <v>1</v>
      </c>
      <c r="H358" s="4">
        <v>0</v>
      </c>
      <c r="I358" s="11">
        <f>Table134[[#This Row],[Age]]/$E$1</f>
        <v>0.3125</v>
      </c>
      <c r="J358" s="11">
        <f>LOG10(Table134[[#This Row],[Fare]]+1)</f>
        <v>0.94324712513786169</v>
      </c>
      <c r="K358" s="4">
        <f>IF(Table134[[#This Row],[Pclass]]=1,1,0)</f>
        <v>0</v>
      </c>
      <c r="L358" s="4">
        <f>IF(Table134[[#This Row],[Pclass]]=2,1,0)</f>
        <v>0</v>
      </c>
      <c r="M358" s="4">
        <f>IF(Table134[[#This Row],[Embarked]]="S",1,0)</f>
        <v>1</v>
      </c>
      <c r="N358" s="4">
        <f>IF(Table134[[#This Row],[Embarked]]="C",1,0)</f>
        <v>0</v>
      </c>
      <c r="O358" s="4">
        <f>IF(Table134[[#This Row],[Sex]]="male",1,0)</f>
        <v>1</v>
      </c>
      <c r="P358" s="4">
        <v>1</v>
      </c>
      <c r="AC358" s="12">
        <f>SUMPRODUCT(Table13[[#This Row],[SibSp]:[Ones]],$R$4:$AA$4)</f>
        <v>5.8359162215726457E-2</v>
      </c>
      <c r="AD358" s="12">
        <f>SUMPRODUCT(Table134[[#This Row],[SibSp]:[Ones]],$R$5:$AA$5)</f>
        <v>-1.6434605287321491</v>
      </c>
      <c r="AE358" s="11">
        <f t="shared" si="15"/>
        <v>5.8359162215726457E-2</v>
      </c>
      <c r="AF358" s="11">
        <f t="shared" si="16"/>
        <v>0</v>
      </c>
      <c r="AG358" s="11">
        <f t="shared" si="17"/>
        <v>5.8359162215726457E-2</v>
      </c>
      <c r="AH358" s="11">
        <f>(Table134[[#This Row],[Survived]]-AG358)^2</f>
        <v>3.4057918145214746E-3</v>
      </c>
    </row>
    <row r="359" spans="1:34" x14ac:dyDescent="0.25">
      <c r="A359" s="4">
        <v>1</v>
      </c>
      <c r="B359" s="4" t="s">
        <v>9</v>
      </c>
      <c r="C359" s="4">
        <v>2</v>
      </c>
      <c r="D359" s="4" t="s">
        <v>10</v>
      </c>
      <c r="E359" s="4">
        <v>28</v>
      </c>
      <c r="F359" s="5">
        <v>13</v>
      </c>
      <c r="G359" s="4">
        <v>0</v>
      </c>
      <c r="H359" s="4">
        <v>0</v>
      </c>
      <c r="I359" s="11">
        <f>Table134[[#This Row],[Age]]/$E$1</f>
        <v>0.35</v>
      </c>
      <c r="J359" s="11">
        <f>LOG10(Table134[[#This Row],[Fare]]+1)</f>
        <v>1.146128035678238</v>
      </c>
      <c r="K359" s="4">
        <f>IF(Table134[[#This Row],[Pclass]]=1,1,0)</f>
        <v>0</v>
      </c>
      <c r="L359" s="4">
        <f>IF(Table134[[#This Row],[Pclass]]=2,1,0)</f>
        <v>1</v>
      </c>
      <c r="M359" s="4">
        <f>IF(Table134[[#This Row],[Embarked]]="S",1,0)</f>
        <v>1</v>
      </c>
      <c r="N359" s="4">
        <f>IF(Table134[[#This Row],[Embarked]]="C",1,0)</f>
        <v>0</v>
      </c>
      <c r="O359" s="4">
        <f>IF(Table134[[#This Row],[Sex]]="male",1,0)</f>
        <v>0</v>
      </c>
      <c r="P359" s="4">
        <v>1</v>
      </c>
      <c r="AC359" s="12">
        <f>SUMPRODUCT(Table13[[#This Row],[SibSp]:[Ones]],$R$4:$AA$4)</f>
        <v>0.79088554114106313</v>
      </c>
      <c r="AD359" s="12">
        <f>SUMPRODUCT(Table134[[#This Row],[SibSp]:[Ones]],$R$5:$AA$5)</f>
        <v>-1.5122233284374753</v>
      </c>
      <c r="AE359" s="11">
        <f t="shared" si="15"/>
        <v>0.79088554114106313</v>
      </c>
      <c r="AF359" s="11">
        <f t="shared" si="16"/>
        <v>0</v>
      </c>
      <c r="AG359" s="11">
        <f t="shared" si="17"/>
        <v>0.79088554114106313</v>
      </c>
      <c r="AH359" s="11">
        <f>(Table134[[#This Row],[Survived]]-AG359)^2</f>
        <v>4.3728856903865999E-2</v>
      </c>
    </row>
    <row r="360" spans="1:34" x14ac:dyDescent="0.25">
      <c r="A360" s="4">
        <v>1</v>
      </c>
      <c r="B360" s="4" t="s">
        <v>9</v>
      </c>
      <c r="C360" s="4">
        <v>1</v>
      </c>
      <c r="D360" s="4" t="s">
        <v>8</v>
      </c>
      <c r="E360" s="4">
        <v>4</v>
      </c>
      <c r="F360" s="5">
        <v>81.8583</v>
      </c>
      <c r="G360" s="4">
        <v>0</v>
      </c>
      <c r="H360" s="4">
        <v>2</v>
      </c>
      <c r="I360" s="11">
        <f>Table134[[#This Row],[Age]]/$E$1</f>
        <v>0.05</v>
      </c>
      <c r="J360" s="11">
        <f>LOG10(Table134[[#This Row],[Fare]]+1)</f>
        <v>1.9183360186534042</v>
      </c>
      <c r="K360" s="4">
        <f>IF(Table134[[#This Row],[Pclass]]=1,1,0)</f>
        <v>1</v>
      </c>
      <c r="L360" s="4">
        <f>IF(Table134[[#This Row],[Pclass]]=2,1,0)</f>
        <v>0</v>
      </c>
      <c r="M360" s="4">
        <f>IF(Table134[[#This Row],[Embarked]]="S",1,0)</f>
        <v>1</v>
      </c>
      <c r="N360" s="4">
        <f>IF(Table134[[#This Row],[Embarked]]="C",1,0)</f>
        <v>0</v>
      </c>
      <c r="O360" s="4">
        <f>IF(Table134[[#This Row],[Sex]]="male",1,0)</f>
        <v>1</v>
      </c>
      <c r="P360" s="4">
        <v>1</v>
      </c>
      <c r="AC360" s="12">
        <f>SUMPRODUCT(Table13[[#This Row],[SibSp]:[Ones]],$R$4:$AA$4)</f>
        <v>0.65944819690037737</v>
      </c>
      <c r="AD360" s="12">
        <f>SUMPRODUCT(Table134[[#This Row],[SibSp]:[Ones]],$R$5:$AA$5)</f>
        <v>-3.1121622168507619</v>
      </c>
      <c r="AE360" s="11">
        <f t="shared" si="15"/>
        <v>0.65944819690037737</v>
      </c>
      <c r="AF360" s="11">
        <f t="shared" si="16"/>
        <v>0</v>
      </c>
      <c r="AG360" s="11">
        <f t="shared" si="17"/>
        <v>0.65944819690037737</v>
      </c>
      <c r="AH360" s="11">
        <f>(Table134[[#This Row],[Survived]]-AG360)^2</f>
        <v>0.11597553059440414</v>
      </c>
    </row>
    <row r="361" spans="1:34" x14ac:dyDescent="0.25">
      <c r="A361" s="4">
        <v>1</v>
      </c>
      <c r="B361" s="4" t="s">
        <v>9</v>
      </c>
      <c r="C361" s="4">
        <v>2</v>
      </c>
      <c r="D361" s="4" t="s">
        <v>10</v>
      </c>
      <c r="E361" s="4">
        <v>13</v>
      </c>
      <c r="F361" s="5">
        <v>19.5</v>
      </c>
      <c r="G361" s="4">
        <v>0</v>
      </c>
      <c r="H361" s="4">
        <v>1</v>
      </c>
      <c r="I361" s="11">
        <f>Table134[[#This Row],[Age]]/$E$1</f>
        <v>0.16250000000000001</v>
      </c>
      <c r="J361" s="11">
        <f>LOG10(Table134[[#This Row],[Fare]]+1)</f>
        <v>1.3117538610557542</v>
      </c>
      <c r="K361" s="4">
        <f>IF(Table134[[#This Row],[Pclass]]=1,1,0)</f>
        <v>0</v>
      </c>
      <c r="L361" s="4">
        <f>IF(Table134[[#This Row],[Pclass]]=2,1,0)</f>
        <v>1</v>
      </c>
      <c r="M361" s="4">
        <f>IF(Table134[[#This Row],[Embarked]]="S",1,0)</f>
        <v>1</v>
      </c>
      <c r="N361" s="4">
        <f>IF(Table134[[#This Row],[Embarked]]="C",1,0)</f>
        <v>0</v>
      </c>
      <c r="O361" s="4">
        <f>IF(Table134[[#This Row],[Sex]]="male",1,0)</f>
        <v>0</v>
      </c>
      <c r="P361" s="4">
        <v>1</v>
      </c>
      <c r="AC361" s="12">
        <f>SUMPRODUCT(Table13[[#This Row],[SibSp]:[Ones]],$R$4:$AA$4)</f>
        <v>0.89250711882906697</v>
      </c>
      <c r="AD361" s="12">
        <f>SUMPRODUCT(Table134[[#This Row],[SibSp]:[Ones]],$R$5:$AA$5)</f>
        <v>-2.0216936803704977</v>
      </c>
      <c r="AE361" s="11">
        <f t="shared" si="15"/>
        <v>0.89250711882906697</v>
      </c>
      <c r="AF361" s="11">
        <f t="shared" si="16"/>
        <v>0</v>
      </c>
      <c r="AG361" s="11">
        <f t="shared" si="17"/>
        <v>0.89250711882906697</v>
      </c>
      <c r="AH361" s="11">
        <f>(Table134[[#This Row],[Survived]]-AG361)^2</f>
        <v>1.155471950242833E-2</v>
      </c>
    </row>
    <row r="362" spans="1:34" x14ac:dyDescent="0.25">
      <c r="A362" s="4">
        <v>1</v>
      </c>
      <c r="B362" s="4" t="s">
        <v>9</v>
      </c>
      <c r="C362" s="4">
        <v>1</v>
      </c>
      <c r="D362" s="4" t="s">
        <v>8</v>
      </c>
      <c r="E362" s="4">
        <v>34</v>
      </c>
      <c r="F362" s="5">
        <v>26.55</v>
      </c>
      <c r="G362" s="4">
        <v>0</v>
      </c>
      <c r="H362" s="4">
        <v>0</v>
      </c>
      <c r="I362" s="11">
        <f>Table134[[#This Row],[Age]]/$E$1</f>
        <v>0.42499999999999999</v>
      </c>
      <c r="J362" s="11">
        <f>LOG10(Table134[[#This Row],[Fare]]+1)</f>
        <v>1.4401216031878039</v>
      </c>
      <c r="K362" s="4">
        <f>IF(Table134[[#This Row],[Pclass]]=1,1,0)</f>
        <v>1</v>
      </c>
      <c r="L362" s="4">
        <f>IF(Table134[[#This Row],[Pclass]]=2,1,0)</f>
        <v>0</v>
      </c>
      <c r="M362" s="4">
        <f>IF(Table134[[#This Row],[Embarked]]="S",1,0)</f>
        <v>1</v>
      </c>
      <c r="N362" s="4">
        <f>IF(Table134[[#This Row],[Embarked]]="C",1,0)</f>
        <v>0</v>
      </c>
      <c r="O362" s="4">
        <f>IF(Table134[[#This Row],[Sex]]="male",1,0)</f>
        <v>1</v>
      </c>
      <c r="P362" s="4">
        <v>1</v>
      </c>
      <c r="AC362" s="12">
        <f>SUMPRODUCT(Table13[[#This Row],[SibSp]:[Ones]],$R$4:$AA$4)</f>
        <v>0.44915316271488304</v>
      </c>
      <c r="AD362" s="12">
        <f>SUMPRODUCT(Table134[[#This Row],[SibSp]:[Ones]],$R$5:$AA$5)</f>
        <v>-2.0018708623339547</v>
      </c>
      <c r="AE362" s="11">
        <f t="shared" si="15"/>
        <v>0.44915316271488304</v>
      </c>
      <c r="AF362" s="11">
        <f t="shared" si="16"/>
        <v>0</v>
      </c>
      <c r="AG362" s="11">
        <f t="shared" si="17"/>
        <v>0.44915316271488304</v>
      </c>
      <c r="AH362" s="11">
        <f>(Table134[[#This Row],[Survived]]-AG362)^2</f>
        <v>0.30343223814701614</v>
      </c>
    </row>
    <row r="363" spans="1:34" x14ac:dyDescent="0.25">
      <c r="A363" s="4">
        <v>1</v>
      </c>
      <c r="B363" s="4" t="s">
        <v>11</v>
      </c>
      <c r="C363" s="4">
        <v>3</v>
      </c>
      <c r="D363" s="4" t="s">
        <v>10</v>
      </c>
      <c r="E363" s="4">
        <v>5</v>
      </c>
      <c r="F363" s="5">
        <v>19.258299999999998</v>
      </c>
      <c r="G363" s="4">
        <v>2</v>
      </c>
      <c r="H363" s="4">
        <v>1</v>
      </c>
      <c r="I363" s="11">
        <f>Table134[[#This Row],[Age]]/$E$1</f>
        <v>6.25E-2</v>
      </c>
      <c r="J363" s="11">
        <f>LOG10(Table134[[#This Row],[Fare]]+1)</f>
        <v>1.3066029982011584</v>
      </c>
      <c r="K363" s="4">
        <f>IF(Table134[[#This Row],[Pclass]]=1,1,0)</f>
        <v>0</v>
      </c>
      <c r="L363" s="4">
        <f>IF(Table134[[#This Row],[Pclass]]=2,1,0)</f>
        <v>0</v>
      </c>
      <c r="M363" s="4">
        <f>IF(Table134[[#This Row],[Embarked]]="S",1,0)</f>
        <v>0</v>
      </c>
      <c r="N363" s="4">
        <f>IF(Table134[[#This Row],[Embarked]]="C",1,0)</f>
        <v>1</v>
      </c>
      <c r="O363" s="4">
        <f>IF(Table134[[#This Row],[Sex]]="male",1,0)</f>
        <v>0</v>
      </c>
      <c r="P363" s="4">
        <v>1</v>
      </c>
      <c r="AC363" s="12">
        <f>SUMPRODUCT(Table13[[#This Row],[SibSp]:[Ones]],$R$4:$AA$4)</f>
        <v>0.7052236385519336</v>
      </c>
      <c r="AD363" s="12">
        <f>SUMPRODUCT(Table134[[#This Row],[SibSp]:[Ones]],$R$5:$AA$5)</f>
        <v>-1.7229416155910717</v>
      </c>
      <c r="AE363" s="11">
        <f t="shared" si="15"/>
        <v>0.7052236385519336</v>
      </c>
      <c r="AF363" s="11">
        <f t="shared" si="16"/>
        <v>0</v>
      </c>
      <c r="AG363" s="11">
        <f t="shared" si="17"/>
        <v>0.7052236385519336</v>
      </c>
      <c r="AH363" s="11">
        <f>(Table134[[#This Row],[Survived]]-AG363)^2</f>
        <v>8.6893103268561089E-2</v>
      </c>
    </row>
    <row r="364" spans="1:34" x14ac:dyDescent="0.25">
      <c r="A364" s="4">
        <v>1</v>
      </c>
      <c r="B364" s="4" t="s">
        <v>9</v>
      </c>
      <c r="C364" s="4">
        <v>1</v>
      </c>
      <c r="D364" s="4" t="s">
        <v>8</v>
      </c>
      <c r="E364" s="4">
        <v>52</v>
      </c>
      <c r="F364" s="5">
        <v>30.5</v>
      </c>
      <c r="G364" s="4">
        <v>0</v>
      </c>
      <c r="H364" s="4">
        <v>0</v>
      </c>
      <c r="I364" s="11">
        <f>Table134[[#This Row],[Age]]/$E$1</f>
        <v>0.65</v>
      </c>
      <c r="J364" s="11">
        <f>LOG10(Table134[[#This Row],[Fare]]+1)</f>
        <v>1.4983105537896004</v>
      </c>
      <c r="K364" s="4">
        <f>IF(Table134[[#This Row],[Pclass]]=1,1,0)</f>
        <v>1</v>
      </c>
      <c r="L364" s="4">
        <f>IF(Table134[[#This Row],[Pclass]]=2,1,0)</f>
        <v>0</v>
      </c>
      <c r="M364" s="4">
        <f>IF(Table134[[#This Row],[Embarked]]="S",1,0)</f>
        <v>1</v>
      </c>
      <c r="N364" s="4">
        <f>IF(Table134[[#This Row],[Embarked]]="C",1,0)</f>
        <v>0</v>
      </c>
      <c r="O364" s="4">
        <f>IF(Table134[[#This Row],[Sex]]="male",1,0)</f>
        <v>1</v>
      </c>
      <c r="P364" s="4">
        <v>1</v>
      </c>
      <c r="AC364" s="12">
        <f>SUMPRODUCT(Table13[[#This Row],[SibSp]:[Ones]],$R$4:$AA$4)</f>
        <v>0.32165472975416598</v>
      </c>
      <c r="AD364" s="12">
        <f>SUMPRODUCT(Table134[[#This Row],[SibSp]:[Ones]],$R$5:$AA$5)</f>
        <v>-2.0155311476954161</v>
      </c>
      <c r="AE364" s="11">
        <f t="shared" si="15"/>
        <v>0.32165472975416598</v>
      </c>
      <c r="AF364" s="11">
        <f t="shared" si="16"/>
        <v>0</v>
      </c>
      <c r="AG364" s="11">
        <f t="shared" si="17"/>
        <v>0.32165472975416598</v>
      </c>
      <c r="AH364" s="11">
        <f>(Table134[[#This Row],[Survived]]-AG364)^2</f>
        <v>0.46015230566489357</v>
      </c>
    </row>
    <row r="365" spans="1:34" x14ac:dyDescent="0.25">
      <c r="A365" s="4">
        <v>0</v>
      </c>
      <c r="B365" s="4" t="s">
        <v>9</v>
      </c>
      <c r="C365" s="4">
        <v>2</v>
      </c>
      <c r="D365" s="4" t="s">
        <v>8</v>
      </c>
      <c r="E365" s="4">
        <v>36</v>
      </c>
      <c r="F365" s="5">
        <v>27.75</v>
      </c>
      <c r="G365" s="4">
        <v>1</v>
      </c>
      <c r="H365" s="4">
        <v>2</v>
      </c>
      <c r="I365" s="11">
        <f>Table134[[#This Row],[Age]]/$E$1</f>
        <v>0.45</v>
      </c>
      <c r="J365" s="11">
        <f>LOG10(Table134[[#This Row],[Fare]]+1)</f>
        <v>1.4586378490256493</v>
      </c>
      <c r="K365" s="4">
        <f>IF(Table134[[#This Row],[Pclass]]=1,1,0)</f>
        <v>0</v>
      </c>
      <c r="L365" s="4">
        <f>IF(Table134[[#This Row],[Pclass]]=2,1,0)</f>
        <v>1</v>
      </c>
      <c r="M365" s="4">
        <f>IF(Table134[[#This Row],[Embarked]]="S",1,0)</f>
        <v>1</v>
      </c>
      <c r="N365" s="4">
        <f>IF(Table134[[#This Row],[Embarked]]="C",1,0)</f>
        <v>0</v>
      </c>
      <c r="O365" s="4">
        <f>IF(Table134[[#This Row],[Sex]]="male",1,0)</f>
        <v>1</v>
      </c>
      <c r="P365" s="4">
        <v>1</v>
      </c>
      <c r="AC365" s="12">
        <f>SUMPRODUCT(Table13[[#This Row],[SibSp]:[Ones]],$R$4:$AA$4)</f>
        <v>0.17206612312179559</v>
      </c>
      <c r="AD365" s="12">
        <f>SUMPRODUCT(Table134[[#This Row],[SibSp]:[Ones]],$R$5:$AA$5)</f>
        <v>-2.665355281001295</v>
      </c>
      <c r="AE365" s="11">
        <f t="shared" si="15"/>
        <v>0.17206612312179559</v>
      </c>
      <c r="AF365" s="11">
        <f t="shared" si="16"/>
        <v>0</v>
      </c>
      <c r="AG365" s="11">
        <f t="shared" si="17"/>
        <v>0.17206612312179559</v>
      </c>
      <c r="AH365" s="11">
        <f>(Table134[[#This Row],[Survived]]-AG365)^2</f>
        <v>2.9606750726164918E-2</v>
      </c>
    </row>
    <row r="366" spans="1:34" x14ac:dyDescent="0.25">
      <c r="A366" s="4">
        <v>0</v>
      </c>
      <c r="B366" s="4" t="s">
        <v>11</v>
      </c>
      <c r="C366" s="4">
        <v>1</v>
      </c>
      <c r="D366" s="4" t="s">
        <v>8</v>
      </c>
      <c r="E366" s="4">
        <v>30</v>
      </c>
      <c r="F366" s="5">
        <v>27.75</v>
      </c>
      <c r="G366" s="4">
        <v>0</v>
      </c>
      <c r="H366" s="4">
        <v>0</v>
      </c>
      <c r="I366" s="11">
        <f>Table134[[#This Row],[Age]]/$E$1</f>
        <v>0.375</v>
      </c>
      <c r="J366" s="11">
        <f>LOG10(Table134[[#This Row],[Fare]]+1)</f>
        <v>1.4586378490256493</v>
      </c>
      <c r="K366" s="4">
        <f>IF(Table134[[#This Row],[Pclass]]=1,1,0)</f>
        <v>1</v>
      </c>
      <c r="L366" s="4">
        <f>IF(Table134[[#This Row],[Pclass]]=2,1,0)</f>
        <v>0</v>
      </c>
      <c r="M366" s="4">
        <f>IF(Table134[[#This Row],[Embarked]]="S",1,0)</f>
        <v>0</v>
      </c>
      <c r="N366" s="4">
        <f>IF(Table134[[#This Row],[Embarked]]="C",1,0)</f>
        <v>1</v>
      </c>
      <c r="O366" s="4">
        <f>IF(Table134[[#This Row],[Sex]]="male",1,0)</f>
        <v>1</v>
      </c>
      <c r="P366" s="4">
        <v>1</v>
      </c>
      <c r="AC366" s="12">
        <f>SUMPRODUCT(Table13[[#This Row],[SibSp]:[Ones]],$R$4:$AA$4)</f>
        <v>0.54708216128075093</v>
      </c>
      <c r="AD366" s="12">
        <f>SUMPRODUCT(Table134[[#This Row],[SibSp]:[Ones]],$R$5:$AA$5)</f>
        <v>-1.4233101836588367</v>
      </c>
      <c r="AE366" s="11">
        <f t="shared" si="15"/>
        <v>0.54708216128075093</v>
      </c>
      <c r="AF366" s="11">
        <f t="shared" si="16"/>
        <v>0</v>
      </c>
      <c r="AG366" s="11">
        <f t="shared" si="17"/>
        <v>0.54708216128075093</v>
      </c>
      <c r="AH366" s="11">
        <f>(Table134[[#This Row],[Survived]]-AG366)^2</f>
        <v>0.29929889119161757</v>
      </c>
    </row>
    <row r="367" spans="1:34" x14ac:dyDescent="0.25">
      <c r="A367" s="4">
        <v>1</v>
      </c>
      <c r="B367" s="4" t="s">
        <v>11</v>
      </c>
      <c r="C367" s="4">
        <v>1</v>
      </c>
      <c r="D367" s="4" t="s">
        <v>8</v>
      </c>
      <c r="E367" s="4">
        <v>49</v>
      </c>
      <c r="F367" s="5">
        <v>89.104200000000006</v>
      </c>
      <c r="G367" s="4">
        <v>1</v>
      </c>
      <c r="H367" s="4">
        <v>0</v>
      </c>
      <c r="I367" s="11">
        <f>Table134[[#This Row],[Age]]/$E$1</f>
        <v>0.61250000000000004</v>
      </c>
      <c r="J367" s="11">
        <f>LOG10(Table134[[#This Row],[Fare]]+1)</f>
        <v>1.9547450350890707</v>
      </c>
      <c r="K367" s="4">
        <f>IF(Table134[[#This Row],[Pclass]]=1,1,0)</f>
        <v>1</v>
      </c>
      <c r="L367" s="4">
        <f>IF(Table134[[#This Row],[Pclass]]=2,1,0)</f>
        <v>0</v>
      </c>
      <c r="M367" s="4">
        <f>IF(Table134[[#This Row],[Embarked]]="S",1,0)</f>
        <v>0</v>
      </c>
      <c r="N367" s="4">
        <f>IF(Table134[[#This Row],[Embarked]]="C",1,0)</f>
        <v>1</v>
      </c>
      <c r="O367" s="4">
        <f>IF(Table134[[#This Row],[Sex]]="male",1,0)</f>
        <v>1</v>
      </c>
      <c r="P367" s="4">
        <v>1</v>
      </c>
      <c r="AC367" s="12">
        <f>SUMPRODUCT(Table13[[#This Row],[SibSp]:[Ones]],$R$4:$AA$4)</f>
        <v>0.37604385527599682</v>
      </c>
      <c r="AD367" s="12">
        <f>SUMPRODUCT(Table134[[#This Row],[SibSp]:[Ones]],$R$5:$AA$5)</f>
        <v>-1.8225678210163985</v>
      </c>
      <c r="AE367" s="11">
        <f t="shared" si="15"/>
        <v>0.37604385527599682</v>
      </c>
      <c r="AF367" s="11">
        <f t="shared" si="16"/>
        <v>0</v>
      </c>
      <c r="AG367" s="11">
        <f t="shared" si="17"/>
        <v>0.37604385527599682</v>
      </c>
      <c r="AH367" s="11">
        <f>(Table134[[#This Row],[Survived]]-AG367)^2</f>
        <v>0.38932127053884119</v>
      </c>
    </row>
    <row r="368" spans="1:34" x14ac:dyDescent="0.25">
      <c r="A368" s="4">
        <v>1</v>
      </c>
      <c r="B368" s="4" t="s">
        <v>11</v>
      </c>
      <c r="C368" s="4">
        <v>3</v>
      </c>
      <c r="D368" s="4" t="s">
        <v>8</v>
      </c>
      <c r="E368" s="4">
        <v>29</v>
      </c>
      <c r="F368" s="5">
        <v>7.8958000000000004</v>
      </c>
      <c r="G368" s="4">
        <v>0</v>
      </c>
      <c r="H368" s="4">
        <v>0</v>
      </c>
      <c r="I368" s="11">
        <f>Table134[[#This Row],[Age]]/$E$1</f>
        <v>0.36249999999999999</v>
      </c>
      <c r="J368" s="11">
        <f>LOG10(Table134[[#This Row],[Fare]]+1)</f>
        <v>0.94918501031343461</v>
      </c>
      <c r="K368" s="4">
        <f>IF(Table134[[#This Row],[Pclass]]=1,1,0)</f>
        <v>0</v>
      </c>
      <c r="L368" s="4">
        <f>IF(Table134[[#This Row],[Pclass]]=2,1,0)</f>
        <v>0</v>
      </c>
      <c r="M368" s="4">
        <f>IF(Table134[[#This Row],[Embarked]]="S",1,0)</f>
        <v>0</v>
      </c>
      <c r="N368" s="4">
        <f>IF(Table134[[#This Row],[Embarked]]="C",1,0)</f>
        <v>1</v>
      </c>
      <c r="O368" s="4">
        <f>IF(Table134[[#This Row],[Sex]]="male",1,0)</f>
        <v>1</v>
      </c>
      <c r="P368" s="4">
        <v>1</v>
      </c>
      <c r="AC368" s="12">
        <f>SUMPRODUCT(Table13[[#This Row],[SibSp]:[Ones]],$R$4:$AA$4)</f>
        <v>0.15509230379936045</v>
      </c>
      <c r="AD368" s="12">
        <f>SUMPRODUCT(Table134[[#This Row],[SibSp]:[Ones]],$R$5:$AA$5)</f>
        <v>-0.93243499585074585</v>
      </c>
      <c r="AE368" s="11">
        <f t="shared" si="15"/>
        <v>0.15509230379936045</v>
      </c>
      <c r="AF368" s="11">
        <f t="shared" si="16"/>
        <v>0</v>
      </c>
      <c r="AG368" s="11">
        <f t="shared" si="17"/>
        <v>0.15509230379936045</v>
      </c>
      <c r="AH368" s="11">
        <f>(Table134[[#This Row],[Survived]]-AG368)^2</f>
        <v>0.71386901509907219</v>
      </c>
    </row>
    <row r="369" spans="1:34" x14ac:dyDescent="0.25">
      <c r="A369" s="4">
        <v>0</v>
      </c>
      <c r="B369" s="4" t="s">
        <v>9</v>
      </c>
      <c r="C369" s="4">
        <v>1</v>
      </c>
      <c r="D369" s="4" t="s">
        <v>8</v>
      </c>
      <c r="E369" s="4">
        <v>65</v>
      </c>
      <c r="F369" s="5">
        <v>26.55</v>
      </c>
      <c r="G369" s="4">
        <v>0</v>
      </c>
      <c r="H369" s="4">
        <v>0</v>
      </c>
      <c r="I369" s="11">
        <f>Table134[[#This Row],[Age]]/$E$1</f>
        <v>0.8125</v>
      </c>
      <c r="J369" s="11">
        <f>LOG10(Table134[[#This Row],[Fare]]+1)</f>
        <v>1.4401216031878039</v>
      </c>
      <c r="K369" s="4">
        <f>IF(Table134[[#This Row],[Pclass]]=1,1,0)</f>
        <v>1</v>
      </c>
      <c r="L369" s="4">
        <f>IF(Table134[[#This Row],[Pclass]]=2,1,0)</f>
        <v>0</v>
      </c>
      <c r="M369" s="4">
        <f>IF(Table134[[#This Row],[Embarked]]="S",1,0)</f>
        <v>1</v>
      </c>
      <c r="N369" s="4">
        <f>IF(Table134[[#This Row],[Embarked]]="C",1,0)</f>
        <v>0</v>
      </c>
      <c r="O369" s="4">
        <f>IF(Table134[[#This Row],[Sex]]="male",1,0)</f>
        <v>1</v>
      </c>
      <c r="P369" s="4">
        <v>1</v>
      </c>
      <c r="AC369" s="12">
        <f>SUMPRODUCT(Table13[[#This Row],[SibSp]:[Ones]],$R$4:$AA$4)</f>
        <v>0.22476383307871567</v>
      </c>
      <c r="AD369" s="12">
        <f>SUMPRODUCT(Table134[[#This Row],[SibSp]:[Ones]],$R$5:$AA$5)</f>
        <v>-1.9631046554130782</v>
      </c>
      <c r="AE369" s="11">
        <f t="shared" si="15"/>
        <v>0.22476383307871567</v>
      </c>
      <c r="AF369" s="11">
        <f t="shared" si="16"/>
        <v>0</v>
      </c>
      <c r="AG369" s="11">
        <f t="shared" si="17"/>
        <v>0.22476383307871567</v>
      </c>
      <c r="AH369" s="11">
        <f>(Table134[[#This Row],[Survived]]-AG369)^2</f>
        <v>5.051878066023676E-2</v>
      </c>
    </row>
    <row r="370" spans="1:34" x14ac:dyDescent="0.25">
      <c r="A370" s="4">
        <v>1</v>
      </c>
      <c r="B370" s="4" t="s">
        <v>9</v>
      </c>
      <c r="C370" s="4">
        <v>2</v>
      </c>
      <c r="D370" s="4" t="s">
        <v>10</v>
      </c>
      <c r="E370" s="4">
        <v>50</v>
      </c>
      <c r="F370" s="5">
        <v>10.5</v>
      </c>
      <c r="G370" s="4">
        <v>0</v>
      </c>
      <c r="H370" s="4">
        <v>0</v>
      </c>
      <c r="I370" s="11">
        <f>Table134[[#This Row],[Age]]/$E$1</f>
        <v>0.625</v>
      </c>
      <c r="J370" s="11">
        <f>LOG10(Table134[[#This Row],[Fare]]+1)</f>
        <v>1.0606978403536116</v>
      </c>
      <c r="K370" s="4">
        <f>IF(Table134[[#This Row],[Pclass]]=1,1,0)</f>
        <v>0</v>
      </c>
      <c r="L370" s="4">
        <f>IF(Table134[[#This Row],[Pclass]]=2,1,0)</f>
        <v>1</v>
      </c>
      <c r="M370" s="4">
        <f>IF(Table134[[#This Row],[Embarked]]="S",1,0)</f>
        <v>1</v>
      </c>
      <c r="N370" s="4">
        <f>IF(Table134[[#This Row],[Embarked]]="C",1,0)</f>
        <v>0</v>
      </c>
      <c r="O370" s="4">
        <f>IF(Table134[[#This Row],[Sex]]="male",1,0)</f>
        <v>0</v>
      </c>
      <c r="P370" s="4">
        <v>1</v>
      </c>
      <c r="AC370" s="12">
        <f>SUMPRODUCT(Table13[[#This Row],[SibSp]:[Ones]],$R$4:$AA$4)</f>
        <v>0.62754220808438421</v>
      </c>
      <c r="AD370" s="12">
        <f>SUMPRODUCT(Table134[[#This Row],[SibSp]:[Ones]],$R$5:$AA$5)</f>
        <v>-1.4316092334281656</v>
      </c>
      <c r="AE370" s="11">
        <f t="shared" si="15"/>
        <v>0.62754220808438421</v>
      </c>
      <c r="AF370" s="11">
        <f t="shared" si="16"/>
        <v>0</v>
      </c>
      <c r="AG370" s="11">
        <f t="shared" si="17"/>
        <v>0.62754220808438421</v>
      </c>
      <c r="AH370" s="11">
        <f>(Table134[[#This Row],[Survived]]-AG370)^2</f>
        <v>0.13872480675865614</v>
      </c>
    </row>
    <row r="371" spans="1:34" x14ac:dyDescent="0.25">
      <c r="A371" s="4">
        <v>1</v>
      </c>
      <c r="B371" s="4" t="s">
        <v>9</v>
      </c>
      <c r="C371" s="4">
        <v>1</v>
      </c>
      <c r="D371" s="4" t="s">
        <v>8</v>
      </c>
      <c r="E371" s="4">
        <v>48</v>
      </c>
      <c r="F371" s="5">
        <v>26.55</v>
      </c>
      <c r="G371" s="4">
        <v>0</v>
      </c>
      <c r="H371" s="4">
        <v>0</v>
      </c>
      <c r="I371" s="11">
        <f>Table134[[#This Row],[Age]]/$E$1</f>
        <v>0.6</v>
      </c>
      <c r="J371" s="11">
        <f>LOG10(Table134[[#This Row],[Fare]]+1)</f>
        <v>1.4401216031878039</v>
      </c>
      <c r="K371" s="4">
        <f>IF(Table134[[#This Row],[Pclass]]=1,1,0)</f>
        <v>1</v>
      </c>
      <c r="L371" s="4">
        <f>IF(Table134[[#This Row],[Pclass]]=2,1,0)</f>
        <v>0</v>
      </c>
      <c r="M371" s="4">
        <f>IF(Table134[[#This Row],[Embarked]]="S",1,0)</f>
        <v>1</v>
      </c>
      <c r="N371" s="4">
        <f>IF(Table134[[#This Row],[Embarked]]="C",1,0)</f>
        <v>0</v>
      </c>
      <c r="O371" s="4">
        <f>IF(Table134[[#This Row],[Sex]]="male",1,0)</f>
        <v>1</v>
      </c>
      <c r="P371" s="4">
        <v>1</v>
      </c>
      <c r="AC371" s="12">
        <f>SUMPRODUCT(Table13[[#This Row],[SibSp]:[Ones]],$R$4:$AA$4)</f>
        <v>0.347816046105001</v>
      </c>
      <c r="AD371" s="12">
        <f>SUMPRODUCT(Table134[[#This Row],[SibSp]:[Ones]],$R$5:$AA$5)</f>
        <v>-1.9843635430793654</v>
      </c>
      <c r="AE371" s="11">
        <f t="shared" si="15"/>
        <v>0.347816046105001</v>
      </c>
      <c r="AF371" s="11">
        <f t="shared" si="16"/>
        <v>0</v>
      </c>
      <c r="AG371" s="11">
        <f t="shared" si="17"/>
        <v>0.347816046105001</v>
      </c>
      <c r="AH371" s="11">
        <f>(Table134[[#This Row],[Survived]]-AG371)^2</f>
        <v>0.42534390971811409</v>
      </c>
    </row>
    <row r="372" spans="1:34" x14ac:dyDescent="0.25">
      <c r="A372" s="4">
        <v>0</v>
      </c>
      <c r="B372" s="4" t="s">
        <v>9</v>
      </c>
      <c r="C372" s="4">
        <v>3</v>
      </c>
      <c r="D372" s="4" t="s">
        <v>8</v>
      </c>
      <c r="E372" s="4">
        <v>34</v>
      </c>
      <c r="F372" s="5">
        <v>8.0500000000000007</v>
      </c>
      <c r="G372" s="4">
        <v>0</v>
      </c>
      <c r="H372" s="4">
        <v>0</v>
      </c>
      <c r="I372" s="11">
        <f>Table134[[#This Row],[Age]]/$E$1</f>
        <v>0.42499999999999999</v>
      </c>
      <c r="J372" s="11">
        <f>LOG10(Table134[[#This Row],[Fare]]+1)</f>
        <v>0.9566485792052033</v>
      </c>
      <c r="K372" s="4">
        <f>IF(Table134[[#This Row],[Pclass]]=1,1,0)</f>
        <v>0</v>
      </c>
      <c r="L372" s="4">
        <f>IF(Table134[[#This Row],[Pclass]]=2,1,0)</f>
        <v>0</v>
      </c>
      <c r="M372" s="4">
        <f>IF(Table134[[#This Row],[Embarked]]="S",1,0)</f>
        <v>1</v>
      </c>
      <c r="N372" s="4">
        <f>IF(Table134[[#This Row],[Embarked]]="C",1,0)</f>
        <v>0</v>
      </c>
      <c r="O372" s="4">
        <f>IF(Table134[[#This Row],[Sex]]="male",1,0)</f>
        <v>1</v>
      </c>
      <c r="P372" s="4">
        <v>1</v>
      </c>
      <c r="AC372" s="12">
        <f>SUMPRODUCT(Table13[[#This Row],[SibSp]:[Ones]],$R$4:$AA$4)</f>
        <v>5.1171558286308705E-2</v>
      </c>
      <c r="AD372" s="12">
        <f>SUMPRODUCT(Table134[[#This Row],[SibSp]:[Ones]],$R$5:$AA$5)</f>
        <v>-1.5258939563801415</v>
      </c>
      <c r="AE372" s="11">
        <f t="shared" si="15"/>
        <v>5.1171558286308705E-2</v>
      </c>
      <c r="AF372" s="11">
        <f t="shared" si="16"/>
        <v>0</v>
      </c>
      <c r="AG372" s="11">
        <f t="shared" si="17"/>
        <v>5.1171558286308705E-2</v>
      </c>
      <c r="AH372" s="11">
        <f>(Table134[[#This Row],[Survived]]-AG372)^2</f>
        <v>2.6185283774490891E-3</v>
      </c>
    </row>
    <row r="373" spans="1:34" x14ac:dyDescent="0.25">
      <c r="A373" s="4">
        <v>0</v>
      </c>
      <c r="B373" s="4" t="s">
        <v>9</v>
      </c>
      <c r="C373" s="4">
        <v>1</v>
      </c>
      <c r="D373" s="4" t="s">
        <v>8</v>
      </c>
      <c r="E373" s="4">
        <v>47</v>
      </c>
      <c r="F373" s="5">
        <v>38.5</v>
      </c>
      <c r="G373" s="4">
        <v>0</v>
      </c>
      <c r="H373" s="4">
        <v>0</v>
      </c>
      <c r="I373" s="11">
        <f>Table134[[#This Row],[Age]]/$E$1</f>
        <v>0.58750000000000002</v>
      </c>
      <c r="J373" s="11">
        <f>LOG10(Table134[[#This Row],[Fare]]+1)</f>
        <v>1.5965970956264601</v>
      </c>
      <c r="K373" s="4">
        <f>IF(Table134[[#This Row],[Pclass]]=1,1,0)</f>
        <v>1</v>
      </c>
      <c r="L373" s="4">
        <f>IF(Table134[[#This Row],[Pclass]]=2,1,0)</f>
        <v>0</v>
      </c>
      <c r="M373" s="4">
        <f>IF(Table134[[#This Row],[Embarked]]="S",1,0)</f>
        <v>1</v>
      </c>
      <c r="N373" s="4">
        <f>IF(Table134[[#This Row],[Embarked]]="C",1,0)</f>
        <v>0</v>
      </c>
      <c r="O373" s="4">
        <f>IF(Table134[[#This Row],[Sex]]="male",1,0)</f>
        <v>1</v>
      </c>
      <c r="P373" s="4">
        <v>1</v>
      </c>
      <c r="AC373" s="12">
        <f>SUMPRODUCT(Table13[[#This Row],[SibSp]:[Ones]],$R$4:$AA$4)</f>
        <v>0.36256275024717388</v>
      </c>
      <c r="AD373" s="12">
        <f>SUMPRODUCT(Table134[[#This Row],[SibSp]:[Ones]],$R$5:$AA$5)</f>
        <v>-2.0828777372174354</v>
      </c>
      <c r="AE373" s="11">
        <f t="shared" si="15"/>
        <v>0.36256275024717388</v>
      </c>
      <c r="AF373" s="11">
        <f t="shared" si="16"/>
        <v>0</v>
      </c>
      <c r="AG373" s="11">
        <f t="shared" si="17"/>
        <v>0.36256275024717388</v>
      </c>
      <c r="AH373" s="11">
        <f>(Table134[[#This Row],[Survived]]-AG373)^2</f>
        <v>0.13145174786679459</v>
      </c>
    </row>
    <row r="374" spans="1:34" x14ac:dyDescent="0.25">
      <c r="A374" s="4">
        <v>0</v>
      </c>
      <c r="B374" s="4" t="s">
        <v>9</v>
      </c>
      <c r="C374" s="4">
        <v>2</v>
      </c>
      <c r="D374" s="4" t="s">
        <v>8</v>
      </c>
      <c r="E374" s="4">
        <v>48</v>
      </c>
      <c r="F374" s="5">
        <v>13</v>
      </c>
      <c r="G374" s="4">
        <v>0</v>
      </c>
      <c r="H374" s="4">
        <v>0</v>
      </c>
      <c r="I374" s="11">
        <f>Table134[[#This Row],[Age]]/$E$1</f>
        <v>0.6</v>
      </c>
      <c r="J374" s="11">
        <f>LOG10(Table134[[#This Row],[Fare]]+1)</f>
        <v>1.146128035678238</v>
      </c>
      <c r="K374" s="4">
        <f>IF(Table134[[#This Row],[Pclass]]=1,1,0)</f>
        <v>0</v>
      </c>
      <c r="L374" s="4">
        <f>IF(Table134[[#This Row],[Pclass]]=2,1,0)</f>
        <v>1</v>
      </c>
      <c r="M374" s="4">
        <f>IF(Table134[[#This Row],[Embarked]]="S",1,0)</f>
        <v>1</v>
      </c>
      <c r="N374" s="4">
        <f>IF(Table134[[#This Row],[Embarked]]="C",1,0)</f>
        <v>0</v>
      </c>
      <c r="O374" s="4">
        <f>IF(Table134[[#This Row],[Sex]]="male",1,0)</f>
        <v>1</v>
      </c>
      <c r="P374" s="4">
        <v>1</v>
      </c>
      <c r="AC374" s="12">
        <f>SUMPRODUCT(Table13[[#This Row],[SibSp]:[Ones]],$R$4:$AA$4)</f>
        <v>0.15732748515439732</v>
      </c>
      <c r="AD374" s="12">
        <f>SUMPRODUCT(Table134[[#This Row],[SibSp]:[Ones]],$R$5:$AA$5)</f>
        <v>-1.5659316517576831</v>
      </c>
      <c r="AE374" s="11">
        <f t="shared" si="15"/>
        <v>0.15732748515439732</v>
      </c>
      <c r="AF374" s="11">
        <f t="shared" si="16"/>
        <v>0</v>
      </c>
      <c r="AG374" s="11">
        <f t="shared" si="17"/>
        <v>0.15732748515439732</v>
      </c>
      <c r="AH374" s="11">
        <f>(Table134[[#This Row],[Survived]]-AG374)^2</f>
        <v>2.4751937585007107E-2</v>
      </c>
    </row>
    <row r="375" spans="1:34" x14ac:dyDescent="0.25">
      <c r="A375" s="4">
        <v>0</v>
      </c>
      <c r="B375" s="4" t="s">
        <v>9</v>
      </c>
      <c r="C375" s="4">
        <v>3</v>
      </c>
      <c r="D375" s="4" t="s">
        <v>8</v>
      </c>
      <c r="E375" s="4">
        <v>38</v>
      </c>
      <c r="F375" s="5">
        <v>7.05</v>
      </c>
      <c r="G375" s="4">
        <v>0</v>
      </c>
      <c r="H375" s="4">
        <v>0</v>
      </c>
      <c r="I375" s="11">
        <f>Table134[[#This Row],[Age]]/$E$1</f>
        <v>0.47499999999999998</v>
      </c>
      <c r="J375" s="11">
        <f>LOG10(Table134[[#This Row],[Fare]]+1)</f>
        <v>0.90579588036786851</v>
      </c>
      <c r="K375" s="4">
        <f>IF(Table134[[#This Row],[Pclass]]=1,1,0)</f>
        <v>0</v>
      </c>
      <c r="L375" s="4">
        <f>IF(Table134[[#This Row],[Pclass]]=2,1,0)</f>
        <v>0</v>
      </c>
      <c r="M375" s="4">
        <f>IF(Table134[[#This Row],[Embarked]]="S",1,0)</f>
        <v>1</v>
      </c>
      <c r="N375" s="4">
        <f>IF(Table134[[#This Row],[Embarked]]="C",1,0)</f>
        <v>0</v>
      </c>
      <c r="O375" s="4">
        <f>IF(Table134[[#This Row],[Sex]]="male",1,0)</f>
        <v>1</v>
      </c>
      <c r="P375" s="4">
        <v>1</v>
      </c>
      <c r="AC375" s="12">
        <f>SUMPRODUCT(Table13[[#This Row],[SibSp]:[Ones]],$R$4:$AA$4)</f>
        <v>1.9777974438698998E-2</v>
      </c>
      <c r="AD375" s="12">
        <f>SUMPRODUCT(Table134[[#This Row],[SibSp]:[Ones]],$R$5:$AA$5)</f>
        <v>-1.4892823133485684</v>
      </c>
      <c r="AE375" s="11">
        <f t="shared" si="15"/>
        <v>1.9777974438698998E-2</v>
      </c>
      <c r="AF375" s="11">
        <f t="shared" si="16"/>
        <v>0</v>
      </c>
      <c r="AG375" s="11">
        <f t="shared" si="17"/>
        <v>1.9777974438698998E-2</v>
      </c>
      <c r="AH375" s="11">
        <f>(Table134[[#This Row],[Survived]]-AG375)^2</f>
        <v>3.9116827289783091E-4</v>
      </c>
    </row>
    <row r="376" spans="1:34" x14ac:dyDescent="0.25">
      <c r="A376" s="4">
        <v>0</v>
      </c>
      <c r="B376" s="4" t="s">
        <v>9</v>
      </c>
      <c r="C376" s="4">
        <v>1</v>
      </c>
      <c r="D376" s="4" t="s">
        <v>8</v>
      </c>
      <c r="E376" s="4">
        <v>56</v>
      </c>
      <c r="F376" s="5">
        <v>26.55</v>
      </c>
      <c r="G376" s="4">
        <v>0</v>
      </c>
      <c r="H376" s="4">
        <v>0</v>
      </c>
      <c r="I376" s="11">
        <f>Table134[[#This Row],[Age]]/$E$1</f>
        <v>0.7</v>
      </c>
      <c r="J376" s="11">
        <f>LOG10(Table134[[#This Row],[Fare]]+1)</f>
        <v>1.4401216031878039</v>
      </c>
      <c r="K376" s="4">
        <f>IF(Table134[[#This Row],[Pclass]]=1,1,0)</f>
        <v>1</v>
      </c>
      <c r="L376" s="4">
        <f>IF(Table134[[#This Row],[Pclass]]=2,1,0)</f>
        <v>0</v>
      </c>
      <c r="M376" s="4">
        <f>IF(Table134[[#This Row],[Embarked]]="S",1,0)</f>
        <v>1</v>
      </c>
      <c r="N376" s="4">
        <f>IF(Table134[[#This Row],[Embarked]]="C",1,0)</f>
        <v>0</v>
      </c>
      <c r="O376" s="4">
        <f>IF(Table134[[#This Row],[Sex]]="male",1,0)</f>
        <v>1</v>
      </c>
      <c r="P376" s="4">
        <v>1</v>
      </c>
      <c r="AC376" s="12">
        <f>SUMPRODUCT(Table13[[#This Row],[SibSp]:[Ones]],$R$4:$AA$4)</f>
        <v>0.28990912232792559</v>
      </c>
      <c r="AD376" s="12">
        <f>SUMPRODUCT(Table134[[#This Row],[SibSp]:[Ones]],$R$5:$AA$5)</f>
        <v>-1.9743593606481717</v>
      </c>
      <c r="AE376" s="11">
        <f t="shared" si="15"/>
        <v>0.28990912232792559</v>
      </c>
      <c r="AF376" s="11">
        <f t="shared" si="16"/>
        <v>0</v>
      </c>
      <c r="AG376" s="11">
        <f t="shared" si="17"/>
        <v>0.28990912232792559</v>
      </c>
      <c r="AH376" s="11">
        <f>(Table134[[#This Row],[Survived]]-AG376)^2</f>
        <v>8.4047299208948129E-2</v>
      </c>
    </row>
    <row r="377" spans="1:34" x14ac:dyDescent="0.25">
      <c r="A377" s="4">
        <v>1</v>
      </c>
      <c r="B377" s="4" t="s">
        <v>11</v>
      </c>
      <c r="C377" s="4">
        <v>3</v>
      </c>
      <c r="D377" s="4" t="s">
        <v>10</v>
      </c>
      <c r="E377" s="4">
        <v>0.75</v>
      </c>
      <c r="F377" s="5">
        <v>19.258299999999998</v>
      </c>
      <c r="G377" s="4">
        <v>2</v>
      </c>
      <c r="H377" s="4">
        <v>1</v>
      </c>
      <c r="I377" s="11">
        <f>Table134[[#This Row],[Age]]/$E$1</f>
        <v>9.3749999999999997E-3</v>
      </c>
      <c r="J377" s="11">
        <f>LOG10(Table134[[#This Row],[Fare]]+1)</f>
        <v>1.3066029982011584</v>
      </c>
      <c r="K377" s="4">
        <f>IF(Table134[[#This Row],[Pclass]]=1,1,0)</f>
        <v>0</v>
      </c>
      <c r="L377" s="4">
        <f>IF(Table134[[#This Row],[Pclass]]=2,1,0)</f>
        <v>0</v>
      </c>
      <c r="M377" s="4">
        <f>IF(Table134[[#This Row],[Embarked]]="S",1,0)</f>
        <v>0</v>
      </c>
      <c r="N377" s="4">
        <f>IF(Table134[[#This Row],[Embarked]]="C",1,0)</f>
        <v>1</v>
      </c>
      <c r="O377" s="4">
        <f>IF(Table134[[#This Row],[Sex]]="male",1,0)</f>
        <v>0</v>
      </c>
      <c r="P377" s="4">
        <v>1</v>
      </c>
      <c r="AC377" s="12">
        <f>SUMPRODUCT(Table13[[#This Row],[SibSp]:[Ones]],$R$4:$AA$4)</f>
        <v>0.73598669180850496</v>
      </c>
      <c r="AD377" s="12">
        <f>SUMPRODUCT(Table134[[#This Row],[SibSp]:[Ones]],$R$5:$AA$5)</f>
        <v>-1.7282563375076436</v>
      </c>
      <c r="AE377" s="11">
        <f t="shared" si="15"/>
        <v>0.73598669180850496</v>
      </c>
      <c r="AF377" s="11">
        <f t="shared" si="16"/>
        <v>0</v>
      </c>
      <c r="AG377" s="11">
        <f t="shared" si="17"/>
        <v>0.73598669180850496</v>
      </c>
      <c r="AH377" s="11">
        <f>(Table134[[#This Row],[Survived]]-AG377)^2</f>
        <v>6.9703026902217344E-2</v>
      </c>
    </row>
    <row r="378" spans="1:34" x14ac:dyDescent="0.25">
      <c r="A378" s="4">
        <v>0</v>
      </c>
      <c r="B378" s="4" t="s">
        <v>9</v>
      </c>
      <c r="C378" s="4">
        <v>3</v>
      </c>
      <c r="D378" s="4" t="s">
        <v>8</v>
      </c>
      <c r="E378" s="4">
        <v>38</v>
      </c>
      <c r="F378" s="5">
        <v>8.6624999999999996</v>
      </c>
      <c r="G378" s="4">
        <v>0</v>
      </c>
      <c r="H378" s="4">
        <v>0</v>
      </c>
      <c r="I378" s="11">
        <f>Table134[[#This Row],[Age]]/$E$1</f>
        <v>0.47499999999999998</v>
      </c>
      <c r="J378" s="11">
        <f>LOG10(Table134[[#This Row],[Fare]]+1)</f>
        <v>0.98508950692638131</v>
      </c>
      <c r="K378" s="4">
        <f>IF(Table134[[#This Row],[Pclass]]=1,1,0)</f>
        <v>0</v>
      </c>
      <c r="L378" s="4">
        <f>IF(Table134[[#This Row],[Pclass]]=2,1,0)</f>
        <v>0</v>
      </c>
      <c r="M378" s="4">
        <f>IF(Table134[[#This Row],[Embarked]]="S",1,0)</f>
        <v>1</v>
      </c>
      <c r="N378" s="4">
        <f>IF(Table134[[#This Row],[Embarked]]="C",1,0)</f>
        <v>0</v>
      </c>
      <c r="O378" s="4">
        <f>IF(Table134[[#This Row],[Sex]]="male",1,0)</f>
        <v>1</v>
      </c>
      <c r="P378" s="4">
        <v>1</v>
      </c>
      <c r="AC378" s="12">
        <f>SUMPRODUCT(Table13[[#This Row],[SibSp]:[Ones]],$R$4:$AA$4)</f>
        <v>2.3582809261700199E-2</v>
      </c>
      <c r="AD378" s="12">
        <f>SUMPRODUCT(Table134[[#This Row],[SibSp]:[Ones]],$R$5:$AA$5)</f>
        <v>-1.5385704741479673</v>
      </c>
      <c r="AE378" s="11">
        <f t="shared" si="15"/>
        <v>2.3582809261700199E-2</v>
      </c>
      <c r="AF378" s="11">
        <f t="shared" si="16"/>
        <v>0</v>
      </c>
      <c r="AG378" s="11">
        <f t="shared" si="17"/>
        <v>2.3582809261700199E-2</v>
      </c>
      <c r="AH378" s="11">
        <f>(Table134[[#This Row],[Survived]]-AG378)^2</f>
        <v>5.5614889267373269E-4</v>
      </c>
    </row>
    <row r="379" spans="1:34" x14ac:dyDescent="0.25">
      <c r="A379" s="4">
        <v>1</v>
      </c>
      <c r="B379" s="4" t="s">
        <v>9</v>
      </c>
      <c r="C379" s="4">
        <v>2</v>
      </c>
      <c r="D379" s="4" t="s">
        <v>10</v>
      </c>
      <c r="E379" s="4">
        <v>33</v>
      </c>
      <c r="F379" s="5">
        <v>27.75</v>
      </c>
      <c r="G379" s="4">
        <v>1</v>
      </c>
      <c r="H379" s="4">
        <v>2</v>
      </c>
      <c r="I379" s="11">
        <f>Table134[[#This Row],[Age]]/$E$1</f>
        <v>0.41249999999999998</v>
      </c>
      <c r="J379" s="11">
        <f>LOG10(Table134[[#This Row],[Fare]]+1)</f>
        <v>1.4586378490256493</v>
      </c>
      <c r="K379" s="4">
        <f>IF(Table134[[#This Row],[Pclass]]=1,1,0)</f>
        <v>0</v>
      </c>
      <c r="L379" s="4">
        <f>IF(Table134[[#This Row],[Pclass]]=2,1,0)</f>
        <v>1</v>
      </c>
      <c r="M379" s="4">
        <f>IF(Table134[[#This Row],[Embarked]]="S",1,0)</f>
        <v>1</v>
      </c>
      <c r="N379" s="4">
        <f>IF(Table134[[#This Row],[Embarked]]="C",1,0)</f>
        <v>0</v>
      </c>
      <c r="O379" s="4">
        <f>IF(Table134[[#This Row],[Sex]]="male",1,0)</f>
        <v>0</v>
      </c>
      <c r="P379" s="4">
        <v>1</v>
      </c>
      <c r="AC379" s="12">
        <f>SUMPRODUCT(Table13[[#This Row],[SibSp]:[Ones]],$R$4:$AA$4)</f>
        <v>0.68257196608217596</v>
      </c>
      <c r="AD379" s="12">
        <f>SUMPRODUCT(Table134[[#This Row],[SibSp]:[Ones]],$R$5:$AA$5)</f>
        <v>-2.5903880700148001</v>
      </c>
      <c r="AE379" s="11">
        <f t="shared" si="15"/>
        <v>0.68257196608217596</v>
      </c>
      <c r="AF379" s="11">
        <f t="shared" si="16"/>
        <v>0</v>
      </c>
      <c r="AG379" s="11">
        <f t="shared" si="17"/>
        <v>0.68257196608217596</v>
      </c>
      <c r="AH379" s="11">
        <f>(Table134[[#This Row],[Survived]]-AG379)^2</f>
        <v>0.10076055671693525</v>
      </c>
    </row>
    <row r="380" spans="1:34" x14ac:dyDescent="0.25">
      <c r="A380" s="4">
        <v>1</v>
      </c>
      <c r="B380" s="4" t="s">
        <v>11</v>
      </c>
      <c r="C380" s="4">
        <v>2</v>
      </c>
      <c r="D380" s="4" t="s">
        <v>10</v>
      </c>
      <c r="E380" s="4">
        <v>23</v>
      </c>
      <c r="F380" s="5">
        <v>13.791700000000001</v>
      </c>
      <c r="G380" s="4">
        <v>0</v>
      </c>
      <c r="H380" s="4">
        <v>0</v>
      </c>
      <c r="I380" s="11">
        <f>Table134[[#This Row],[Age]]/$E$1</f>
        <v>0.28749999999999998</v>
      </c>
      <c r="J380" s="11">
        <f>LOG10(Table134[[#This Row],[Fare]]+1)</f>
        <v>1.1700180900341755</v>
      </c>
      <c r="K380" s="4">
        <f>IF(Table134[[#This Row],[Pclass]]=1,1,0)</f>
        <v>0</v>
      </c>
      <c r="L380" s="4">
        <f>IF(Table134[[#This Row],[Pclass]]=2,1,0)</f>
        <v>1</v>
      </c>
      <c r="M380" s="4">
        <f>IF(Table134[[#This Row],[Embarked]]="S",1,0)</f>
        <v>0</v>
      </c>
      <c r="N380" s="4">
        <f>IF(Table134[[#This Row],[Embarked]]="C",1,0)</f>
        <v>1</v>
      </c>
      <c r="O380" s="4">
        <f>IF(Table134[[#This Row],[Sex]]="male",1,0)</f>
        <v>0</v>
      </c>
      <c r="P380" s="4">
        <v>1</v>
      </c>
      <c r="AC380" s="12">
        <f>SUMPRODUCT(Table13[[#This Row],[SibSp]:[Ones]],$R$4:$AA$4)</f>
        <v>0.89631076264717713</v>
      </c>
      <c r="AD380" s="12">
        <f>SUMPRODUCT(Table134[[#This Row],[SibSp]:[Ones]],$R$5:$AA$5)</f>
        <v>-0.93825348060664382</v>
      </c>
      <c r="AE380" s="11">
        <f t="shared" si="15"/>
        <v>0.89631076264717713</v>
      </c>
      <c r="AF380" s="11">
        <f t="shared" si="16"/>
        <v>0</v>
      </c>
      <c r="AG380" s="11">
        <f t="shared" si="17"/>
        <v>0.89631076264717713</v>
      </c>
      <c r="AH380" s="11">
        <f>(Table134[[#This Row],[Survived]]-AG380)^2</f>
        <v>1.0751457942810037E-2</v>
      </c>
    </row>
    <row r="381" spans="1:34" x14ac:dyDescent="0.25">
      <c r="A381" s="4">
        <v>0</v>
      </c>
      <c r="B381" s="4" t="s">
        <v>9</v>
      </c>
      <c r="C381" s="4">
        <v>3</v>
      </c>
      <c r="D381" s="4" t="s">
        <v>10</v>
      </c>
      <c r="E381" s="4">
        <v>22</v>
      </c>
      <c r="F381" s="5">
        <v>9.8375000000000004</v>
      </c>
      <c r="G381" s="4">
        <v>0</v>
      </c>
      <c r="H381" s="4">
        <v>0</v>
      </c>
      <c r="I381" s="11">
        <f>Table134[[#This Row],[Age]]/$E$1</f>
        <v>0.27500000000000002</v>
      </c>
      <c r="J381" s="11">
        <f>LOG10(Table134[[#This Row],[Fare]]+1)</f>
        <v>1.0349291104842666</v>
      </c>
      <c r="K381" s="4">
        <f>IF(Table134[[#This Row],[Pclass]]=1,1,0)</f>
        <v>0</v>
      </c>
      <c r="L381" s="4">
        <f>IF(Table134[[#This Row],[Pclass]]=2,1,0)</f>
        <v>0</v>
      </c>
      <c r="M381" s="4">
        <f>IF(Table134[[#This Row],[Embarked]]="S",1,0)</f>
        <v>1</v>
      </c>
      <c r="N381" s="4">
        <f>IF(Table134[[#This Row],[Embarked]]="C",1,0)</f>
        <v>0</v>
      </c>
      <c r="O381" s="4">
        <f>IF(Table134[[#This Row],[Sex]]="male",1,0)</f>
        <v>0</v>
      </c>
      <c r="P381" s="4">
        <v>1</v>
      </c>
      <c r="AC381" s="12">
        <f>SUMPRODUCT(Table13[[#This Row],[SibSp]:[Ones]],$R$4:$AA$4)</f>
        <v>0.63057891283432155</v>
      </c>
      <c r="AD381" s="12">
        <f>SUMPRODUCT(Table134[[#This Row],[SibSp]:[Ones]],$R$5:$AA$5)</f>
        <v>-1.510839881080243</v>
      </c>
      <c r="AE381" s="11">
        <f t="shared" si="15"/>
        <v>0.63057891283432155</v>
      </c>
      <c r="AF381" s="11">
        <f t="shared" si="16"/>
        <v>0</v>
      </c>
      <c r="AG381" s="11">
        <f t="shared" si="17"/>
        <v>0.63057891283432155</v>
      </c>
      <c r="AH381" s="11">
        <f>(Table134[[#This Row],[Survived]]-AG381)^2</f>
        <v>0.39762976531131489</v>
      </c>
    </row>
    <row r="382" spans="1:34" x14ac:dyDescent="0.25">
      <c r="A382" s="4">
        <v>0</v>
      </c>
      <c r="B382" s="4" t="s">
        <v>9</v>
      </c>
      <c r="C382" s="4">
        <v>2</v>
      </c>
      <c r="D382" s="4" t="s">
        <v>8</v>
      </c>
      <c r="E382" s="4">
        <v>34</v>
      </c>
      <c r="F382" s="5">
        <v>21</v>
      </c>
      <c r="G382" s="4">
        <v>1</v>
      </c>
      <c r="H382" s="4">
        <v>0</v>
      </c>
      <c r="I382" s="11">
        <f>Table134[[#This Row],[Age]]/$E$1</f>
        <v>0.42499999999999999</v>
      </c>
      <c r="J382" s="11">
        <f>LOG10(Table134[[#This Row],[Fare]]+1)</f>
        <v>1.3424226808222062</v>
      </c>
      <c r="K382" s="4">
        <f>IF(Table134[[#This Row],[Pclass]]=1,1,0)</f>
        <v>0</v>
      </c>
      <c r="L382" s="4">
        <f>IF(Table134[[#This Row],[Pclass]]=2,1,0)</f>
        <v>1</v>
      </c>
      <c r="M382" s="4">
        <f>IF(Table134[[#This Row],[Embarked]]="S",1,0)</f>
        <v>1</v>
      </c>
      <c r="N382" s="4">
        <f>IF(Table134[[#This Row],[Embarked]]="C",1,0)</f>
        <v>0</v>
      </c>
      <c r="O382" s="4">
        <f>IF(Table134[[#This Row],[Sex]]="male",1,0)</f>
        <v>1</v>
      </c>
      <c r="P382" s="4">
        <v>1</v>
      </c>
      <c r="AC382" s="12">
        <f>SUMPRODUCT(Table13[[#This Row],[SibSp]:[Ones]],$R$4:$AA$4)</f>
        <v>0.21076899905005397</v>
      </c>
      <c r="AD382" s="12">
        <f>SUMPRODUCT(Table134[[#This Row],[SibSp]:[Ones]],$R$5:$AA$5)</f>
        <v>-1.8200959302319799</v>
      </c>
      <c r="AE382" s="11">
        <f t="shared" si="15"/>
        <v>0.21076899905005397</v>
      </c>
      <c r="AF382" s="11">
        <f t="shared" si="16"/>
        <v>0</v>
      </c>
      <c r="AG382" s="11">
        <f t="shared" si="17"/>
        <v>0.21076899905005397</v>
      </c>
      <c r="AH382" s="11">
        <f>(Table134[[#This Row],[Survived]]-AG382)^2</f>
        <v>4.4423570960561654E-2</v>
      </c>
    </row>
    <row r="383" spans="1:34" x14ac:dyDescent="0.25">
      <c r="A383" s="4">
        <v>0</v>
      </c>
      <c r="B383" s="4" t="s">
        <v>9</v>
      </c>
      <c r="C383" s="4">
        <v>3</v>
      </c>
      <c r="D383" s="4" t="s">
        <v>8</v>
      </c>
      <c r="E383" s="4">
        <v>29</v>
      </c>
      <c r="F383" s="5">
        <v>7.0457999999999998</v>
      </c>
      <c r="G383" s="4">
        <v>1</v>
      </c>
      <c r="H383" s="4">
        <v>0</v>
      </c>
      <c r="I383" s="11">
        <f>Table134[[#This Row],[Age]]/$E$1</f>
        <v>0.36249999999999999</v>
      </c>
      <c r="J383" s="11">
        <f>LOG10(Table134[[#This Row],[Fare]]+1)</f>
        <v>0.90556923281193558</v>
      </c>
      <c r="K383" s="4">
        <f>IF(Table134[[#This Row],[Pclass]]=1,1,0)</f>
        <v>0</v>
      </c>
      <c r="L383" s="4">
        <f>IF(Table134[[#This Row],[Pclass]]=2,1,0)</f>
        <v>0</v>
      </c>
      <c r="M383" s="4">
        <f>IF(Table134[[#This Row],[Embarked]]="S",1,0)</f>
        <v>1</v>
      </c>
      <c r="N383" s="4">
        <f>IF(Table134[[#This Row],[Embarked]]="C",1,0)</f>
        <v>0</v>
      </c>
      <c r="O383" s="4">
        <f>IF(Table134[[#This Row],[Sex]]="male",1,0)</f>
        <v>1</v>
      </c>
      <c r="P383" s="4">
        <v>1</v>
      </c>
      <c r="AC383" s="12">
        <f>SUMPRODUCT(Table13[[#This Row],[SibSp]:[Ones]],$R$4:$AA$4)</f>
        <v>2.759775985326951E-2</v>
      </c>
      <c r="AD383" s="12">
        <f>SUMPRODUCT(Table134[[#This Row],[SibSp]:[Ones]],$R$5:$AA$5)</f>
        <v>-1.6150382195729029</v>
      </c>
      <c r="AE383" s="11">
        <f t="shared" si="15"/>
        <v>2.759775985326951E-2</v>
      </c>
      <c r="AF383" s="11">
        <f t="shared" si="16"/>
        <v>0</v>
      </c>
      <c r="AG383" s="11">
        <f t="shared" si="17"/>
        <v>2.759775985326951E-2</v>
      </c>
      <c r="AH383" s="11">
        <f>(Table134[[#This Row],[Survived]]-AG383)^2</f>
        <v>7.6163634891873429E-4</v>
      </c>
    </row>
    <row r="384" spans="1:34" x14ac:dyDescent="0.25">
      <c r="A384" s="4">
        <v>0</v>
      </c>
      <c r="B384" s="4" t="s">
        <v>9</v>
      </c>
      <c r="C384" s="4">
        <v>3</v>
      </c>
      <c r="D384" s="4" t="s">
        <v>8</v>
      </c>
      <c r="E384" s="4">
        <v>22</v>
      </c>
      <c r="F384" s="5">
        <v>7.5208000000000004</v>
      </c>
      <c r="G384" s="4">
        <v>0</v>
      </c>
      <c r="H384" s="4">
        <v>0</v>
      </c>
      <c r="I384" s="11">
        <f>Table134[[#This Row],[Age]]/$E$1</f>
        <v>0.27500000000000002</v>
      </c>
      <c r="J384" s="11">
        <f>LOG10(Table134[[#This Row],[Fare]]+1)</f>
        <v>0.93048037167691311</v>
      </c>
      <c r="K384" s="4">
        <f>IF(Table134[[#This Row],[Pclass]]=1,1,0)</f>
        <v>0</v>
      </c>
      <c r="L384" s="4">
        <f>IF(Table134[[#This Row],[Pclass]]=2,1,0)</f>
        <v>0</v>
      </c>
      <c r="M384" s="4">
        <f>IF(Table134[[#This Row],[Embarked]]="S",1,0)</f>
        <v>1</v>
      </c>
      <c r="N384" s="4">
        <f>IF(Table134[[#This Row],[Embarked]]="C",1,0)</f>
        <v>0</v>
      </c>
      <c r="O384" s="4">
        <f>IF(Table134[[#This Row],[Sex]]="male",1,0)</f>
        <v>1</v>
      </c>
      <c r="P384" s="4">
        <v>1</v>
      </c>
      <c r="AC384" s="12">
        <f>SUMPRODUCT(Table13[[#This Row],[SibSp]:[Ones]],$R$4:$AA$4)</f>
        <v>0.13677628556447652</v>
      </c>
      <c r="AD384" s="12">
        <f>SUMPRODUCT(Table134[[#This Row],[SibSp]:[Ones]],$R$5:$AA$5)</f>
        <v>-1.5246343222047611</v>
      </c>
      <c r="AE384" s="11">
        <f t="shared" si="15"/>
        <v>0.13677628556447652</v>
      </c>
      <c r="AF384" s="11">
        <f t="shared" si="16"/>
        <v>0</v>
      </c>
      <c r="AG384" s="11">
        <f t="shared" si="17"/>
        <v>0.13677628556447652</v>
      </c>
      <c r="AH384" s="11">
        <f>(Table134[[#This Row],[Survived]]-AG384)^2</f>
        <v>1.8707752292815228E-2</v>
      </c>
    </row>
    <row r="385" spans="1:34" x14ac:dyDescent="0.25">
      <c r="A385" s="4">
        <v>1</v>
      </c>
      <c r="B385" s="4" t="s">
        <v>9</v>
      </c>
      <c r="C385" s="4">
        <v>3</v>
      </c>
      <c r="D385" s="4" t="s">
        <v>10</v>
      </c>
      <c r="E385" s="4">
        <v>2</v>
      </c>
      <c r="F385" s="5">
        <v>12.2875</v>
      </c>
      <c r="G385" s="4">
        <v>0</v>
      </c>
      <c r="H385" s="4">
        <v>1</v>
      </c>
      <c r="I385" s="11">
        <f>Table134[[#This Row],[Age]]/$E$1</f>
        <v>2.5000000000000001E-2</v>
      </c>
      <c r="J385" s="11">
        <f>LOG10(Table134[[#This Row],[Fare]]+1)</f>
        <v>1.1234432775313532</v>
      </c>
      <c r="K385" s="4">
        <f>IF(Table134[[#This Row],[Pclass]]=1,1,0)</f>
        <v>0</v>
      </c>
      <c r="L385" s="4">
        <f>IF(Table134[[#This Row],[Pclass]]=2,1,0)</f>
        <v>0</v>
      </c>
      <c r="M385" s="4">
        <f>IF(Table134[[#This Row],[Embarked]]="S",1,0)</f>
        <v>1</v>
      </c>
      <c r="N385" s="4">
        <f>IF(Table134[[#This Row],[Embarked]]="C",1,0)</f>
        <v>0</v>
      </c>
      <c r="O385" s="4">
        <f>IF(Table134[[#This Row],[Sex]]="male",1,0)</f>
        <v>0</v>
      </c>
      <c r="P385" s="4">
        <v>1</v>
      </c>
      <c r="AC385" s="12">
        <f>SUMPRODUCT(Table13[[#This Row],[SibSp]:[Ones]],$R$4:$AA$4)</f>
        <v>0.76469218288338969</v>
      </c>
      <c r="AD385" s="12">
        <f>SUMPRODUCT(Table134[[#This Row],[SibSp]:[Ones]],$R$5:$AA$5)</f>
        <v>-1.9786309768402195</v>
      </c>
      <c r="AE385" s="11">
        <f t="shared" si="15"/>
        <v>0.76469218288338969</v>
      </c>
      <c r="AF385" s="11">
        <f t="shared" si="16"/>
        <v>0</v>
      </c>
      <c r="AG385" s="11">
        <f t="shared" si="17"/>
        <v>0.76469218288338969</v>
      </c>
      <c r="AH385" s="11">
        <f>(Table134[[#This Row],[Survived]]-AG385)^2</f>
        <v>5.5369768796184125E-2</v>
      </c>
    </row>
    <row r="386" spans="1:34" x14ac:dyDescent="0.25">
      <c r="A386" s="4">
        <v>0</v>
      </c>
      <c r="B386" s="4" t="s">
        <v>9</v>
      </c>
      <c r="C386" s="4">
        <v>3</v>
      </c>
      <c r="D386" s="4" t="s">
        <v>8</v>
      </c>
      <c r="E386" s="4">
        <v>9</v>
      </c>
      <c r="F386" s="5">
        <v>46.9</v>
      </c>
      <c r="G386" s="4">
        <v>5</v>
      </c>
      <c r="H386" s="4">
        <v>2</v>
      </c>
      <c r="I386" s="11">
        <f>Table134[[#This Row],[Age]]/$E$1</f>
        <v>0.1125</v>
      </c>
      <c r="J386" s="11">
        <f>LOG10(Table134[[#This Row],[Fare]]+1)</f>
        <v>1.6803355134145632</v>
      </c>
      <c r="K386" s="4">
        <f>IF(Table134[[#This Row],[Pclass]]=1,1,0)</f>
        <v>0</v>
      </c>
      <c r="L386" s="4">
        <f>IF(Table134[[#This Row],[Pclass]]=2,1,0)</f>
        <v>0</v>
      </c>
      <c r="M386" s="4">
        <f>IF(Table134[[#This Row],[Embarked]]="S",1,0)</f>
        <v>1</v>
      </c>
      <c r="N386" s="4">
        <f>IF(Table134[[#This Row],[Embarked]]="C",1,0)</f>
        <v>0</v>
      </c>
      <c r="O386" s="4">
        <f>IF(Table134[[#This Row],[Sex]]="male",1,0)</f>
        <v>1</v>
      </c>
      <c r="P386" s="4">
        <v>1</v>
      </c>
      <c r="AC386" s="12">
        <f>SUMPRODUCT(Table13[[#This Row],[SibSp]:[Ones]],$R$4:$AA$4)</f>
        <v>-4.9519594063002326E-2</v>
      </c>
      <c r="AD386" s="12">
        <f>SUMPRODUCT(Table134[[#This Row],[SibSp]:[Ones]],$R$5:$AA$5)</f>
        <v>-3.3557264843242471</v>
      </c>
      <c r="AE386" s="11">
        <f t="shared" si="15"/>
        <v>0</v>
      </c>
      <c r="AF386" s="11">
        <f t="shared" si="16"/>
        <v>0</v>
      </c>
      <c r="AG386" s="11">
        <f t="shared" si="17"/>
        <v>0</v>
      </c>
      <c r="AH386" s="11">
        <f>(Table134[[#This Row],[Survived]]-AG386)^2</f>
        <v>0</v>
      </c>
    </row>
    <row r="387" spans="1:34" x14ac:dyDescent="0.25">
      <c r="A387" s="4">
        <v>0</v>
      </c>
      <c r="B387" s="4" t="s">
        <v>9</v>
      </c>
      <c r="C387" s="4">
        <v>3</v>
      </c>
      <c r="D387" s="4" t="s">
        <v>8</v>
      </c>
      <c r="E387" s="4">
        <v>50</v>
      </c>
      <c r="F387" s="5">
        <v>8.0500000000000007</v>
      </c>
      <c r="G387" s="4">
        <v>0</v>
      </c>
      <c r="H387" s="4">
        <v>0</v>
      </c>
      <c r="I387" s="11">
        <f>Table134[[#This Row],[Age]]/$E$1</f>
        <v>0.625</v>
      </c>
      <c r="J387" s="11">
        <f>LOG10(Table134[[#This Row],[Fare]]+1)</f>
        <v>0.9566485792052033</v>
      </c>
      <c r="K387" s="4">
        <f>IF(Table134[[#This Row],[Pclass]]=1,1,0)</f>
        <v>0</v>
      </c>
      <c r="L387" s="4">
        <f>IF(Table134[[#This Row],[Pclass]]=2,1,0)</f>
        <v>0</v>
      </c>
      <c r="M387" s="4">
        <f>IF(Table134[[#This Row],[Embarked]]="S",1,0)</f>
        <v>1</v>
      </c>
      <c r="N387" s="4">
        <f>IF(Table134[[#This Row],[Embarked]]="C",1,0)</f>
        <v>0</v>
      </c>
      <c r="O387" s="4">
        <f>IF(Table134[[#This Row],[Sex]]="male",1,0)</f>
        <v>1</v>
      </c>
      <c r="P387" s="4">
        <v>1</v>
      </c>
      <c r="AC387" s="12">
        <f>SUMPRODUCT(Table13[[#This Row],[SibSp]:[Ones]],$R$4:$AA$4)</f>
        <v>-6.4642289267842101E-2</v>
      </c>
      <c r="AD387" s="12">
        <f>SUMPRODUCT(Table134[[#This Row],[SibSp]:[Ones]],$R$5:$AA$5)</f>
        <v>-1.5058855915177538</v>
      </c>
      <c r="AE387" s="11">
        <f t="shared" si="15"/>
        <v>0</v>
      </c>
      <c r="AF387" s="11">
        <f t="shared" si="16"/>
        <v>0</v>
      </c>
      <c r="AG387" s="11">
        <f t="shared" si="17"/>
        <v>0</v>
      </c>
      <c r="AH387" s="11">
        <f>(Table134[[#This Row],[Survived]]-AG387)^2</f>
        <v>0</v>
      </c>
    </row>
    <row r="388" spans="1:34" x14ac:dyDescent="0.25">
      <c r="A388" s="4">
        <v>1</v>
      </c>
      <c r="B388" s="4" t="s">
        <v>9</v>
      </c>
      <c r="C388" s="4">
        <v>3</v>
      </c>
      <c r="D388" s="4" t="s">
        <v>10</v>
      </c>
      <c r="E388" s="4">
        <v>63</v>
      </c>
      <c r="F388" s="5">
        <v>9.5875000000000004</v>
      </c>
      <c r="G388" s="4">
        <v>0</v>
      </c>
      <c r="H388" s="4">
        <v>0</v>
      </c>
      <c r="I388" s="11">
        <f>Table134[[#This Row],[Age]]/$E$1</f>
        <v>0.78749999999999998</v>
      </c>
      <c r="J388" s="11">
        <f>LOG10(Table134[[#This Row],[Fare]]+1)</f>
        <v>1.0247934233387634</v>
      </c>
      <c r="K388" s="4">
        <f>IF(Table134[[#This Row],[Pclass]]=1,1,0)</f>
        <v>0</v>
      </c>
      <c r="L388" s="4">
        <f>IF(Table134[[#This Row],[Pclass]]=2,1,0)</f>
        <v>0</v>
      </c>
      <c r="M388" s="4">
        <f>IF(Table134[[#This Row],[Embarked]]="S",1,0)</f>
        <v>1</v>
      </c>
      <c r="N388" s="4">
        <f>IF(Table134[[#This Row],[Embarked]]="C",1,0)</f>
        <v>0</v>
      </c>
      <c r="O388" s="4">
        <f>IF(Table134[[#This Row],[Sex]]="male",1,0)</f>
        <v>0</v>
      </c>
      <c r="P388" s="4">
        <v>1</v>
      </c>
      <c r="AC388" s="12">
        <f>SUMPRODUCT(Table13[[#This Row],[SibSp]:[Ones]],$R$4:$AA$4)</f>
        <v>0.33331957645735982</v>
      </c>
      <c r="AD388" s="12">
        <f>SUMPRODUCT(Table134[[#This Row],[SibSp]:[Ones]],$R$5:$AA$5)</f>
        <v>-1.4532681998140546</v>
      </c>
      <c r="AE388" s="11">
        <f t="shared" si="15"/>
        <v>0.33331957645735982</v>
      </c>
      <c r="AF388" s="11">
        <f t="shared" si="16"/>
        <v>0</v>
      </c>
      <c r="AG388" s="11">
        <f t="shared" si="17"/>
        <v>0.33331957645735982</v>
      </c>
      <c r="AH388" s="11">
        <f>(Table134[[#This Row],[Survived]]-AG388)^2</f>
        <v>0.44446278713499415</v>
      </c>
    </row>
    <row r="389" spans="1:34" x14ac:dyDescent="0.25">
      <c r="A389" s="4">
        <v>1</v>
      </c>
      <c r="B389" s="4" t="s">
        <v>11</v>
      </c>
      <c r="C389" s="4">
        <v>1</v>
      </c>
      <c r="D389" s="4" t="s">
        <v>8</v>
      </c>
      <c r="E389" s="4">
        <v>25</v>
      </c>
      <c r="F389" s="5">
        <v>91.0792</v>
      </c>
      <c r="G389" s="4">
        <v>1</v>
      </c>
      <c r="H389" s="4">
        <v>0</v>
      </c>
      <c r="I389" s="11">
        <f>Table134[[#This Row],[Age]]/$E$1</f>
        <v>0.3125</v>
      </c>
      <c r="J389" s="11">
        <f>LOG10(Table134[[#This Row],[Fare]]+1)</f>
        <v>1.9641615374126258</v>
      </c>
      <c r="K389" s="4">
        <f>IF(Table134[[#This Row],[Pclass]]=1,1,0)</f>
        <v>1</v>
      </c>
      <c r="L389" s="4">
        <f>IF(Table134[[#This Row],[Pclass]]=2,1,0)</f>
        <v>0</v>
      </c>
      <c r="M389" s="4">
        <f>IF(Table134[[#This Row],[Embarked]]="S",1,0)</f>
        <v>0</v>
      </c>
      <c r="N389" s="4">
        <f>IF(Table134[[#This Row],[Embarked]]="C",1,0)</f>
        <v>1</v>
      </c>
      <c r="O389" s="4">
        <f>IF(Table134[[#This Row],[Sex]]="male",1,0)</f>
        <v>1</v>
      </c>
      <c r="P389" s="4">
        <v>1</v>
      </c>
      <c r="AC389" s="12">
        <f>SUMPRODUCT(Table13[[#This Row],[SibSp]:[Ones]],$R$4:$AA$4)</f>
        <v>0.55021646917650069</v>
      </c>
      <c r="AD389" s="12">
        <f>SUMPRODUCT(Table134[[#This Row],[SibSp]:[Ones]],$R$5:$AA$5)</f>
        <v>-1.8584335762011441</v>
      </c>
      <c r="AE389" s="11">
        <f t="shared" ref="AE389:AE452" si="18">IF(AC389&lt;0,0,AC389)</f>
        <v>0.55021646917650069</v>
      </c>
      <c r="AF389" s="11">
        <f t="shared" ref="AF389:AF452" si="19">IF(AD389&lt;0,0,AD389)</f>
        <v>0</v>
      </c>
      <c r="AG389" s="11">
        <f t="shared" ref="AG389:AG452" si="20">AE389+AF389</f>
        <v>0.55021646917650069</v>
      </c>
      <c r="AH389" s="11">
        <f>(Table134[[#This Row],[Survived]]-AG389)^2</f>
        <v>0.20230522460005376</v>
      </c>
    </row>
    <row r="390" spans="1:34" x14ac:dyDescent="0.25">
      <c r="A390" s="4">
        <v>1</v>
      </c>
      <c r="B390" s="4" t="s">
        <v>9</v>
      </c>
      <c r="C390" s="4">
        <v>1</v>
      </c>
      <c r="D390" s="4" t="s">
        <v>10</v>
      </c>
      <c r="E390" s="4">
        <v>35</v>
      </c>
      <c r="F390" s="5">
        <v>90</v>
      </c>
      <c r="G390" s="4">
        <v>1</v>
      </c>
      <c r="H390" s="4">
        <v>0</v>
      </c>
      <c r="I390" s="11">
        <f>Table134[[#This Row],[Age]]/$E$1</f>
        <v>0.4375</v>
      </c>
      <c r="J390" s="11">
        <f>LOG10(Table134[[#This Row],[Fare]]+1)</f>
        <v>1.9590413923210936</v>
      </c>
      <c r="K390" s="4">
        <f>IF(Table134[[#This Row],[Pclass]]=1,1,0)</f>
        <v>1</v>
      </c>
      <c r="L390" s="4">
        <f>IF(Table134[[#This Row],[Pclass]]=2,1,0)</f>
        <v>0</v>
      </c>
      <c r="M390" s="4">
        <f>IF(Table134[[#This Row],[Embarked]]="S",1,0)</f>
        <v>1</v>
      </c>
      <c r="N390" s="4">
        <f>IF(Table134[[#This Row],[Embarked]]="C",1,0)</f>
        <v>0</v>
      </c>
      <c r="O390" s="4">
        <f>IF(Table134[[#This Row],[Sex]]="male",1,0)</f>
        <v>0</v>
      </c>
      <c r="P390" s="4">
        <v>1</v>
      </c>
      <c r="AC390" s="12">
        <f>SUMPRODUCT(Table13[[#This Row],[SibSp]:[Ones]],$R$4:$AA$4)</f>
        <v>0.89829082441588659</v>
      </c>
      <c r="AD390" s="12">
        <f>SUMPRODUCT(Table134[[#This Row],[SibSp]:[Ones]],$R$5:$AA$5)</f>
        <v>-2.3590992269094579</v>
      </c>
      <c r="AE390" s="11">
        <f t="shared" si="18"/>
        <v>0.89829082441588659</v>
      </c>
      <c r="AF390" s="11">
        <f t="shared" si="19"/>
        <v>0</v>
      </c>
      <c r="AG390" s="11">
        <f t="shared" si="20"/>
        <v>0.89829082441588659</v>
      </c>
      <c r="AH390" s="11">
        <f>(Table134[[#This Row],[Survived]]-AG390)^2</f>
        <v>1.0344756398000012E-2</v>
      </c>
    </row>
    <row r="391" spans="1:34" x14ac:dyDescent="0.25">
      <c r="A391" s="4">
        <v>0</v>
      </c>
      <c r="B391" s="4" t="s">
        <v>11</v>
      </c>
      <c r="C391" s="4">
        <v>1</v>
      </c>
      <c r="D391" s="4" t="s">
        <v>8</v>
      </c>
      <c r="E391" s="4">
        <v>58</v>
      </c>
      <c r="F391" s="5">
        <v>29.7</v>
      </c>
      <c r="G391" s="4">
        <v>0</v>
      </c>
      <c r="H391" s="4">
        <v>0</v>
      </c>
      <c r="I391" s="11">
        <f>Table134[[#This Row],[Age]]/$E$1</f>
        <v>0.72499999999999998</v>
      </c>
      <c r="J391" s="11">
        <f>LOG10(Table134[[#This Row],[Fare]]+1)</f>
        <v>1.4871383754771865</v>
      </c>
      <c r="K391" s="4">
        <f>IF(Table134[[#This Row],[Pclass]]=1,1,0)</f>
        <v>1</v>
      </c>
      <c r="L391" s="4">
        <f>IF(Table134[[#This Row],[Pclass]]=2,1,0)</f>
        <v>0</v>
      </c>
      <c r="M391" s="4">
        <f>IF(Table134[[#This Row],[Embarked]]="S",1,0)</f>
        <v>0</v>
      </c>
      <c r="N391" s="4">
        <f>IF(Table134[[#This Row],[Embarked]]="C",1,0)</f>
        <v>1</v>
      </c>
      <c r="O391" s="4">
        <f>IF(Table134[[#This Row],[Sex]]="male",1,0)</f>
        <v>1</v>
      </c>
      <c r="P391" s="4">
        <v>1</v>
      </c>
      <c r="AC391" s="12">
        <f>SUMPRODUCT(Table13[[#This Row],[SibSp]:[Ones]],$R$4:$AA$4)</f>
        <v>0.34577550071749363</v>
      </c>
      <c r="AD391" s="12">
        <f>SUMPRODUCT(Table134[[#This Row],[SibSp]:[Ones]],$R$5:$AA$5)</f>
        <v>-1.4060112001345428</v>
      </c>
      <c r="AE391" s="11">
        <f t="shared" si="18"/>
        <v>0.34577550071749363</v>
      </c>
      <c r="AF391" s="11">
        <f t="shared" si="19"/>
        <v>0</v>
      </c>
      <c r="AG391" s="11">
        <f t="shared" si="20"/>
        <v>0.34577550071749363</v>
      </c>
      <c r="AH391" s="11">
        <f>(Table134[[#This Row],[Survived]]-AG391)^2</f>
        <v>0.11956069689643344</v>
      </c>
    </row>
    <row r="392" spans="1:34" x14ac:dyDescent="0.25">
      <c r="A392" s="4">
        <v>0</v>
      </c>
      <c r="B392" s="4" t="s">
        <v>9</v>
      </c>
      <c r="C392" s="4">
        <v>3</v>
      </c>
      <c r="D392" s="4" t="s">
        <v>8</v>
      </c>
      <c r="E392" s="4">
        <v>30</v>
      </c>
      <c r="F392" s="5">
        <v>8.0500000000000007</v>
      </c>
      <c r="G392" s="4">
        <v>0</v>
      </c>
      <c r="H392" s="4">
        <v>0</v>
      </c>
      <c r="I392" s="11">
        <f>Table134[[#This Row],[Age]]/$E$1</f>
        <v>0.375</v>
      </c>
      <c r="J392" s="11">
        <f>LOG10(Table134[[#This Row],[Fare]]+1)</f>
        <v>0.9566485792052033</v>
      </c>
      <c r="K392" s="4">
        <f>IF(Table134[[#This Row],[Pclass]]=1,1,0)</f>
        <v>0</v>
      </c>
      <c r="L392" s="4">
        <f>IF(Table134[[#This Row],[Pclass]]=2,1,0)</f>
        <v>0</v>
      </c>
      <c r="M392" s="4">
        <f>IF(Table134[[#This Row],[Embarked]]="S",1,0)</f>
        <v>1</v>
      </c>
      <c r="N392" s="4">
        <f>IF(Table134[[#This Row],[Embarked]]="C",1,0)</f>
        <v>0</v>
      </c>
      <c r="O392" s="4">
        <f>IF(Table134[[#This Row],[Sex]]="male",1,0)</f>
        <v>1</v>
      </c>
      <c r="P392" s="4">
        <v>1</v>
      </c>
      <c r="AC392" s="12">
        <f>SUMPRODUCT(Table13[[#This Row],[SibSp]:[Ones]],$R$4:$AA$4)</f>
        <v>8.0125020174846462E-2</v>
      </c>
      <c r="AD392" s="12">
        <f>SUMPRODUCT(Table134[[#This Row],[SibSp]:[Ones]],$R$5:$AA$5)</f>
        <v>-1.5308960475957385</v>
      </c>
      <c r="AE392" s="11">
        <f t="shared" si="18"/>
        <v>8.0125020174846462E-2</v>
      </c>
      <c r="AF392" s="11">
        <f t="shared" si="19"/>
        <v>0</v>
      </c>
      <c r="AG392" s="11">
        <f t="shared" si="20"/>
        <v>8.0125020174846462E-2</v>
      </c>
      <c r="AH392" s="11">
        <f>(Table134[[#This Row],[Survived]]-AG392)^2</f>
        <v>6.4200188580195525E-3</v>
      </c>
    </row>
    <row r="393" spans="1:34" x14ac:dyDescent="0.25">
      <c r="A393" s="4">
        <v>1</v>
      </c>
      <c r="B393" s="4" t="s">
        <v>9</v>
      </c>
      <c r="C393" s="4">
        <v>3</v>
      </c>
      <c r="D393" s="4" t="s">
        <v>8</v>
      </c>
      <c r="E393" s="4">
        <v>9</v>
      </c>
      <c r="F393" s="5">
        <v>15.9</v>
      </c>
      <c r="G393" s="4">
        <v>1</v>
      </c>
      <c r="H393" s="4">
        <v>1</v>
      </c>
      <c r="I393" s="11">
        <f>Table134[[#This Row],[Age]]/$E$1</f>
        <v>0.1125</v>
      </c>
      <c r="J393" s="11">
        <f>LOG10(Table134[[#This Row],[Fare]]+1)</f>
        <v>1.2278867046136734</v>
      </c>
      <c r="K393" s="4">
        <f>IF(Table134[[#This Row],[Pclass]]=1,1,0)</f>
        <v>0</v>
      </c>
      <c r="L393" s="4">
        <f>IF(Table134[[#This Row],[Pclass]]=2,1,0)</f>
        <v>0</v>
      </c>
      <c r="M393" s="4">
        <f>IF(Table134[[#This Row],[Embarked]]="S",1,0)</f>
        <v>1</v>
      </c>
      <c r="N393" s="4">
        <f>IF(Table134[[#This Row],[Embarked]]="C",1,0)</f>
        <v>0</v>
      </c>
      <c r="O393" s="4">
        <f>IF(Table134[[#This Row],[Sex]]="male",1,0)</f>
        <v>1</v>
      </c>
      <c r="P393" s="4">
        <v>1</v>
      </c>
      <c r="AC393" s="12">
        <f>SUMPRODUCT(Table13[[#This Row],[SibSp]:[Ones]],$R$4:$AA$4)</f>
        <v>0.1729298755305777</v>
      </c>
      <c r="AD393" s="12">
        <f>SUMPRODUCT(Table134[[#This Row],[SibSp]:[Ones]],$R$5:$AA$5)</f>
        <v>-2.2281592161121626</v>
      </c>
      <c r="AE393" s="11">
        <f t="shared" si="18"/>
        <v>0.1729298755305777</v>
      </c>
      <c r="AF393" s="11">
        <f t="shared" si="19"/>
        <v>0</v>
      </c>
      <c r="AG393" s="11">
        <f t="shared" si="20"/>
        <v>0.1729298755305777</v>
      </c>
      <c r="AH393" s="11">
        <f>(Table134[[#This Row],[Survived]]-AG393)^2</f>
        <v>0.68404499078986569</v>
      </c>
    </row>
    <row r="394" spans="1:34" x14ac:dyDescent="0.25">
      <c r="A394" s="4">
        <v>0</v>
      </c>
      <c r="B394" s="4" t="s">
        <v>9</v>
      </c>
      <c r="C394" s="4">
        <v>3</v>
      </c>
      <c r="D394" s="4" t="s">
        <v>8</v>
      </c>
      <c r="E394" s="4">
        <v>21</v>
      </c>
      <c r="F394" s="5">
        <v>7.25</v>
      </c>
      <c r="G394" s="4">
        <v>0</v>
      </c>
      <c r="H394" s="4">
        <v>0</v>
      </c>
      <c r="I394" s="11">
        <f>Table134[[#This Row],[Age]]/$E$1</f>
        <v>0.26250000000000001</v>
      </c>
      <c r="J394" s="11">
        <f>LOG10(Table134[[#This Row],[Fare]]+1)</f>
        <v>0.91645394854992512</v>
      </c>
      <c r="K394" s="4">
        <f>IF(Table134[[#This Row],[Pclass]]=1,1,0)</f>
        <v>0</v>
      </c>
      <c r="L394" s="4">
        <f>IF(Table134[[#This Row],[Pclass]]=2,1,0)</f>
        <v>0</v>
      </c>
      <c r="M394" s="4">
        <f>IF(Table134[[#This Row],[Embarked]]="S",1,0)</f>
        <v>1</v>
      </c>
      <c r="N394" s="4">
        <f>IF(Table134[[#This Row],[Embarked]]="C",1,0)</f>
        <v>0</v>
      </c>
      <c r="O394" s="4">
        <f>IF(Table134[[#This Row],[Sex]]="male",1,0)</f>
        <v>1</v>
      </c>
      <c r="P394" s="4">
        <v>1</v>
      </c>
      <c r="AC394" s="12">
        <f>SUMPRODUCT(Table13[[#This Row],[SibSp]:[Ones]],$R$4:$AA$4)</f>
        <v>0.14334160547832342</v>
      </c>
      <c r="AD394" s="12">
        <f>SUMPRODUCT(Table134[[#This Row],[SibSp]:[Ones]],$R$5:$AA$5)</f>
        <v>-1.5171661543833397</v>
      </c>
      <c r="AE394" s="11">
        <f t="shared" si="18"/>
        <v>0.14334160547832342</v>
      </c>
      <c r="AF394" s="11">
        <f t="shared" si="19"/>
        <v>0</v>
      </c>
      <c r="AG394" s="11">
        <f t="shared" si="20"/>
        <v>0.14334160547832342</v>
      </c>
      <c r="AH394" s="11">
        <f>(Table134[[#This Row],[Survived]]-AG394)^2</f>
        <v>2.054681586110332E-2</v>
      </c>
    </row>
    <row r="395" spans="1:34" x14ac:dyDescent="0.25">
      <c r="A395" s="4">
        <v>0</v>
      </c>
      <c r="B395" s="4" t="s">
        <v>9</v>
      </c>
      <c r="C395" s="4">
        <v>1</v>
      </c>
      <c r="D395" s="4" t="s">
        <v>8</v>
      </c>
      <c r="E395" s="4">
        <v>55</v>
      </c>
      <c r="F395" s="5">
        <v>30.5</v>
      </c>
      <c r="G395" s="4">
        <v>0</v>
      </c>
      <c r="H395" s="4">
        <v>0</v>
      </c>
      <c r="I395" s="11">
        <f>Table134[[#This Row],[Age]]/$E$1</f>
        <v>0.6875</v>
      </c>
      <c r="J395" s="11">
        <f>LOG10(Table134[[#This Row],[Fare]]+1)</f>
        <v>1.4983105537896004</v>
      </c>
      <c r="K395" s="4">
        <f>IF(Table134[[#This Row],[Pclass]]=1,1,0)</f>
        <v>1</v>
      </c>
      <c r="L395" s="4">
        <f>IF(Table134[[#This Row],[Pclass]]=2,1,0)</f>
        <v>0</v>
      </c>
      <c r="M395" s="4">
        <f>IF(Table134[[#This Row],[Embarked]]="S",1,0)</f>
        <v>1</v>
      </c>
      <c r="N395" s="4">
        <f>IF(Table134[[#This Row],[Embarked]]="C",1,0)</f>
        <v>0</v>
      </c>
      <c r="O395" s="4">
        <f>IF(Table134[[#This Row],[Sex]]="male",1,0)</f>
        <v>1</v>
      </c>
      <c r="P395" s="4">
        <v>1</v>
      </c>
      <c r="AC395" s="12">
        <f>SUMPRODUCT(Table13[[#This Row],[SibSp]:[Ones]],$R$4:$AA$4)</f>
        <v>0.29993963333776275</v>
      </c>
      <c r="AD395" s="12">
        <f>SUMPRODUCT(Table134[[#This Row],[SibSp]:[Ones]],$R$5:$AA$5)</f>
        <v>-2.0117795792837185</v>
      </c>
      <c r="AE395" s="11">
        <f t="shared" si="18"/>
        <v>0.29993963333776275</v>
      </c>
      <c r="AF395" s="11">
        <f t="shared" si="19"/>
        <v>0</v>
      </c>
      <c r="AG395" s="11">
        <f t="shared" si="20"/>
        <v>0.29993963333776275</v>
      </c>
      <c r="AH395" s="11">
        <f>(Table134[[#This Row],[Survived]]-AG395)^2</f>
        <v>8.9963783646791556E-2</v>
      </c>
    </row>
    <row r="396" spans="1:34" x14ac:dyDescent="0.25">
      <c r="A396" s="4">
        <v>0</v>
      </c>
      <c r="B396" s="4" t="s">
        <v>11</v>
      </c>
      <c r="C396" s="4">
        <v>1</v>
      </c>
      <c r="D396" s="4" t="s">
        <v>8</v>
      </c>
      <c r="E396" s="4">
        <v>71</v>
      </c>
      <c r="F396" s="5">
        <v>49.504199999999997</v>
      </c>
      <c r="G396" s="4">
        <v>0</v>
      </c>
      <c r="H396" s="4">
        <v>0</v>
      </c>
      <c r="I396" s="11">
        <f>Table134[[#This Row],[Age]]/$E$1</f>
        <v>0.88749999999999996</v>
      </c>
      <c r="J396" s="11">
        <f>LOG10(Table134[[#This Row],[Fare]]+1)</f>
        <v>1.7033274961578131</v>
      </c>
      <c r="K396" s="4">
        <f>IF(Table134[[#This Row],[Pclass]]=1,1,0)</f>
        <v>1</v>
      </c>
      <c r="L396" s="4">
        <f>IF(Table134[[#This Row],[Pclass]]=2,1,0)</f>
        <v>0</v>
      </c>
      <c r="M396" s="4">
        <f>IF(Table134[[#This Row],[Embarked]]="S",1,0)</f>
        <v>0</v>
      </c>
      <c r="N396" s="4">
        <f>IF(Table134[[#This Row],[Embarked]]="C",1,0)</f>
        <v>1</v>
      </c>
      <c r="O396" s="4">
        <f>IF(Table134[[#This Row],[Sex]]="male",1,0)</f>
        <v>1</v>
      </c>
      <c r="P396" s="4">
        <v>1</v>
      </c>
      <c r="AC396" s="12">
        <f>SUMPRODUCT(Table13[[#This Row],[SibSp]:[Ones]],$R$4:$AA$4)</f>
        <v>0.2620503941010075</v>
      </c>
      <c r="AD396" s="12">
        <f>SUMPRODUCT(Table134[[#This Row],[SibSp]:[Ones]],$R$5:$AA$5)</f>
        <v>-1.5241354959059927</v>
      </c>
      <c r="AE396" s="11">
        <f t="shared" si="18"/>
        <v>0.2620503941010075</v>
      </c>
      <c r="AF396" s="11">
        <f t="shared" si="19"/>
        <v>0</v>
      </c>
      <c r="AG396" s="11">
        <f t="shared" si="20"/>
        <v>0.2620503941010075</v>
      </c>
      <c r="AH396" s="11">
        <f>(Table134[[#This Row],[Survived]]-AG396)^2</f>
        <v>6.867040904849335E-2</v>
      </c>
    </row>
    <row r="397" spans="1:34" x14ac:dyDescent="0.25">
      <c r="A397" s="4">
        <v>0</v>
      </c>
      <c r="B397" s="4" t="s">
        <v>9</v>
      </c>
      <c r="C397" s="4">
        <v>3</v>
      </c>
      <c r="D397" s="4" t="s">
        <v>8</v>
      </c>
      <c r="E397" s="4">
        <v>21</v>
      </c>
      <c r="F397" s="5">
        <v>8.0500000000000007</v>
      </c>
      <c r="G397" s="4">
        <v>0</v>
      </c>
      <c r="H397" s="4">
        <v>0</v>
      </c>
      <c r="I397" s="11">
        <f>Table134[[#This Row],[Age]]/$E$1</f>
        <v>0.26250000000000001</v>
      </c>
      <c r="J397" s="11">
        <f>LOG10(Table134[[#This Row],[Fare]]+1)</f>
        <v>0.9566485792052033</v>
      </c>
      <c r="K397" s="4">
        <f>IF(Table134[[#This Row],[Pclass]]=1,1,0)</f>
        <v>0</v>
      </c>
      <c r="L397" s="4">
        <f>IF(Table134[[#This Row],[Pclass]]=2,1,0)</f>
        <v>0</v>
      </c>
      <c r="M397" s="4">
        <f>IF(Table134[[#This Row],[Embarked]]="S",1,0)</f>
        <v>1</v>
      </c>
      <c r="N397" s="4">
        <f>IF(Table134[[#This Row],[Embarked]]="C",1,0)</f>
        <v>0</v>
      </c>
      <c r="O397" s="4">
        <f>IF(Table134[[#This Row],[Sex]]="male",1,0)</f>
        <v>1</v>
      </c>
      <c r="P397" s="4">
        <v>1</v>
      </c>
      <c r="AC397" s="12">
        <f>SUMPRODUCT(Table13[[#This Row],[SibSp]:[Ones]],$R$4:$AA$4)</f>
        <v>0.14527030942405639</v>
      </c>
      <c r="AD397" s="12">
        <f>SUMPRODUCT(Table134[[#This Row],[SibSp]:[Ones]],$R$5:$AA$5)</f>
        <v>-1.5421507528308316</v>
      </c>
      <c r="AE397" s="11">
        <f t="shared" si="18"/>
        <v>0.14527030942405639</v>
      </c>
      <c r="AF397" s="11">
        <f t="shared" si="19"/>
        <v>0</v>
      </c>
      <c r="AG397" s="11">
        <f t="shared" si="20"/>
        <v>0.14527030942405639</v>
      </c>
      <c r="AH397" s="11">
        <f>(Table134[[#This Row],[Survived]]-AG397)^2</f>
        <v>2.1103462800161087E-2</v>
      </c>
    </row>
    <row r="398" spans="1:34" x14ac:dyDescent="0.25">
      <c r="A398" s="4">
        <v>1</v>
      </c>
      <c r="B398" s="4" t="s">
        <v>11</v>
      </c>
      <c r="C398" s="4">
        <v>1</v>
      </c>
      <c r="D398" s="4" t="s">
        <v>10</v>
      </c>
      <c r="E398" s="4">
        <v>54</v>
      </c>
      <c r="F398" s="5">
        <v>78.2667</v>
      </c>
      <c r="G398" s="4">
        <v>1</v>
      </c>
      <c r="H398" s="4">
        <v>0</v>
      </c>
      <c r="I398" s="11">
        <f>Table134[[#This Row],[Age]]/$E$1</f>
        <v>0.67500000000000004</v>
      </c>
      <c r="J398" s="11">
        <f>LOG10(Table134[[#This Row],[Fare]]+1)</f>
        <v>1.8990907781931157</v>
      </c>
      <c r="K398" s="4">
        <f>IF(Table134[[#This Row],[Pclass]]=1,1,0)</f>
        <v>1</v>
      </c>
      <c r="L398" s="4">
        <f>IF(Table134[[#This Row],[Pclass]]=2,1,0)</f>
        <v>0</v>
      </c>
      <c r="M398" s="4">
        <f>IF(Table134[[#This Row],[Embarked]]="S",1,0)</f>
        <v>0</v>
      </c>
      <c r="N398" s="4">
        <f>IF(Table134[[#This Row],[Embarked]]="C",1,0)</f>
        <v>1</v>
      </c>
      <c r="O398" s="4">
        <f>IF(Table134[[#This Row],[Sex]]="male",1,0)</f>
        <v>0</v>
      </c>
      <c r="P398" s="4">
        <v>1</v>
      </c>
      <c r="AC398" s="12">
        <f>SUMPRODUCT(Table13[[#This Row],[SibSp]:[Ones]],$R$4:$AA$4)</f>
        <v>0.82597225396633722</v>
      </c>
      <c r="AD398" s="12">
        <f>SUMPRODUCT(Table134[[#This Row],[SibSp]:[Ones]],$R$5:$AA$5)</f>
        <v>-1.7030022731614083</v>
      </c>
      <c r="AE398" s="11">
        <f t="shared" si="18"/>
        <v>0.82597225396633722</v>
      </c>
      <c r="AF398" s="11">
        <f t="shared" si="19"/>
        <v>0</v>
      </c>
      <c r="AG398" s="11">
        <f t="shared" si="20"/>
        <v>0.82597225396633722</v>
      </c>
      <c r="AH398" s="11">
        <f>(Table134[[#This Row],[Survived]]-AG398)^2</f>
        <v>3.028565638955703E-2</v>
      </c>
    </row>
    <row r="399" spans="1:34" x14ac:dyDescent="0.25">
      <c r="A399" s="4">
        <v>0</v>
      </c>
      <c r="B399" s="4" t="s">
        <v>9</v>
      </c>
      <c r="C399" s="4">
        <v>1</v>
      </c>
      <c r="D399" s="4" t="s">
        <v>10</v>
      </c>
      <c r="E399" s="4">
        <v>25</v>
      </c>
      <c r="F399" s="5">
        <v>151.55000000000001</v>
      </c>
      <c r="G399" s="4">
        <v>1</v>
      </c>
      <c r="H399" s="4">
        <v>2</v>
      </c>
      <c r="I399" s="11">
        <f>Table134[[#This Row],[Age]]/$E$1</f>
        <v>0.3125</v>
      </c>
      <c r="J399" s="11">
        <f>LOG10(Table134[[#This Row],[Fare]]+1)</f>
        <v>2.1834122119784261</v>
      </c>
      <c r="K399" s="4">
        <f>IF(Table134[[#This Row],[Pclass]]=1,1,0)</f>
        <v>1</v>
      </c>
      <c r="L399" s="4">
        <f>IF(Table134[[#This Row],[Pclass]]=2,1,0)</f>
        <v>0</v>
      </c>
      <c r="M399" s="4">
        <f>IF(Table134[[#This Row],[Embarked]]="S",1,0)</f>
        <v>1</v>
      </c>
      <c r="N399" s="4">
        <f>IF(Table134[[#This Row],[Embarked]]="C",1,0)</f>
        <v>0</v>
      </c>
      <c r="O399" s="4">
        <f>IF(Table134[[#This Row],[Sex]]="male",1,0)</f>
        <v>0</v>
      </c>
      <c r="P399" s="4">
        <v>1</v>
      </c>
      <c r="AC399" s="12">
        <f>SUMPRODUCT(Table13[[#This Row],[SibSp]:[Ones]],$R$4:$AA$4)</f>
        <v>0.95163808781714365</v>
      </c>
      <c r="AD399" s="12">
        <f>SUMPRODUCT(Table134[[#This Row],[SibSp]:[Ones]],$R$5:$AA$5)</f>
        <v>-3.2865933710892463</v>
      </c>
      <c r="AE399" s="11">
        <f t="shared" si="18"/>
        <v>0.95163808781714365</v>
      </c>
      <c r="AF399" s="11">
        <f t="shared" si="19"/>
        <v>0</v>
      </c>
      <c r="AG399" s="11">
        <f t="shared" si="20"/>
        <v>0.95163808781714365</v>
      </c>
      <c r="AH399" s="11">
        <f>(Table134[[#This Row],[Survived]]-AG399)^2</f>
        <v>0.90561505018426958</v>
      </c>
    </row>
    <row r="400" spans="1:34" x14ac:dyDescent="0.25">
      <c r="A400" s="4">
        <v>0</v>
      </c>
      <c r="B400" s="4" t="s">
        <v>9</v>
      </c>
      <c r="C400" s="4">
        <v>3</v>
      </c>
      <c r="D400" s="4" t="s">
        <v>8</v>
      </c>
      <c r="E400" s="4">
        <v>24</v>
      </c>
      <c r="F400" s="5">
        <v>7.7957999999999998</v>
      </c>
      <c r="G400" s="4">
        <v>0</v>
      </c>
      <c r="H400" s="4">
        <v>0</v>
      </c>
      <c r="I400" s="11">
        <f>Table134[[#This Row],[Age]]/$E$1</f>
        <v>0.3</v>
      </c>
      <c r="J400" s="11">
        <f>LOG10(Table134[[#This Row],[Fare]]+1)</f>
        <v>0.94427534575879857</v>
      </c>
      <c r="K400" s="4">
        <f>IF(Table134[[#This Row],[Pclass]]=1,1,0)</f>
        <v>0</v>
      </c>
      <c r="L400" s="4">
        <f>IF(Table134[[#This Row],[Pclass]]=2,1,0)</f>
        <v>0</v>
      </c>
      <c r="M400" s="4">
        <f>IF(Table134[[#This Row],[Embarked]]="S",1,0)</f>
        <v>1</v>
      </c>
      <c r="N400" s="4">
        <f>IF(Table134[[#This Row],[Embarked]]="C",1,0)</f>
        <v>0</v>
      </c>
      <c r="O400" s="4">
        <f>IF(Table134[[#This Row],[Sex]]="male",1,0)</f>
        <v>1</v>
      </c>
      <c r="P400" s="4">
        <v>1</v>
      </c>
      <c r="AC400" s="12">
        <f>SUMPRODUCT(Table13[[#This Row],[SibSp]:[Ones]],$R$4:$AA$4)</f>
        <v>0.12296149429994252</v>
      </c>
      <c r="AD400" s="12">
        <f>SUMPRODUCT(Table134[[#This Row],[SibSp]:[Ones]],$R$5:$AA$5)</f>
        <v>-1.5307081007068144</v>
      </c>
      <c r="AE400" s="11">
        <f t="shared" si="18"/>
        <v>0.12296149429994252</v>
      </c>
      <c r="AF400" s="11">
        <f t="shared" si="19"/>
        <v>0</v>
      </c>
      <c r="AG400" s="11">
        <f t="shared" si="20"/>
        <v>0.12296149429994252</v>
      </c>
      <c r="AH400" s="11">
        <f>(Table134[[#This Row],[Survived]]-AG400)^2</f>
        <v>1.5119529080474797E-2</v>
      </c>
    </row>
    <row r="401" spans="1:34" x14ac:dyDescent="0.25">
      <c r="A401" s="4">
        <v>0</v>
      </c>
      <c r="B401" s="4" t="s">
        <v>9</v>
      </c>
      <c r="C401" s="4">
        <v>3</v>
      </c>
      <c r="D401" s="4" t="s">
        <v>8</v>
      </c>
      <c r="E401" s="4">
        <v>17</v>
      </c>
      <c r="F401" s="5">
        <v>8.6624999999999996</v>
      </c>
      <c r="G401" s="4">
        <v>0</v>
      </c>
      <c r="H401" s="4">
        <v>0</v>
      </c>
      <c r="I401" s="11">
        <f>Table134[[#This Row],[Age]]/$E$1</f>
        <v>0.21249999999999999</v>
      </c>
      <c r="J401" s="11">
        <f>LOG10(Table134[[#This Row],[Fare]]+1)</f>
        <v>0.98508950692638131</v>
      </c>
      <c r="K401" s="4">
        <f>IF(Table134[[#This Row],[Pclass]]=1,1,0)</f>
        <v>0</v>
      </c>
      <c r="L401" s="4">
        <f>IF(Table134[[#This Row],[Pclass]]=2,1,0)</f>
        <v>0</v>
      </c>
      <c r="M401" s="4">
        <f>IF(Table134[[#This Row],[Embarked]]="S",1,0)</f>
        <v>1</v>
      </c>
      <c r="N401" s="4">
        <f>IF(Table134[[#This Row],[Embarked]]="C",1,0)</f>
        <v>0</v>
      </c>
      <c r="O401" s="4">
        <f>IF(Table134[[#This Row],[Sex]]="male",1,0)</f>
        <v>1</v>
      </c>
      <c r="P401" s="4">
        <v>1</v>
      </c>
      <c r="AC401" s="12">
        <f>SUMPRODUCT(Table13[[#This Row],[SibSp]:[Ones]],$R$4:$AA$4)</f>
        <v>0.17558848417652329</v>
      </c>
      <c r="AD401" s="12">
        <f>SUMPRODUCT(Table134[[#This Row],[SibSp]:[Ones]],$R$5:$AA$5)</f>
        <v>-1.5648314530298515</v>
      </c>
      <c r="AE401" s="11">
        <f t="shared" si="18"/>
        <v>0.17558848417652329</v>
      </c>
      <c r="AF401" s="11">
        <f t="shared" si="19"/>
        <v>0</v>
      </c>
      <c r="AG401" s="11">
        <f t="shared" si="20"/>
        <v>0.17558848417652329</v>
      </c>
      <c r="AH401" s="11">
        <f>(Table134[[#This Row],[Survived]]-AG401)^2</f>
        <v>3.0831315775409169E-2</v>
      </c>
    </row>
    <row r="402" spans="1:34" x14ac:dyDescent="0.25">
      <c r="A402" s="4">
        <v>0</v>
      </c>
      <c r="B402" s="4" t="s">
        <v>12</v>
      </c>
      <c r="C402" s="4">
        <v>3</v>
      </c>
      <c r="D402" s="4" t="s">
        <v>10</v>
      </c>
      <c r="E402" s="4">
        <v>21</v>
      </c>
      <c r="F402" s="5">
        <v>7.75</v>
      </c>
      <c r="G402" s="4">
        <v>0</v>
      </c>
      <c r="H402" s="4">
        <v>0</v>
      </c>
      <c r="I402" s="11">
        <f>Table134[[#This Row],[Age]]/$E$1</f>
        <v>0.26250000000000001</v>
      </c>
      <c r="J402" s="11">
        <f>LOG10(Table134[[#This Row],[Fare]]+1)</f>
        <v>0.94200805302231327</v>
      </c>
      <c r="K402" s="4">
        <f>IF(Table134[[#This Row],[Pclass]]=1,1,0)</f>
        <v>0</v>
      </c>
      <c r="L402" s="4">
        <f>IF(Table134[[#This Row],[Pclass]]=2,1,0)</f>
        <v>0</v>
      </c>
      <c r="M402" s="4">
        <f>IF(Table134[[#This Row],[Embarked]]="S",1,0)</f>
        <v>0</v>
      </c>
      <c r="N402" s="4">
        <f>IF(Table134[[#This Row],[Embarked]]="C",1,0)</f>
        <v>0</v>
      </c>
      <c r="O402" s="4">
        <f>IF(Table134[[#This Row],[Sex]]="male",1,0)</f>
        <v>0</v>
      </c>
      <c r="P402" s="4">
        <v>1</v>
      </c>
      <c r="AC402" s="12">
        <f>SUMPRODUCT(Table13[[#This Row],[SibSp]:[Ones]],$R$4:$AA$4)</f>
        <v>0.59198541152367257</v>
      </c>
      <c r="AD402" s="12">
        <f>SUMPRODUCT(Table134[[#This Row],[SibSp]:[Ones]],$R$5:$AA$5)</f>
        <v>-0.81604098499679523</v>
      </c>
      <c r="AE402" s="11">
        <f t="shared" si="18"/>
        <v>0.59198541152367257</v>
      </c>
      <c r="AF402" s="11">
        <f t="shared" si="19"/>
        <v>0</v>
      </c>
      <c r="AG402" s="11">
        <f t="shared" si="20"/>
        <v>0.59198541152367257</v>
      </c>
      <c r="AH402" s="11">
        <f>(Table134[[#This Row],[Survived]]-AG402)^2</f>
        <v>0.35044672745685196</v>
      </c>
    </row>
    <row r="403" spans="1:34" x14ac:dyDescent="0.25">
      <c r="A403" s="4">
        <v>0</v>
      </c>
      <c r="B403" s="4" t="s">
        <v>9</v>
      </c>
      <c r="C403" s="4">
        <v>3</v>
      </c>
      <c r="D403" s="4" t="s">
        <v>10</v>
      </c>
      <c r="E403" s="4">
        <v>37</v>
      </c>
      <c r="F403" s="5">
        <v>9.5875000000000004</v>
      </c>
      <c r="G403" s="4">
        <v>0</v>
      </c>
      <c r="H403" s="4">
        <v>0</v>
      </c>
      <c r="I403" s="11">
        <f>Table134[[#This Row],[Age]]/$E$1</f>
        <v>0.46250000000000002</v>
      </c>
      <c r="J403" s="11">
        <f>LOG10(Table134[[#This Row],[Fare]]+1)</f>
        <v>1.0247934233387634</v>
      </c>
      <c r="K403" s="4">
        <f>IF(Table134[[#This Row],[Pclass]]=1,1,0)</f>
        <v>0</v>
      </c>
      <c r="L403" s="4">
        <f>IF(Table134[[#This Row],[Pclass]]=2,1,0)</f>
        <v>0</v>
      </c>
      <c r="M403" s="4">
        <f>IF(Table134[[#This Row],[Embarked]]="S",1,0)</f>
        <v>1</v>
      </c>
      <c r="N403" s="4">
        <f>IF(Table134[[#This Row],[Embarked]]="C",1,0)</f>
        <v>0</v>
      </c>
      <c r="O403" s="4">
        <f>IF(Table134[[#This Row],[Sex]]="male",1,0)</f>
        <v>0</v>
      </c>
      <c r="P403" s="4">
        <v>1</v>
      </c>
      <c r="AC403" s="12">
        <f>SUMPRODUCT(Table13[[#This Row],[SibSp]:[Ones]],$R$4:$AA$4)</f>
        <v>0.52151707873285502</v>
      </c>
      <c r="AD403" s="12">
        <f>SUMPRODUCT(Table134[[#This Row],[SibSp]:[Ones]],$R$5:$AA$5)</f>
        <v>-1.4857817927154346</v>
      </c>
      <c r="AE403" s="11">
        <f t="shared" si="18"/>
        <v>0.52151707873285502</v>
      </c>
      <c r="AF403" s="11">
        <f t="shared" si="19"/>
        <v>0</v>
      </c>
      <c r="AG403" s="11">
        <f t="shared" si="20"/>
        <v>0.52151707873285502</v>
      </c>
      <c r="AH403" s="11">
        <f>(Table134[[#This Row],[Survived]]-AG403)^2</f>
        <v>0.27198006341005088</v>
      </c>
    </row>
    <row r="404" spans="1:34" x14ac:dyDescent="0.25">
      <c r="A404" s="4">
        <v>1</v>
      </c>
      <c r="B404" s="4" t="s">
        <v>9</v>
      </c>
      <c r="C404" s="4">
        <v>1</v>
      </c>
      <c r="D404" s="4" t="s">
        <v>10</v>
      </c>
      <c r="E404" s="4">
        <v>16</v>
      </c>
      <c r="F404" s="5">
        <v>86.5</v>
      </c>
      <c r="G404" s="4">
        <v>0</v>
      </c>
      <c r="H404" s="4">
        <v>0</v>
      </c>
      <c r="I404" s="11">
        <f>Table134[[#This Row],[Age]]/$E$1</f>
        <v>0.2</v>
      </c>
      <c r="J404" s="11">
        <f>LOG10(Table134[[#This Row],[Fare]]+1)</f>
        <v>1.9420080530223132</v>
      </c>
      <c r="K404" s="4">
        <f>IF(Table134[[#This Row],[Pclass]]=1,1,0)</f>
        <v>1</v>
      </c>
      <c r="L404" s="4">
        <f>IF(Table134[[#This Row],[Pclass]]=2,1,0)</f>
        <v>0</v>
      </c>
      <c r="M404" s="4">
        <f>IF(Table134[[#This Row],[Embarked]]="S",1,0)</f>
        <v>1</v>
      </c>
      <c r="N404" s="4">
        <f>IF(Table134[[#This Row],[Embarked]]="C",1,0)</f>
        <v>0</v>
      </c>
      <c r="O404" s="4">
        <f>IF(Table134[[#This Row],[Sex]]="male",1,0)</f>
        <v>0</v>
      </c>
      <c r="P404" s="4">
        <v>1</v>
      </c>
      <c r="AC404" s="12">
        <f>SUMPRODUCT(Table13[[#This Row],[SibSp]:[Ones]],$R$4:$AA$4)</f>
        <v>1.0923170669556683</v>
      </c>
      <c r="AD404" s="12">
        <f>SUMPRODUCT(Table134[[#This Row],[SibSp]:[Ones]],$R$5:$AA$5)</f>
        <v>-2.2576293162451373</v>
      </c>
      <c r="AE404" s="11">
        <f t="shared" si="18"/>
        <v>1.0923170669556683</v>
      </c>
      <c r="AF404" s="11">
        <f t="shared" si="19"/>
        <v>0</v>
      </c>
      <c r="AG404" s="11">
        <f t="shared" si="20"/>
        <v>1.0923170669556683</v>
      </c>
      <c r="AH404" s="11">
        <f>(Table134[[#This Row],[Survived]]-AG404)^2</f>
        <v>8.5224408512973495E-3</v>
      </c>
    </row>
    <row r="405" spans="1:34" x14ac:dyDescent="0.25">
      <c r="A405" s="4">
        <v>0</v>
      </c>
      <c r="B405" s="4" t="s">
        <v>11</v>
      </c>
      <c r="C405" s="4">
        <v>1</v>
      </c>
      <c r="D405" s="4" t="s">
        <v>8</v>
      </c>
      <c r="E405" s="4">
        <v>18</v>
      </c>
      <c r="F405" s="5">
        <v>108.9</v>
      </c>
      <c r="G405" s="4">
        <v>1</v>
      </c>
      <c r="H405" s="4">
        <v>0</v>
      </c>
      <c r="I405" s="11">
        <f>Table134[[#This Row],[Age]]/$E$1</f>
        <v>0.22500000000000001</v>
      </c>
      <c r="J405" s="11">
        <f>LOG10(Table134[[#This Row],[Fare]]+1)</f>
        <v>2.0409976924234905</v>
      </c>
      <c r="K405" s="4">
        <f>IF(Table134[[#This Row],[Pclass]]=1,1,0)</f>
        <v>1</v>
      </c>
      <c r="L405" s="4">
        <f>IF(Table134[[#This Row],[Pclass]]=2,1,0)</f>
        <v>0</v>
      </c>
      <c r="M405" s="4">
        <f>IF(Table134[[#This Row],[Embarked]]="S",1,0)</f>
        <v>0</v>
      </c>
      <c r="N405" s="4">
        <f>IF(Table134[[#This Row],[Embarked]]="C",1,0)</f>
        <v>1</v>
      </c>
      <c r="O405" s="4">
        <f>IF(Table134[[#This Row],[Sex]]="male",1,0)</f>
        <v>1</v>
      </c>
      <c r="P405" s="4">
        <v>1</v>
      </c>
      <c r="AC405" s="12">
        <f>SUMPRODUCT(Table13[[#This Row],[SibSp]:[Ones]],$R$4:$AA$4)</f>
        <v>0.60457194269694303</v>
      </c>
      <c r="AD405" s="12">
        <f>SUMPRODUCT(Table134[[#This Row],[SibSp]:[Ones]],$R$5:$AA$5)</f>
        <v>-1.9149478557893442</v>
      </c>
      <c r="AE405" s="11">
        <f t="shared" si="18"/>
        <v>0.60457194269694303</v>
      </c>
      <c r="AF405" s="11">
        <f t="shared" si="19"/>
        <v>0</v>
      </c>
      <c r="AG405" s="11">
        <f t="shared" si="20"/>
        <v>0.60457194269694303</v>
      </c>
      <c r="AH405" s="11">
        <f>(Table134[[#This Row],[Survived]]-AG405)^2</f>
        <v>0.36550723389635575</v>
      </c>
    </row>
    <row r="406" spans="1:34" x14ac:dyDescent="0.25">
      <c r="A406" s="4">
        <v>1</v>
      </c>
      <c r="B406" s="4" t="s">
        <v>9</v>
      </c>
      <c r="C406" s="4">
        <v>2</v>
      </c>
      <c r="D406" s="4" t="s">
        <v>10</v>
      </c>
      <c r="E406" s="4">
        <v>33</v>
      </c>
      <c r="F406" s="5">
        <v>26</v>
      </c>
      <c r="G406" s="4">
        <v>0</v>
      </c>
      <c r="H406" s="4">
        <v>2</v>
      </c>
      <c r="I406" s="11">
        <f>Table134[[#This Row],[Age]]/$E$1</f>
        <v>0.41249999999999998</v>
      </c>
      <c r="J406" s="11">
        <f>LOG10(Table134[[#This Row],[Fare]]+1)</f>
        <v>1.4313637641589874</v>
      </c>
      <c r="K406" s="4">
        <f>IF(Table134[[#This Row],[Pclass]]=1,1,0)</f>
        <v>0</v>
      </c>
      <c r="L406" s="4">
        <f>IF(Table134[[#This Row],[Pclass]]=2,1,0)</f>
        <v>1</v>
      </c>
      <c r="M406" s="4">
        <f>IF(Table134[[#This Row],[Embarked]]="S",1,0)</f>
        <v>1</v>
      </c>
      <c r="N406" s="4">
        <f>IF(Table134[[#This Row],[Embarked]]="C",1,0)</f>
        <v>0</v>
      </c>
      <c r="O406" s="4">
        <f>IF(Table134[[#This Row],[Sex]]="male",1,0)</f>
        <v>0</v>
      </c>
      <c r="P406" s="4">
        <v>1</v>
      </c>
      <c r="AC406" s="12">
        <f>SUMPRODUCT(Table13[[#This Row],[SibSp]:[Ones]],$R$4:$AA$4)</f>
        <v>0.73857787149609844</v>
      </c>
      <c r="AD406" s="12">
        <f>SUMPRODUCT(Table134[[#This Row],[SibSp]:[Ones]],$R$5:$AA$5)</f>
        <v>-2.4587926764583177</v>
      </c>
      <c r="AE406" s="11">
        <f t="shared" si="18"/>
        <v>0.73857787149609844</v>
      </c>
      <c r="AF406" s="11">
        <f t="shared" si="19"/>
        <v>0</v>
      </c>
      <c r="AG406" s="11">
        <f t="shared" si="20"/>
        <v>0.73857787149609844</v>
      </c>
      <c r="AH406" s="11">
        <f>(Table134[[#This Row],[Survived]]-AG406)^2</f>
        <v>6.8341529271510423E-2</v>
      </c>
    </row>
    <row r="407" spans="1:34" x14ac:dyDescent="0.25">
      <c r="A407" s="4">
        <v>0</v>
      </c>
      <c r="B407" s="4" t="s">
        <v>9</v>
      </c>
      <c r="C407" s="4">
        <v>3</v>
      </c>
      <c r="D407" s="4" t="s">
        <v>8</v>
      </c>
      <c r="E407" s="4">
        <v>28</v>
      </c>
      <c r="F407" s="5">
        <v>22.524999999999999</v>
      </c>
      <c r="G407" s="4">
        <v>0</v>
      </c>
      <c r="H407" s="4">
        <v>0</v>
      </c>
      <c r="I407" s="11">
        <f>Table134[[#This Row],[Age]]/$E$1</f>
        <v>0.35</v>
      </c>
      <c r="J407" s="11">
        <f>LOG10(Table134[[#This Row],[Fare]]+1)</f>
        <v>1.3715296320992945</v>
      </c>
      <c r="K407" s="4">
        <f>IF(Table134[[#This Row],[Pclass]]=1,1,0)</f>
        <v>0</v>
      </c>
      <c r="L407" s="4">
        <f>IF(Table134[[#This Row],[Pclass]]=2,1,0)</f>
        <v>0</v>
      </c>
      <c r="M407" s="4">
        <f>IF(Table134[[#This Row],[Embarked]]="S",1,0)</f>
        <v>1</v>
      </c>
      <c r="N407" s="4">
        <f>IF(Table134[[#This Row],[Embarked]]="C",1,0)</f>
        <v>0</v>
      </c>
      <c r="O407" s="4">
        <f>IF(Table134[[#This Row],[Sex]]="male",1,0)</f>
        <v>1</v>
      </c>
      <c r="P407" s="4">
        <v>1</v>
      </c>
      <c r="AC407" s="12">
        <f>SUMPRODUCT(Table13[[#This Row],[SibSp]:[Ones]],$R$4:$AA$4)</f>
        <v>0.11450945298579707</v>
      </c>
      <c r="AD407" s="12">
        <f>SUMPRODUCT(Table134[[#This Row],[SibSp]:[Ones]],$R$5:$AA$5)</f>
        <v>-1.7912831924422743</v>
      </c>
      <c r="AE407" s="11">
        <f t="shared" si="18"/>
        <v>0.11450945298579707</v>
      </c>
      <c r="AF407" s="11">
        <f t="shared" si="19"/>
        <v>0</v>
      </c>
      <c r="AG407" s="11">
        <f t="shared" si="20"/>
        <v>0.11450945298579707</v>
      </c>
      <c r="AH407" s="11">
        <f>(Table134[[#This Row],[Survived]]-AG407)^2</f>
        <v>1.3112414823106469E-2</v>
      </c>
    </row>
    <row r="408" spans="1:34" x14ac:dyDescent="0.25">
      <c r="A408" s="4">
        <v>1</v>
      </c>
      <c r="B408" s="4" t="s">
        <v>9</v>
      </c>
      <c r="C408" s="4">
        <v>3</v>
      </c>
      <c r="D408" s="4" t="s">
        <v>8</v>
      </c>
      <c r="E408" s="4">
        <v>26</v>
      </c>
      <c r="F408" s="5">
        <v>56.495800000000003</v>
      </c>
      <c r="G408" s="4">
        <v>0</v>
      </c>
      <c r="H408" s="4">
        <v>0</v>
      </c>
      <c r="I408" s="11">
        <f>Table134[[#This Row],[Age]]/$E$1</f>
        <v>0.32500000000000001</v>
      </c>
      <c r="J408" s="11">
        <f>LOG10(Table134[[#This Row],[Fare]]+1)</f>
        <v>1.7596361211514699</v>
      </c>
      <c r="K408" s="4">
        <f>IF(Table134[[#This Row],[Pclass]]=1,1,0)</f>
        <v>0</v>
      </c>
      <c r="L408" s="4">
        <f>IF(Table134[[#This Row],[Pclass]]=2,1,0)</f>
        <v>0</v>
      </c>
      <c r="M408" s="4">
        <f>IF(Table134[[#This Row],[Embarked]]="S",1,0)</f>
        <v>1</v>
      </c>
      <c r="N408" s="4">
        <f>IF(Table134[[#This Row],[Embarked]]="C",1,0)</f>
        <v>0</v>
      </c>
      <c r="O408" s="4">
        <f>IF(Table134[[#This Row],[Sex]]="male",1,0)</f>
        <v>1</v>
      </c>
      <c r="P408" s="4">
        <v>1</v>
      </c>
      <c r="AC408" s="12">
        <f>SUMPRODUCT(Table13[[#This Row],[SibSp]:[Ones]],$R$4:$AA$4)</f>
        <v>0.14760913193571423</v>
      </c>
      <c r="AD408" s="12">
        <f>SUMPRODUCT(Table134[[#This Row],[SibSp]:[Ones]],$R$5:$AA$5)</f>
        <v>-2.0350275241744384</v>
      </c>
      <c r="AE408" s="11">
        <f t="shared" si="18"/>
        <v>0.14760913193571423</v>
      </c>
      <c r="AF408" s="11">
        <f t="shared" si="19"/>
        <v>0</v>
      </c>
      <c r="AG408" s="11">
        <f t="shared" si="20"/>
        <v>0.14760913193571423</v>
      </c>
      <c r="AH408" s="11">
        <f>(Table134[[#This Row],[Survived]]-AG408)^2</f>
        <v>0.72657019195938666</v>
      </c>
    </row>
    <row r="409" spans="1:34" x14ac:dyDescent="0.25">
      <c r="A409" s="4">
        <v>1</v>
      </c>
      <c r="B409" s="4" t="s">
        <v>12</v>
      </c>
      <c r="C409" s="4">
        <v>3</v>
      </c>
      <c r="D409" s="4" t="s">
        <v>8</v>
      </c>
      <c r="E409" s="4">
        <v>29</v>
      </c>
      <c r="F409" s="5">
        <v>7.75</v>
      </c>
      <c r="G409" s="4">
        <v>0</v>
      </c>
      <c r="H409" s="4">
        <v>0</v>
      </c>
      <c r="I409" s="11">
        <f>Table134[[#This Row],[Age]]/$E$1</f>
        <v>0.36249999999999999</v>
      </c>
      <c r="J409" s="11">
        <f>LOG10(Table134[[#This Row],[Fare]]+1)</f>
        <v>0.94200805302231327</v>
      </c>
      <c r="K409" s="4">
        <f>IF(Table134[[#This Row],[Pclass]]=1,1,0)</f>
        <v>0</v>
      </c>
      <c r="L409" s="4">
        <f>IF(Table134[[#This Row],[Pclass]]=2,1,0)</f>
        <v>0</v>
      </c>
      <c r="M409" s="4">
        <f>IF(Table134[[#This Row],[Embarked]]="S",1,0)</f>
        <v>0</v>
      </c>
      <c r="N409" s="4">
        <f>IF(Table134[[#This Row],[Embarked]]="C",1,0)</f>
        <v>0</v>
      </c>
      <c r="O409" s="4">
        <f>IF(Table134[[#This Row],[Sex]]="male",1,0)</f>
        <v>1</v>
      </c>
      <c r="P409" s="4">
        <v>1</v>
      </c>
      <c r="AC409" s="12">
        <f>SUMPRODUCT(Table13[[#This Row],[SibSp]:[Ones]],$R$4:$AA$4)</f>
        <v>4.5287741202619913E-2</v>
      </c>
      <c r="AD409" s="12">
        <f>SUMPRODUCT(Table134[[#This Row],[SibSp]:[Ones]],$R$5:$AA$5)</f>
        <v>-0.88475558196379389</v>
      </c>
      <c r="AE409" s="11">
        <f t="shared" si="18"/>
        <v>4.5287741202619913E-2</v>
      </c>
      <c r="AF409" s="11">
        <f t="shared" si="19"/>
        <v>0</v>
      </c>
      <c r="AG409" s="11">
        <f t="shared" si="20"/>
        <v>4.5287741202619913E-2</v>
      </c>
      <c r="AH409" s="11">
        <f>(Table134[[#This Row],[Survived]]-AG409)^2</f>
        <v>0.91147549709799569</v>
      </c>
    </row>
    <row r="410" spans="1:34" x14ac:dyDescent="0.25">
      <c r="A410" s="4">
        <v>1</v>
      </c>
      <c r="B410" s="4" t="s">
        <v>9</v>
      </c>
      <c r="C410" s="4">
        <v>1</v>
      </c>
      <c r="D410" s="4" t="s">
        <v>8</v>
      </c>
      <c r="E410" s="4">
        <v>36</v>
      </c>
      <c r="F410" s="5">
        <v>26.287500000000001</v>
      </c>
      <c r="G410" s="4">
        <v>0</v>
      </c>
      <c r="H410" s="4">
        <v>0</v>
      </c>
      <c r="I410" s="11">
        <f>Table134[[#This Row],[Age]]/$E$1</f>
        <v>0.45</v>
      </c>
      <c r="J410" s="11">
        <f>LOG10(Table134[[#This Row],[Fare]]+1)</f>
        <v>1.4359637487171957</v>
      </c>
      <c r="K410" s="4">
        <f>IF(Table134[[#This Row],[Pclass]]=1,1,0)</f>
        <v>1</v>
      </c>
      <c r="L410" s="4">
        <f>IF(Table134[[#This Row],[Pclass]]=2,1,0)</f>
        <v>0</v>
      </c>
      <c r="M410" s="4">
        <f>IF(Table134[[#This Row],[Embarked]]="S",1,0)</f>
        <v>1</v>
      </c>
      <c r="N410" s="4">
        <f>IF(Table134[[#This Row],[Embarked]]="C",1,0)</f>
        <v>0</v>
      </c>
      <c r="O410" s="4">
        <f>IF(Table134[[#This Row],[Sex]]="male",1,0)</f>
        <v>1</v>
      </c>
      <c r="P410" s="4">
        <v>1</v>
      </c>
      <c r="AC410" s="12">
        <f>SUMPRODUCT(Table13[[#This Row],[SibSp]:[Ones]],$R$4:$AA$4)</f>
        <v>0.43447692078637301</v>
      </c>
      <c r="AD410" s="12">
        <f>SUMPRODUCT(Table134[[#This Row],[SibSp]:[Ones]],$R$5:$AA$5)</f>
        <v>-1.9967853341060227</v>
      </c>
      <c r="AE410" s="11">
        <f t="shared" si="18"/>
        <v>0.43447692078637301</v>
      </c>
      <c r="AF410" s="11">
        <f t="shared" si="19"/>
        <v>0</v>
      </c>
      <c r="AG410" s="11">
        <f t="shared" si="20"/>
        <v>0.43447692078637301</v>
      </c>
      <c r="AH410" s="11">
        <f>(Table134[[#This Row],[Survived]]-AG410)^2</f>
        <v>0.31981635312326223</v>
      </c>
    </row>
    <row r="411" spans="1:34" x14ac:dyDescent="0.25">
      <c r="A411" s="4">
        <v>1</v>
      </c>
      <c r="B411" s="4" t="s">
        <v>11</v>
      </c>
      <c r="C411" s="4">
        <v>1</v>
      </c>
      <c r="D411" s="4" t="s">
        <v>10</v>
      </c>
      <c r="E411" s="4">
        <v>54</v>
      </c>
      <c r="F411" s="5">
        <v>59.4</v>
      </c>
      <c r="G411" s="4">
        <v>1</v>
      </c>
      <c r="H411" s="4">
        <v>0</v>
      </c>
      <c r="I411" s="11">
        <f>Table134[[#This Row],[Age]]/$E$1</f>
        <v>0.67500000000000004</v>
      </c>
      <c r="J411" s="11">
        <f>LOG10(Table134[[#This Row],[Fare]]+1)</f>
        <v>1.7810369386211318</v>
      </c>
      <c r="K411" s="4">
        <f>IF(Table134[[#This Row],[Pclass]]=1,1,0)</f>
        <v>1</v>
      </c>
      <c r="L411" s="4">
        <f>IF(Table134[[#This Row],[Pclass]]=2,1,0)</f>
        <v>0</v>
      </c>
      <c r="M411" s="4">
        <f>IF(Table134[[#This Row],[Embarked]]="S",1,0)</f>
        <v>0</v>
      </c>
      <c r="N411" s="4">
        <f>IF(Table134[[#This Row],[Embarked]]="C",1,0)</f>
        <v>1</v>
      </c>
      <c r="O411" s="4">
        <f>IF(Table134[[#This Row],[Sex]]="male",1,0)</f>
        <v>0</v>
      </c>
      <c r="P411" s="4">
        <v>1</v>
      </c>
      <c r="AC411" s="12">
        <f>SUMPRODUCT(Table13[[#This Row],[SibSp]:[Ones]],$R$4:$AA$4)</f>
        <v>0.82030754446460907</v>
      </c>
      <c r="AD411" s="12">
        <f>SUMPRODUCT(Table134[[#This Row],[SibSp]:[Ones]],$R$5:$AA$5)</f>
        <v>-1.6296211342180824</v>
      </c>
      <c r="AE411" s="11">
        <f t="shared" si="18"/>
        <v>0.82030754446460907</v>
      </c>
      <c r="AF411" s="11">
        <f t="shared" si="19"/>
        <v>0</v>
      </c>
      <c r="AG411" s="11">
        <f t="shared" si="20"/>
        <v>0.82030754446460907</v>
      </c>
      <c r="AH411" s="11">
        <f>(Table134[[#This Row],[Survived]]-AG411)^2</f>
        <v>3.2289378576338443E-2</v>
      </c>
    </row>
    <row r="412" spans="1:34" x14ac:dyDescent="0.25">
      <c r="A412" s="4">
        <v>0</v>
      </c>
      <c r="B412" s="4" t="s">
        <v>9</v>
      </c>
      <c r="C412" s="4">
        <v>3</v>
      </c>
      <c r="D412" s="4" t="s">
        <v>8</v>
      </c>
      <c r="E412" s="4">
        <v>24</v>
      </c>
      <c r="F412" s="5">
        <v>7.4958</v>
      </c>
      <c r="G412" s="4">
        <v>0</v>
      </c>
      <c r="H412" s="4">
        <v>0</v>
      </c>
      <c r="I412" s="11">
        <f>Table134[[#This Row],[Age]]/$E$1</f>
        <v>0.3</v>
      </c>
      <c r="J412" s="11">
        <f>LOG10(Table134[[#This Row],[Fare]]+1)</f>
        <v>0.92920428011230582</v>
      </c>
      <c r="K412" s="4">
        <f>IF(Table134[[#This Row],[Pclass]]=1,1,0)</f>
        <v>0</v>
      </c>
      <c r="L412" s="4">
        <f>IF(Table134[[#This Row],[Pclass]]=2,1,0)</f>
        <v>0</v>
      </c>
      <c r="M412" s="4">
        <f>IF(Table134[[#This Row],[Embarked]]="S",1,0)</f>
        <v>1</v>
      </c>
      <c r="N412" s="4">
        <f>IF(Table134[[#This Row],[Embarked]]="C",1,0)</f>
        <v>0</v>
      </c>
      <c r="O412" s="4">
        <f>IF(Table134[[#This Row],[Sex]]="male",1,0)</f>
        <v>1</v>
      </c>
      <c r="P412" s="4">
        <v>1</v>
      </c>
      <c r="AC412" s="12">
        <f>SUMPRODUCT(Table13[[#This Row],[SibSp]:[Ones]],$R$4:$AA$4)</f>
        <v>0.12223832249055122</v>
      </c>
      <c r="AD412" s="12">
        <f>SUMPRODUCT(Table134[[#This Row],[SibSp]:[Ones]],$R$5:$AA$5)</f>
        <v>-1.5213400702705411</v>
      </c>
      <c r="AE412" s="11">
        <f t="shared" si="18"/>
        <v>0.12223832249055122</v>
      </c>
      <c r="AF412" s="11">
        <f t="shared" si="19"/>
        <v>0</v>
      </c>
      <c r="AG412" s="11">
        <f t="shared" si="20"/>
        <v>0.12223832249055122</v>
      </c>
      <c r="AH412" s="11">
        <f>(Table134[[#This Row],[Survived]]-AG412)^2</f>
        <v>1.4942207485304001E-2</v>
      </c>
    </row>
    <row r="413" spans="1:34" x14ac:dyDescent="0.25">
      <c r="A413" s="4">
        <v>0</v>
      </c>
      <c r="B413" s="4" t="s">
        <v>9</v>
      </c>
      <c r="C413" s="4">
        <v>1</v>
      </c>
      <c r="D413" s="4" t="s">
        <v>8</v>
      </c>
      <c r="E413" s="4">
        <v>47</v>
      </c>
      <c r="F413" s="5">
        <v>34.020800000000001</v>
      </c>
      <c r="G413" s="4">
        <v>0</v>
      </c>
      <c r="H413" s="4">
        <v>0</v>
      </c>
      <c r="I413" s="11">
        <f>Table134[[#This Row],[Age]]/$E$1</f>
        <v>0.58750000000000002</v>
      </c>
      <c r="J413" s="11">
        <f>LOG10(Table134[[#This Row],[Fare]]+1)</f>
        <v>1.544326062695947</v>
      </c>
      <c r="K413" s="4">
        <f>IF(Table134[[#This Row],[Pclass]]=1,1,0)</f>
        <v>1</v>
      </c>
      <c r="L413" s="4">
        <f>IF(Table134[[#This Row],[Pclass]]=2,1,0)</f>
        <v>0</v>
      </c>
      <c r="M413" s="4">
        <f>IF(Table134[[#This Row],[Embarked]]="S",1,0)</f>
        <v>1</v>
      </c>
      <c r="N413" s="4">
        <f>IF(Table134[[#This Row],[Embarked]]="C",1,0)</f>
        <v>0</v>
      </c>
      <c r="O413" s="4">
        <f>IF(Table134[[#This Row],[Sex]]="male",1,0)</f>
        <v>1</v>
      </c>
      <c r="P413" s="4">
        <v>1</v>
      </c>
      <c r="AC413" s="12">
        <f>SUMPRODUCT(Table13[[#This Row],[SibSp]:[Ones]],$R$4:$AA$4)</f>
        <v>0.36005457077600916</v>
      </c>
      <c r="AD413" s="12">
        <f>SUMPRODUCT(Table134[[#This Row],[SibSp]:[Ones]],$R$5:$AA$5)</f>
        <v>-2.0503865624780806</v>
      </c>
      <c r="AE413" s="11">
        <f t="shared" si="18"/>
        <v>0.36005457077600916</v>
      </c>
      <c r="AF413" s="11">
        <f t="shared" si="19"/>
        <v>0</v>
      </c>
      <c r="AG413" s="11">
        <f t="shared" si="20"/>
        <v>0.36005457077600916</v>
      </c>
      <c r="AH413" s="11">
        <f>(Table134[[#This Row],[Survived]]-AG413)^2</f>
        <v>0.12963929393669618</v>
      </c>
    </row>
    <row r="414" spans="1:34" x14ac:dyDescent="0.25">
      <c r="A414" s="4">
        <v>1</v>
      </c>
      <c r="B414" s="4" t="s">
        <v>9</v>
      </c>
      <c r="C414" s="4">
        <v>2</v>
      </c>
      <c r="D414" s="4" t="s">
        <v>10</v>
      </c>
      <c r="E414" s="4">
        <v>34</v>
      </c>
      <c r="F414" s="5">
        <v>10.5</v>
      </c>
      <c r="G414" s="4">
        <v>0</v>
      </c>
      <c r="H414" s="4">
        <v>0</v>
      </c>
      <c r="I414" s="11">
        <f>Table134[[#This Row],[Age]]/$E$1</f>
        <v>0.42499999999999999</v>
      </c>
      <c r="J414" s="11">
        <f>LOG10(Table134[[#This Row],[Fare]]+1)</f>
        <v>1.0606978403536116</v>
      </c>
      <c r="K414" s="4">
        <f>IF(Table134[[#This Row],[Pclass]]=1,1,0)</f>
        <v>0</v>
      </c>
      <c r="L414" s="4">
        <f>IF(Table134[[#This Row],[Pclass]]=2,1,0)</f>
        <v>1</v>
      </c>
      <c r="M414" s="4">
        <f>IF(Table134[[#This Row],[Embarked]]="S",1,0)</f>
        <v>1</v>
      </c>
      <c r="N414" s="4">
        <f>IF(Table134[[#This Row],[Embarked]]="C",1,0)</f>
        <v>0</v>
      </c>
      <c r="O414" s="4">
        <f>IF(Table134[[#This Row],[Sex]]="male",1,0)</f>
        <v>0</v>
      </c>
      <c r="P414" s="4">
        <v>1</v>
      </c>
      <c r="AC414" s="12">
        <f>SUMPRODUCT(Table13[[#This Row],[SibSp]:[Ones]],$R$4:$AA$4)</f>
        <v>0.74335605563853502</v>
      </c>
      <c r="AD414" s="12">
        <f>SUMPRODUCT(Table134[[#This Row],[SibSp]:[Ones]],$R$5:$AA$5)</f>
        <v>-1.4516175982905535</v>
      </c>
      <c r="AE414" s="11">
        <f t="shared" si="18"/>
        <v>0.74335605563853502</v>
      </c>
      <c r="AF414" s="11">
        <f t="shared" si="19"/>
        <v>0</v>
      </c>
      <c r="AG414" s="11">
        <f t="shared" si="20"/>
        <v>0.74335605563853502</v>
      </c>
      <c r="AH414" s="11">
        <f>(Table134[[#This Row],[Survived]]-AG414)^2</f>
        <v>6.5866114177410728E-2</v>
      </c>
    </row>
    <row r="415" spans="1:34" x14ac:dyDescent="0.25">
      <c r="A415" s="4">
        <v>1</v>
      </c>
      <c r="B415" s="4" t="s">
        <v>9</v>
      </c>
      <c r="C415" s="4">
        <v>2</v>
      </c>
      <c r="D415" s="4" t="s">
        <v>10</v>
      </c>
      <c r="E415" s="4">
        <v>36</v>
      </c>
      <c r="F415" s="5">
        <v>26</v>
      </c>
      <c r="G415" s="4">
        <v>1</v>
      </c>
      <c r="H415" s="4">
        <v>0</v>
      </c>
      <c r="I415" s="11">
        <f>Table134[[#This Row],[Age]]/$E$1</f>
        <v>0.45</v>
      </c>
      <c r="J415" s="11">
        <f>LOG10(Table134[[#This Row],[Fare]]+1)</f>
        <v>1.4313637641589874</v>
      </c>
      <c r="K415" s="4">
        <f>IF(Table134[[#This Row],[Pclass]]=1,1,0)</f>
        <v>0</v>
      </c>
      <c r="L415" s="4">
        <f>IF(Table134[[#This Row],[Pclass]]=2,1,0)</f>
        <v>1</v>
      </c>
      <c r="M415" s="4">
        <f>IF(Table134[[#This Row],[Embarked]]="S",1,0)</f>
        <v>1</v>
      </c>
      <c r="N415" s="4">
        <f>IF(Table134[[#This Row],[Embarked]]="C",1,0)</f>
        <v>0</v>
      </c>
      <c r="O415" s="4">
        <f>IF(Table134[[#This Row],[Sex]]="male",1,0)</f>
        <v>0</v>
      </c>
      <c r="P415" s="4">
        <v>1</v>
      </c>
      <c r="AC415" s="12">
        <f>SUMPRODUCT(Table13[[#This Row],[SibSp]:[Ones]],$R$4:$AA$4)</f>
        <v>0.68935077418810953</v>
      </c>
      <c r="AD415" s="12">
        <f>SUMPRODUCT(Table134[[#This Row],[SibSp]:[Ones]],$R$5:$AA$5)</f>
        <v>-1.7941610329993598</v>
      </c>
      <c r="AE415" s="11">
        <f t="shared" si="18"/>
        <v>0.68935077418810953</v>
      </c>
      <c r="AF415" s="11">
        <f t="shared" si="19"/>
        <v>0</v>
      </c>
      <c r="AG415" s="11">
        <f t="shared" si="20"/>
        <v>0.68935077418810953</v>
      </c>
      <c r="AH415" s="11">
        <f>(Table134[[#This Row],[Survived]]-AG415)^2</f>
        <v>9.6502941497526917E-2</v>
      </c>
    </row>
    <row r="416" spans="1:34" x14ac:dyDescent="0.25">
      <c r="A416" s="4">
        <v>0</v>
      </c>
      <c r="B416" s="4" t="s">
        <v>9</v>
      </c>
      <c r="C416" s="4">
        <v>3</v>
      </c>
      <c r="D416" s="4" t="s">
        <v>8</v>
      </c>
      <c r="E416" s="4">
        <v>32</v>
      </c>
      <c r="F416" s="5">
        <v>7.8958000000000004</v>
      </c>
      <c r="G416" s="4">
        <v>0</v>
      </c>
      <c r="H416" s="4">
        <v>0</v>
      </c>
      <c r="I416" s="11">
        <f>Table134[[#This Row],[Age]]/$E$1</f>
        <v>0.4</v>
      </c>
      <c r="J416" s="11">
        <f>LOG10(Table134[[#This Row],[Fare]]+1)</f>
        <v>0.94918501031343461</v>
      </c>
      <c r="K416" s="4">
        <f>IF(Table134[[#This Row],[Pclass]]=1,1,0)</f>
        <v>0</v>
      </c>
      <c r="L416" s="4">
        <f>IF(Table134[[#This Row],[Pclass]]=2,1,0)</f>
        <v>0</v>
      </c>
      <c r="M416" s="4">
        <f>IF(Table134[[#This Row],[Embarked]]="S",1,0)</f>
        <v>1</v>
      </c>
      <c r="N416" s="4">
        <f>IF(Table134[[#This Row],[Embarked]]="C",1,0)</f>
        <v>0</v>
      </c>
      <c r="O416" s="4">
        <f>IF(Table134[[#This Row],[Sex]]="male",1,0)</f>
        <v>1</v>
      </c>
      <c r="P416" s="4">
        <v>1</v>
      </c>
      <c r="AC416" s="12">
        <f>SUMPRODUCT(Table13[[#This Row],[SibSp]:[Ones]],$R$4:$AA$4)</f>
        <v>6.5290156451743075E-2</v>
      </c>
      <c r="AD416" s="12">
        <f>SUMPRODUCT(Table134[[#This Row],[SibSp]:[Ones]],$R$5:$AA$5)</f>
        <v>-1.5237557188621589</v>
      </c>
      <c r="AE416" s="11">
        <f t="shared" si="18"/>
        <v>6.5290156451743075E-2</v>
      </c>
      <c r="AF416" s="11">
        <f t="shared" si="19"/>
        <v>0</v>
      </c>
      <c r="AG416" s="11">
        <f t="shared" si="20"/>
        <v>6.5290156451743075E-2</v>
      </c>
      <c r="AH416" s="11">
        <f>(Table134[[#This Row],[Survived]]-AG416)^2</f>
        <v>4.2628045294930876E-3</v>
      </c>
    </row>
    <row r="417" spans="1:34" x14ac:dyDescent="0.25">
      <c r="A417" s="4">
        <v>1</v>
      </c>
      <c r="B417" s="4" t="s">
        <v>9</v>
      </c>
      <c r="C417" s="4">
        <v>1</v>
      </c>
      <c r="D417" s="4" t="s">
        <v>10</v>
      </c>
      <c r="E417" s="4">
        <v>30</v>
      </c>
      <c r="F417" s="5">
        <v>93.5</v>
      </c>
      <c r="G417" s="4">
        <v>0</v>
      </c>
      <c r="H417" s="4">
        <v>0</v>
      </c>
      <c r="I417" s="11">
        <f>Table134[[#This Row],[Age]]/$E$1</f>
        <v>0.375</v>
      </c>
      <c r="J417" s="11">
        <f>LOG10(Table134[[#This Row],[Fare]]+1)</f>
        <v>1.975431808509263</v>
      </c>
      <c r="K417" s="4">
        <f>IF(Table134[[#This Row],[Pclass]]=1,1,0)</f>
        <v>1</v>
      </c>
      <c r="L417" s="4">
        <f>IF(Table134[[#This Row],[Pclass]]=2,1,0)</f>
        <v>0</v>
      </c>
      <c r="M417" s="4">
        <f>IF(Table134[[#This Row],[Embarked]]="S",1,0)</f>
        <v>1</v>
      </c>
      <c r="N417" s="4">
        <f>IF(Table134[[#This Row],[Embarked]]="C",1,0)</f>
        <v>0</v>
      </c>
      <c r="O417" s="4">
        <f>IF(Table134[[#This Row],[Sex]]="male",1,0)</f>
        <v>0</v>
      </c>
      <c r="P417" s="4">
        <v>1</v>
      </c>
      <c r="AC417" s="12">
        <f>SUMPRODUCT(Table13[[#This Row],[SibSp]:[Ones]],$R$4:$AA$4)</f>
        <v>0.99258375981083058</v>
      </c>
      <c r="AD417" s="12">
        <f>SUMPRODUCT(Table134[[#This Row],[SibSp]:[Ones]],$R$5:$AA$5)</f>
        <v>-2.2608978841136445</v>
      </c>
      <c r="AE417" s="11">
        <f t="shared" si="18"/>
        <v>0.99258375981083058</v>
      </c>
      <c r="AF417" s="11">
        <f t="shared" si="19"/>
        <v>0</v>
      </c>
      <c r="AG417" s="11">
        <f t="shared" si="20"/>
        <v>0.99258375981083058</v>
      </c>
      <c r="AH417" s="11">
        <f>(Table134[[#This Row],[Survived]]-AG417)^2</f>
        <v>5.5000618543451683E-5</v>
      </c>
    </row>
    <row r="418" spans="1:34" x14ac:dyDescent="0.25">
      <c r="A418" s="4">
        <v>0</v>
      </c>
      <c r="B418" s="4" t="s">
        <v>9</v>
      </c>
      <c r="C418" s="4">
        <v>3</v>
      </c>
      <c r="D418" s="4" t="s">
        <v>8</v>
      </c>
      <c r="E418" s="4">
        <v>22</v>
      </c>
      <c r="F418" s="5">
        <v>7.8958000000000004</v>
      </c>
      <c r="G418" s="4">
        <v>0</v>
      </c>
      <c r="H418" s="4">
        <v>0</v>
      </c>
      <c r="I418" s="11">
        <f>Table134[[#This Row],[Age]]/$E$1</f>
        <v>0.27500000000000002</v>
      </c>
      <c r="J418" s="11">
        <f>LOG10(Table134[[#This Row],[Fare]]+1)</f>
        <v>0.94918501031343461</v>
      </c>
      <c r="K418" s="4">
        <f>IF(Table134[[#This Row],[Pclass]]=1,1,0)</f>
        <v>0</v>
      </c>
      <c r="L418" s="4">
        <f>IF(Table134[[#This Row],[Pclass]]=2,1,0)</f>
        <v>0</v>
      </c>
      <c r="M418" s="4">
        <f>IF(Table134[[#This Row],[Embarked]]="S",1,0)</f>
        <v>1</v>
      </c>
      <c r="N418" s="4">
        <f>IF(Table134[[#This Row],[Embarked]]="C",1,0)</f>
        <v>0</v>
      </c>
      <c r="O418" s="4">
        <f>IF(Table134[[#This Row],[Sex]]="male",1,0)</f>
        <v>1</v>
      </c>
      <c r="P418" s="4">
        <v>1</v>
      </c>
      <c r="AC418" s="12">
        <f>SUMPRODUCT(Table13[[#This Row],[SibSp]:[Ones]],$R$4:$AA$4)</f>
        <v>0.13767381117308741</v>
      </c>
      <c r="AD418" s="12">
        <f>SUMPRODUCT(Table134[[#This Row],[SibSp]:[Ones]],$R$5:$AA$5)</f>
        <v>-1.5362609469011514</v>
      </c>
      <c r="AE418" s="11">
        <f t="shared" si="18"/>
        <v>0.13767381117308741</v>
      </c>
      <c r="AF418" s="11">
        <f t="shared" si="19"/>
        <v>0</v>
      </c>
      <c r="AG418" s="11">
        <f t="shared" si="20"/>
        <v>0.13767381117308741</v>
      </c>
      <c r="AH418" s="11">
        <f>(Table134[[#This Row],[Survived]]-AG418)^2</f>
        <v>1.8954078282922927E-2</v>
      </c>
    </row>
    <row r="419" spans="1:34" x14ac:dyDescent="0.25">
      <c r="A419" s="4">
        <v>1</v>
      </c>
      <c r="B419" s="4" t="s">
        <v>11</v>
      </c>
      <c r="C419" s="4">
        <v>1</v>
      </c>
      <c r="D419" s="4" t="s">
        <v>10</v>
      </c>
      <c r="E419" s="4">
        <v>44</v>
      </c>
      <c r="F419" s="5">
        <v>57.979199999999999</v>
      </c>
      <c r="G419" s="4">
        <v>0</v>
      </c>
      <c r="H419" s="4">
        <v>1</v>
      </c>
      <c r="I419" s="11">
        <f>Table134[[#This Row],[Age]]/$E$1</f>
        <v>0.55000000000000004</v>
      </c>
      <c r="J419" s="11">
        <f>LOG10(Table134[[#This Row],[Fare]]+1)</f>
        <v>1.770698877440231</v>
      </c>
      <c r="K419" s="4">
        <f>IF(Table134[[#This Row],[Pclass]]=1,1,0)</f>
        <v>1</v>
      </c>
      <c r="L419" s="4">
        <f>IF(Table134[[#This Row],[Pclass]]=2,1,0)</f>
        <v>0</v>
      </c>
      <c r="M419" s="4">
        <f>IF(Table134[[#This Row],[Embarked]]="S",1,0)</f>
        <v>0</v>
      </c>
      <c r="N419" s="4">
        <f>IF(Table134[[#This Row],[Embarked]]="C",1,0)</f>
        <v>1</v>
      </c>
      <c r="O419" s="4">
        <f>IF(Table134[[#This Row],[Sex]]="male",1,0)</f>
        <v>0</v>
      </c>
      <c r="P419" s="4">
        <v>1</v>
      </c>
      <c r="AC419" s="12">
        <f>SUMPRODUCT(Table13[[#This Row],[SibSp]:[Ones]],$R$4:$AA$4)</f>
        <v>0.9346084510481304</v>
      </c>
      <c r="AD419" s="12">
        <f>SUMPRODUCT(Table134[[#This Row],[SibSp]:[Ones]],$R$5:$AA$5)</f>
        <v>-1.9088193182347482</v>
      </c>
      <c r="AE419" s="11">
        <f t="shared" si="18"/>
        <v>0.9346084510481304</v>
      </c>
      <c r="AF419" s="11">
        <f t="shared" si="19"/>
        <v>0</v>
      </c>
      <c r="AG419" s="11">
        <f t="shared" si="20"/>
        <v>0.9346084510481304</v>
      </c>
      <c r="AH419" s="11">
        <f>(Table134[[#This Row],[Survived]]-AG419)^2</f>
        <v>4.2760546743247588E-3</v>
      </c>
    </row>
    <row r="420" spans="1:34" x14ac:dyDescent="0.25">
      <c r="A420" s="4">
        <v>0</v>
      </c>
      <c r="B420" s="4" t="s">
        <v>12</v>
      </c>
      <c r="C420" s="4">
        <v>3</v>
      </c>
      <c r="D420" s="4" t="s">
        <v>8</v>
      </c>
      <c r="E420" s="4">
        <v>40.5</v>
      </c>
      <c r="F420" s="5">
        <v>7.75</v>
      </c>
      <c r="G420" s="4">
        <v>0</v>
      </c>
      <c r="H420" s="4">
        <v>0</v>
      </c>
      <c r="I420" s="11">
        <f>Table134[[#This Row],[Age]]/$E$1</f>
        <v>0.50624999999999998</v>
      </c>
      <c r="J420" s="11">
        <f>LOG10(Table134[[#This Row],[Fare]]+1)</f>
        <v>0.94200805302231327</v>
      </c>
      <c r="K420" s="4">
        <f>IF(Table134[[#This Row],[Pclass]]=1,1,0)</f>
        <v>0</v>
      </c>
      <c r="L420" s="4">
        <f>IF(Table134[[#This Row],[Pclass]]=2,1,0)</f>
        <v>0</v>
      </c>
      <c r="M420" s="4">
        <f>IF(Table134[[#This Row],[Embarked]]="S",1,0)</f>
        <v>0</v>
      </c>
      <c r="N420" s="4">
        <f>IF(Table134[[#This Row],[Embarked]]="C",1,0)</f>
        <v>0</v>
      </c>
      <c r="O420" s="4">
        <f>IF(Table134[[#This Row],[Sex]]="male",1,0)</f>
        <v>1</v>
      </c>
      <c r="P420" s="4">
        <v>1</v>
      </c>
      <c r="AC420" s="12">
        <f>SUMPRODUCT(Table13[[#This Row],[SibSp]:[Ones]],$R$4:$AA$4)</f>
        <v>-3.7953461726926041E-2</v>
      </c>
      <c r="AD420" s="12">
        <f>SUMPRODUCT(Table134[[#This Row],[SibSp]:[Ones]],$R$5:$AA$5)</f>
        <v>-0.87037456971895266</v>
      </c>
      <c r="AE420" s="11">
        <f t="shared" si="18"/>
        <v>0</v>
      </c>
      <c r="AF420" s="11">
        <f t="shared" si="19"/>
        <v>0</v>
      </c>
      <c r="AG420" s="11">
        <f t="shared" si="20"/>
        <v>0</v>
      </c>
      <c r="AH420" s="11">
        <f>(Table134[[#This Row],[Survived]]-AG420)^2</f>
        <v>0</v>
      </c>
    </row>
    <row r="421" spans="1:34" x14ac:dyDescent="0.25">
      <c r="A421" s="4">
        <v>1</v>
      </c>
      <c r="B421" s="4" t="s">
        <v>9</v>
      </c>
      <c r="C421" s="4">
        <v>2</v>
      </c>
      <c r="D421" s="4" t="s">
        <v>10</v>
      </c>
      <c r="E421" s="4">
        <v>50</v>
      </c>
      <c r="F421" s="5">
        <v>10.5</v>
      </c>
      <c r="G421" s="4">
        <v>0</v>
      </c>
      <c r="H421" s="4">
        <v>0</v>
      </c>
      <c r="I421" s="11">
        <f>Table134[[#This Row],[Age]]/$E$1</f>
        <v>0.625</v>
      </c>
      <c r="J421" s="11">
        <f>LOG10(Table134[[#This Row],[Fare]]+1)</f>
        <v>1.0606978403536116</v>
      </c>
      <c r="K421" s="4">
        <f>IF(Table134[[#This Row],[Pclass]]=1,1,0)</f>
        <v>0</v>
      </c>
      <c r="L421" s="4">
        <f>IF(Table134[[#This Row],[Pclass]]=2,1,0)</f>
        <v>1</v>
      </c>
      <c r="M421" s="4">
        <f>IF(Table134[[#This Row],[Embarked]]="S",1,0)</f>
        <v>1</v>
      </c>
      <c r="N421" s="4">
        <f>IF(Table134[[#This Row],[Embarked]]="C",1,0)</f>
        <v>0</v>
      </c>
      <c r="O421" s="4">
        <f>IF(Table134[[#This Row],[Sex]]="male",1,0)</f>
        <v>0</v>
      </c>
      <c r="P421" s="4">
        <v>1</v>
      </c>
      <c r="AC421" s="12">
        <f>SUMPRODUCT(Table13[[#This Row],[SibSp]:[Ones]],$R$4:$AA$4)</f>
        <v>0.62754220808438421</v>
      </c>
      <c r="AD421" s="12">
        <f>SUMPRODUCT(Table134[[#This Row],[SibSp]:[Ones]],$R$5:$AA$5)</f>
        <v>-1.4316092334281656</v>
      </c>
      <c r="AE421" s="11">
        <f t="shared" si="18"/>
        <v>0.62754220808438421</v>
      </c>
      <c r="AF421" s="11">
        <f t="shared" si="19"/>
        <v>0</v>
      </c>
      <c r="AG421" s="11">
        <f t="shared" si="20"/>
        <v>0.62754220808438421</v>
      </c>
      <c r="AH421" s="11">
        <f>(Table134[[#This Row],[Survived]]-AG421)^2</f>
        <v>0.13872480675865614</v>
      </c>
    </row>
    <row r="422" spans="1:34" x14ac:dyDescent="0.25">
      <c r="A422" s="4">
        <v>0</v>
      </c>
      <c r="B422" s="4" t="s">
        <v>9</v>
      </c>
      <c r="C422" s="4">
        <v>3</v>
      </c>
      <c r="D422" s="4" t="s">
        <v>8</v>
      </c>
      <c r="E422" s="4">
        <v>39</v>
      </c>
      <c r="F422" s="5">
        <v>7.9249999999999998</v>
      </c>
      <c r="G422" s="4">
        <v>0</v>
      </c>
      <c r="H422" s="4">
        <v>0</v>
      </c>
      <c r="I422" s="11">
        <f>Table134[[#This Row],[Age]]/$E$1</f>
        <v>0.48749999999999999</v>
      </c>
      <c r="J422" s="11">
        <f>LOG10(Table134[[#This Row],[Fare]]+1)</f>
        <v>0.95060822478423079</v>
      </c>
      <c r="K422" s="4">
        <f>IF(Table134[[#This Row],[Pclass]]=1,1,0)</f>
        <v>0</v>
      </c>
      <c r="L422" s="4">
        <f>IF(Table134[[#This Row],[Pclass]]=2,1,0)</f>
        <v>0</v>
      </c>
      <c r="M422" s="4">
        <f>IF(Table134[[#This Row],[Embarked]]="S",1,0)</f>
        <v>1</v>
      </c>
      <c r="N422" s="4">
        <f>IF(Table134[[#This Row],[Embarked]]="C",1,0)</f>
        <v>0</v>
      </c>
      <c r="O422" s="4">
        <f>IF(Table134[[#This Row],[Sex]]="male",1,0)</f>
        <v>1</v>
      </c>
      <c r="P422" s="4">
        <v>1</v>
      </c>
      <c r="AC422" s="12">
        <f>SUMPRODUCT(Table13[[#This Row],[SibSp]:[Ones]],$R$4:$AA$4)</f>
        <v>1.4689889839515691E-2</v>
      </c>
      <c r="AD422" s="12">
        <f>SUMPRODUCT(Table134[[#This Row],[SibSp]:[Ones]],$R$5:$AA$5)</f>
        <v>-1.5158867157543499</v>
      </c>
      <c r="AE422" s="11">
        <f t="shared" si="18"/>
        <v>1.4689889839515691E-2</v>
      </c>
      <c r="AF422" s="11">
        <f t="shared" si="19"/>
        <v>0</v>
      </c>
      <c r="AG422" s="11">
        <f t="shared" si="20"/>
        <v>1.4689889839515691E-2</v>
      </c>
      <c r="AH422" s="11">
        <f>(Table134[[#This Row],[Survived]]-AG422)^2</f>
        <v>2.1579286349710633E-4</v>
      </c>
    </row>
    <row r="423" spans="1:34" x14ac:dyDescent="0.25">
      <c r="A423" s="4">
        <v>0</v>
      </c>
      <c r="B423" s="4" t="s">
        <v>9</v>
      </c>
      <c r="C423" s="4">
        <v>2</v>
      </c>
      <c r="D423" s="4" t="s">
        <v>8</v>
      </c>
      <c r="E423" s="4">
        <v>23</v>
      </c>
      <c r="F423" s="5">
        <v>11.5</v>
      </c>
      <c r="G423" s="4">
        <v>2</v>
      </c>
      <c r="H423" s="4">
        <v>1</v>
      </c>
      <c r="I423" s="11">
        <f>Table134[[#This Row],[Age]]/$E$1</f>
        <v>0.28749999999999998</v>
      </c>
      <c r="J423" s="11">
        <f>LOG10(Table134[[#This Row],[Fare]]+1)</f>
        <v>1.0969100130080565</v>
      </c>
      <c r="K423" s="4">
        <f>IF(Table134[[#This Row],[Pclass]]=1,1,0)</f>
        <v>0</v>
      </c>
      <c r="L423" s="4">
        <f>IF(Table134[[#This Row],[Pclass]]=2,1,0)</f>
        <v>1</v>
      </c>
      <c r="M423" s="4">
        <f>IF(Table134[[#This Row],[Embarked]]="S",1,0)</f>
        <v>1</v>
      </c>
      <c r="N423" s="4">
        <f>IF(Table134[[#This Row],[Embarked]]="C",1,0)</f>
        <v>0</v>
      </c>
      <c r="O423" s="4">
        <f>IF(Table134[[#This Row],[Sex]]="male",1,0)</f>
        <v>1</v>
      </c>
      <c r="P423" s="4">
        <v>1</v>
      </c>
      <c r="AC423" s="12">
        <f>SUMPRODUCT(Table13[[#This Row],[SibSp]:[Ones]],$R$4:$AA$4)</f>
        <v>0.20639436806213407</v>
      </c>
      <c r="AD423" s="12">
        <f>SUMPRODUCT(Table134[[#This Row],[SibSp]:[Ones]],$R$5:$AA$5)</f>
        <v>-2.1836465140150008</v>
      </c>
      <c r="AE423" s="11">
        <f t="shared" si="18"/>
        <v>0.20639436806213407</v>
      </c>
      <c r="AF423" s="11">
        <f t="shared" si="19"/>
        <v>0</v>
      </c>
      <c r="AG423" s="11">
        <f t="shared" si="20"/>
        <v>0.20639436806213407</v>
      </c>
      <c r="AH423" s="11">
        <f>(Table134[[#This Row],[Survived]]-AG423)^2</f>
        <v>4.2598635167767671E-2</v>
      </c>
    </row>
    <row r="424" spans="1:34" x14ac:dyDescent="0.25">
      <c r="A424" s="4">
        <v>1</v>
      </c>
      <c r="B424" s="4" t="s">
        <v>9</v>
      </c>
      <c r="C424" s="4">
        <v>2</v>
      </c>
      <c r="D424" s="4" t="s">
        <v>10</v>
      </c>
      <c r="E424" s="4">
        <v>2</v>
      </c>
      <c r="F424" s="5">
        <v>26</v>
      </c>
      <c r="G424" s="4">
        <v>1</v>
      </c>
      <c r="H424" s="4">
        <v>1</v>
      </c>
      <c r="I424" s="11">
        <f>Table134[[#This Row],[Age]]/$E$1</f>
        <v>2.5000000000000001E-2</v>
      </c>
      <c r="J424" s="11">
        <f>LOG10(Table134[[#This Row],[Fare]]+1)</f>
        <v>1.4313637641589874</v>
      </c>
      <c r="K424" s="4">
        <f>IF(Table134[[#This Row],[Pclass]]=1,1,0)</f>
        <v>0</v>
      </c>
      <c r="L424" s="4">
        <f>IF(Table134[[#This Row],[Pclass]]=2,1,0)</f>
        <v>1</v>
      </c>
      <c r="M424" s="4">
        <f>IF(Table134[[#This Row],[Embarked]]="S",1,0)</f>
        <v>1</v>
      </c>
      <c r="N424" s="4">
        <f>IF(Table134[[#This Row],[Embarked]]="C",1,0)</f>
        <v>0</v>
      </c>
      <c r="O424" s="4">
        <f>IF(Table134[[#This Row],[Sex]]="male",1,0)</f>
        <v>0</v>
      </c>
      <c r="P424" s="4">
        <v>1</v>
      </c>
      <c r="AC424" s="12">
        <f>SUMPRODUCT(Table13[[#This Row],[SibSp]:[Ones]],$R$4:$AA$4)</f>
        <v>0.92055388651081538</v>
      </c>
      <c r="AD424" s="12">
        <f>SUMPRODUCT(Table134[[#This Row],[SibSp]:[Ones]],$R$5:$AA$5)</f>
        <v>-2.2244398873280193</v>
      </c>
      <c r="AE424" s="11">
        <f t="shared" si="18"/>
        <v>0.92055388651081538</v>
      </c>
      <c r="AF424" s="11">
        <f t="shared" si="19"/>
        <v>0</v>
      </c>
      <c r="AG424" s="11">
        <f t="shared" si="20"/>
        <v>0.92055388651081538</v>
      </c>
      <c r="AH424" s="11">
        <f>(Table134[[#This Row],[Survived]]-AG424)^2</f>
        <v>6.3116849485364028E-3</v>
      </c>
    </row>
    <row r="425" spans="1:34" x14ac:dyDescent="0.25">
      <c r="A425" s="4">
        <v>0</v>
      </c>
      <c r="B425" s="4" t="s">
        <v>11</v>
      </c>
      <c r="C425" s="4">
        <v>3</v>
      </c>
      <c r="D425" s="4" t="s">
        <v>8</v>
      </c>
      <c r="E425" s="4">
        <v>17</v>
      </c>
      <c r="F425" s="5">
        <v>7.2291999999999996</v>
      </c>
      <c r="G425" s="4">
        <v>1</v>
      </c>
      <c r="H425" s="4">
        <v>1</v>
      </c>
      <c r="I425" s="11">
        <f>Table134[[#This Row],[Age]]/$E$1</f>
        <v>0.21249999999999999</v>
      </c>
      <c r="J425" s="11">
        <f>LOG10(Table134[[#This Row],[Fare]]+1)</f>
        <v>0.91535761741483168</v>
      </c>
      <c r="K425" s="4">
        <f>IF(Table134[[#This Row],[Pclass]]=1,1,0)</f>
        <v>0</v>
      </c>
      <c r="L425" s="4">
        <f>IF(Table134[[#This Row],[Pclass]]=2,1,0)</f>
        <v>0</v>
      </c>
      <c r="M425" s="4">
        <f>IF(Table134[[#This Row],[Embarked]]="S",1,0)</f>
        <v>0</v>
      </c>
      <c r="N425" s="4">
        <f>IF(Table134[[#This Row],[Embarked]]="C",1,0)</f>
        <v>1</v>
      </c>
      <c r="O425" s="4">
        <f>IF(Table134[[#This Row],[Sex]]="male",1,0)</f>
        <v>1</v>
      </c>
      <c r="P425" s="4">
        <v>1</v>
      </c>
      <c r="AC425" s="12">
        <f>SUMPRODUCT(Table13[[#This Row],[SibSp]:[Ones]],$R$4:$AA$4)</f>
        <v>0.16811356973310365</v>
      </c>
      <c r="AD425" s="12">
        <f>SUMPRODUCT(Table134[[#This Row],[SibSp]:[Ones]],$R$5:$AA$5)</f>
        <v>-1.4288176471561858</v>
      </c>
      <c r="AE425" s="11">
        <f t="shared" si="18"/>
        <v>0.16811356973310365</v>
      </c>
      <c r="AF425" s="11">
        <f t="shared" si="19"/>
        <v>0</v>
      </c>
      <c r="AG425" s="11">
        <f t="shared" si="20"/>
        <v>0.16811356973310365</v>
      </c>
      <c r="AH425" s="11">
        <f>(Table134[[#This Row],[Survived]]-AG425)^2</f>
        <v>2.8262172328407106E-2</v>
      </c>
    </row>
    <row r="426" spans="1:34" x14ac:dyDescent="0.25">
      <c r="A426" s="4">
        <v>0</v>
      </c>
      <c r="B426" s="4" t="s">
        <v>9</v>
      </c>
      <c r="C426" s="4">
        <v>3</v>
      </c>
      <c r="D426" s="4" t="s">
        <v>10</v>
      </c>
      <c r="E426" s="4">
        <v>30</v>
      </c>
      <c r="F426" s="5">
        <v>8.6624999999999996</v>
      </c>
      <c r="G426" s="4">
        <v>0</v>
      </c>
      <c r="H426" s="4">
        <v>0</v>
      </c>
      <c r="I426" s="11">
        <f>Table134[[#This Row],[Age]]/$E$1</f>
        <v>0.375</v>
      </c>
      <c r="J426" s="11">
        <f>LOG10(Table134[[#This Row],[Fare]]+1)</f>
        <v>0.98508950692638131</v>
      </c>
      <c r="K426" s="4">
        <f>IF(Table134[[#This Row],[Pclass]]=1,1,0)</f>
        <v>0</v>
      </c>
      <c r="L426" s="4">
        <f>IF(Table134[[#This Row],[Pclass]]=2,1,0)</f>
        <v>0</v>
      </c>
      <c r="M426" s="4">
        <f>IF(Table134[[#This Row],[Embarked]]="S",1,0)</f>
        <v>1</v>
      </c>
      <c r="N426" s="4">
        <f>IF(Table134[[#This Row],[Embarked]]="C",1,0)</f>
        <v>0</v>
      </c>
      <c r="O426" s="4">
        <f>IF(Table134[[#This Row],[Sex]]="male",1,0)</f>
        <v>0</v>
      </c>
      <c r="P426" s="4">
        <v>1</v>
      </c>
      <c r="AC426" s="12">
        <f>SUMPRODUCT(Table13[[#This Row],[SibSp]:[Ones]],$R$4:$AA$4)</f>
        <v>0.57028047958275285</v>
      </c>
      <c r="AD426" s="12">
        <f>SUMPRODUCT(Table134[[#This Row],[SibSp]:[Ones]],$R$5:$AA$5)</f>
        <v>-1.4698558771809689</v>
      </c>
      <c r="AE426" s="11">
        <f t="shared" si="18"/>
        <v>0.57028047958275285</v>
      </c>
      <c r="AF426" s="11">
        <f t="shared" si="19"/>
        <v>0</v>
      </c>
      <c r="AG426" s="11">
        <f t="shared" si="20"/>
        <v>0.57028047958275285</v>
      </c>
      <c r="AH426" s="11">
        <f>(Table134[[#This Row],[Survived]]-AG426)^2</f>
        <v>0.3252198253931346</v>
      </c>
    </row>
    <row r="427" spans="1:34" x14ac:dyDescent="0.25">
      <c r="A427" s="4">
        <v>1</v>
      </c>
      <c r="B427" s="4" t="s">
        <v>9</v>
      </c>
      <c r="C427" s="4">
        <v>2</v>
      </c>
      <c r="D427" s="4" t="s">
        <v>10</v>
      </c>
      <c r="E427" s="4">
        <v>7</v>
      </c>
      <c r="F427" s="5">
        <v>26.25</v>
      </c>
      <c r="G427" s="4">
        <v>0</v>
      </c>
      <c r="H427" s="4">
        <v>2</v>
      </c>
      <c r="I427" s="11">
        <f>Table134[[#This Row],[Age]]/$E$1</f>
        <v>8.7499999999999994E-2</v>
      </c>
      <c r="J427" s="11">
        <f>LOG10(Table134[[#This Row],[Fare]]+1)</f>
        <v>1.4353665066126613</v>
      </c>
      <c r="K427" s="4">
        <f>IF(Table134[[#This Row],[Pclass]]=1,1,0)</f>
        <v>0</v>
      </c>
      <c r="L427" s="4">
        <f>IF(Table134[[#This Row],[Pclass]]=2,1,0)</f>
        <v>1</v>
      </c>
      <c r="M427" s="4">
        <f>IF(Table134[[#This Row],[Embarked]]="S",1,0)</f>
        <v>1</v>
      </c>
      <c r="N427" s="4">
        <f>IF(Table134[[#This Row],[Embarked]]="C",1,0)</f>
        <v>0</v>
      </c>
      <c r="O427" s="4">
        <f>IF(Table134[[#This Row],[Sex]]="male",1,0)</f>
        <v>0</v>
      </c>
      <c r="P427" s="4">
        <v>1</v>
      </c>
      <c r="AC427" s="12">
        <f>SUMPRODUCT(Table13[[#This Row],[SibSp]:[Ones]],$R$4:$AA$4)</f>
        <v>0.92696744184233582</v>
      </c>
      <c r="AD427" s="12">
        <f>SUMPRODUCT(Table134[[#This Row],[SibSp]:[Ones]],$R$5:$AA$5)</f>
        <v>-2.4937943358318462</v>
      </c>
      <c r="AE427" s="11">
        <f t="shared" si="18"/>
        <v>0.92696744184233582</v>
      </c>
      <c r="AF427" s="11">
        <f t="shared" si="19"/>
        <v>0</v>
      </c>
      <c r="AG427" s="11">
        <f t="shared" si="20"/>
        <v>0.92696744184233582</v>
      </c>
      <c r="AH427" s="11">
        <f>(Table134[[#This Row],[Survived]]-AG427)^2</f>
        <v>5.3337545510526016E-3</v>
      </c>
    </row>
    <row r="428" spans="1:34" x14ac:dyDescent="0.25">
      <c r="A428" s="4">
        <v>0</v>
      </c>
      <c r="B428" s="4" t="s">
        <v>9</v>
      </c>
      <c r="C428" s="4">
        <v>1</v>
      </c>
      <c r="D428" s="4" t="s">
        <v>8</v>
      </c>
      <c r="E428" s="4">
        <v>45</v>
      </c>
      <c r="F428" s="5">
        <v>26.55</v>
      </c>
      <c r="G428" s="4">
        <v>0</v>
      </c>
      <c r="H428" s="4">
        <v>0</v>
      </c>
      <c r="I428" s="11">
        <f>Table134[[#This Row],[Age]]/$E$1</f>
        <v>0.5625</v>
      </c>
      <c r="J428" s="11">
        <f>LOG10(Table134[[#This Row],[Fare]]+1)</f>
        <v>1.4401216031878039</v>
      </c>
      <c r="K428" s="4">
        <f>IF(Table134[[#This Row],[Pclass]]=1,1,0)</f>
        <v>1</v>
      </c>
      <c r="L428" s="4">
        <f>IF(Table134[[#This Row],[Pclass]]=2,1,0)</f>
        <v>0</v>
      </c>
      <c r="M428" s="4">
        <f>IF(Table134[[#This Row],[Embarked]]="S",1,0)</f>
        <v>1</v>
      </c>
      <c r="N428" s="4">
        <f>IF(Table134[[#This Row],[Embarked]]="C",1,0)</f>
        <v>0</v>
      </c>
      <c r="O428" s="4">
        <f>IF(Table134[[#This Row],[Sex]]="male",1,0)</f>
        <v>1</v>
      </c>
      <c r="P428" s="4">
        <v>1</v>
      </c>
      <c r="AC428" s="12">
        <f>SUMPRODUCT(Table13[[#This Row],[SibSp]:[Ones]],$R$4:$AA$4)</f>
        <v>0.36953114252140429</v>
      </c>
      <c r="AD428" s="12">
        <f>SUMPRODUCT(Table134[[#This Row],[SibSp]:[Ones]],$R$5:$AA$5)</f>
        <v>-1.9881151114910633</v>
      </c>
      <c r="AE428" s="11">
        <f t="shared" si="18"/>
        <v>0.36953114252140429</v>
      </c>
      <c r="AF428" s="11">
        <f t="shared" si="19"/>
        <v>0</v>
      </c>
      <c r="AG428" s="11">
        <f t="shared" si="20"/>
        <v>0.36953114252140429</v>
      </c>
      <c r="AH428" s="11">
        <f>(Table134[[#This Row],[Survived]]-AG428)^2</f>
        <v>0.13655326529317441</v>
      </c>
    </row>
    <row r="429" spans="1:34" x14ac:dyDescent="0.25">
      <c r="A429" s="4">
        <v>1</v>
      </c>
      <c r="B429" s="4" t="s">
        <v>11</v>
      </c>
      <c r="C429" s="4">
        <v>1</v>
      </c>
      <c r="D429" s="4" t="s">
        <v>10</v>
      </c>
      <c r="E429" s="4">
        <v>30</v>
      </c>
      <c r="F429" s="5">
        <v>106.425</v>
      </c>
      <c r="G429" s="4">
        <v>0</v>
      </c>
      <c r="H429" s="4">
        <v>0</v>
      </c>
      <c r="I429" s="11">
        <f>Table134[[#This Row],[Age]]/$E$1</f>
        <v>0.375</v>
      </c>
      <c r="J429" s="11">
        <f>LOG10(Table134[[#This Row],[Fare]]+1)</f>
        <v>2.031105362355941</v>
      </c>
      <c r="K429" s="4">
        <f>IF(Table134[[#This Row],[Pclass]]=1,1,0)</f>
        <v>1</v>
      </c>
      <c r="L429" s="4">
        <f>IF(Table134[[#This Row],[Pclass]]=2,1,0)</f>
        <v>0</v>
      </c>
      <c r="M429" s="4">
        <f>IF(Table134[[#This Row],[Embarked]]="S",1,0)</f>
        <v>0</v>
      </c>
      <c r="N429" s="4">
        <f>IF(Table134[[#This Row],[Embarked]]="C",1,0)</f>
        <v>1</v>
      </c>
      <c r="O429" s="4">
        <f>IF(Table134[[#This Row],[Sex]]="male",1,0)</f>
        <v>0</v>
      </c>
      <c r="P429" s="4">
        <v>1</v>
      </c>
      <c r="AC429" s="12">
        <f>SUMPRODUCT(Table13[[#This Row],[SibSp]:[Ones]],$R$4:$AA$4)</f>
        <v>1.0633422571821916</v>
      </c>
      <c r="AD429" s="12">
        <f>SUMPRODUCT(Table134[[#This Row],[SibSp]:[Ones]],$R$5:$AA$5)</f>
        <v>-1.7004317419280661</v>
      </c>
      <c r="AE429" s="11">
        <f t="shared" si="18"/>
        <v>1.0633422571821916</v>
      </c>
      <c r="AF429" s="11">
        <f t="shared" si="19"/>
        <v>0</v>
      </c>
      <c r="AG429" s="11">
        <f t="shared" si="20"/>
        <v>1.0633422571821916</v>
      </c>
      <c r="AH429" s="11">
        <f>(Table134[[#This Row],[Survived]]-AG429)^2</f>
        <v>4.0122415449348973E-3</v>
      </c>
    </row>
    <row r="430" spans="1:34" x14ac:dyDescent="0.25">
      <c r="A430" s="4">
        <v>1</v>
      </c>
      <c r="B430" s="4" t="s">
        <v>11</v>
      </c>
      <c r="C430" s="4">
        <v>1</v>
      </c>
      <c r="D430" s="4" t="s">
        <v>10</v>
      </c>
      <c r="E430" s="4">
        <v>22</v>
      </c>
      <c r="F430" s="5">
        <v>49.5</v>
      </c>
      <c r="G430" s="4">
        <v>0</v>
      </c>
      <c r="H430" s="4">
        <v>2</v>
      </c>
      <c r="I430" s="11">
        <f>Table134[[#This Row],[Age]]/$E$1</f>
        <v>0.27500000000000002</v>
      </c>
      <c r="J430" s="11">
        <f>LOG10(Table134[[#This Row],[Fare]]+1)</f>
        <v>1.7032913781186614</v>
      </c>
      <c r="K430" s="4">
        <f>IF(Table134[[#This Row],[Pclass]]=1,1,0)</f>
        <v>1</v>
      </c>
      <c r="L430" s="4">
        <f>IF(Table134[[#This Row],[Pclass]]=2,1,0)</f>
        <v>0</v>
      </c>
      <c r="M430" s="4">
        <f>IF(Table134[[#This Row],[Embarked]]="S",1,0)</f>
        <v>0</v>
      </c>
      <c r="N430" s="4">
        <f>IF(Table134[[#This Row],[Embarked]]="C",1,0)</f>
        <v>1</v>
      </c>
      <c r="O430" s="4">
        <f>IF(Table134[[#This Row],[Sex]]="male",1,0)</f>
        <v>0</v>
      </c>
      <c r="P430" s="4">
        <v>1</v>
      </c>
      <c r="AC430" s="12">
        <f>SUMPRODUCT(Table13[[#This Row],[SibSp]:[Ones]],$R$4:$AA$4)</f>
        <v>1.0757166882275488</v>
      </c>
      <c r="AD430" s="12">
        <f>SUMPRODUCT(Table134[[#This Row],[SibSp]:[Ones]],$R$5:$AA$5)</f>
        <v>-2.2821920412629213</v>
      </c>
      <c r="AE430" s="11">
        <f t="shared" si="18"/>
        <v>1.0757166882275488</v>
      </c>
      <c r="AF430" s="11">
        <f t="shared" si="19"/>
        <v>0</v>
      </c>
      <c r="AG430" s="11">
        <f t="shared" si="20"/>
        <v>1.0757166882275488</v>
      </c>
      <c r="AH430" s="11">
        <f>(Table134[[#This Row],[Survived]]-AG430)^2</f>
        <v>5.7330168761478336E-3</v>
      </c>
    </row>
    <row r="431" spans="1:34" x14ac:dyDescent="0.25">
      <c r="A431" s="4">
        <v>1</v>
      </c>
      <c r="B431" s="4" t="s">
        <v>9</v>
      </c>
      <c r="C431" s="4">
        <v>1</v>
      </c>
      <c r="D431" s="4" t="s">
        <v>10</v>
      </c>
      <c r="E431" s="4">
        <v>36</v>
      </c>
      <c r="F431" s="5">
        <v>71</v>
      </c>
      <c r="G431" s="4">
        <v>0</v>
      </c>
      <c r="H431" s="4">
        <v>2</v>
      </c>
      <c r="I431" s="11">
        <f>Table134[[#This Row],[Age]]/$E$1</f>
        <v>0.45</v>
      </c>
      <c r="J431" s="11">
        <f>LOG10(Table134[[#This Row],[Fare]]+1)</f>
        <v>1.8573324964312685</v>
      </c>
      <c r="K431" s="4">
        <f>IF(Table134[[#This Row],[Pclass]]=1,1,0)</f>
        <v>1</v>
      </c>
      <c r="L431" s="4">
        <f>IF(Table134[[#This Row],[Pclass]]=2,1,0)</f>
        <v>0</v>
      </c>
      <c r="M431" s="4">
        <f>IF(Table134[[#This Row],[Embarked]]="S",1,0)</f>
        <v>1</v>
      </c>
      <c r="N431" s="4">
        <f>IF(Table134[[#This Row],[Embarked]]="C",1,0)</f>
        <v>0</v>
      </c>
      <c r="O431" s="4">
        <f>IF(Table134[[#This Row],[Sex]]="male",1,0)</f>
        <v>0</v>
      </c>
      <c r="P431" s="4">
        <v>1</v>
      </c>
      <c r="AC431" s="12">
        <f>SUMPRODUCT(Table13[[#This Row],[SibSp]:[Ones]],$R$4:$AA$4)</f>
        <v>0.91368404805842085</v>
      </c>
      <c r="AD431" s="12">
        <f>SUMPRODUCT(Table134[[#This Row],[SibSp]:[Ones]],$R$5:$AA$5)</f>
        <v>-2.9555075010637424</v>
      </c>
      <c r="AE431" s="11">
        <f t="shared" si="18"/>
        <v>0.91368404805842085</v>
      </c>
      <c r="AF431" s="11">
        <f t="shared" si="19"/>
        <v>0</v>
      </c>
      <c r="AG431" s="11">
        <f t="shared" si="20"/>
        <v>0.91368404805842085</v>
      </c>
      <c r="AH431" s="11">
        <f>(Table134[[#This Row],[Survived]]-AG431)^2</f>
        <v>7.4504435595810015E-3</v>
      </c>
    </row>
    <row r="432" spans="1:34" x14ac:dyDescent="0.25">
      <c r="A432" s="4">
        <v>0</v>
      </c>
      <c r="B432" s="4" t="s">
        <v>9</v>
      </c>
      <c r="C432" s="4">
        <v>3</v>
      </c>
      <c r="D432" s="4" t="s">
        <v>10</v>
      </c>
      <c r="E432" s="4">
        <v>9</v>
      </c>
      <c r="F432" s="5">
        <v>31.274999999999999</v>
      </c>
      <c r="G432" s="4">
        <v>4</v>
      </c>
      <c r="H432" s="4">
        <v>2</v>
      </c>
      <c r="I432" s="11">
        <f>Table134[[#This Row],[Age]]/$E$1</f>
        <v>0.1125</v>
      </c>
      <c r="J432" s="11">
        <f>LOG10(Table134[[#This Row],[Fare]]+1)</f>
        <v>1.5088662509384578</v>
      </c>
      <c r="K432" s="4">
        <f>IF(Table134[[#This Row],[Pclass]]=1,1,0)</f>
        <v>0</v>
      </c>
      <c r="L432" s="4">
        <f>IF(Table134[[#This Row],[Pclass]]=2,1,0)</f>
        <v>0</v>
      </c>
      <c r="M432" s="4">
        <f>IF(Table134[[#This Row],[Embarked]]="S",1,0)</f>
        <v>1</v>
      </c>
      <c r="N432" s="4">
        <f>IF(Table134[[#This Row],[Embarked]]="C",1,0)</f>
        <v>0</v>
      </c>
      <c r="O432" s="4">
        <f>IF(Table134[[#This Row],[Sex]]="male",1,0)</f>
        <v>0</v>
      </c>
      <c r="P432" s="4">
        <v>1</v>
      </c>
      <c r="AC432" s="12">
        <f>SUMPRODUCT(Table13[[#This Row],[SibSp]:[Ones]],$R$4:$AA$4)</f>
        <v>0.48835797931457275</v>
      </c>
      <c r="AD432" s="12">
        <f>SUMPRODUCT(Table134[[#This Row],[SibSp]:[Ones]],$R$5:$AA$5)</f>
        <v>-3.0557819664228987</v>
      </c>
      <c r="AE432" s="11">
        <f t="shared" si="18"/>
        <v>0.48835797931457275</v>
      </c>
      <c r="AF432" s="11">
        <f t="shared" si="19"/>
        <v>0</v>
      </c>
      <c r="AG432" s="11">
        <f t="shared" si="20"/>
        <v>0.48835797931457275</v>
      </c>
      <c r="AH432" s="11">
        <f>(Table134[[#This Row],[Survived]]-AG432)^2</f>
        <v>0.23849351596021268</v>
      </c>
    </row>
    <row r="433" spans="1:34" x14ac:dyDescent="0.25">
      <c r="A433" s="4">
        <v>0</v>
      </c>
      <c r="B433" s="4" t="s">
        <v>9</v>
      </c>
      <c r="C433" s="4">
        <v>3</v>
      </c>
      <c r="D433" s="4" t="s">
        <v>10</v>
      </c>
      <c r="E433" s="4">
        <v>11</v>
      </c>
      <c r="F433" s="5">
        <v>31.274999999999999</v>
      </c>
      <c r="G433" s="4">
        <v>4</v>
      </c>
      <c r="H433" s="4">
        <v>2</v>
      </c>
      <c r="I433" s="11">
        <f>Table134[[#This Row],[Age]]/$E$1</f>
        <v>0.13750000000000001</v>
      </c>
      <c r="J433" s="11">
        <f>LOG10(Table134[[#This Row],[Fare]]+1)</f>
        <v>1.5088662509384578</v>
      </c>
      <c r="K433" s="4">
        <f>IF(Table134[[#This Row],[Pclass]]=1,1,0)</f>
        <v>0</v>
      </c>
      <c r="L433" s="4">
        <f>IF(Table134[[#This Row],[Pclass]]=2,1,0)</f>
        <v>0</v>
      </c>
      <c r="M433" s="4">
        <f>IF(Table134[[#This Row],[Embarked]]="S",1,0)</f>
        <v>1</v>
      </c>
      <c r="N433" s="4">
        <f>IF(Table134[[#This Row],[Embarked]]="C",1,0)</f>
        <v>0</v>
      </c>
      <c r="O433" s="4">
        <f>IF(Table134[[#This Row],[Sex]]="male",1,0)</f>
        <v>0</v>
      </c>
      <c r="P433" s="4">
        <v>1</v>
      </c>
      <c r="AC433" s="12">
        <f>SUMPRODUCT(Table13[[#This Row],[SibSp]:[Ones]],$R$4:$AA$4)</f>
        <v>0.47388124837030382</v>
      </c>
      <c r="AD433" s="12">
        <f>SUMPRODUCT(Table134[[#This Row],[SibSp]:[Ones]],$R$5:$AA$5)</f>
        <v>-3.0532809208151006</v>
      </c>
      <c r="AE433" s="11">
        <f t="shared" si="18"/>
        <v>0.47388124837030382</v>
      </c>
      <c r="AF433" s="11">
        <f t="shared" si="19"/>
        <v>0</v>
      </c>
      <c r="AG433" s="11">
        <f t="shared" si="20"/>
        <v>0.47388124837030382</v>
      </c>
      <c r="AH433" s="11">
        <f>(Table134[[#This Row],[Survived]]-AG433)^2</f>
        <v>0.22456343755699756</v>
      </c>
    </row>
    <row r="434" spans="1:34" x14ac:dyDescent="0.25">
      <c r="A434" s="4">
        <v>1</v>
      </c>
      <c r="B434" s="4" t="s">
        <v>9</v>
      </c>
      <c r="C434" s="4">
        <v>2</v>
      </c>
      <c r="D434" s="4" t="s">
        <v>8</v>
      </c>
      <c r="E434" s="4">
        <v>32</v>
      </c>
      <c r="F434" s="5">
        <v>26</v>
      </c>
      <c r="G434" s="4">
        <v>1</v>
      </c>
      <c r="H434" s="4">
        <v>0</v>
      </c>
      <c r="I434" s="11">
        <f>Table134[[#This Row],[Age]]/$E$1</f>
        <v>0.4</v>
      </c>
      <c r="J434" s="11">
        <f>LOG10(Table134[[#This Row],[Fare]]+1)</f>
        <v>1.4313637641589874</v>
      </c>
      <c r="K434" s="4">
        <f>IF(Table134[[#This Row],[Pclass]]=1,1,0)</f>
        <v>0</v>
      </c>
      <c r="L434" s="4">
        <f>IF(Table134[[#This Row],[Pclass]]=2,1,0)</f>
        <v>1</v>
      </c>
      <c r="M434" s="4">
        <f>IF(Table134[[#This Row],[Embarked]]="S",1,0)</f>
        <v>1</v>
      </c>
      <c r="N434" s="4">
        <f>IF(Table134[[#This Row],[Embarked]]="C",1,0)</f>
        <v>0</v>
      </c>
      <c r="O434" s="4">
        <f>IF(Table134[[#This Row],[Sex]]="male",1,0)</f>
        <v>1</v>
      </c>
      <c r="P434" s="4">
        <v>1</v>
      </c>
      <c r="AC434" s="12">
        <f>SUMPRODUCT(Table13[[#This Row],[SibSp]:[Ones]],$R$4:$AA$4)</f>
        <v>0.22951348953267009</v>
      </c>
      <c r="AD434" s="12">
        <f>SUMPRODUCT(Table134[[#This Row],[SibSp]:[Ones]],$R$5:$AA$5)</f>
        <v>-1.8778819036131493</v>
      </c>
      <c r="AE434" s="11">
        <f t="shared" si="18"/>
        <v>0.22951348953267009</v>
      </c>
      <c r="AF434" s="11">
        <f t="shared" si="19"/>
        <v>0</v>
      </c>
      <c r="AG434" s="11">
        <f t="shared" si="20"/>
        <v>0.22951348953267009</v>
      </c>
      <c r="AH434" s="11">
        <f>(Table134[[#This Row],[Survived]]-AG434)^2</f>
        <v>0.59364946281212294</v>
      </c>
    </row>
    <row r="435" spans="1:34" x14ac:dyDescent="0.25">
      <c r="A435" s="4">
        <v>0</v>
      </c>
      <c r="B435" s="4" t="s">
        <v>11</v>
      </c>
      <c r="C435" s="4">
        <v>1</v>
      </c>
      <c r="D435" s="4" t="s">
        <v>8</v>
      </c>
      <c r="E435" s="4">
        <v>50</v>
      </c>
      <c r="F435" s="5">
        <v>106.425</v>
      </c>
      <c r="G435" s="4">
        <v>1</v>
      </c>
      <c r="H435" s="4">
        <v>0</v>
      </c>
      <c r="I435" s="11">
        <f>Table134[[#This Row],[Age]]/$E$1</f>
        <v>0.625</v>
      </c>
      <c r="J435" s="11">
        <f>LOG10(Table134[[#This Row],[Fare]]+1)</f>
        <v>2.031105362355941</v>
      </c>
      <c r="K435" s="4">
        <f>IF(Table134[[#This Row],[Pclass]]=1,1,0)</f>
        <v>1</v>
      </c>
      <c r="L435" s="4">
        <f>IF(Table134[[#This Row],[Pclass]]=2,1,0)</f>
        <v>0</v>
      </c>
      <c r="M435" s="4">
        <f>IF(Table134[[#This Row],[Embarked]]="S",1,0)</f>
        <v>0</v>
      </c>
      <c r="N435" s="4">
        <f>IF(Table134[[#This Row],[Embarked]]="C",1,0)</f>
        <v>1</v>
      </c>
      <c r="O435" s="4">
        <f>IF(Table134[[#This Row],[Sex]]="male",1,0)</f>
        <v>1</v>
      </c>
      <c r="P435" s="4">
        <v>1</v>
      </c>
      <c r="AC435" s="12">
        <f>SUMPRODUCT(Table13[[#This Row],[SibSp]:[Ones]],$R$4:$AA$4)</f>
        <v>0.37246957284421078</v>
      </c>
      <c r="AD435" s="12">
        <f>SUMPRODUCT(Table134[[#This Row],[SibSp]:[Ones]],$R$5:$AA$5)</f>
        <v>-1.8687821481931841</v>
      </c>
      <c r="AE435" s="11">
        <f t="shared" si="18"/>
        <v>0.37246957284421078</v>
      </c>
      <c r="AF435" s="11">
        <f t="shared" si="19"/>
        <v>0</v>
      </c>
      <c r="AG435" s="11">
        <f t="shared" si="20"/>
        <v>0.37246957284421078</v>
      </c>
      <c r="AH435" s="11">
        <f>(Table134[[#This Row],[Survived]]-AG435)^2</f>
        <v>0.13873358269474884</v>
      </c>
    </row>
    <row r="436" spans="1:34" x14ac:dyDescent="0.25">
      <c r="A436" s="4">
        <v>0</v>
      </c>
      <c r="B436" s="4" t="s">
        <v>9</v>
      </c>
      <c r="C436" s="4">
        <v>1</v>
      </c>
      <c r="D436" s="4" t="s">
        <v>8</v>
      </c>
      <c r="E436" s="4">
        <v>64</v>
      </c>
      <c r="F436" s="5">
        <v>26</v>
      </c>
      <c r="G436" s="4">
        <v>0</v>
      </c>
      <c r="H436" s="4">
        <v>0</v>
      </c>
      <c r="I436" s="11">
        <f>Table134[[#This Row],[Age]]/$E$1</f>
        <v>0.8</v>
      </c>
      <c r="J436" s="11">
        <f>LOG10(Table134[[#This Row],[Fare]]+1)</f>
        <v>1.4313637641589874</v>
      </c>
      <c r="K436" s="4">
        <f>IF(Table134[[#This Row],[Pclass]]=1,1,0)</f>
        <v>1</v>
      </c>
      <c r="L436" s="4">
        <f>IF(Table134[[#This Row],[Pclass]]=2,1,0)</f>
        <v>0</v>
      </c>
      <c r="M436" s="4">
        <f>IF(Table134[[#This Row],[Embarked]]="S",1,0)</f>
        <v>1</v>
      </c>
      <c r="N436" s="4">
        <f>IF(Table134[[#This Row],[Embarked]]="C",1,0)</f>
        <v>0</v>
      </c>
      <c r="O436" s="4">
        <f>IF(Table134[[#This Row],[Sex]]="male",1,0)</f>
        <v>1</v>
      </c>
      <c r="P436" s="4">
        <v>1</v>
      </c>
      <c r="AC436" s="12">
        <f>SUMPRODUCT(Table13[[#This Row],[SibSp]:[Ones]],$R$4:$AA$4)</f>
        <v>0.23158196135957354</v>
      </c>
      <c r="AD436" s="12">
        <f>SUMPRODUCT(Table134[[#This Row],[SibSp]:[Ones]],$R$5:$AA$5)</f>
        <v>-1.9589113891378009</v>
      </c>
      <c r="AE436" s="11">
        <f t="shared" si="18"/>
        <v>0.23158196135957354</v>
      </c>
      <c r="AF436" s="11">
        <f t="shared" si="19"/>
        <v>0</v>
      </c>
      <c r="AG436" s="11">
        <f t="shared" si="20"/>
        <v>0.23158196135957354</v>
      </c>
      <c r="AH436" s="11">
        <f>(Table134[[#This Row],[Survived]]-AG436)^2</f>
        <v>5.3630204827147011E-2</v>
      </c>
    </row>
    <row r="437" spans="1:34" x14ac:dyDescent="0.25">
      <c r="A437" s="4">
        <v>1</v>
      </c>
      <c r="B437" s="4" t="s">
        <v>9</v>
      </c>
      <c r="C437" s="4">
        <v>2</v>
      </c>
      <c r="D437" s="4" t="s">
        <v>10</v>
      </c>
      <c r="E437" s="4">
        <v>19</v>
      </c>
      <c r="F437" s="5">
        <v>26</v>
      </c>
      <c r="G437" s="4">
        <v>1</v>
      </c>
      <c r="H437" s="4">
        <v>0</v>
      </c>
      <c r="I437" s="11">
        <f>Table134[[#This Row],[Age]]/$E$1</f>
        <v>0.23749999999999999</v>
      </c>
      <c r="J437" s="11">
        <f>LOG10(Table134[[#This Row],[Fare]]+1)</f>
        <v>1.4313637641589874</v>
      </c>
      <c r="K437" s="4">
        <f>IF(Table134[[#This Row],[Pclass]]=1,1,0)</f>
        <v>0</v>
      </c>
      <c r="L437" s="4">
        <f>IF(Table134[[#This Row],[Pclass]]=2,1,0)</f>
        <v>1</v>
      </c>
      <c r="M437" s="4">
        <f>IF(Table134[[#This Row],[Embarked]]="S",1,0)</f>
        <v>1</v>
      </c>
      <c r="N437" s="4">
        <f>IF(Table134[[#This Row],[Embarked]]="C",1,0)</f>
        <v>0</v>
      </c>
      <c r="O437" s="4">
        <f>IF(Table134[[#This Row],[Sex]]="male",1,0)</f>
        <v>0</v>
      </c>
      <c r="P437" s="4">
        <v>1</v>
      </c>
      <c r="AC437" s="12">
        <f>SUMPRODUCT(Table13[[#This Row],[SibSp]:[Ones]],$R$4:$AA$4)</f>
        <v>0.81240298721439486</v>
      </c>
      <c r="AD437" s="12">
        <f>SUMPRODUCT(Table134[[#This Row],[SibSp]:[Ones]],$R$5:$AA$5)</f>
        <v>-1.8154199206656469</v>
      </c>
      <c r="AE437" s="11">
        <f t="shared" si="18"/>
        <v>0.81240298721439486</v>
      </c>
      <c r="AF437" s="11">
        <f t="shared" si="19"/>
        <v>0</v>
      </c>
      <c r="AG437" s="11">
        <f t="shared" si="20"/>
        <v>0.81240298721439486</v>
      </c>
      <c r="AH437" s="11">
        <f>(Table134[[#This Row],[Survived]]-AG437)^2</f>
        <v>3.5192639206082503E-2</v>
      </c>
    </row>
    <row r="438" spans="1:34" x14ac:dyDescent="0.25">
      <c r="A438" s="4">
        <v>0</v>
      </c>
      <c r="B438" s="4" t="s">
        <v>9</v>
      </c>
      <c r="C438" s="4">
        <v>3</v>
      </c>
      <c r="D438" s="4" t="s">
        <v>8</v>
      </c>
      <c r="E438" s="4">
        <v>33</v>
      </c>
      <c r="F438" s="5">
        <v>20.524999999999999</v>
      </c>
      <c r="G438" s="4">
        <v>1</v>
      </c>
      <c r="H438" s="4">
        <v>1</v>
      </c>
      <c r="I438" s="11">
        <f>Table134[[#This Row],[Age]]/$E$1</f>
        <v>0.41249999999999998</v>
      </c>
      <c r="J438" s="11">
        <f>LOG10(Table134[[#This Row],[Fare]]+1)</f>
        <v>1.3329431601256923</v>
      </c>
      <c r="K438" s="4">
        <f>IF(Table134[[#This Row],[Pclass]]=1,1,0)</f>
        <v>0</v>
      </c>
      <c r="L438" s="4">
        <f>IF(Table134[[#This Row],[Pclass]]=2,1,0)</f>
        <v>0</v>
      </c>
      <c r="M438" s="4">
        <f>IF(Table134[[#This Row],[Embarked]]="S",1,0)</f>
        <v>1</v>
      </c>
      <c r="N438" s="4">
        <f>IF(Table134[[#This Row],[Embarked]]="C",1,0)</f>
        <v>0</v>
      </c>
      <c r="O438" s="4">
        <f>IF(Table134[[#This Row],[Sex]]="male",1,0)</f>
        <v>1</v>
      </c>
      <c r="P438" s="4">
        <v>1</v>
      </c>
      <c r="AC438" s="12">
        <f>SUMPRODUCT(Table13[[#This Row],[SibSp]:[Ones]],$R$4:$AA$4)</f>
        <v>4.2501456759730383E-3</v>
      </c>
      <c r="AD438" s="12">
        <f>SUMPRODUCT(Table134[[#This Row],[SibSp]:[Ones]],$R$5:$AA$5)</f>
        <v>-2.2634487579905311</v>
      </c>
      <c r="AE438" s="11">
        <f t="shared" si="18"/>
        <v>4.2501456759730383E-3</v>
      </c>
      <c r="AF438" s="11">
        <f t="shared" si="19"/>
        <v>0</v>
      </c>
      <c r="AG438" s="11">
        <f t="shared" si="20"/>
        <v>4.2501456759730383E-3</v>
      </c>
      <c r="AH438" s="11">
        <f>(Table134[[#This Row],[Survived]]-AG438)^2</f>
        <v>1.8063738266992315E-5</v>
      </c>
    </row>
    <row r="439" spans="1:34" x14ac:dyDescent="0.25">
      <c r="A439" s="4">
        <v>1</v>
      </c>
      <c r="B439" s="4" t="s">
        <v>9</v>
      </c>
      <c r="C439" s="4">
        <v>2</v>
      </c>
      <c r="D439" s="4" t="s">
        <v>8</v>
      </c>
      <c r="E439" s="4">
        <v>8</v>
      </c>
      <c r="F439" s="5">
        <v>36.75</v>
      </c>
      <c r="G439" s="4">
        <v>1</v>
      </c>
      <c r="H439" s="4">
        <v>1</v>
      </c>
      <c r="I439" s="11">
        <f>Table134[[#This Row],[Age]]/$E$1</f>
        <v>0.1</v>
      </c>
      <c r="J439" s="11">
        <f>LOG10(Table134[[#This Row],[Fare]]+1)</f>
        <v>1.576916955965207</v>
      </c>
      <c r="K439" s="4">
        <f>IF(Table134[[#This Row],[Pclass]]=1,1,0)</f>
        <v>0</v>
      </c>
      <c r="L439" s="4">
        <f>IF(Table134[[#This Row],[Pclass]]=2,1,0)</f>
        <v>1</v>
      </c>
      <c r="M439" s="4">
        <f>IF(Table134[[#This Row],[Embarked]]="S",1,0)</f>
        <v>1</v>
      </c>
      <c r="N439" s="4">
        <f>IF(Table134[[#This Row],[Embarked]]="C",1,0)</f>
        <v>0</v>
      </c>
      <c r="O439" s="4">
        <f>IF(Table134[[#This Row],[Sex]]="male",1,0)</f>
        <v>1</v>
      </c>
      <c r="P439" s="4">
        <v>1</v>
      </c>
      <c r="AC439" s="12">
        <f>SUMPRODUCT(Table13[[#This Row],[SibSp]:[Ones]],$R$4:$AA$4)</f>
        <v>0.39531718882935407</v>
      </c>
      <c r="AD439" s="12">
        <f>SUMPRODUCT(Table134[[#This Row],[SibSp]:[Ones]],$R$5:$AA$5)</f>
        <v>-2.3861300035014832</v>
      </c>
      <c r="AE439" s="11">
        <f t="shared" si="18"/>
        <v>0.39531718882935407</v>
      </c>
      <c r="AF439" s="11">
        <f t="shared" si="19"/>
        <v>0</v>
      </c>
      <c r="AG439" s="11">
        <f t="shared" si="20"/>
        <v>0.39531718882935407</v>
      </c>
      <c r="AH439" s="11">
        <f>(Table134[[#This Row],[Survived]]-AG439)^2</f>
        <v>0.36564130212523505</v>
      </c>
    </row>
    <row r="440" spans="1:34" x14ac:dyDescent="0.25">
      <c r="A440" s="4">
        <v>1</v>
      </c>
      <c r="B440" s="4" t="s">
        <v>11</v>
      </c>
      <c r="C440" s="4">
        <v>1</v>
      </c>
      <c r="D440" s="4" t="s">
        <v>8</v>
      </c>
      <c r="E440" s="4">
        <v>17</v>
      </c>
      <c r="F440" s="5">
        <v>110.88330000000001</v>
      </c>
      <c r="G440" s="4">
        <v>0</v>
      </c>
      <c r="H440" s="4">
        <v>2</v>
      </c>
      <c r="I440" s="11">
        <f>Table134[[#This Row],[Age]]/$E$1</f>
        <v>0.21249999999999999</v>
      </c>
      <c r="J440" s="11">
        <f>LOG10(Table134[[#This Row],[Fare]]+1)</f>
        <v>2.048765267412167</v>
      </c>
      <c r="K440" s="4">
        <f>IF(Table134[[#This Row],[Pclass]]=1,1,0)</f>
        <v>1</v>
      </c>
      <c r="L440" s="4">
        <f>IF(Table134[[#This Row],[Pclass]]=2,1,0)</f>
        <v>0</v>
      </c>
      <c r="M440" s="4">
        <f>IF(Table134[[#This Row],[Embarked]]="S",1,0)</f>
        <v>0</v>
      </c>
      <c r="N440" s="4">
        <f>IF(Table134[[#This Row],[Embarked]]="C",1,0)</f>
        <v>1</v>
      </c>
      <c r="O440" s="4">
        <f>IF(Table134[[#This Row],[Sex]]="male",1,0)</f>
        <v>1</v>
      </c>
      <c r="P440" s="4">
        <v>1</v>
      </c>
      <c r="AC440" s="12">
        <f>SUMPRODUCT(Table13[[#This Row],[SibSp]:[Ones]],$R$4:$AA$4)</f>
        <v>0.63969502930426791</v>
      </c>
      <c r="AD440" s="12">
        <f>SUMPRODUCT(Table134[[#This Row],[SibSp]:[Ones]],$R$5:$AA$5)</f>
        <v>-2.5819067040520389</v>
      </c>
      <c r="AE440" s="11">
        <f t="shared" si="18"/>
        <v>0.63969502930426791</v>
      </c>
      <c r="AF440" s="11">
        <f t="shared" si="19"/>
        <v>0</v>
      </c>
      <c r="AG440" s="11">
        <f t="shared" si="20"/>
        <v>0.63969502930426791</v>
      </c>
      <c r="AH440" s="11">
        <f>(Table134[[#This Row],[Survived]]-AG440)^2</f>
        <v>0.12981967190805235</v>
      </c>
    </row>
    <row r="441" spans="1:34" x14ac:dyDescent="0.25">
      <c r="A441" s="4">
        <v>0</v>
      </c>
      <c r="B441" s="4" t="s">
        <v>9</v>
      </c>
      <c r="C441" s="4">
        <v>2</v>
      </c>
      <c r="D441" s="4" t="s">
        <v>8</v>
      </c>
      <c r="E441" s="4">
        <v>27</v>
      </c>
      <c r="F441" s="5">
        <v>26</v>
      </c>
      <c r="G441" s="4">
        <v>0</v>
      </c>
      <c r="H441" s="4">
        <v>0</v>
      </c>
      <c r="I441" s="11">
        <f>Table134[[#This Row],[Age]]/$E$1</f>
        <v>0.33750000000000002</v>
      </c>
      <c r="J441" s="11">
        <f>LOG10(Table134[[#This Row],[Fare]]+1)</f>
        <v>1.4313637641589874</v>
      </c>
      <c r="K441" s="4">
        <f>IF(Table134[[#This Row],[Pclass]]=1,1,0)</f>
        <v>0</v>
      </c>
      <c r="L441" s="4">
        <f>IF(Table134[[#This Row],[Pclass]]=2,1,0)</f>
        <v>1</v>
      </c>
      <c r="M441" s="4">
        <f>IF(Table134[[#This Row],[Embarked]]="S",1,0)</f>
        <v>1</v>
      </c>
      <c r="N441" s="4">
        <f>IF(Table134[[#This Row],[Embarked]]="C",1,0)</f>
        <v>0</v>
      </c>
      <c r="O441" s="4">
        <f>IF(Table134[[#This Row],[Sex]]="male",1,0)</f>
        <v>1</v>
      </c>
      <c r="P441" s="4">
        <v>1</v>
      </c>
      <c r="AC441" s="12">
        <f>SUMPRODUCT(Table13[[#This Row],[SibSp]:[Ones]],$R$4:$AA$4)</f>
        <v>0.32301994524465738</v>
      </c>
      <c r="AD441" s="12">
        <f>SUMPRODUCT(Table134[[#This Row],[SibSp]:[Ones]],$R$5:$AA$5)</f>
        <v>-1.7694924346877354</v>
      </c>
      <c r="AE441" s="11">
        <f t="shared" si="18"/>
        <v>0.32301994524465738</v>
      </c>
      <c r="AF441" s="11">
        <f t="shared" si="19"/>
        <v>0</v>
      </c>
      <c r="AG441" s="11">
        <f t="shared" si="20"/>
        <v>0.32301994524465738</v>
      </c>
      <c r="AH441" s="11">
        <f>(Table134[[#This Row],[Survived]]-AG441)^2</f>
        <v>0.10434188502586145</v>
      </c>
    </row>
    <row r="442" spans="1:34" x14ac:dyDescent="0.25">
      <c r="A442" s="4">
        <v>1</v>
      </c>
      <c r="B442" s="4" t="s">
        <v>11</v>
      </c>
      <c r="C442" s="4">
        <v>3</v>
      </c>
      <c r="D442" s="4" t="s">
        <v>8</v>
      </c>
      <c r="E442" s="4">
        <v>22</v>
      </c>
      <c r="F442" s="5">
        <v>7.2249999999999996</v>
      </c>
      <c r="G442" s="4">
        <v>0</v>
      </c>
      <c r="H442" s="4">
        <v>0</v>
      </c>
      <c r="I442" s="11">
        <f>Table134[[#This Row],[Age]]/$E$1</f>
        <v>0.27500000000000002</v>
      </c>
      <c r="J442" s="11">
        <f>LOG10(Table134[[#This Row],[Fare]]+1)</f>
        <v>0.91513590662201194</v>
      </c>
      <c r="K442" s="4">
        <f>IF(Table134[[#This Row],[Pclass]]=1,1,0)</f>
        <v>0</v>
      </c>
      <c r="L442" s="4">
        <f>IF(Table134[[#This Row],[Pclass]]=2,1,0)</f>
        <v>0</v>
      </c>
      <c r="M442" s="4">
        <f>IF(Table134[[#This Row],[Embarked]]="S",1,0)</f>
        <v>0</v>
      </c>
      <c r="N442" s="4">
        <f>IF(Table134[[#This Row],[Embarked]]="C",1,0)</f>
        <v>1</v>
      </c>
      <c r="O442" s="4">
        <f>IF(Table134[[#This Row],[Sex]]="male",1,0)</f>
        <v>1</v>
      </c>
      <c r="P442" s="4">
        <v>1</v>
      </c>
      <c r="AC442" s="12">
        <f>SUMPRODUCT(Table13[[#This Row],[SibSp]:[Ones]],$R$4:$AA$4)</f>
        <v>0.20412704585651631</v>
      </c>
      <c r="AD442" s="12">
        <f>SUMPRODUCT(Table134[[#This Row],[SibSp]:[Ones]],$R$5:$AA$5)</f>
        <v>-0.92002405788481711</v>
      </c>
      <c r="AE442" s="11">
        <f t="shared" si="18"/>
        <v>0.20412704585651631</v>
      </c>
      <c r="AF442" s="11">
        <f t="shared" si="19"/>
        <v>0</v>
      </c>
      <c r="AG442" s="11">
        <f t="shared" si="20"/>
        <v>0.20412704585651631</v>
      </c>
      <c r="AH442" s="11">
        <f>(Table134[[#This Row],[Survived]]-AG442)^2</f>
        <v>0.63341375913707565</v>
      </c>
    </row>
    <row r="443" spans="1:34" x14ac:dyDescent="0.25">
      <c r="A443" s="4">
        <v>1</v>
      </c>
      <c r="B443" s="4" t="s">
        <v>9</v>
      </c>
      <c r="C443" s="4">
        <v>3</v>
      </c>
      <c r="D443" s="4" t="s">
        <v>10</v>
      </c>
      <c r="E443" s="4">
        <v>22</v>
      </c>
      <c r="F443" s="5">
        <v>7.7750000000000004</v>
      </c>
      <c r="G443" s="4">
        <v>0</v>
      </c>
      <c r="H443" s="4">
        <v>0</v>
      </c>
      <c r="I443" s="11">
        <f>Table134[[#This Row],[Age]]/$E$1</f>
        <v>0.27500000000000002</v>
      </c>
      <c r="J443" s="11">
        <f>LOG10(Table134[[#This Row],[Fare]]+1)</f>
        <v>0.94324712513786169</v>
      </c>
      <c r="K443" s="4">
        <f>IF(Table134[[#This Row],[Pclass]]=1,1,0)</f>
        <v>0</v>
      </c>
      <c r="L443" s="4">
        <f>IF(Table134[[#This Row],[Pclass]]=2,1,0)</f>
        <v>0</v>
      </c>
      <c r="M443" s="4">
        <f>IF(Table134[[#This Row],[Embarked]]="S",1,0)</f>
        <v>1</v>
      </c>
      <c r="N443" s="4">
        <f>IF(Table134[[#This Row],[Embarked]]="C",1,0)</f>
        <v>0</v>
      </c>
      <c r="O443" s="4">
        <f>IF(Table134[[#This Row],[Sex]]="male",1,0)</f>
        <v>0</v>
      </c>
      <c r="P443" s="4">
        <v>1</v>
      </c>
      <c r="AC443" s="12">
        <f>SUMPRODUCT(Table13[[#This Row],[SibSp]:[Ones]],$R$4:$AA$4)</f>
        <v>0.6261796335274219</v>
      </c>
      <c r="AD443" s="12">
        <f>SUMPRODUCT(Table134[[#This Row],[SibSp]:[Ones]],$R$5:$AA$5)</f>
        <v>-1.4538512348007442</v>
      </c>
      <c r="AE443" s="11">
        <f t="shared" si="18"/>
        <v>0.6261796335274219</v>
      </c>
      <c r="AF443" s="11">
        <f t="shared" si="19"/>
        <v>0</v>
      </c>
      <c r="AG443" s="11">
        <f t="shared" si="20"/>
        <v>0.6261796335274219</v>
      </c>
      <c r="AH443" s="11">
        <f>(Table134[[#This Row],[Survived]]-AG443)^2</f>
        <v>0.1397416663896926</v>
      </c>
    </row>
    <row r="444" spans="1:34" x14ac:dyDescent="0.25">
      <c r="A444" s="4">
        <v>0</v>
      </c>
      <c r="B444" s="4" t="s">
        <v>9</v>
      </c>
      <c r="C444" s="4">
        <v>1</v>
      </c>
      <c r="D444" s="4" t="s">
        <v>8</v>
      </c>
      <c r="E444" s="4">
        <v>62</v>
      </c>
      <c r="F444" s="5">
        <v>26.55</v>
      </c>
      <c r="G444" s="4">
        <v>0</v>
      </c>
      <c r="H444" s="4">
        <v>0</v>
      </c>
      <c r="I444" s="11">
        <f>Table134[[#This Row],[Age]]/$E$1</f>
        <v>0.77500000000000002</v>
      </c>
      <c r="J444" s="11">
        <f>LOG10(Table134[[#This Row],[Fare]]+1)</f>
        <v>1.4401216031878039</v>
      </c>
      <c r="K444" s="4">
        <f>IF(Table134[[#This Row],[Pclass]]=1,1,0)</f>
        <v>1</v>
      </c>
      <c r="L444" s="4">
        <f>IF(Table134[[#This Row],[Pclass]]=2,1,0)</f>
        <v>0</v>
      </c>
      <c r="M444" s="4">
        <f>IF(Table134[[#This Row],[Embarked]]="S",1,0)</f>
        <v>1</v>
      </c>
      <c r="N444" s="4">
        <f>IF(Table134[[#This Row],[Embarked]]="C",1,0)</f>
        <v>0</v>
      </c>
      <c r="O444" s="4">
        <f>IF(Table134[[#This Row],[Sex]]="male",1,0)</f>
        <v>1</v>
      </c>
      <c r="P444" s="4">
        <v>1</v>
      </c>
      <c r="AC444" s="12">
        <f>SUMPRODUCT(Table13[[#This Row],[SibSp]:[Ones]],$R$4:$AA$4)</f>
        <v>0.24647892949511896</v>
      </c>
      <c r="AD444" s="12">
        <f>SUMPRODUCT(Table134[[#This Row],[SibSp]:[Ones]],$R$5:$AA$5)</f>
        <v>-1.9668562238247762</v>
      </c>
      <c r="AE444" s="11">
        <f t="shared" si="18"/>
        <v>0.24647892949511896</v>
      </c>
      <c r="AF444" s="11">
        <f t="shared" si="19"/>
        <v>0</v>
      </c>
      <c r="AG444" s="11">
        <f t="shared" si="20"/>
        <v>0.24647892949511896</v>
      </c>
      <c r="AH444" s="11">
        <f>(Table134[[#This Row],[Survived]]-AG444)^2</f>
        <v>6.0751862685059825E-2</v>
      </c>
    </row>
    <row r="445" spans="1:34" x14ac:dyDescent="0.25">
      <c r="A445" s="4">
        <v>1</v>
      </c>
      <c r="B445" s="4" t="s">
        <v>11</v>
      </c>
      <c r="C445" s="4">
        <v>1</v>
      </c>
      <c r="D445" s="4" t="s">
        <v>10</v>
      </c>
      <c r="E445" s="4">
        <v>48</v>
      </c>
      <c r="F445" s="5">
        <v>39.6</v>
      </c>
      <c r="G445" s="4">
        <v>1</v>
      </c>
      <c r="H445" s="4">
        <v>0</v>
      </c>
      <c r="I445" s="11">
        <f>Table134[[#This Row],[Age]]/$E$1</f>
        <v>0.6</v>
      </c>
      <c r="J445" s="11">
        <f>LOG10(Table134[[#This Row],[Fare]]+1)</f>
        <v>1.608526033577194</v>
      </c>
      <c r="K445" s="4">
        <f>IF(Table134[[#This Row],[Pclass]]=1,1,0)</f>
        <v>1</v>
      </c>
      <c r="L445" s="4">
        <f>IF(Table134[[#This Row],[Pclass]]=2,1,0)</f>
        <v>0</v>
      </c>
      <c r="M445" s="4">
        <f>IF(Table134[[#This Row],[Embarked]]="S",1,0)</f>
        <v>0</v>
      </c>
      <c r="N445" s="4">
        <f>IF(Table134[[#This Row],[Embarked]]="C",1,0)</f>
        <v>1</v>
      </c>
      <c r="O445" s="4">
        <f>IF(Table134[[#This Row],[Sex]]="male",1,0)</f>
        <v>0</v>
      </c>
      <c r="P445" s="4">
        <v>1</v>
      </c>
      <c r="AC445" s="12">
        <f>SUMPRODUCT(Table13[[#This Row],[SibSp]:[Ones]],$R$4:$AA$4)</f>
        <v>0.85545995347863313</v>
      </c>
      <c r="AD445" s="12">
        <f>SUMPRODUCT(Table134[[#This Row],[SibSp]:[Ones]],$R$5:$AA$5)</f>
        <v>-1.5298931404135816</v>
      </c>
      <c r="AE445" s="11">
        <f t="shared" si="18"/>
        <v>0.85545995347863313</v>
      </c>
      <c r="AF445" s="11">
        <f t="shared" si="19"/>
        <v>0</v>
      </c>
      <c r="AG445" s="11">
        <f t="shared" si="20"/>
        <v>0.85545995347863313</v>
      </c>
      <c r="AH445" s="11">
        <f>(Table134[[#This Row],[Survived]]-AG445)^2</f>
        <v>2.0891825048398899E-2</v>
      </c>
    </row>
    <row r="446" spans="1:34" x14ac:dyDescent="0.25">
      <c r="A446" s="4">
        <v>1</v>
      </c>
      <c r="B446" s="4" t="s">
        <v>9</v>
      </c>
      <c r="C446" s="4">
        <v>1</v>
      </c>
      <c r="D446" s="4" t="s">
        <v>10</v>
      </c>
      <c r="E446" s="4">
        <v>39</v>
      </c>
      <c r="F446" s="5">
        <v>79.650000000000006</v>
      </c>
      <c r="G446" s="4">
        <v>1</v>
      </c>
      <c r="H446" s="4">
        <v>1</v>
      </c>
      <c r="I446" s="11">
        <f>Table134[[#This Row],[Age]]/$E$1</f>
        <v>0.48749999999999999</v>
      </c>
      <c r="J446" s="11">
        <f>LOG10(Table134[[#This Row],[Fare]]+1)</f>
        <v>1.9066043717249803</v>
      </c>
      <c r="K446" s="4">
        <f>IF(Table134[[#This Row],[Pclass]]=1,1,0)</f>
        <v>1</v>
      </c>
      <c r="L446" s="4">
        <f>IF(Table134[[#This Row],[Pclass]]=2,1,0)</f>
        <v>0</v>
      </c>
      <c r="M446" s="4">
        <f>IF(Table134[[#This Row],[Embarked]]="S",1,0)</f>
        <v>1</v>
      </c>
      <c r="N446" s="4">
        <f>IF(Table134[[#This Row],[Embarked]]="C",1,0)</f>
        <v>0</v>
      </c>
      <c r="O446" s="4">
        <f>IF(Table134[[#This Row],[Sex]]="male",1,0)</f>
        <v>0</v>
      </c>
      <c r="P446" s="4">
        <v>1</v>
      </c>
      <c r="AC446" s="12">
        <f>SUMPRODUCT(Table13[[#This Row],[SibSp]:[Ones]],$R$4:$AA$4)</f>
        <v>0.85191990455439925</v>
      </c>
      <c r="AD446" s="12">
        <f>SUMPRODUCT(Table134[[#This Row],[SibSp]:[Ones]],$R$5:$AA$5)</f>
        <v>-2.7092638636032857</v>
      </c>
      <c r="AE446" s="11">
        <f t="shared" si="18"/>
        <v>0.85191990455439925</v>
      </c>
      <c r="AF446" s="11">
        <f t="shared" si="19"/>
        <v>0</v>
      </c>
      <c r="AG446" s="11">
        <f t="shared" si="20"/>
        <v>0.85191990455439925</v>
      </c>
      <c r="AH446" s="11">
        <f>(Table134[[#This Row],[Survived]]-AG446)^2</f>
        <v>2.1927714667178227E-2</v>
      </c>
    </row>
    <row r="447" spans="1:34" x14ac:dyDescent="0.25">
      <c r="A447" s="4">
        <v>1</v>
      </c>
      <c r="B447" s="4" t="s">
        <v>9</v>
      </c>
      <c r="C447" s="4">
        <v>3</v>
      </c>
      <c r="D447" s="4" t="s">
        <v>10</v>
      </c>
      <c r="E447" s="4">
        <v>36</v>
      </c>
      <c r="F447" s="5">
        <v>17.399999999999999</v>
      </c>
      <c r="G447" s="4">
        <v>1</v>
      </c>
      <c r="H447" s="4">
        <v>0</v>
      </c>
      <c r="I447" s="11">
        <f>Table134[[#This Row],[Age]]/$E$1</f>
        <v>0.45</v>
      </c>
      <c r="J447" s="11">
        <f>LOG10(Table134[[#This Row],[Fare]]+1)</f>
        <v>1.2648178230095364</v>
      </c>
      <c r="K447" s="4">
        <f>IF(Table134[[#This Row],[Pclass]]=1,1,0)</f>
        <v>0</v>
      </c>
      <c r="L447" s="4">
        <f>IF(Table134[[#This Row],[Pclass]]=2,1,0)</f>
        <v>0</v>
      </c>
      <c r="M447" s="4">
        <f>IF(Table134[[#This Row],[Embarked]]="S",1,0)</f>
        <v>1</v>
      </c>
      <c r="N447" s="4">
        <f>IF(Table134[[#This Row],[Embarked]]="C",1,0)</f>
        <v>0</v>
      </c>
      <c r="O447" s="4">
        <f>IF(Table134[[#This Row],[Sex]]="male",1,0)</f>
        <v>0</v>
      </c>
      <c r="P447" s="4">
        <v>1</v>
      </c>
      <c r="AC447" s="12">
        <f>SUMPRODUCT(Table13[[#This Row],[SibSp]:[Ones]],$R$4:$AA$4)</f>
        <v>0.4829581752414861</v>
      </c>
      <c r="AD447" s="12">
        <f>SUMPRODUCT(Table134[[#This Row],[SibSp]:[Ones]],$R$5:$AA$5)</f>
        <v>-1.7508712724150455</v>
      </c>
      <c r="AE447" s="11">
        <f t="shared" si="18"/>
        <v>0.4829581752414861</v>
      </c>
      <c r="AF447" s="11">
        <f t="shared" si="19"/>
        <v>0</v>
      </c>
      <c r="AG447" s="11">
        <f t="shared" si="20"/>
        <v>0.4829581752414861</v>
      </c>
      <c r="AH447" s="11">
        <f>(Table134[[#This Row],[Survived]]-AG447)^2</f>
        <v>0.26733224854961379</v>
      </c>
    </row>
    <row r="448" spans="1:34" x14ac:dyDescent="0.25">
      <c r="A448" s="4">
        <v>0</v>
      </c>
      <c r="B448" s="4" t="s">
        <v>9</v>
      </c>
      <c r="C448" s="4">
        <v>3</v>
      </c>
      <c r="D448" s="4" t="s">
        <v>8</v>
      </c>
      <c r="E448" s="4">
        <v>40</v>
      </c>
      <c r="F448" s="5">
        <v>7.8958000000000004</v>
      </c>
      <c r="G448" s="4">
        <v>0</v>
      </c>
      <c r="H448" s="4">
        <v>0</v>
      </c>
      <c r="I448" s="11">
        <f>Table134[[#This Row],[Age]]/$E$1</f>
        <v>0.5</v>
      </c>
      <c r="J448" s="11">
        <f>LOG10(Table134[[#This Row],[Fare]]+1)</f>
        <v>0.94918501031343461</v>
      </c>
      <c r="K448" s="4">
        <f>IF(Table134[[#This Row],[Pclass]]=1,1,0)</f>
        <v>0</v>
      </c>
      <c r="L448" s="4">
        <f>IF(Table134[[#This Row],[Pclass]]=2,1,0)</f>
        <v>0</v>
      </c>
      <c r="M448" s="4">
        <f>IF(Table134[[#This Row],[Embarked]]="S",1,0)</f>
        <v>1</v>
      </c>
      <c r="N448" s="4">
        <f>IF(Table134[[#This Row],[Embarked]]="C",1,0)</f>
        <v>0</v>
      </c>
      <c r="O448" s="4">
        <f>IF(Table134[[#This Row],[Sex]]="male",1,0)</f>
        <v>1</v>
      </c>
      <c r="P448" s="4">
        <v>1</v>
      </c>
      <c r="AC448" s="12">
        <f>SUMPRODUCT(Table13[[#This Row],[SibSp]:[Ones]],$R$4:$AA$4)</f>
        <v>7.3832326746675614E-3</v>
      </c>
      <c r="AD448" s="12">
        <f>SUMPRODUCT(Table134[[#This Row],[SibSp]:[Ones]],$R$5:$AA$5)</f>
        <v>-1.5137515364309648</v>
      </c>
      <c r="AE448" s="11">
        <f t="shared" si="18"/>
        <v>7.3832326746675614E-3</v>
      </c>
      <c r="AF448" s="11">
        <f t="shared" si="19"/>
        <v>0</v>
      </c>
      <c r="AG448" s="11">
        <f t="shared" si="20"/>
        <v>7.3832326746675614E-3</v>
      </c>
      <c r="AH448" s="11">
        <f>(Table134[[#This Row],[Survived]]-AG448)^2</f>
        <v>5.4512124728278713E-5</v>
      </c>
    </row>
    <row r="449" spans="1:34" x14ac:dyDescent="0.25">
      <c r="A449" s="4">
        <v>0</v>
      </c>
      <c r="B449" s="4" t="s">
        <v>9</v>
      </c>
      <c r="C449" s="4">
        <v>2</v>
      </c>
      <c r="D449" s="4" t="s">
        <v>8</v>
      </c>
      <c r="E449" s="4">
        <v>28</v>
      </c>
      <c r="F449" s="5">
        <v>13.5</v>
      </c>
      <c r="G449" s="4">
        <v>0</v>
      </c>
      <c r="H449" s="4">
        <v>0</v>
      </c>
      <c r="I449" s="11">
        <f>Table134[[#This Row],[Age]]/$E$1</f>
        <v>0.35</v>
      </c>
      <c r="J449" s="11">
        <f>LOG10(Table134[[#This Row],[Fare]]+1)</f>
        <v>1.1613680022349748</v>
      </c>
      <c r="K449" s="4">
        <f>IF(Table134[[#This Row],[Pclass]]=1,1,0)</f>
        <v>0</v>
      </c>
      <c r="L449" s="4">
        <f>IF(Table134[[#This Row],[Pclass]]=2,1,0)</f>
        <v>1</v>
      </c>
      <c r="M449" s="4">
        <f>IF(Table134[[#This Row],[Embarked]]="S",1,0)</f>
        <v>1</v>
      </c>
      <c r="N449" s="4">
        <f>IF(Table134[[#This Row],[Embarked]]="C",1,0)</f>
        <v>0</v>
      </c>
      <c r="O449" s="4">
        <f>IF(Table134[[#This Row],[Sex]]="male",1,0)</f>
        <v>1</v>
      </c>
      <c r="P449" s="4">
        <v>1</v>
      </c>
      <c r="AC449" s="12">
        <f>SUMPRODUCT(Table13[[#This Row],[SibSp]:[Ones]],$R$4:$AA$4)</f>
        <v>0.30282607096787545</v>
      </c>
      <c r="AD449" s="12">
        <f>SUMPRODUCT(Table134[[#This Row],[SibSp]:[Ones]],$R$5:$AA$5)</f>
        <v>-1.6004151254642867</v>
      </c>
      <c r="AE449" s="11">
        <f t="shared" si="18"/>
        <v>0.30282607096787545</v>
      </c>
      <c r="AF449" s="11">
        <f t="shared" si="19"/>
        <v>0</v>
      </c>
      <c r="AG449" s="11">
        <f t="shared" si="20"/>
        <v>0.30282607096787545</v>
      </c>
      <c r="AH449" s="11">
        <f>(Table134[[#This Row],[Survived]]-AG449)^2</f>
        <v>9.1703629257840744E-2</v>
      </c>
    </row>
    <row r="450" spans="1:34" x14ac:dyDescent="0.25">
      <c r="A450" s="4">
        <v>0</v>
      </c>
      <c r="B450" s="4" t="s">
        <v>9</v>
      </c>
      <c r="C450" s="4">
        <v>3</v>
      </c>
      <c r="D450" s="4" t="s">
        <v>8</v>
      </c>
      <c r="E450" s="4">
        <v>24</v>
      </c>
      <c r="F450" s="5">
        <v>24.15</v>
      </c>
      <c r="G450" s="4">
        <v>2</v>
      </c>
      <c r="H450" s="4">
        <v>0</v>
      </c>
      <c r="I450" s="11">
        <f>Table134[[#This Row],[Age]]/$E$1</f>
        <v>0.3</v>
      </c>
      <c r="J450" s="11">
        <f>LOG10(Table134[[#This Row],[Fare]]+1)</f>
        <v>1.4005379893919461</v>
      </c>
      <c r="K450" s="4">
        <f>IF(Table134[[#This Row],[Pclass]]=1,1,0)</f>
        <v>0</v>
      </c>
      <c r="L450" s="4">
        <f>IF(Table134[[#This Row],[Pclass]]=2,1,0)</f>
        <v>0</v>
      </c>
      <c r="M450" s="4">
        <f>IF(Table134[[#This Row],[Embarked]]="S",1,0)</f>
        <v>1</v>
      </c>
      <c r="N450" s="4">
        <f>IF(Table134[[#This Row],[Embarked]]="C",1,0)</f>
        <v>0</v>
      </c>
      <c r="O450" s="4">
        <f>IF(Table134[[#This Row],[Sex]]="male",1,0)</f>
        <v>1</v>
      </c>
      <c r="P450" s="4">
        <v>1</v>
      </c>
      <c r="AC450" s="12">
        <f>SUMPRODUCT(Table13[[#This Row],[SibSp]:[Ones]],$R$4:$AA$4)</f>
        <v>3.0225598643789042E-2</v>
      </c>
      <c r="AD450" s="12">
        <f>SUMPRODUCT(Table134[[#This Row],[SibSp]:[Ones]],$R$5:$AA$5)</f>
        <v>-2.0436007673322498</v>
      </c>
      <c r="AE450" s="11">
        <f t="shared" si="18"/>
        <v>3.0225598643789042E-2</v>
      </c>
      <c r="AF450" s="11">
        <f t="shared" si="19"/>
        <v>0</v>
      </c>
      <c r="AG450" s="11">
        <f t="shared" si="20"/>
        <v>3.0225598643789042E-2</v>
      </c>
      <c r="AH450" s="11">
        <f>(Table134[[#This Row],[Survived]]-AG450)^2</f>
        <v>9.1358681337542201E-4</v>
      </c>
    </row>
    <row r="451" spans="1:34" x14ac:dyDescent="0.25">
      <c r="A451" s="4">
        <v>0</v>
      </c>
      <c r="B451" s="4" t="s">
        <v>9</v>
      </c>
      <c r="C451" s="4">
        <v>3</v>
      </c>
      <c r="D451" s="4" t="s">
        <v>8</v>
      </c>
      <c r="E451" s="4">
        <v>19</v>
      </c>
      <c r="F451" s="5">
        <v>7.8958000000000004</v>
      </c>
      <c r="G451" s="4">
        <v>0</v>
      </c>
      <c r="H451" s="4">
        <v>0</v>
      </c>
      <c r="I451" s="11">
        <f>Table134[[#This Row],[Age]]/$E$1</f>
        <v>0.23749999999999999</v>
      </c>
      <c r="J451" s="11">
        <f>LOG10(Table134[[#This Row],[Fare]]+1)</f>
        <v>0.94918501031343461</v>
      </c>
      <c r="K451" s="4">
        <f>IF(Table134[[#This Row],[Pclass]]=1,1,0)</f>
        <v>0</v>
      </c>
      <c r="L451" s="4">
        <f>IF(Table134[[#This Row],[Pclass]]=2,1,0)</f>
        <v>0</v>
      </c>
      <c r="M451" s="4">
        <f>IF(Table134[[#This Row],[Embarked]]="S",1,0)</f>
        <v>1</v>
      </c>
      <c r="N451" s="4">
        <f>IF(Table134[[#This Row],[Embarked]]="C",1,0)</f>
        <v>0</v>
      </c>
      <c r="O451" s="4">
        <f>IF(Table134[[#This Row],[Sex]]="male",1,0)</f>
        <v>1</v>
      </c>
      <c r="P451" s="4">
        <v>1</v>
      </c>
      <c r="AC451" s="12">
        <f>SUMPRODUCT(Table13[[#This Row],[SibSp]:[Ones]],$R$4:$AA$4)</f>
        <v>0.15938890758949065</v>
      </c>
      <c r="AD451" s="12">
        <f>SUMPRODUCT(Table134[[#This Row],[SibSp]:[Ones]],$R$5:$AA$5)</f>
        <v>-1.540012515312849</v>
      </c>
      <c r="AE451" s="11">
        <f t="shared" si="18"/>
        <v>0.15938890758949065</v>
      </c>
      <c r="AF451" s="11">
        <f t="shared" si="19"/>
        <v>0</v>
      </c>
      <c r="AG451" s="11">
        <f t="shared" si="20"/>
        <v>0.15938890758949065</v>
      </c>
      <c r="AH451" s="11">
        <f>(Table134[[#This Row],[Survived]]-AG451)^2</f>
        <v>2.5404823862571188E-2</v>
      </c>
    </row>
    <row r="452" spans="1:34" x14ac:dyDescent="0.25">
      <c r="A452" s="4">
        <v>0</v>
      </c>
      <c r="B452" s="4" t="s">
        <v>9</v>
      </c>
      <c r="C452" s="4">
        <v>3</v>
      </c>
      <c r="D452" s="4" t="s">
        <v>10</v>
      </c>
      <c r="E452" s="4">
        <v>29</v>
      </c>
      <c r="F452" s="5">
        <v>21.074999999999999</v>
      </c>
      <c r="G452" s="4">
        <v>0</v>
      </c>
      <c r="H452" s="4">
        <v>4</v>
      </c>
      <c r="I452" s="11">
        <f>Table134[[#This Row],[Age]]/$E$1</f>
        <v>0.36249999999999999</v>
      </c>
      <c r="J452" s="11">
        <f>LOG10(Table134[[#This Row],[Fare]]+1)</f>
        <v>1.3439007122496063</v>
      </c>
      <c r="K452" s="4">
        <f>IF(Table134[[#This Row],[Pclass]]=1,1,0)</f>
        <v>0</v>
      </c>
      <c r="L452" s="4">
        <f>IF(Table134[[#This Row],[Pclass]]=2,1,0)</f>
        <v>0</v>
      </c>
      <c r="M452" s="4">
        <f>IF(Table134[[#This Row],[Embarked]]="S",1,0)</f>
        <v>1</v>
      </c>
      <c r="N452" s="4">
        <f>IF(Table134[[#This Row],[Embarked]]="C",1,0)</f>
        <v>0</v>
      </c>
      <c r="O452" s="4">
        <f>IF(Table134[[#This Row],[Sex]]="male",1,0)</f>
        <v>0</v>
      </c>
      <c r="P452" s="4">
        <v>1</v>
      </c>
      <c r="AC452" s="12">
        <f>SUMPRODUCT(Table13[[#This Row],[SibSp]:[Ones]],$R$4:$AA$4)</f>
        <v>0.53513082975669146</v>
      </c>
      <c r="AD452" s="12">
        <f>SUMPRODUCT(Table134[[#This Row],[SibSp]:[Ones]],$R$5:$AA$5)</f>
        <v>-3.2451843335771384</v>
      </c>
      <c r="AE452" s="11">
        <f t="shared" si="18"/>
        <v>0.53513082975669146</v>
      </c>
      <c r="AF452" s="11">
        <f t="shared" si="19"/>
        <v>0</v>
      </c>
      <c r="AG452" s="11">
        <f t="shared" si="20"/>
        <v>0.53513082975669146</v>
      </c>
      <c r="AH452" s="11">
        <f>(Table134[[#This Row],[Survived]]-AG452)^2</f>
        <v>0.28636500495608508</v>
      </c>
    </row>
    <row r="453" spans="1:34" x14ac:dyDescent="0.25">
      <c r="A453" s="4">
        <v>1</v>
      </c>
      <c r="B453" s="4" t="s">
        <v>9</v>
      </c>
      <c r="C453" s="4">
        <v>3</v>
      </c>
      <c r="D453" s="4" t="s">
        <v>8</v>
      </c>
      <c r="E453" s="4">
        <v>32</v>
      </c>
      <c r="F453" s="5">
        <v>7.8541999999999996</v>
      </c>
      <c r="G453" s="4">
        <v>0</v>
      </c>
      <c r="H453" s="4">
        <v>0</v>
      </c>
      <c r="I453" s="11">
        <f>Table134[[#This Row],[Age]]/$E$1</f>
        <v>0.4</v>
      </c>
      <c r="J453" s="11">
        <f>LOG10(Table134[[#This Row],[Fare]]+1)</f>
        <v>0.94714932766263737</v>
      </c>
      <c r="K453" s="4">
        <f>IF(Table134[[#This Row],[Pclass]]=1,1,0)</f>
        <v>0</v>
      </c>
      <c r="L453" s="4">
        <f>IF(Table134[[#This Row],[Pclass]]=2,1,0)</f>
        <v>0</v>
      </c>
      <c r="M453" s="4">
        <f>IF(Table134[[#This Row],[Embarked]]="S",1,0)</f>
        <v>1</v>
      </c>
      <c r="N453" s="4">
        <f>IF(Table134[[#This Row],[Embarked]]="C",1,0)</f>
        <v>0</v>
      </c>
      <c r="O453" s="4">
        <f>IF(Table134[[#This Row],[Sex]]="male",1,0)</f>
        <v>1</v>
      </c>
      <c r="P453" s="4">
        <v>1</v>
      </c>
      <c r="AC453" s="12">
        <f>SUMPRODUCT(Table13[[#This Row],[SibSp]:[Ones]],$R$4:$AA$4)</f>
        <v>6.5192476012917111E-2</v>
      </c>
      <c r="AD453" s="12">
        <f>SUMPRODUCT(Table134[[#This Row],[SibSp]:[Ones]],$R$5:$AA$5)</f>
        <v>-1.5224903579727183</v>
      </c>
      <c r="AE453" s="11">
        <f t="shared" ref="AE453:AE516" si="21">IF(AC453&lt;0,0,AC453)</f>
        <v>6.5192476012917111E-2</v>
      </c>
      <c r="AF453" s="11">
        <f t="shared" ref="AF453:AF516" si="22">IF(AD453&lt;0,0,AD453)</f>
        <v>0</v>
      </c>
      <c r="AG453" s="11">
        <f t="shared" ref="AG453:AG516" si="23">AE453+AF453</f>
        <v>6.5192476012917111E-2</v>
      </c>
      <c r="AH453" s="11">
        <f>(Table134[[#This Row],[Survived]]-AG453)^2</f>
        <v>0.87386510690286057</v>
      </c>
    </row>
    <row r="454" spans="1:34" x14ac:dyDescent="0.25">
      <c r="A454" s="4">
        <v>1</v>
      </c>
      <c r="B454" s="4" t="s">
        <v>9</v>
      </c>
      <c r="C454" s="4">
        <v>2</v>
      </c>
      <c r="D454" s="4" t="s">
        <v>8</v>
      </c>
      <c r="E454" s="4">
        <v>62</v>
      </c>
      <c r="F454" s="5">
        <v>10.5</v>
      </c>
      <c r="G454" s="4">
        <v>0</v>
      </c>
      <c r="H454" s="4">
        <v>0</v>
      </c>
      <c r="I454" s="11">
        <f>Table134[[#This Row],[Age]]/$E$1</f>
        <v>0.77500000000000002</v>
      </c>
      <c r="J454" s="11">
        <f>LOG10(Table134[[#This Row],[Fare]]+1)</f>
        <v>1.0606978403536116</v>
      </c>
      <c r="K454" s="4">
        <f>IF(Table134[[#This Row],[Pclass]]=1,1,0)</f>
        <v>0</v>
      </c>
      <c r="L454" s="4">
        <f>IF(Table134[[#This Row],[Pclass]]=2,1,0)</f>
        <v>1</v>
      </c>
      <c r="M454" s="4">
        <f>IF(Table134[[#This Row],[Embarked]]="S",1,0)</f>
        <v>1</v>
      </c>
      <c r="N454" s="4">
        <f>IF(Table134[[#This Row],[Embarked]]="C",1,0)</f>
        <v>0</v>
      </c>
      <c r="O454" s="4">
        <f>IF(Table134[[#This Row],[Sex]]="male",1,0)</f>
        <v>1</v>
      </c>
      <c r="P454" s="4">
        <v>1</v>
      </c>
      <c r="AC454" s="12">
        <f>SUMPRODUCT(Table13[[#This Row],[SibSp]:[Ones]],$R$4:$AA$4)</f>
        <v>5.1891075874793802E-2</v>
      </c>
      <c r="AD454" s="12">
        <f>SUMPRODUCT(Table134[[#This Row],[SibSp]:[Ones]],$R$5:$AA$5)</f>
        <v>-1.4953217391795672</v>
      </c>
      <c r="AE454" s="11">
        <f t="shared" si="21"/>
        <v>5.1891075874793802E-2</v>
      </c>
      <c r="AF454" s="11">
        <f t="shared" si="22"/>
        <v>0</v>
      </c>
      <c r="AG454" s="11">
        <f t="shared" si="23"/>
        <v>5.1891075874793802E-2</v>
      </c>
      <c r="AH454" s="11">
        <f>(Table134[[#This Row],[Survived]]-AG454)^2</f>
        <v>0.89891053200585602</v>
      </c>
    </row>
    <row r="455" spans="1:34" x14ac:dyDescent="0.25">
      <c r="A455" s="4">
        <v>1</v>
      </c>
      <c r="B455" s="4" t="s">
        <v>9</v>
      </c>
      <c r="C455" s="4">
        <v>1</v>
      </c>
      <c r="D455" s="4" t="s">
        <v>10</v>
      </c>
      <c r="E455" s="4">
        <v>53</v>
      </c>
      <c r="F455" s="5">
        <v>51.479199999999999</v>
      </c>
      <c r="G455" s="4">
        <v>2</v>
      </c>
      <c r="H455" s="4">
        <v>0</v>
      </c>
      <c r="I455" s="11">
        <f>Table134[[#This Row],[Age]]/$E$1</f>
        <v>0.66249999999999998</v>
      </c>
      <c r="J455" s="11">
        <f>LOG10(Table134[[#This Row],[Fare]]+1)</f>
        <v>1.7199872059744314</v>
      </c>
      <c r="K455" s="4">
        <f>IF(Table134[[#This Row],[Pclass]]=1,1,0)</f>
        <v>1</v>
      </c>
      <c r="L455" s="4">
        <f>IF(Table134[[#This Row],[Pclass]]=2,1,0)</f>
        <v>0</v>
      </c>
      <c r="M455" s="4">
        <f>IF(Table134[[#This Row],[Embarked]]="S",1,0)</f>
        <v>1</v>
      </c>
      <c r="N455" s="4">
        <f>IF(Table134[[#This Row],[Embarked]]="C",1,0)</f>
        <v>0</v>
      </c>
      <c r="O455" s="4">
        <f>IF(Table134[[#This Row],[Sex]]="male",1,0)</f>
        <v>0</v>
      </c>
      <c r="P455" s="4">
        <v>1</v>
      </c>
      <c r="AC455" s="12">
        <f>SUMPRODUCT(Table13[[#This Row],[SibSp]:[Ones]],$R$4:$AA$4)</f>
        <v>0.69921481301006516</v>
      </c>
      <c r="AD455" s="12">
        <f>SUMPRODUCT(Table134[[#This Row],[SibSp]:[Ones]],$R$5:$AA$5)</f>
        <v>-2.302638100767477</v>
      </c>
      <c r="AE455" s="11">
        <f t="shared" si="21"/>
        <v>0.69921481301006516</v>
      </c>
      <c r="AF455" s="11">
        <f t="shared" si="22"/>
        <v>0</v>
      </c>
      <c r="AG455" s="11">
        <f t="shared" si="23"/>
        <v>0.69921481301006516</v>
      </c>
      <c r="AH455" s="11">
        <f>(Table134[[#This Row],[Survived]]-AG455)^2</f>
        <v>9.047172871257006E-2</v>
      </c>
    </row>
    <row r="456" spans="1:34" x14ac:dyDescent="0.25">
      <c r="A456" s="4">
        <v>1</v>
      </c>
      <c r="B456" s="4" t="s">
        <v>9</v>
      </c>
      <c r="C456" s="4">
        <v>1</v>
      </c>
      <c r="D456" s="4" t="s">
        <v>8</v>
      </c>
      <c r="E456" s="4">
        <v>36</v>
      </c>
      <c r="F456" s="5">
        <v>26.387499999999999</v>
      </c>
      <c r="G456" s="4">
        <v>0</v>
      </c>
      <c r="H456" s="4">
        <v>0</v>
      </c>
      <c r="I456" s="11">
        <f>Table134[[#This Row],[Age]]/$E$1</f>
        <v>0.45</v>
      </c>
      <c r="J456" s="11">
        <f>LOG10(Table134[[#This Row],[Fare]]+1)</f>
        <v>1.4375523905687617</v>
      </c>
      <c r="K456" s="4">
        <f>IF(Table134[[#This Row],[Pclass]]=1,1,0)</f>
        <v>1</v>
      </c>
      <c r="L456" s="4">
        <f>IF(Table134[[#This Row],[Pclass]]=2,1,0)</f>
        <v>0</v>
      </c>
      <c r="M456" s="4">
        <f>IF(Table134[[#This Row],[Embarked]]="S",1,0)</f>
        <v>1</v>
      </c>
      <c r="N456" s="4">
        <f>IF(Table134[[#This Row],[Embarked]]="C",1,0)</f>
        <v>0</v>
      </c>
      <c r="O456" s="4">
        <f>IF(Table134[[#This Row],[Sex]]="male",1,0)</f>
        <v>1</v>
      </c>
      <c r="P456" s="4">
        <v>1</v>
      </c>
      <c r="AC456" s="12">
        <f>SUMPRODUCT(Table13[[#This Row],[SibSp]:[Ones]],$R$4:$AA$4)</f>
        <v>0.43455315036623277</v>
      </c>
      <c r="AD456" s="12">
        <f>SUMPRODUCT(Table134[[#This Row],[SibSp]:[Ones]],$R$5:$AA$5)</f>
        <v>-1.997772818705114</v>
      </c>
      <c r="AE456" s="11">
        <f t="shared" si="21"/>
        <v>0.43455315036623277</v>
      </c>
      <c r="AF456" s="11">
        <f t="shared" si="22"/>
        <v>0</v>
      </c>
      <c r="AG456" s="11">
        <f t="shared" si="23"/>
        <v>0.43455315036623277</v>
      </c>
      <c r="AH456" s="11">
        <f>(Table134[[#This Row],[Survived]]-AG456)^2</f>
        <v>0.31973013976075215</v>
      </c>
    </row>
    <row r="457" spans="1:34" x14ac:dyDescent="0.25">
      <c r="A457" s="4">
        <v>0</v>
      </c>
      <c r="B457" s="4" t="s">
        <v>9</v>
      </c>
      <c r="C457" s="4">
        <v>3</v>
      </c>
      <c r="D457" s="4" t="s">
        <v>8</v>
      </c>
      <c r="E457" s="4">
        <v>16</v>
      </c>
      <c r="F457" s="5">
        <v>8.0500000000000007</v>
      </c>
      <c r="G457" s="4">
        <v>0</v>
      </c>
      <c r="H457" s="4">
        <v>0</v>
      </c>
      <c r="I457" s="11">
        <f>Table134[[#This Row],[Age]]/$E$1</f>
        <v>0.2</v>
      </c>
      <c r="J457" s="11">
        <f>LOG10(Table134[[#This Row],[Fare]]+1)</f>
        <v>0.9566485792052033</v>
      </c>
      <c r="K457" s="4">
        <f>IF(Table134[[#This Row],[Pclass]]=1,1,0)</f>
        <v>0</v>
      </c>
      <c r="L457" s="4">
        <f>IF(Table134[[#This Row],[Pclass]]=2,1,0)</f>
        <v>0</v>
      </c>
      <c r="M457" s="4">
        <f>IF(Table134[[#This Row],[Embarked]]="S",1,0)</f>
        <v>1</v>
      </c>
      <c r="N457" s="4">
        <f>IF(Table134[[#This Row],[Embarked]]="C",1,0)</f>
        <v>0</v>
      </c>
      <c r="O457" s="4">
        <f>IF(Table134[[#This Row],[Sex]]="male",1,0)</f>
        <v>1</v>
      </c>
      <c r="P457" s="4">
        <v>1</v>
      </c>
      <c r="AC457" s="12">
        <f>SUMPRODUCT(Table13[[#This Row],[SibSp]:[Ones]],$R$4:$AA$4)</f>
        <v>0.18146213678472856</v>
      </c>
      <c r="AD457" s="12">
        <f>SUMPRODUCT(Table134[[#This Row],[SibSp]:[Ones]],$R$5:$AA$5)</f>
        <v>-1.5484033668503276</v>
      </c>
      <c r="AE457" s="11">
        <f t="shared" si="21"/>
        <v>0.18146213678472856</v>
      </c>
      <c r="AF457" s="11">
        <f t="shared" si="22"/>
        <v>0</v>
      </c>
      <c r="AG457" s="11">
        <f t="shared" si="23"/>
        <v>0.18146213678472856</v>
      </c>
      <c r="AH457" s="11">
        <f>(Table134[[#This Row],[Survived]]-AG457)^2</f>
        <v>3.2928507086479535E-2</v>
      </c>
    </row>
    <row r="458" spans="1:34" x14ac:dyDescent="0.25">
      <c r="A458" s="4">
        <v>0</v>
      </c>
      <c r="B458" s="4" t="s">
        <v>9</v>
      </c>
      <c r="C458" s="4">
        <v>3</v>
      </c>
      <c r="D458" s="4" t="s">
        <v>8</v>
      </c>
      <c r="E458" s="4">
        <v>19</v>
      </c>
      <c r="F458" s="5">
        <v>14.5</v>
      </c>
      <c r="G458" s="4">
        <v>0</v>
      </c>
      <c r="H458" s="4">
        <v>0</v>
      </c>
      <c r="I458" s="11">
        <f>Table134[[#This Row],[Age]]/$E$1</f>
        <v>0.23749999999999999</v>
      </c>
      <c r="J458" s="11">
        <f>LOG10(Table134[[#This Row],[Fare]]+1)</f>
        <v>1.1903316981702914</v>
      </c>
      <c r="K458" s="4">
        <f>IF(Table134[[#This Row],[Pclass]]=1,1,0)</f>
        <v>0</v>
      </c>
      <c r="L458" s="4">
        <f>IF(Table134[[#This Row],[Pclass]]=2,1,0)</f>
        <v>0</v>
      </c>
      <c r="M458" s="4">
        <f>IF(Table134[[#This Row],[Embarked]]="S",1,0)</f>
        <v>1</v>
      </c>
      <c r="N458" s="4">
        <f>IF(Table134[[#This Row],[Embarked]]="C",1,0)</f>
        <v>0</v>
      </c>
      <c r="O458" s="4">
        <f>IF(Table134[[#This Row],[Sex]]="male",1,0)</f>
        <v>1</v>
      </c>
      <c r="P458" s="4">
        <v>1</v>
      </c>
      <c r="AC458" s="12">
        <f>SUMPRODUCT(Table13[[#This Row],[SibSp]:[Ones]],$R$4:$AA$4)</f>
        <v>0.17096011898732122</v>
      </c>
      <c r="AD458" s="12">
        <f>SUMPRODUCT(Table134[[#This Row],[SibSp]:[Ones]],$R$5:$AA$5)</f>
        <v>-1.689906992879221</v>
      </c>
      <c r="AE458" s="11">
        <f t="shared" si="21"/>
        <v>0.17096011898732122</v>
      </c>
      <c r="AF458" s="11">
        <f t="shared" si="22"/>
        <v>0</v>
      </c>
      <c r="AG458" s="11">
        <f t="shared" si="23"/>
        <v>0.17096011898732122</v>
      </c>
      <c r="AH458" s="11">
        <f>(Table134[[#This Row],[Survived]]-AG458)^2</f>
        <v>2.9227362284159029E-2</v>
      </c>
    </row>
    <row r="459" spans="1:34" x14ac:dyDescent="0.25">
      <c r="A459" s="4">
        <v>1</v>
      </c>
      <c r="B459" s="4" t="s">
        <v>9</v>
      </c>
      <c r="C459" s="4">
        <v>2</v>
      </c>
      <c r="D459" s="4" t="s">
        <v>10</v>
      </c>
      <c r="E459" s="4">
        <v>34</v>
      </c>
      <c r="F459" s="5">
        <v>13</v>
      </c>
      <c r="G459" s="4">
        <v>0</v>
      </c>
      <c r="H459" s="4">
        <v>0</v>
      </c>
      <c r="I459" s="11">
        <f>Table134[[#This Row],[Age]]/$E$1</f>
        <v>0.42499999999999999</v>
      </c>
      <c r="J459" s="11">
        <f>LOG10(Table134[[#This Row],[Fare]]+1)</f>
        <v>1.146128035678238</v>
      </c>
      <c r="K459" s="4">
        <f>IF(Table134[[#This Row],[Pclass]]=1,1,0)</f>
        <v>0</v>
      </c>
      <c r="L459" s="4">
        <f>IF(Table134[[#This Row],[Pclass]]=2,1,0)</f>
        <v>1</v>
      </c>
      <c r="M459" s="4">
        <f>IF(Table134[[#This Row],[Embarked]]="S",1,0)</f>
        <v>1</v>
      </c>
      <c r="N459" s="4">
        <f>IF(Table134[[#This Row],[Embarked]]="C",1,0)</f>
        <v>0</v>
      </c>
      <c r="O459" s="4">
        <f>IF(Table134[[#This Row],[Sex]]="male",1,0)</f>
        <v>0</v>
      </c>
      <c r="P459" s="4">
        <v>1</v>
      </c>
      <c r="AC459" s="12">
        <f>SUMPRODUCT(Table13[[#This Row],[SibSp]:[Ones]],$R$4:$AA$4)</f>
        <v>0.74745534830825644</v>
      </c>
      <c r="AD459" s="12">
        <f>SUMPRODUCT(Table134[[#This Row],[SibSp]:[Ones]],$R$5:$AA$5)</f>
        <v>-1.5047201916140798</v>
      </c>
      <c r="AE459" s="11">
        <f t="shared" si="21"/>
        <v>0.74745534830825644</v>
      </c>
      <c r="AF459" s="11">
        <f t="shared" si="22"/>
        <v>0</v>
      </c>
      <c r="AG459" s="11">
        <f t="shared" si="23"/>
        <v>0.74745534830825644</v>
      </c>
      <c r="AH459" s="11">
        <f>(Table134[[#This Row],[Survived]]-AG459)^2</f>
        <v>6.3778801098104076E-2</v>
      </c>
    </row>
    <row r="460" spans="1:34" x14ac:dyDescent="0.25">
      <c r="A460" s="4">
        <v>1</v>
      </c>
      <c r="B460" s="4" t="s">
        <v>9</v>
      </c>
      <c r="C460" s="4">
        <v>1</v>
      </c>
      <c r="D460" s="4" t="s">
        <v>10</v>
      </c>
      <c r="E460" s="4">
        <v>39</v>
      </c>
      <c r="F460" s="5">
        <v>55.9</v>
      </c>
      <c r="G460" s="4">
        <v>1</v>
      </c>
      <c r="H460" s="4">
        <v>0</v>
      </c>
      <c r="I460" s="11">
        <f>Table134[[#This Row],[Age]]/$E$1</f>
        <v>0.48749999999999999</v>
      </c>
      <c r="J460" s="11">
        <f>LOG10(Table134[[#This Row],[Fare]]+1)</f>
        <v>1.7551122663950711</v>
      </c>
      <c r="K460" s="4">
        <f>IF(Table134[[#This Row],[Pclass]]=1,1,0)</f>
        <v>1</v>
      </c>
      <c r="L460" s="4">
        <f>IF(Table134[[#This Row],[Pclass]]=2,1,0)</f>
        <v>0</v>
      </c>
      <c r="M460" s="4">
        <f>IF(Table134[[#This Row],[Embarked]]="S",1,0)</f>
        <v>1</v>
      </c>
      <c r="N460" s="4">
        <f>IF(Table134[[#This Row],[Embarked]]="C",1,0)</f>
        <v>0</v>
      </c>
      <c r="O460" s="4">
        <f>IF(Table134[[#This Row],[Sex]]="male",1,0)</f>
        <v>0</v>
      </c>
      <c r="P460" s="4">
        <v>1</v>
      </c>
      <c r="AC460" s="12">
        <f>SUMPRODUCT(Table13[[#This Row],[SibSp]:[Ones]],$R$4:$AA$4)</f>
        <v>0.85955200305492041</v>
      </c>
      <c r="AD460" s="12">
        <f>SUMPRODUCT(Table134[[#This Row],[SibSp]:[Ones]],$R$5:$AA$5)</f>
        <v>-2.2273367390949534</v>
      </c>
      <c r="AE460" s="11">
        <f t="shared" si="21"/>
        <v>0.85955200305492041</v>
      </c>
      <c r="AF460" s="11">
        <f t="shared" si="22"/>
        <v>0</v>
      </c>
      <c r="AG460" s="11">
        <f t="shared" si="23"/>
        <v>0.85955200305492041</v>
      </c>
      <c r="AH460" s="11">
        <f>(Table134[[#This Row],[Survived]]-AG460)^2</f>
        <v>1.9725639845885087E-2</v>
      </c>
    </row>
    <row r="461" spans="1:34" x14ac:dyDescent="0.25">
      <c r="A461" s="4">
        <v>1</v>
      </c>
      <c r="B461" s="4" t="s">
        <v>9</v>
      </c>
      <c r="C461" s="4">
        <v>3</v>
      </c>
      <c r="D461" s="4" t="s">
        <v>8</v>
      </c>
      <c r="E461" s="4">
        <v>32</v>
      </c>
      <c r="F461" s="5">
        <v>7.9249999999999998</v>
      </c>
      <c r="G461" s="4">
        <v>0</v>
      </c>
      <c r="H461" s="4">
        <v>0</v>
      </c>
      <c r="I461" s="11">
        <f>Table134[[#This Row],[Age]]/$E$1</f>
        <v>0.4</v>
      </c>
      <c r="J461" s="11">
        <f>LOG10(Table134[[#This Row],[Fare]]+1)</f>
        <v>0.95060822478423079</v>
      </c>
      <c r="K461" s="4">
        <f>IF(Table134[[#This Row],[Pclass]]=1,1,0)</f>
        <v>0</v>
      </c>
      <c r="L461" s="4">
        <f>IF(Table134[[#This Row],[Pclass]]=2,1,0)</f>
        <v>0</v>
      </c>
      <c r="M461" s="4">
        <f>IF(Table134[[#This Row],[Embarked]]="S",1,0)</f>
        <v>1</v>
      </c>
      <c r="N461" s="4">
        <f>IF(Table134[[#This Row],[Embarked]]="C",1,0)</f>
        <v>0</v>
      </c>
      <c r="O461" s="4">
        <f>IF(Table134[[#This Row],[Sex]]="male",1,0)</f>
        <v>1</v>
      </c>
      <c r="P461" s="4">
        <v>1</v>
      </c>
      <c r="AC461" s="12">
        <f>SUMPRODUCT(Table13[[#This Row],[SibSp]:[Ones]],$R$4:$AA$4)</f>
        <v>6.5358448144456682E-2</v>
      </c>
      <c r="AD461" s="12">
        <f>SUMPRODUCT(Table134[[#This Row],[SibSp]:[Ones]],$R$5:$AA$5)</f>
        <v>-1.5246403753816444</v>
      </c>
      <c r="AE461" s="11">
        <f t="shared" si="21"/>
        <v>6.5358448144456682E-2</v>
      </c>
      <c r="AF461" s="11">
        <f t="shared" si="22"/>
        <v>0</v>
      </c>
      <c r="AG461" s="11">
        <f t="shared" si="23"/>
        <v>6.5358448144456682E-2</v>
      </c>
      <c r="AH461" s="11">
        <f>(Table134[[#This Row],[Survived]]-AG461)^2</f>
        <v>0.87355483045493831</v>
      </c>
    </row>
    <row r="462" spans="1:34" x14ac:dyDescent="0.25">
      <c r="A462" s="4">
        <v>1</v>
      </c>
      <c r="B462" s="4" t="s">
        <v>9</v>
      </c>
      <c r="C462" s="4">
        <v>2</v>
      </c>
      <c r="D462" s="4" t="s">
        <v>10</v>
      </c>
      <c r="E462" s="4">
        <v>25</v>
      </c>
      <c r="F462" s="5">
        <v>30</v>
      </c>
      <c r="G462" s="4">
        <v>1</v>
      </c>
      <c r="H462" s="4">
        <v>1</v>
      </c>
      <c r="I462" s="11">
        <f>Table134[[#This Row],[Age]]/$E$1</f>
        <v>0.3125</v>
      </c>
      <c r="J462" s="11">
        <f>LOG10(Table134[[#This Row],[Fare]]+1)</f>
        <v>1.4913616938342726</v>
      </c>
      <c r="K462" s="4">
        <f>IF(Table134[[#This Row],[Pclass]]=1,1,0)</f>
        <v>0</v>
      </c>
      <c r="L462" s="4">
        <f>IF(Table134[[#This Row],[Pclass]]=2,1,0)</f>
        <v>1</v>
      </c>
      <c r="M462" s="4">
        <f>IF(Table134[[#This Row],[Embarked]]="S",1,0)</f>
        <v>1</v>
      </c>
      <c r="N462" s="4">
        <f>IF(Table134[[#This Row],[Embarked]]="C",1,0)</f>
        <v>0</v>
      </c>
      <c r="O462" s="4">
        <f>IF(Table134[[#This Row],[Sex]]="male",1,0)</f>
        <v>0</v>
      </c>
      <c r="P462" s="4">
        <v>1</v>
      </c>
      <c r="AC462" s="12">
        <f>SUMPRODUCT(Table13[[#This Row],[SibSp]:[Ones]],$R$4:$AA$4)</f>
        <v>0.75695042845679139</v>
      </c>
      <c r="AD462" s="12">
        <f>SUMPRODUCT(Table134[[#This Row],[SibSp]:[Ones]],$R$5:$AA$5)</f>
        <v>-2.2329720027814037</v>
      </c>
      <c r="AE462" s="11">
        <f t="shared" si="21"/>
        <v>0.75695042845679139</v>
      </c>
      <c r="AF462" s="11">
        <f t="shared" si="22"/>
        <v>0</v>
      </c>
      <c r="AG462" s="11">
        <f t="shared" si="23"/>
        <v>0.75695042845679139</v>
      </c>
      <c r="AH462" s="11">
        <f>(Table134[[#This Row],[Survived]]-AG462)^2</f>
        <v>5.9073094227337281E-2</v>
      </c>
    </row>
    <row r="463" spans="1:34" x14ac:dyDescent="0.25">
      <c r="A463" s="4">
        <v>1</v>
      </c>
      <c r="B463" s="4" t="s">
        <v>11</v>
      </c>
      <c r="C463" s="4">
        <v>1</v>
      </c>
      <c r="D463" s="4" t="s">
        <v>10</v>
      </c>
      <c r="E463" s="4">
        <v>39</v>
      </c>
      <c r="F463" s="5">
        <v>110.88330000000001</v>
      </c>
      <c r="G463" s="4">
        <v>1</v>
      </c>
      <c r="H463" s="4">
        <v>1</v>
      </c>
      <c r="I463" s="11">
        <f>Table134[[#This Row],[Age]]/$E$1</f>
        <v>0.48749999999999999</v>
      </c>
      <c r="J463" s="11">
        <f>LOG10(Table134[[#This Row],[Fare]]+1)</f>
        <v>2.048765267412167</v>
      </c>
      <c r="K463" s="4">
        <f>IF(Table134[[#This Row],[Pclass]]=1,1,0)</f>
        <v>1</v>
      </c>
      <c r="L463" s="4">
        <f>IF(Table134[[#This Row],[Pclass]]=2,1,0)</f>
        <v>0</v>
      </c>
      <c r="M463" s="4">
        <f>IF(Table134[[#This Row],[Embarked]]="S",1,0)</f>
        <v>0</v>
      </c>
      <c r="N463" s="4">
        <f>IF(Table134[[#This Row],[Embarked]]="C",1,0)</f>
        <v>1</v>
      </c>
      <c r="O463" s="4">
        <f>IF(Table134[[#This Row],[Sex]]="male",1,0)</f>
        <v>0</v>
      </c>
      <c r="P463" s="4">
        <v>1</v>
      </c>
      <c r="AC463" s="12">
        <f>SUMPRODUCT(Table13[[#This Row],[SibSp]:[Ones]],$R$4:$AA$4)</f>
        <v>0.92682842083983719</v>
      </c>
      <c r="AD463" s="12">
        <f>SUMPRODUCT(Table134[[#This Row],[SibSp]:[Ones]],$R$5:$AA$5)</f>
        <v>-2.2025574269168882</v>
      </c>
      <c r="AE463" s="11">
        <f t="shared" si="21"/>
        <v>0.92682842083983719</v>
      </c>
      <c r="AF463" s="11">
        <f t="shared" si="22"/>
        <v>0</v>
      </c>
      <c r="AG463" s="11">
        <f t="shared" si="23"/>
        <v>0.92682842083983719</v>
      </c>
      <c r="AH463" s="11">
        <f>(Table134[[#This Row],[Survived]]-AG463)^2</f>
        <v>5.3540799967919731E-3</v>
      </c>
    </row>
    <row r="464" spans="1:34" x14ac:dyDescent="0.25">
      <c r="A464" s="4">
        <v>0</v>
      </c>
      <c r="B464" s="4" t="s">
        <v>9</v>
      </c>
      <c r="C464" s="4">
        <v>2</v>
      </c>
      <c r="D464" s="4" t="s">
        <v>8</v>
      </c>
      <c r="E464" s="4">
        <v>54</v>
      </c>
      <c r="F464" s="5">
        <v>26</v>
      </c>
      <c r="G464" s="4">
        <v>0</v>
      </c>
      <c r="H464" s="4">
        <v>0</v>
      </c>
      <c r="I464" s="11">
        <f>Table134[[#This Row],[Age]]/$E$1</f>
        <v>0.67500000000000004</v>
      </c>
      <c r="J464" s="11">
        <f>LOG10(Table134[[#This Row],[Fare]]+1)</f>
        <v>1.4313637641589874</v>
      </c>
      <c r="K464" s="4">
        <f>IF(Table134[[#This Row],[Pclass]]=1,1,0)</f>
        <v>0</v>
      </c>
      <c r="L464" s="4">
        <f>IF(Table134[[#This Row],[Pclass]]=2,1,0)</f>
        <v>1</v>
      </c>
      <c r="M464" s="4">
        <f>IF(Table134[[#This Row],[Embarked]]="S",1,0)</f>
        <v>1</v>
      </c>
      <c r="N464" s="4">
        <f>IF(Table134[[#This Row],[Embarked]]="C",1,0)</f>
        <v>0</v>
      </c>
      <c r="O464" s="4">
        <f>IF(Table134[[#This Row],[Sex]]="male",1,0)</f>
        <v>1</v>
      </c>
      <c r="P464" s="4">
        <v>1</v>
      </c>
      <c r="AC464" s="12">
        <f>SUMPRODUCT(Table13[[#This Row],[SibSp]:[Ones]],$R$4:$AA$4)</f>
        <v>0.12758407749702771</v>
      </c>
      <c r="AD464" s="12">
        <f>SUMPRODUCT(Table134[[#This Row],[SibSp]:[Ones]],$R$5:$AA$5)</f>
        <v>-1.7357283189824557</v>
      </c>
      <c r="AE464" s="11">
        <f t="shared" si="21"/>
        <v>0.12758407749702771</v>
      </c>
      <c r="AF464" s="11">
        <f t="shared" si="22"/>
        <v>0</v>
      </c>
      <c r="AG464" s="11">
        <f t="shared" si="23"/>
        <v>0.12758407749702771</v>
      </c>
      <c r="AH464" s="11">
        <f>(Table134[[#This Row],[Survived]]-AG464)^2</f>
        <v>1.6277696830767574E-2</v>
      </c>
    </row>
    <row r="465" spans="1:34" x14ac:dyDescent="0.25">
      <c r="A465" s="4">
        <v>0</v>
      </c>
      <c r="B465" s="4" t="s">
        <v>11</v>
      </c>
      <c r="C465" s="4">
        <v>1</v>
      </c>
      <c r="D465" s="4" t="s">
        <v>8</v>
      </c>
      <c r="E465" s="4">
        <v>36</v>
      </c>
      <c r="F465" s="5">
        <v>40.125</v>
      </c>
      <c r="G465" s="4">
        <v>0</v>
      </c>
      <c r="H465" s="4">
        <v>0</v>
      </c>
      <c r="I465" s="11">
        <f>Table134[[#This Row],[Age]]/$E$1</f>
        <v>0.45</v>
      </c>
      <c r="J465" s="11">
        <f>LOG10(Table134[[#This Row],[Fare]]+1)</f>
        <v>1.6141059109580307</v>
      </c>
      <c r="K465" s="4">
        <f>IF(Table134[[#This Row],[Pclass]]=1,1,0)</f>
        <v>1</v>
      </c>
      <c r="L465" s="4">
        <f>IF(Table134[[#This Row],[Pclass]]=2,1,0)</f>
        <v>0</v>
      </c>
      <c r="M465" s="4">
        <f>IF(Table134[[#This Row],[Embarked]]="S",1,0)</f>
        <v>0</v>
      </c>
      <c r="N465" s="4">
        <f>IF(Table134[[#This Row],[Embarked]]="C",1,0)</f>
        <v>1</v>
      </c>
      <c r="O465" s="4">
        <f>IF(Table134[[#This Row],[Sex]]="male",1,0)</f>
        <v>1</v>
      </c>
      <c r="P465" s="4">
        <v>1</v>
      </c>
      <c r="AC465" s="12">
        <f>SUMPRODUCT(Table13[[#This Row],[SibSp]:[Ones]],$R$4:$AA$4)</f>
        <v>0.51111196645255486</v>
      </c>
      <c r="AD465" s="12">
        <f>SUMPRODUCT(Table134[[#This Row],[SibSp]:[Ones]],$R$5:$AA$5)</f>
        <v>-1.5124445089906076</v>
      </c>
      <c r="AE465" s="11">
        <f t="shared" si="21"/>
        <v>0.51111196645255486</v>
      </c>
      <c r="AF465" s="11">
        <f t="shared" si="22"/>
        <v>0</v>
      </c>
      <c r="AG465" s="11">
        <f t="shared" si="23"/>
        <v>0.51111196645255486</v>
      </c>
      <c r="AH465" s="11">
        <f>(Table134[[#This Row],[Survived]]-AG465)^2</f>
        <v>0.26123544225099754</v>
      </c>
    </row>
    <row r="466" spans="1:34" x14ac:dyDescent="0.25">
      <c r="A466" s="4">
        <v>1</v>
      </c>
      <c r="B466" s="4" t="s">
        <v>9</v>
      </c>
      <c r="C466" s="4">
        <v>1</v>
      </c>
      <c r="D466" s="4" t="s">
        <v>10</v>
      </c>
      <c r="E466" s="4">
        <v>18</v>
      </c>
      <c r="F466" s="5">
        <v>79.650000000000006</v>
      </c>
      <c r="G466" s="4">
        <v>0</v>
      </c>
      <c r="H466" s="4">
        <v>2</v>
      </c>
      <c r="I466" s="11">
        <f>Table134[[#This Row],[Age]]/$E$1</f>
        <v>0.22500000000000001</v>
      </c>
      <c r="J466" s="11">
        <f>LOG10(Table134[[#This Row],[Fare]]+1)</f>
        <v>1.9066043717249803</v>
      </c>
      <c r="K466" s="4">
        <f>IF(Table134[[#This Row],[Pclass]]=1,1,0)</f>
        <v>1</v>
      </c>
      <c r="L466" s="4">
        <f>IF(Table134[[#This Row],[Pclass]]=2,1,0)</f>
        <v>0</v>
      </c>
      <c r="M466" s="4">
        <f>IF(Table134[[#This Row],[Embarked]]="S",1,0)</f>
        <v>1</v>
      </c>
      <c r="N466" s="4">
        <f>IF(Table134[[#This Row],[Embarked]]="C",1,0)</f>
        <v>0</v>
      </c>
      <c r="O466" s="4">
        <f>IF(Table134[[#This Row],[Sex]]="male",1,0)</f>
        <v>0</v>
      </c>
      <c r="P466" s="4">
        <v>1</v>
      </c>
      <c r="AC466" s="12">
        <f>SUMPRODUCT(Table13[[#This Row],[SibSp]:[Ones]],$R$4:$AA$4)</f>
        <v>1.0463388940906726</v>
      </c>
      <c r="AD466" s="12">
        <f>SUMPRODUCT(Table134[[#This Row],[SibSp]:[Ones]],$R$5:$AA$5)</f>
        <v>-3.0086438385363445</v>
      </c>
      <c r="AE466" s="11">
        <f t="shared" si="21"/>
        <v>1.0463388940906726</v>
      </c>
      <c r="AF466" s="11">
        <f t="shared" si="22"/>
        <v>0</v>
      </c>
      <c r="AG466" s="11">
        <f t="shared" si="23"/>
        <v>1.0463388940906726</v>
      </c>
      <c r="AH466" s="11">
        <f>(Table134[[#This Row],[Survived]]-AG466)^2</f>
        <v>2.1472931055465721E-3</v>
      </c>
    </row>
    <row r="467" spans="1:34" x14ac:dyDescent="0.25">
      <c r="A467" s="4">
        <v>0</v>
      </c>
      <c r="B467" s="4" t="s">
        <v>9</v>
      </c>
      <c r="C467" s="4">
        <v>2</v>
      </c>
      <c r="D467" s="4" t="s">
        <v>8</v>
      </c>
      <c r="E467" s="4">
        <v>47</v>
      </c>
      <c r="F467" s="5">
        <v>15</v>
      </c>
      <c r="G467" s="4">
        <v>0</v>
      </c>
      <c r="H467" s="4">
        <v>0</v>
      </c>
      <c r="I467" s="11">
        <f>Table134[[#This Row],[Age]]/$E$1</f>
        <v>0.58750000000000002</v>
      </c>
      <c r="J467" s="11">
        <f>LOG10(Table134[[#This Row],[Fare]]+1)</f>
        <v>1.2041199826559248</v>
      </c>
      <c r="K467" s="4">
        <f>IF(Table134[[#This Row],[Pclass]]=1,1,0)</f>
        <v>0</v>
      </c>
      <c r="L467" s="4">
        <f>IF(Table134[[#This Row],[Pclass]]=2,1,0)</f>
        <v>1</v>
      </c>
      <c r="M467" s="4">
        <f>IF(Table134[[#This Row],[Embarked]]="S",1,0)</f>
        <v>1</v>
      </c>
      <c r="N467" s="4">
        <f>IF(Table134[[#This Row],[Embarked]]="C",1,0)</f>
        <v>0</v>
      </c>
      <c r="O467" s="4">
        <f>IF(Table134[[#This Row],[Sex]]="male",1,0)</f>
        <v>1</v>
      </c>
      <c r="P467" s="4">
        <v>1</v>
      </c>
      <c r="AC467" s="12">
        <f>SUMPRODUCT(Table13[[#This Row],[SibSp]:[Ones]],$R$4:$AA$4)</f>
        <v>0.16734854311886616</v>
      </c>
      <c r="AD467" s="12">
        <f>SUMPRODUCT(Table134[[#This Row],[SibSp]:[Ones]],$R$5:$AA$5)</f>
        <v>-1.6032294148224022</v>
      </c>
      <c r="AE467" s="11">
        <f t="shared" si="21"/>
        <v>0.16734854311886616</v>
      </c>
      <c r="AF467" s="11">
        <f t="shared" si="22"/>
        <v>0</v>
      </c>
      <c r="AG467" s="11">
        <f t="shared" si="23"/>
        <v>0.16734854311886616</v>
      </c>
      <c r="AH467" s="11">
        <f>(Table134[[#This Row],[Survived]]-AG467)^2</f>
        <v>2.8005534884007005E-2</v>
      </c>
    </row>
    <row r="468" spans="1:34" x14ac:dyDescent="0.25">
      <c r="A468" s="4">
        <v>1</v>
      </c>
      <c r="B468" s="4" t="s">
        <v>11</v>
      </c>
      <c r="C468" s="4">
        <v>1</v>
      </c>
      <c r="D468" s="4" t="s">
        <v>8</v>
      </c>
      <c r="E468" s="4">
        <v>60</v>
      </c>
      <c r="F468" s="5">
        <v>79.2</v>
      </c>
      <c r="G468" s="4">
        <v>1</v>
      </c>
      <c r="H468" s="4">
        <v>1</v>
      </c>
      <c r="I468" s="11">
        <f>Table134[[#This Row],[Age]]/$E$1</f>
        <v>0.75</v>
      </c>
      <c r="J468" s="11">
        <f>LOG10(Table134[[#This Row],[Fare]]+1)</f>
        <v>1.9041743682841634</v>
      </c>
      <c r="K468" s="4">
        <f>IF(Table134[[#This Row],[Pclass]]=1,1,0)</f>
        <v>1</v>
      </c>
      <c r="L468" s="4">
        <f>IF(Table134[[#This Row],[Pclass]]=2,1,0)</f>
        <v>0</v>
      </c>
      <c r="M468" s="4">
        <f>IF(Table134[[#This Row],[Embarked]]="S",1,0)</f>
        <v>0</v>
      </c>
      <c r="N468" s="4">
        <f>IF(Table134[[#This Row],[Embarked]]="C",1,0)</f>
        <v>1</v>
      </c>
      <c r="O468" s="4">
        <f>IF(Table134[[#This Row],[Sex]]="male",1,0)</f>
        <v>1</v>
      </c>
      <c r="P468" s="4">
        <v>1</v>
      </c>
      <c r="AC468" s="12">
        <f>SUMPRODUCT(Table13[[#This Row],[SibSp]:[Ones]],$R$4:$AA$4)</f>
        <v>0.27909393245222369</v>
      </c>
      <c r="AD468" s="12">
        <f>SUMPRODUCT(Table134[[#This Row],[SibSp]:[Ones]],$R$5:$AA$5)</f>
        <v>-2.1651389057708013</v>
      </c>
      <c r="AE468" s="11">
        <f t="shared" si="21"/>
        <v>0.27909393245222369</v>
      </c>
      <c r="AF468" s="11">
        <f t="shared" si="22"/>
        <v>0</v>
      </c>
      <c r="AG468" s="11">
        <f t="shared" si="23"/>
        <v>0.27909393245222369</v>
      </c>
      <c r="AH468" s="11">
        <f>(Table134[[#This Row],[Survived]]-AG468)^2</f>
        <v>0.51970555822719899</v>
      </c>
    </row>
    <row r="469" spans="1:34" x14ac:dyDescent="0.25">
      <c r="A469" s="4">
        <v>0</v>
      </c>
      <c r="B469" s="4" t="s">
        <v>9</v>
      </c>
      <c r="C469" s="4">
        <v>3</v>
      </c>
      <c r="D469" s="4" t="s">
        <v>8</v>
      </c>
      <c r="E469" s="4">
        <v>22</v>
      </c>
      <c r="F469" s="5">
        <v>8.0500000000000007</v>
      </c>
      <c r="G469" s="4">
        <v>0</v>
      </c>
      <c r="H469" s="4">
        <v>0</v>
      </c>
      <c r="I469" s="11">
        <f>Table134[[#This Row],[Age]]/$E$1</f>
        <v>0.27500000000000002</v>
      </c>
      <c r="J469" s="11">
        <f>LOG10(Table134[[#This Row],[Fare]]+1)</f>
        <v>0.9566485792052033</v>
      </c>
      <c r="K469" s="4">
        <f>IF(Table134[[#This Row],[Pclass]]=1,1,0)</f>
        <v>0</v>
      </c>
      <c r="L469" s="4">
        <f>IF(Table134[[#This Row],[Pclass]]=2,1,0)</f>
        <v>0</v>
      </c>
      <c r="M469" s="4">
        <f>IF(Table134[[#This Row],[Embarked]]="S",1,0)</f>
        <v>1</v>
      </c>
      <c r="N469" s="4">
        <f>IF(Table134[[#This Row],[Embarked]]="C",1,0)</f>
        <v>0</v>
      </c>
      <c r="O469" s="4">
        <f>IF(Table134[[#This Row],[Sex]]="male",1,0)</f>
        <v>1</v>
      </c>
      <c r="P469" s="4">
        <v>1</v>
      </c>
      <c r="AC469" s="12">
        <f>SUMPRODUCT(Table13[[#This Row],[SibSp]:[Ones]],$R$4:$AA$4)</f>
        <v>0.13803194395192186</v>
      </c>
      <c r="AD469" s="12">
        <f>SUMPRODUCT(Table134[[#This Row],[SibSp]:[Ones]],$R$5:$AA$5)</f>
        <v>-1.5409002300269321</v>
      </c>
      <c r="AE469" s="11">
        <f t="shared" si="21"/>
        <v>0.13803194395192186</v>
      </c>
      <c r="AF469" s="11">
        <f t="shared" si="22"/>
        <v>0</v>
      </c>
      <c r="AG469" s="11">
        <f t="shared" si="23"/>
        <v>0.13803194395192186</v>
      </c>
      <c r="AH469" s="11">
        <f>(Table134[[#This Row],[Survived]]-AG469)^2</f>
        <v>1.90528175511465E-2</v>
      </c>
    </row>
    <row r="470" spans="1:34" x14ac:dyDescent="0.25">
      <c r="A470" s="4">
        <v>0</v>
      </c>
      <c r="B470" s="4" t="s">
        <v>9</v>
      </c>
      <c r="C470" s="4">
        <v>3</v>
      </c>
      <c r="D470" s="4" t="s">
        <v>8</v>
      </c>
      <c r="E470" s="4">
        <v>35</v>
      </c>
      <c r="F470" s="5">
        <v>7.125</v>
      </c>
      <c r="G470" s="4">
        <v>0</v>
      </c>
      <c r="H470" s="4">
        <v>0</v>
      </c>
      <c r="I470" s="11">
        <f>Table134[[#This Row],[Age]]/$E$1</f>
        <v>0.4375</v>
      </c>
      <c r="J470" s="11">
        <f>LOG10(Table134[[#This Row],[Fare]]+1)</f>
        <v>0.90982336965091204</v>
      </c>
      <c r="K470" s="4">
        <f>IF(Table134[[#This Row],[Pclass]]=1,1,0)</f>
        <v>0</v>
      </c>
      <c r="L470" s="4">
        <f>IF(Table134[[#This Row],[Pclass]]=2,1,0)</f>
        <v>0</v>
      </c>
      <c r="M470" s="4">
        <f>IF(Table134[[#This Row],[Embarked]]="S",1,0)</f>
        <v>1</v>
      </c>
      <c r="N470" s="4">
        <f>IF(Table134[[#This Row],[Embarked]]="C",1,0)</f>
        <v>0</v>
      </c>
      <c r="O470" s="4">
        <f>IF(Table134[[#This Row],[Sex]]="male",1,0)</f>
        <v>1</v>
      </c>
      <c r="P470" s="4">
        <v>1</v>
      </c>
      <c r="AC470" s="12">
        <f>SUMPRODUCT(Table13[[#This Row],[SibSp]:[Ones]],$R$4:$AA$4)</f>
        <v>4.1686326380652949E-2</v>
      </c>
      <c r="AD470" s="12">
        <f>SUMPRODUCT(Table134[[#This Row],[SibSp]:[Ones]],$R$5:$AA$5)</f>
        <v>-1.4955373306251507</v>
      </c>
      <c r="AE470" s="11">
        <f t="shared" si="21"/>
        <v>4.1686326380652949E-2</v>
      </c>
      <c r="AF470" s="11">
        <f t="shared" si="22"/>
        <v>0</v>
      </c>
      <c r="AG470" s="11">
        <f t="shared" si="23"/>
        <v>4.1686326380652949E-2</v>
      </c>
      <c r="AH470" s="11">
        <f>(Table134[[#This Row],[Survived]]-AG470)^2</f>
        <v>1.737749807114322E-3</v>
      </c>
    </row>
    <row r="471" spans="1:34" x14ac:dyDescent="0.25">
      <c r="A471" s="4">
        <v>1</v>
      </c>
      <c r="B471" s="4" t="s">
        <v>11</v>
      </c>
      <c r="C471" s="4">
        <v>1</v>
      </c>
      <c r="D471" s="4" t="s">
        <v>10</v>
      </c>
      <c r="E471" s="4">
        <v>52</v>
      </c>
      <c r="F471" s="5">
        <v>78.2667</v>
      </c>
      <c r="G471" s="4">
        <v>1</v>
      </c>
      <c r="H471" s="4">
        <v>0</v>
      </c>
      <c r="I471" s="11">
        <f>Table134[[#This Row],[Age]]/$E$1</f>
        <v>0.65</v>
      </c>
      <c r="J471" s="11">
        <f>LOG10(Table134[[#This Row],[Fare]]+1)</f>
        <v>1.8990907781931157</v>
      </c>
      <c r="K471" s="4">
        <f>IF(Table134[[#This Row],[Pclass]]=1,1,0)</f>
        <v>1</v>
      </c>
      <c r="L471" s="4">
        <f>IF(Table134[[#This Row],[Pclass]]=2,1,0)</f>
        <v>0</v>
      </c>
      <c r="M471" s="4">
        <f>IF(Table134[[#This Row],[Embarked]]="S",1,0)</f>
        <v>0</v>
      </c>
      <c r="N471" s="4">
        <f>IF(Table134[[#This Row],[Embarked]]="C",1,0)</f>
        <v>1</v>
      </c>
      <c r="O471" s="4">
        <f>IF(Table134[[#This Row],[Sex]]="male",1,0)</f>
        <v>0</v>
      </c>
      <c r="P471" s="4">
        <v>1</v>
      </c>
      <c r="AC471" s="12">
        <f>SUMPRODUCT(Table13[[#This Row],[SibSp]:[Ones]],$R$4:$AA$4)</f>
        <v>0.84044898491060616</v>
      </c>
      <c r="AD471" s="12">
        <f>SUMPRODUCT(Table134[[#This Row],[SibSp]:[Ones]],$R$5:$AA$5)</f>
        <v>-1.7055033187692068</v>
      </c>
      <c r="AE471" s="11">
        <f t="shared" si="21"/>
        <v>0.84044898491060616</v>
      </c>
      <c r="AF471" s="11">
        <f t="shared" si="22"/>
        <v>0</v>
      </c>
      <c r="AG471" s="11">
        <f t="shared" si="23"/>
        <v>0.84044898491060616</v>
      </c>
      <c r="AH471" s="11">
        <f>(Table134[[#This Row],[Survived]]-AG471)^2</f>
        <v>2.5456526416055981E-2</v>
      </c>
    </row>
    <row r="472" spans="1:34" x14ac:dyDescent="0.25">
      <c r="A472" s="4">
        <v>0</v>
      </c>
      <c r="B472" s="4" t="s">
        <v>9</v>
      </c>
      <c r="C472" s="4">
        <v>3</v>
      </c>
      <c r="D472" s="4" t="s">
        <v>8</v>
      </c>
      <c r="E472" s="4">
        <v>47</v>
      </c>
      <c r="F472" s="5">
        <v>7.25</v>
      </c>
      <c r="G472" s="4">
        <v>0</v>
      </c>
      <c r="H472" s="4">
        <v>0</v>
      </c>
      <c r="I472" s="11">
        <f>Table134[[#This Row],[Age]]/$E$1</f>
        <v>0.58750000000000002</v>
      </c>
      <c r="J472" s="11">
        <f>LOG10(Table134[[#This Row],[Fare]]+1)</f>
        <v>0.91645394854992512</v>
      </c>
      <c r="K472" s="4">
        <f>IF(Table134[[#This Row],[Pclass]]=1,1,0)</f>
        <v>0</v>
      </c>
      <c r="L472" s="4">
        <f>IF(Table134[[#This Row],[Pclass]]=2,1,0)</f>
        <v>0</v>
      </c>
      <c r="M472" s="4">
        <f>IF(Table134[[#This Row],[Embarked]]="S",1,0)</f>
        <v>1</v>
      </c>
      <c r="N472" s="4">
        <f>IF(Table134[[#This Row],[Embarked]]="C",1,0)</f>
        <v>0</v>
      </c>
      <c r="O472" s="4">
        <f>IF(Table134[[#This Row],[Sex]]="male",1,0)</f>
        <v>1</v>
      </c>
      <c r="P472" s="4">
        <v>1</v>
      </c>
      <c r="AC472" s="12">
        <f>SUMPRODUCT(Table13[[#This Row],[SibSp]:[Ones]],$R$4:$AA$4)</f>
        <v>-4.4855896797171835E-2</v>
      </c>
      <c r="AD472" s="12">
        <f>SUMPRODUCT(Table134[[#This Row],[SibSp]:[Ones]],$R$5:$AA$5)</f>
        <v>-1.4846525614819595</v>
      </c>
      <c r="AE472" s="11">
        <f t="shared" si="21"/>
        <v>0</v>
      </c>
      <c r="AF472" s="11">
        <f t="shared" si="22"/>
        <v>0</v>
      </c>
      <c r="AG472" s="11">
        <f t="shared" si="23"/>
        <v>0</v>
      </c>
      <c r="AH472" s="11">
        <f>(Table134[[#This Row],[Survived]]-AG472)^2</f>
        <v>0</v>
      </c>
    </row>
    <row r="473" spans="1:34" x14ac:dyDescent="0.25">
      <c r="A473" s="4">
        <v>0</v>
      </c>
      <c r="B473" s="4" t="s">
        <v>9</v>
      </c>
      <c r="C473" s="4">
        <v>2</v>
      </c>
      <c r="D473" s="4" t="s">
        <v>8</v>
      </c>
      <c r="E473" s="4">
        <v>37</v>
      </c>
      <c r="F473" s="5">
        <v>26</v>
      </c>
      <c r="G473" s="4">
        <v>1</v>
      </c>
      <c r="H473" s="4">
        <v>0</v>
      </c>
      <c r="I473" s="11">
        <f>Table134[[#This Row],[Age]]/$E$1</f>
        <v>0.46250000000000002</v>
      </c>
      <c r="J473" s="11">
        <f>LOG10(Table134[[#This Row],[Fare]]+1)</f>
        <v>1.4313637641589874</v>
      </c>
      <c r="K473" s="4">
        <f>IF(Table134[[#This Row],[Pclass]]=1,1,0)</f>
        <v>0</v>
      </c>
      <c r="L473" s="4">
        <f>IF(Table134[[#This Row],[Pclass]]=2,1,0)</f>
        <v>1</v>
      </c>
      <c r="M473" s="4">
        <f>IF(Table134[[#This Row],[Embarked]]="S",1,0)</f>
        <v>1</v>
      </c>
      <c r="N473" s="4">
        <f>IF(Table134[[#This Row],[Embarked]]="C",1,0)</f>
        <v>0</v>
      </c>
      <c r="O473" s="4">
        <f>IF(Table134[[#This Row],[Sex]]="male",1,0)</f>
        <v>1</v>
      </c>
      <c r="P473" s="4">
        <v>1</v>
      </c>
      <c r="AC473" s="12">
        <f>SUMPRODUCT(Table13[[#This Row],[SibSp]:[Ones]],$R$4:$AA$4)</f>
        <v>0.19332166217199787</v>
      </c>
      <c r="AD473" s="12">
        <f>SUMPRODUCT(Table134[[#This Row],[SibSp]:[Ones]],$R$5:$AA$5)</f>
        <v>-1.8716292895936533</v>
      </c>
      <c r="AE473" s="11">
        <f t="shared" si="21"/>
        <v>0.19332166217199787</v>
      </c>
      <c r="AF473" s="11">
        <f t="shared" si="22"/>
        <v>0</v>
      </c>
      <c r="AG473" s="11">
        <f t="shared" si="23"/>
        <v>0.19332166217199787</v>
      </c>
      <c r="AH473" s="11">
        <f>(Table134[[#This Row],[Survived]]-AG473)^2</f>
        <v>3.7373265064944074E-2</v>
      </c>
    </row>
    <row r="474" spans="1:34" x14ac:dyDescent="0.25">
      <c r="A474" s="4">
        <v>0</v>
      </c>
      <c r="B474" s="4" t="s">
        <v>9</v>
      </c>
      <c r="C474" s="4">
        <v>3</v>
      </c>
      <c r="D474" s="4" t="s">
        <v>8</v>
      </c>
      <c r="E474" s="4">
        <v>36</v>
      </c>
      <c r="F474" s="5">
        <v>24.15</v>
      </c>
      <c r="G474" s="4">
        <v>1</v>
      </c>
      <c r="H474" s="4">
        <v>1</v>
      </c>
      <c r="I474" s="11">
        <f>Table134[[#This Row],[Age]]/$E$1</f>
        <v>0.45</v>
      </c>
      <c r="J474" s="11">
        <f>LOG10(Table134[[#This Row],[Fare]]+1)</f>
        <v>1.4005379893919461</v>
      </c>
      <c r="K474" s="4">
        <f>IF(Table134[[#This Row],[Pclass]]=1,1,0)</f>
        <v>0</v>
      </c>
      <c r="L474" s="4">
        <f>IF(Table134[[#This Row],[Pclass]]=2,1,0)</f>
        <v>0</v>
      </c>
      <c r="M474" s="4">
        <f>IF(Table134[[#This Row],[Embarked]]="S",1,0)</f>
        <v>1</v>
      </c>
      <c r="N474" s="4">
        <f>IF(Table134[[#This Row],[Embarked]]="C",1,0)</f>
        <v>0</v>
      </c>
      <c r="O474" s="4">
        <f>IF(Table134[[#This Row],[Sex]]="male",1,0)</f>
        <v>1</v>
      </c>
      <c r="P474" s="4">
        <v>1</v>
      </c>
      <c r="AC474" s="12">
        <f>SUMPRODUCT(Table13[[#This Row],[SibSp]:[Ones]],$R$4:$AA$4)</f>
        <v>-1.4221472400373858E-2</v>
      </c>
      <c r="AD474" s="12">
        <f>SUMPRODUCT(Table134[[#This Row],[SibSp]:[Ones]],$R$5:$AA$5)</f>
        <v>-2.3017134897366338</v>
      </c>
      <c r="AE474" s="11">
        <f t="shared" si="21"/>
        <v>0</v>
      </c>
      <c r="AF474" s="11">
        <f t="shared" si="22"/>
        <v>0</v>
      </c>
      <c r="AG474" s="11">
        <f t="shared" si="23"/>
        <v>0</v>
      </c>
      <c r="AH474" s="11">
        <f>(Table134[[#This Row],[Survived]]-AG474)^2</f>
        <v>0</v>
      </c>
    </row>
    <row r="475" spans="1:34" x14ac:dyDescent="0.25">
      <c r="A475" s="4">
        <v>0</v>
      </c>
      <c r="B475" s="4" t="s">
        <v>9</v>
      </c>
      <c r="C475" s="4">
        <v>3</v>
      </c>
      <c r="D475" s="4" t="s">
        <v>8</v>
      </c>
      <c r="E475" s="4">
        <v>49</v>
      </c>
      <c r="F475" s="5">
        <v>0</v>
      </c>
      <c r="G475" s="4">
        <v>0</v>
      </c>
      <c r="H475" s="4">
        <v>0</v>
      </c>
      <c r="I475" s="11">
        <f>Table134[[#This Row],[Age]]/$E$1</f>
        <v>0.61250000000000004</v>
      </c>
      <c r="J475" s="11">
        <f>LOG10(Table134[[#This Row],[Fare]]+1)</f>
        <v>0</v>
      </c>
      <c r="K475" s="4">
        <f>IF(Table134[[#This Row],[Pclass]]=1,1,0)</f>
        <v>0</v>
      </c>
      <c r="L475" s="4">
        <f>IF(Table134[[#This Row],[Pclass]]=2,1,0)</f>
        <v>0</v>
      </c>
      <c r="M475" s="4">
        <f>IF(Table134[[#This Row],[Embarked]]="S",1,0)</f>
        <v>1</v>
      </c>
      <c r="N475" s="4">
        <f>IF(Table134[[#This Row],[Embarked]]="C",1,0)</f>
        <v>0</v>
      </c>
      <c r="O475" s="4">
        <f>IF(Table134[[#This Row],[Sex]]="male",1,0)</f>
        <v>1</v>
      </c>
      <c r="P475" s="4">
        <v>1</v>
      </c>
      <c r="AC475" s="12">
        <f>SUMPRODUCT(Table13[[#This Row],[SibSp]:[Ones]],$R$4:$AA$4)</f>
        <v>-0.10330786318544771</v>
      </c>
      <c r="AD475" s="12">
        <f>SUMPRODUCT(Table134[[#This Row],[SibSp]:[Ones]],$R$5:$AA$5)</f>
        <v>-0.91249249607840577</v>
      </c>
      <c r="AE475" s="11">
        <f t="shared" si="21"/>
        <v>0</v>
      </c>
      <c r="AF475" s="11">
        <f t="shared" si="22"/>
        <v>0</v>
      </c>
      <c r="AG475" s="11">
        <f t="shared" si="23"/>
        <v>0</v>
      </c>
      <c r="AH475" s="11">
        <f>(Table134[[#This Row],[Survived]]-AG475)^2</f>
        <v>0</v>
      </c>
    </row>
    <row r="476" spans="1:34" x14ac:dyDescent="0.25">
      <c r="A476" s="4">
        <v>1</v>
      </c>
      <c r="B476" s="4" t="s">
        <v>11</v>
      </c>
      <c r="C476" s="4">
        <v>1</v>
      </c>
      <c r="D476" s="4" t="s">
        <v>8</v>
      </c>
      <c r="E476" s="4">
        <v>49</v>
      </c>
      <c r="F476" s="5">
        <v>56.929200000000002</v>
      </c>
      <c r="G476" s="4">
        <v>1</v>
      </c>
      <c r="H476" s="4">
        <v>0</v>
      </c>
      <c r="I476" s="11">
        <f>Table134[[#This Row],[Age]]/$E$1</f>
        <v>0.61250000000000004</v>
      </c>
      <c r="J476" s="11">
        <f>LOG10(Table134[[#This Row],[Fare]]+1)</f>
        <v>1.7628975309505581</v>
      </c>
      <c r="K476" s="4">
        <f>IF(Table134[[#This Row],[Pclass]]=1,1,0)</f>
        <v>1</v>
      </c>
      <c r="L476" s="4">
        <f>IF(Table134[[#This Row],[Pclass]]=2,1,0)</f>
        <v>0</v>
      </c>
      <c r="M476" s="4">
        <f>IF(Table134[[#This Row],[Embarked]]="S",1,0)</f>
        <v>0</v>
      </c>
      <c r="N476" s="4">
        <f>IF(Table134[[#This Row],[Embarked]]="C",1,0)</f>
        <v>1</v>
      </c>
      <c r="O476" s="4">
        <f>IF(Table134[[#This Row],[Sex]]="male",1,0)</f>
        <v>1</v>
      </c>
      <c r="P476" s="4">
        <v>1</v>
      </c>
      <c r="AC476" s="12">
        <f>SUMPRODUCT(Table13[[#This Row],[SibSp]:[Ones]],$R$4:$AA$4)</f>
        <v>0.36683822178269898</v>
      </c>
      <c r="AD476" s="12">
        <f>SUMPRODUCT(Table134[[#This Row],[SibSp]:[Ones]],$R$5:$AA$5)</f>
        <v>-1.7033172451083243</v>
      </c>
      <c r="AE476" s="11">
        <f t="shared" si="21"/>
        <v>0.36683822178269898</v>
      </c>
      <c r="AF476" s="11">
        <f t="shared" si="22"/>
        <v>0</v>
      </c>
      <c r="AG476" s="11">
        <f t="shared" si="23"/>
        <v>0.36683822178269898</v>
      </c>
      <c r="AH476" s="11">
        <f>(Table134[[#This Row],[Survived]]-AG476)^2</f>
        <v>0.40089383739529466</v>
      </c>
    </row>
    <row r="477" spans="1:34" x14ac:dyDescent="0.25">
      <c r="A477" s="4">
        <v>1</v>
      </c>
      <c r="B477" s="4" t="s">
        <v>9</v>
      </c>
      <c r="C477" s="4">
        <v>2</v>
      </c>
      <c r="D477" s="4" t="s">
        <v>10</v>
      </c>
      <c r="E477" s="4">
        <v>24</v>
      </c>
      <c r="F477" s="5">
        <v>27</v>
      </c>
      <c r="G477" s="4">
        <v>2</v>
      </c>
      <c r="H477" s="4">
        <v>1</v>
      </c>
      <c r="I477" s="11">
        <f>Table134[[#This Row],[Age]]/$E$1</f>
        <v>0.3</v>
      </c>
      <c r="J477" s="11">
        <f>LOG10(Table134[[#This Row],[Fare]]+1)</f>
        <v>1.4471580313422192</v>
      </c>
      <c r="K477" s="4">
        <f>IF(Table134[[#This Row],[Pclass]]=1,1,0)</f>
        <v>0</v>
      </c>
      <c r="L477" s="4">
        <f>IF(Table134[[#This Row],[Pclass]]=2,1,0)</f>
        <v>1</v>
      </c>
      <c r="M477" s="4">
        <f>IF(Table134[[#This Row],[Embarked]]="S",1,0)</f>
        <v>1</v>
      </c>
      <c r="N477" s="4">
        <f>IF(Table134[[#This Row],[Embarked]]="C",1,0)</f>
        <v>0</v>
      </c>
      <c r="O477" s="4">
        <f>IF(Table134[[#This Row],[Sex]]="male",1,0)</f>
        <v>0</v>
      </c>
      <c r="P477" s="4">
        <v>1</v>
      </c>
      <c r="AC477" s="12">
        <f>SUMPRODUCT(Table13[[#This Row],[SibSp]:[Ones]],$R$4:$AA$4)</f>
        <v>0.70475309177062773</v>
      </c>
      <c r="AD477" s="12">
        <f>SUMPRODUCT(Table134[[#This Row],[SibSp]:[Ones]],$R$5:$AA$5)</f>
        <v>-2.321388034190119</v>
      </c>
      <c r="AE477" s="11">
        <f t="shared" si="21"/>
        <v>0.70475309177062773</v>
      </c>
      <c r="AF477" s="11">
        <f t="shared" si="22"/>
        <v>0</v>
      </c>
      <c r="AG477" s="11">
        <f t="shared" si="23"/>
        <v>0.70475309177062773</v>
      </c>
      <c r="AH477" s="11">
        <f>(Table134[[#This Row],[Survived]]-AG477)^2</f>
        <v>8.7170736819003378E-2</v>
      </c>
    </row>
    <row r="478" spans="1:34" x14ac:dyDescent="0.25">
      <c r="A478" s="4">
        <v>0</v>
      </c>
      <c r="B478" s="4" t="s">
        <v>9</v>
      </c>
      <c r="C478" s="4">
        <v>3</v>
      </c>
      <c r="D478" s="4" t="s">
        <v>8</v>
      </c>
      <c r="E478" s="4">
        <v>44</v>
      </c>
      <c r="F478" s="5">
        <v>8.0500000000000007</v>
      </c>
      <c r="G478" s="4">
        <v>0</v>
      </c>
      <c r="H478" s="4">
        <v>0</v>
      </c>
      <c r="I478" s="11">
        <f>Table134[[#This Row],[Age]]/$E$1</f>
        <v>0.55000000000000004</v>
      </c>
      <c r="J478" s="11">
        <f>LOG10(Table134[[#This Row],[Fare]]+1)</f>
        <v>0.9566485792052033</v>
      </c>
      <c r="K478" s="4">
        <f>IF(Table134[[#This Row],[Pclass]]=1,1,0)</f>
        <v>0</v>
      </c>
      <c r="L478" s="4">
        <f>IF(Table134[[#This Row],[Pclass]]=2,1,0)</f>
        <v>0</v>
      </c>
      <c r="M478" s="4">
        <f>IF(Table134[[#This Row],[Embarked]]="S",1,0)</f>
        <v>1</v>
      </c>
      <c r="N478" s="4">
        <f>IF(Table134[[#This Row],[Embarked]]="C",1,0)</f>
        <v>0</v>
      </c>
      <c r="O478" s="4">
        <f>IF(Table134[[#This Row],[Sex]]="male",1,0)</f>
        <v>1</v>
      </c>
      <c r="P478" s="4">
        <v>1</v>
      </c>
      <c r="AC478" s="12">
        <f>SUMPRODUCT(Table13[[#This Row],[SibSp]:[Ones]],$R$4:$AA$4)</f>
        <v>-2.1212096435035632E-2</v>
      </c>
      <c r="AD478" s="12">
        <f>SUMPRODUCT(Table134[[#This Row],[SibSp]:[Ones]],$R$5:$AA$5)</f>
        <v>-1.5133887283411489</v>
      </c>
      <c r="AE478" s="11">
        <f t="shared" si="21"/>
        <v>0</v>
      </c>
      <c r="AF478" s="11">
        <f t="shared" si="22"/>
        <v>0</v>
      </c>
      <c r="AG478" s="11">
        <f t="shared" si="23"/>
        <v>0</v>
      </c>
      <c r="AH478" s="11">
        <f>(Table134[[#This Row],[Survived]]-AG478)^2</f>
        <v>0</v>
      </c>
    </row>
    <row r="479" spans="1:34" x14ac:dyDescent="0.25">
      <c r="A479" s="4">
        <v>1</v>
      </c>
      <c r="B479" s="4" t="s">
        <v>11</v>
      </c>
      <c r="C479" s="4">
        <v>1</v>
      </c>
      <c r="D479" s="4" t="s">
        <v>8</v>
      </c>
      <c r="E479" s="4">
        <v>35</v>
      </c>
      <c r="F479" s="5">
        <v>26.55</v>
      </c>
      <c r="G479" s="4">
        <v>0</v>
      </c>
      <c r="H479" s="4">
        <v>0</v>
      </c>
      <c r="I479" s="11">
        <f>Table134[[#This Row],[Age]]/$E$1</f>
        <v>0.4375</v>
      </c>
      <c r="J479" s="11">
        <f>LOG10(Table134[[#This Row],[Fare]]+1)</f>
        <v>1.4401216031878039</v>
      </c>
      <c r="K479" s="4">
        <f>IF(Table134[[#This Row],[Pclass]]=1,1,0)</f>
        <v>1</v>
      </c>
      <c r="L479" s="4">
        <f>IF(Table134[[#This Row],[Pclass]]=2,1,0)</f>
        <v>0</v>
      </c>
      <c r="M479" s="4">
        <f>IF(Table134[[#This Row],[Embarked]]="S",1,0)</f>
        <v>0</v>
      </c>
      <c r="N479" s="4">
        <f>IF(Table134[[#This Row],[Embarked]]="C",1,0)</f>
        <v>1</v>
      </c>
      <c r="O479" s="4">
        <f>IF(Table134[[#This Row],[Sex]]="male",1,0)</f>
        <v>1</v>
      </c>
      <c r="P479" s="4">
        <v>1</v>
      </c>
      <c r="AC479" s="12">
        <f>SUMPRODUCT(Table13[[#This Row],[SibSp]:[Ones]],$R$4:$AA$4)</f>
        <v>0.51000184817396277</v>
      </c>
      <c r="AD479" s="12">
        <f>SUMPRODUCT(Table134[[#This Row],[SibSp]:[Ones]],$R$5:$AA$5)</f>
        <v>-1.4055480481069449</v>
      </c>
      <c r="AE479" s="11">
        <f t="shared" si="21"/>
        <v>0.51000184817396277</v>
      </c>
      <c r="AF479" s="11">
        <f t="shared" si="22"/>
        <v>0</v>
      </c>
      <c r="AG479" s="11">
        <f t="shared" si="23"/>
        <v>0.51000184817396277</v>
      </c>
      <c r="AH479" s="11">
        <f>(Table134[[#This Row],[Survived]]-AG479)^2</f>
        <v>0.24009818879293224</v>
      </c>
    </row>
    <row r="480" spans="1:34" x14ac:dyDescent="0.25">
      <c r="A480" s="4">
        <v>0</v>
      </c>
      <c r="B480" s="4" t="s">
        <v>9</v>
      </c>
      <c r="C480" s="4">
        <v>3</v>
      </c>
      <c r="D480" s="4" t="s">
        <v>8</v>
      </c>
      <c r="E480" s="4">
        <v>36</v>
      </c>
      <c r="F480" s="5">
        <v>15.55</v>
      </c>
      <c r="G480" s="4">
        <v>1</v>
      </c>
      <c r="H480" s="4">
        <v>0</v>
      </c>
      <c r="I480" s="11">
        <f>Table134[[#This Row],[Age]]/$E$1</f>
        <v>0.45</v>
      </c>
      <c r="J480" s="11">
        <f>LOG10(Table134[[#This Row],[Fare]]+1)</f>
        <v>1.2187979981117376</v>
      </c>
      <c r="K480" s="4">
        <f>IF(Table134[[#This Row],[Pclass]]=1,1,0)</f>
        <v>0</v>
      </c>
      <c r="L480" s="4">
        <f>IF(Table134[[#This Row],[Pclass]]=2,1,0)</f>
        <v>0</v>
      </c>
      <c r="M480" s="4">
        <f>IF(Table134[[#This Row],[Embarked]]="S",1,0)</f>
        <v>1</v>
      </c>
      <c r="N480" s="4">
        <f>IF(Table134[[#This Row],[Embarked]]="C",1,0)</f>
        <v>0</v>
      </c>
      <c r="O480" s="4">
        <f>IF(Table134[[#This Row],[Sex]]="male",1,0)</f>
        <v>1</v>
      </c>
      <c r="P480" s="4">
        <v>1</v>
      </c>
      <c r="AC480" s="12">
        <f>SUMPRODUCT(Table13[[#This Row],[SibSp]:[Ones]],$R$4:$AA$4)</f>
        <v>-8.0407920627100227E-3</v>
      </c>
      <c r="AD480" s="12">
        <f>SUMPRODUCT(Table134[[#This Row],[SibSp]:[Ones]],$R$5:$AA$5)</f>
        <v>-1.8009845682710124</v>
      </c>
      <c r="AE480" s="11">
        <f t="shared" si="21"/>
        <v>0</v>
      </c>
      <c r="AF480" s="11">
        <f t="shared" si="22"/>
        <v>0</v>
      </c>
      <c r="AG480" s="11">
        <f t="shared" si="23"/>
        <v>0</v>
      </c>
      <c r="AH480" s="11">
        <f>(Table134[[#This Row],[Survived]]-AG480)^2</f>
        <v>0</v>
      </c>
    </row>
    <row r="481" spans="1:34" x14ac:dyDescent="0.25">
      <c r="A481" s="4">
        <v>0</v>
      </c>
      <c r="B481" s="4" t="s">
        <v>9</v>
      </c>
      <c r="C481" s="4">
        <v>3</v>
      </c>
      <c r="D481" s="4" t="s">
        <v>8</v>
      </c>
      <c r="E481" s="4">
        <v>30</v>
      </c>
      <c r="F481" s="5">
        <v>7.8958000000000004</v>
      </c>
      <c r="G481" s="4">
        <v>0</v>
      </c>
      <c r="H481" s="4">
        <v>0</v>
      </c>
      <c r="I481" s="11">
        <f>Table134[[#This Row],[Age]]/$E$1</f>
        <v>0.375</v>
      </c>
      <c r="J481" s="11">
        <f>LOG10(Table134[[#This Row],[Fare]]+1)</f>
        <v>0.94918501031343461</v>
      </c>
      <c r="K481" s="4">
        <f>IF(Table134[[#This Row],[Pclass]]=1,1,0)</f>
        <v>0</v>
      </c>
      <c r="L481" s="4">
        <f>IF(Table134[[#This Row],[Pclass]]=2,1,0)</f>
        <v>0</v>
      </c>
      <c r="M481" s="4">
        <f>IF(Table134[[#This Row],[Embarked]]="S",1,0)</f>
        <v>1</v>
      </c>
      <c r="N481" s="4">
        <f>IF(Table134[[#This Row],[Embarked]]="C",1,0)</f>
        <v>0</v>
      </c>
      <c r="O481" s="4">
        <f>IF(Table134[[#This Row],[Sex]]="male",1,0)</f>
        <v>1</v>
      </c>
      <c r="P481" s="4">
        <v>1</v>
      </c>
      <c r="AC481" s="12">
        <f>SUMPRODUCT(Table13[[#This Row],[SibSp]:[Ones]],$R$4:$AA$4)</f>
        <v>7.9766887396011898E-2</v>
      </c>
      <c r="AD481" s="12">
        <f>SUMPRODUCT(Table134[[#This Row],[SibSp]:[Ones]],$R$5:$AA$5)</f>
        <v>-1.5262567644699574</v>
      </c>
      <c r="AE481" s="11">
        <f t="shared" si="21"/>
        <v>7.9766887396011898E-2</v>
      </c>
      <c r="AF481" s="11">
        <f t="shared" si="22"/>
        <v>0</v>
      </c>
      <c r="AG481" s="11">
        <f t="shared" si="23"/>
        <v>7.9766887396011898E-2</v>
      </c>
      <c r="AH481" s="11">
        <f>(Table134[[#This Row],[Survived]]-AG481)^2</f>
        <v>6.3627563248480415E-3</v>
      </c>
    </row>
    <row r="482" spans="1:34" x14ac:dyDescent="0.25">
      <c r="A482" s="4">
        <v>1</v>
      </c>
      <c r="B482" s="4" t="s">
        <v>9</v>
      </c>
      <c r="C482" s="4">
        <v>1</v>
      </c>
      <c r="D482" s="4" t="s">
        <v>8</v>
      </c>
      <c r="E482" s="4">
        <v>27</v>
      </c>
      <c r="F482" s="5">
        <v>30.5</v>
      </c>
      <c r="G482" s="4">
        <v>0</v>
      </c>
      <c r="H482" s="4">
        <v>0</v>
      </c>
      <c r="I482" s="11">
        <f>Table134[[#This Row],[Age]]/$E$1</f>
        <v>0.33750000000000002</v>
      </c>
      <c r="J482" s="11">
        <f>LOG10(Table134[[#This Row],[Fare]]+1)</f>
        <v>1.4983105537896004</v>
      </c>
      <c r="K482" s="4">
        <f>IF(Table134[[#This Row],[Pclass]]=1,1,0)</f>
        <v>1</v>
      </c>
      <c r="L482" s="4">
        <f>IF(Table134[[#This Row],[Pclass]]=2,1,0)</f>
        <v>0</v>
      </c>
      <c r="M482" s="4">
        <f>IF(Table134[[#This Row],[Embarked]]="S",1,0)</f>
        <v>1</v>
      </c>
      <c r="N482" s="4">
        <f>IF(Table134[[#This Row],[Embarked]]="C",1,0)</f>
        <v>0</v>
      </c>
      <c r="O482" s="4">
        <f>IF(Table134[[#This Row],[Sex]]="male",1,0)</f>
        <v>1</v>
      </c>
      <c r="P482" s="4">
        <v>1</v>
      </c>
      <c r="AC482" s="12">
        <f>SUMPRODUCT(Table13[[#This Row],[SibSp]:[Ones]],$R$4:$AA$4)</f>
        <v>0.50261386655752682</v>
      </c>
      <c r="AD482" s="12">
        <f>SUMPRODUCT(Table134[[#This Row],[SibSp]:[Ones]],$R$5:$AA$5)</f>
        <v>-2.0467942177928968</v>
      </c>
      <c r="AE482" s="11">
        <f t="shared" si="21"/>
        <v>0.50261386655752682</v>
      </c>
      <c r="AF482" s="11">
        <f t="shared" si="22"/>
        <v>0</v>
      </c>
      <c r="AG482" s="11">
        <f t="shared" si="23"/>
        <v>0.50261386655752682</v>
      </c>
      <c r="AH482" s="11">
        <f>(Table134[[#This Row],[Survived]]-AG482)^2</f>
        <v>0.24739296574085373</v>
      </c>
    </row>
    <row r="483" spans="1:34" x14ac:dyDescent="0.25">
      <c r="A483" s="4">
        <v>1</v>
      </c>
      <c r="B483" s="4" t="s">
        <v>11</v>
      </c>
      <c r="C483" s="4">
        <v>2</v>
      </c>
      <c r="D483" s="4" t="s">
        <v>10</v>
      </c>
      <c r="E483" s="4">
        <v>22</v>
      </c>
      <c r="F483" s="5">
        <v>41.5792</v>
      </c>
      <c r="G483" s="4">
        <v>1</v>
      </c>
      <c r="H483" s="4">
        <v>2</v>
      </c>
      <c r="I483" s="11">
        <f>Table134[[#This Row],[Age]]/$E$1</f>
        <v>0.27500000000000002</v>
      </c>
      <c r="J483" s="11">
        <f>LOG10(Table134[[#This Row],[Fare]]+1)</f>
        <v>1.6291974974299364</v>
      </c>
      <c r="K483" s="4">
        <f>IF(Table134[[#This Row],[Pclass]]=1,1,0)</f>
        <v>0</v>
      </c>
      <c r="L483" s="4">
        <f>IF(Table134[[#This Row],[Pclass]]=2,1,0)</f>
        <v>1</v>
      </c>
      <c r="M483" s="4">
        <f>IF(Table134[[#This Row],[Embarked]]="S",1,0)</f>
        <v>0</v>
      </c>
      <c r="N483" s="4">
        <f>IF(Table134[[#This Row],[Embarked]]="C",1,0)</f>
        <v>1</v>
      </c>
      <c r="O483" s="4">
        <f>IF(Table134[[#This Row],[Sex]]="male",1,0)</f>
        <v>0</v>
      </c>
      <c r="P483" s="4">
        <v>1</v>
      </c>
      <c r="AC483" s="12">
        <f>SUMPRODUCT(Table13[[#This Row],[SibSp]:[Ones]],$R$4:$AA$4)</f>
        <v>0.83846519169460187</v>
      </c>
      <c r="AD483" s="12">
        <f>SUMPRODUCT(Table134[[#This Row],[SibSp]:[Ones]],$R$5:$AA$5)</f>
        <v>-2.1150897775750677</v>
      </c>
      <c r="AE483" s="11">
        <f t="shared" si="21"/>
        <v>0.83846519169460187</v>
      </c>
      <c r="AF483" s="11">
        <f t="shared" si="22"/>
        <v>0</v>
      </c>
      <c r="AG483" s="11">
        <f t="shared" si="23"/>
        <v>0.83846519169460187</v>
      </c>
      <c r="AH483" s="11">
        <f>(Table134[[#This Row],[Survived]]-AG483)^2</f>
        <v>2.6093494294261717E-2</v>
      </c>
    </row>
    <row r="484" spans="1:34" x14ac:dyDescent="0.25">
      <c r="A484" s="4">
        <v>1</v>
      </c>
      <c r="B484" s="4" t="s">
        <v>9</v>
      </c>
      <c r="C484" s="4">
        <v>1</v>
      </c>
      <c r="D484" s="4" t="s">
        <v>10</v>
      </c>
      <c r="E484" s="4">
        <v>40</v>
      </c>
      <c r="F484" s="5">
        <v>153.46250000000001</v>
      </c>
      <c r="G484" s="4">
        <v>0</v>
      </c>
      <c r="H484" s="4">
        <v>0</v>
      </c>
      <c r="I484" s="11">
        <f>Table134[[#This Row],[Age]]/$E$1</f>
        <v>0.5</v>
      </c>
      <c r="J484" s="11">
        <f>LOG10(Table134[[#This Row],[Fare]]+1)</f>
        <v>2.1888230596841365</v>
      </c>
      <c r="K484" s="4">
        <f>IF(Table134[[#This Row],[Pclass]]=1,1,0)</f>
        <v>1</v>
      </c>
      <c r="L484" s="4">
        <f>IF(Table134[[#This Row],[Pclass]]=2,1,0)</f>
        <v>0</v>
      </c>
      <c r="M484" s="4">
        <f>IF(Table134[[#This Row],[Embarked]]="S",1,0)</f>
        <v>1</v>
      </c>
      <c r="N484" s="4">
        <f>IF(Table134[[#This Row],[Embarked]]="C",1,0)</f>
        <v>0</v>
      </c>
      <c r="O484" s="4">
        <f>IF(Table134[[#This Row],[Sex]]="male",1,0)</f>
        <v>0</v>
      </c>
      <c r="P484" s="4">
        <v>1</v>
      </c>
      <c r="AC484" s="12">
        <f>SUMPRODUCT(Table13[[#This Row],[SibSp]:[Ones]],$R$4:$AA$4)</f>
        <v>0.93043949630707456</v>
      </c>
      <c r="AD484" s="12">
        <f>SUMPRODUCT(Table134[[#This Row],[SibSp]:[Ones]],$R$5:$AA$5)</f>
        <v>-2.381034619339264</v>
      </c>
      <c r="AE484" s="11">
        <f t="shared" si="21"/>
        <v>0.93043949630707456</v>
      </c>
      <c r="AF484" s="11">
        <f t="shared" si="22"/>
        <v>0</v>
      </c>
      <c r="AG484" s="11">
        <f t="shared" si="23"/>
        <v>0.93043949630707456</v>
      </c>
      <c r="AH484" s="11">
        <f>(Table134[[#This Row],[Survived]]-AG484)^2</f>
        <v>4.8386636740134934E-3</v>
      </c>
    </row>
    <row r="485" spans="1:34" x14ac:dyDescent="0.25">
      <c r="A485" s="4">
        <v>0</v>
      </c>
      <c r="B485" s="4" t="s">
        <v>9</v>
      </c>
      <c r="C485" s="4">
        <v>3</v>
      </c>
      <c r="D485" s="4" t="s">
        <v>10</v>
      </c>
      <c r="E485" s="4">
        <v>39</v>
      </c>
      <c r="F485" s="5">
        <v>31.274999999999999</v>
      </c>
      <c r="G485" s="4">
        <v>1</v>
      </c>
      <c r="H485" s="4">
        <v>5</v>
      </c>
      <c r="I485" s="11">
        <f>Table134[[#This Row],[Age]]/$E$1</f>
        <v>0.48749999999999999</v>
      </c>
      <c r="J485" s="11">
        <f>LOG10(Table134[[#This Row],[Fare]]+1)</f>
        <v>1.5088662509384578</v>
      </c>
      <c r="K485" s="4">
        <f>IF(Table134[[#This Row],[Pclass]]=1,1,0)</f>
        <v>0</v>
      </c>
      <c r="L485" s="4">
        <f>IF(Table134[[#This Row],[Pclass]]=2,1,0)</f>
        <v>0</v>
      </c>
      <c r="M485" s="4">
        <f>IF(Table134[[#This Row],[Embarked]]="S",1,0)</f>
        <v>1</v>
      </c>
      <c r="N485" s="4">
        <f>IF(Table134[[#This Row],[Embarked]]="C",1,0)</f>
        <v>0</v>
      </c>
      <c r="O485" s="4">
        <f>IF(Table134[[#This Row],[Sex]]="male",1,0)</f>
        <v>0</v>
      </c>
      <c r="P485" s="4">
        <v>1</v>
      </c>
      <c r="AC485" s="12">
        <f>SUMPRODUCT(Table13[[#This Row],[SibSp]:[Ones]],$R$4:$AA$4)</f>
        <v>0.39844695901489086</v>
      </c>
      <c r="AD485" s="12">
        <f>SUMPRODUCT(Table134[[#This Row],[SibSp]:[Ones]],$R$5:$AA$5)</f>
        <v>-3.8376232704594466</v>
      </c>
      <c r="AE485" s="11">
        <f t="shared" si="21"/>
        <v>0.39844695901489086</v>
      </c>
      <c r="AF485" s="11">
        <f t="shared" si="22"/>
        <v>0</v>
      </c>
      <c r="AG485" s="11">
        <f t="shared" si="23"/>
        <v>0.39844695901489086</v>
      </c>
      <c r="AH485" s="11">
        <f>(Table134[[#This Row],[Survived]]-AG485)^2</f>
        <v>0.1587599791482141</v>
      </c>
    </row>
    <row r="486" spans="1:34" x14ac:dyDescent="0.25">
      <c r="A486" s="4">
        <v>0</v>
      </c>
      <c r="B486" s="4" t="s">
        <v>9</v>
      </c>
      <c r="C486" s="4">
        <v>3</v>
      </c>
      <c r="D486" s="4" t="s">
        <v>8</v>
      </c>
      <c r="E486" s="4">
        <v>35</v>
      </c>
      <c r="F486" s="5">
        <v>8.0500000000000007</v>
      </c>
      <c r="G486" s="4">
        <v>0</v>
      </c>
      <c r="H486" s="4">
        <v>0</v>
      </c>
      <c r="I486" s="11">
        <f>Table134[[#This Row],[Age]]/$E$1</f>
        <v>0.4375</v>
      </c>
      <c r="J486" s="11">
        <f>LOG10(Table134[[#This Row],[Fare]]+1)</f>
        <v>0.9566485792052033</v>
      </c>
      <c r="K486" s="4">
        <f>IF(Table134[[#This Row],[Pclass]]=1,1,0)</f>
        <v>0</v>
      </c>
      <c r="L486" s="4">
        <f>IF(Table134[[#This Row],[Pclass]]=2,1,0)</f>
        <v>0</v>
      </c>
      <c r="M486" s="4">
        <f>IF(Table134[[#This Row],[Embarked]]="S",1,0)</f>
        <v>1</v>
      </c>
      <c r="N486" s="4">
        <f>IF(Table134[[#This Row],[Embarked]]="C",1,0)</f>
        <v>0</v>
      </c>
      <c r="O486" s="4">
        <f>IF(Table134[[#This Row],[Sex]]="male",1,0)</f>
        <v>1</v>
      </c>
      <c r="P486" s="4">
        <v>1</v>
      </c>
      <c r="AC486" s="12">
        <f>SUMPRODUCT(Table13[[#This Row],[SibSp]:[Ones]],$R$4:$AA$4)</f>
        <v>4.3933192814174293E-2</v>
      </c>
      <c r="AD486" s="12">
        <f>SUMPRODUCT(Table134[[#This Row],[SibSp]:[Ones]],$R$5:$AA$5)</f>
        <v>-1.524643433576242</v>
      </c>
      <c r="AE486" s="11">
        <f t="shared" si="21"/>
        <v>4.3933192814174293E-2</v>
      </c>
      <c r="AF486" s="11">
        <f t="shared" si="22"/>
        <v>0</v>
      </c>
      <c r="AG486" s="11">
        <f t="shared" si="23"/>
        <v>4.3933192814174293E-2</v>
      </c>
      <c r="AH486" s="11">
        <f>(Table134[[#This Row],[Survived]]-AG486)^2</f>
        <v>1.9301254308474157E-3</v>
      </c>
    </row>
    <row r="487" spans="1:34" x14ac:dyDescent="0.25">
      <c r="A487" s="4">
        <v>1</v>
      </c>
      <c r="B487" s="4" t="s">
        <v>9</v>
      </c>
      <c r="C487" s="4">
        <v>2</v>
      </c>
      <c r="D487" s="4" t="s">
        <v>10</v>
      </c>
      <c r="E487" s="4">
        <v>24</v>
      </c>
      <c r="F487" s="5">
        <v>65</v>
      </c>
      <c r="G487" s="4">
        <v>1</v>
      </c>
      <c r="H487" s="4">
        <v>2</v>
      </c>
      <c r="I487" s="11">
        <f>Table134[[#This Row],[Age]]/$E$1</f>
        <v>0.3</v>
      </c>
      <c r="J487" s="11">
        <f>LOG10(Table134[[#This Row],[Fare]]+1)</f>
        <v>1.8195439355418688</v>
      </c>
      <c r="K487" s="4">
        <f>IF(Table134[[#This Row],[Pclass]]=1,1,0)</f>
        <v>0</v>
      </c>
      <c r="L487" s="4">
        <f>IF(Table134[[#This Row],[Pclass]]=2,1,0)</f>
        <v>1</v>
      </c>
      <c r="M487" s="4">
        <f>IF(Table134[[#This Row],[Embarked]]="S",1,0)</f>
        <v>1</v>
      </c>
      <c r="N487" s="4">
        <f>IF(Table134[[#This Row],[Embarked]]="C",1,0)</f>
        <v>0</v>
      </c>
      <c r="O487" s="4">
        <f>IF(Table134[[#This Row],[Sex]]="male",1,0)</f>
        <v>0</v>
      </c>
      <c r="P487" s="4">
        <v>1</v>
      </c>
      <c r="AC487" s="12">
        <f>SUMPRODUCT(Table13[[#This Row],[SibSp]:[Ones]],$R$4:$AA$4)</f>
        <v>0.76503501598137591</v>
      </c>
      <c r="AD487" s="12">
        <f>SUMPRODUCT(Table134[[#This Row],[SibSp]:[Ones]],$R$5:$AA$5)</f>
        <v>-2.825978550995587</v>
      </c>
      <c r="AE487" s="11">
        <f t="shared" si="21"/>
        <v>0.76503501598137591</v>
      </c>
      <c r="AF487" s="11">
        <f t="shared" si="22"/>
        <v>0</v>
      </c>
      <c r="AG487" s="11">
        <f t="shared" si="23"/>
        <v>0.76503501598137591</v>
      </c>
      <c r="AH487" s="11">
        <f>(Table134[[#This Row],[Survived]]-AG487)^2</f>
        <v>5.5208543714872271E-2</v>
      </c>
    </row>
    <row r="488" spans="1:34" x14ac:dyDescent="0.25">
      <c r="A488" s="4">
        <v>0</v>
      </c>
      <c r="B488" s="4" t="s">
        <v>9</v>
      </c>
      <c r="C488" s="4">
        <v>3</v>
      </c>
      <c r="D488" s="4" t="s">
        <v>8</v>
      </c>
      <c r="E488" s="4">
        <v>34</v>
      </c>
      <c r="F488" s="5">
        <v>14.4</v>
      </c>
      <c r="G488" s="4">
        <v>1</v>
      </c>
      <c r="H488" s="4">
        <v>1</v>
      </c>
      <c r="I488" s="11">
        <f>Table134[[#This Row],[Age]]/$E$1</f>
        <v>0.42499999999999999</v>
      </c>
      <c r="J488" s="11">
        <f>LOG10(Table134[[#This Row],[Fare]]+1)</f>
        <v>1.1875207208364631</v>
      </c>
      <c r="K488" s="4">
        <f>IF(Table134[[#This Row],[Pclass]]=1,1,0)</f>
        <v>0</v>
      </c>
      <c r="L488" s="4">
        <f>IF(Table134[[#This Row],[Pclass]]=2,1,0)</f>
        <v>0</v>
      </c>
      <c r="M488" s="4">
        <f>IF(Table134[[#This Row],[Embarked]]="S",1,0)</f>
        <v>1</v>
      </c>
      <c r="N488" s="4">
        <f>IF(Table134[[#This Row],[Embarked]]="C",1,0)</f>
        <v>0</v>
      </c>
      <c r="O488" s="4">
        <f>IF(Table134[[#This Row],[Sex]]="male",1,0)</f>
        <v>1</v>
      </c>
      <c r="P488" s="4">
        <v>1</v>
      </c>
      <c r="AC488" s="12">
        <f>SUMPRODUCT(Table13[[#This Row],[SibSp]:[Ones]],$R$4:$AA$4)</f>
        <v>-9.9661874471320688E-3</v>
      </c>
      <c r="AD488" s="12">
        <f>SUMPRODUCT(Table134[[#This Row],[SibSp]:[Ones]],$R$5:$AA$5)</f>
        <v>-2.1718050361034837</v>
      </c>
      <c r="AE488" s="11">
        <f t="shared" si="21"/>
        <v>0</v>
      </c>
      <c r="AF488" s="11">
        <f t="shared" si="22"/>
        <v>0</v>
      </c>
      <c r="AG488" s="11">
        <f t="shared" si="23"/>
        <v>0</v>
      </c>
      <c r="AH488" s="11">
        <f>(Table134[[#This Row],[Survived]]-AG488)^2</f>
        <v>0</v>
      </c>
    </row>
    <row r="489" spans="1:34" x14ac:dyDescent="0.25">
      <c r="A489" s="4">
        <v>0</v>
      </c>
      <c r="B489" s="4" t="s">
        <v>9</v>
      </c>
      <c r="C489" s="4">
        <v>3</v>
      </c>
      <c r="D489" s="4" t="s">
        <v>10</v>
      </c>
      <c r="E489" s="4">
        <v>26</v>
      </c>
      <c r="F489" s="5">
        <v>16.100000000000001</v>
      </c>
      <c r="G489" s="4">
        <v>1</v>
      </c>
      <c r="H489" s="4">
        <v>0</v>
      </c>
      <c r="I489" s="11">
        <f>Table134[[#This Row],[Age]]/$E$1</f>
        <v>0.32500000000000001</v>
      </c>
      <c r="J489" s="11">
        <f>LOG10(Table134[[#This Row],[Fare]]+1)</f>
        <v>1.2329961103921538</v>
      </c>
      <c r="K489" s="4">
        <f>IF(Table134[[#This Row],[Pclass]]=1,1,0)</f>
        <v>0</v>
      </c>
      <c r="L489" s="4">
        <f>IF(Table134[[#This Row],[Pclass]]=2,1,0)</f>
        <v>0</v>
      </c>
      <c r="M489" s="4">
        <f>IF(Table134[[#This Row],[Embarked]]="S",1,0)</f>
        <v>1</v>
      </c>
      <c r="N489" s="4">
        <f>IF(Table134[[#This Row],[Embarked]]="C",1,0)</f>
        <v>0</v>
      </c>
      <c r="O489" s="4">
        <f>IF(Table134[[#This Row],[Sex]]="male",1,0)</f>
        <v>0</v>
      </c>
      <c r="P489" s="4">
        <v>1</v>
      </c>
      <c r="AC489" s="12">
        <f>SUMPRODUCT(Table13[[#This Row],[SibSp]:[Ones]],$R$4:$AA$4)</f>
        <v>0.55381489311369025</v>
      </c>
      <c r="AD489" s="12">
        <f>SUMPRODUCT(Table134[[#This Row],[SibSp]:[Ones]],$R$5:$AA$5)</f>
        <v>-1.7435964278748066</v>
      </c>
      <c r="AE489" s="11">
        <f t="shared" si="21"/>
        <v>0.55381489311369025</v>
      </c>
      <c r="AF489" s="11">
        <f t="shared" si="22"/>
        <v>0</v>
      </c>
      <c r="AG489" s="11">
        <f t="shared" si="23"/>
        <v>0.55381489311369025</v>
      </c>
      <c r="AH489" s="11">
        <f>(Table134[[#This Row],[Survived]]-AG489)^2</f>
        <v>0.30671093583452819</v>
      </c>
    </row>
    <row r="490" spans="1:34" x14ac:dyDescent="0.25">
      <c r="A490" s="4">
        <v>1</v>
      </c>
      <c r="B490" s="4" t="s">
        <v>9</v>
      </c>
      <c r="C490" s="4">
        <v>2</v>
      </c>
      <c r="D490" s="4" t="s">
        <v>10</v>
      </c>
      <c r="E490" s="4">
        <v>4</v>
      </c>
      <c r="F490" s="5">
        <v>39</v>
      </c>
      <c r="G490" s="4">
        <v>2</v>
      </c>
      <c r="H490" s="4">
        <v>1</v>
      </c>
      <c r="I490" s="11">
        <f>Table134[[#This Row],[Age]]/$E$1</f>
        <v>0.05</v>
      </c>
      <c r="J490" s="11">
        <f>LOG10(Table134[[#This Row],[Fare]]+1)</f>
        <v>1.6020599913279623</v>
      </c>
      <c r="K490" s="4">
        <f>IF(Table134[[#This Row],[Pclass]]=1,1,0)</f>
        <v>0</v>
      </c>
      <c r="L490" s="4">
        <f>IF(Table134[[#This Row],[Pclass]]=2,1,0)</f>
        <v>1</v>
      </c>
      <c r="M490" s="4">
        <f>IF(Table134[[#This Row],[Embarked]]="S",1,0)</f>
        <v>1</v>
      </c>
      <c r="N490" s="4">
        <f>IF(Table134[[#This Row],[Embarked]]="C",1,0)</f>
        <v>0</v>
      </c>
      <c r="O490" s="4">
        <f>IF(Table134[[#This Row],[Sex]]="male",1,0)</f>
        <v>0</v>
      </c>
      <c r="P490" s="4">
        <v>1</v>
      </c>
      <c r="AC490" s="12">
        <f>SUMPRODUCT(Table13[[#This Row],[SibSp]:[Ones]],$R$4:$AA$4)</f>
        <v>0.85695323531467993</v>
      </c>
      <c r="AD490" s="12">
        <f>SUMPRODUCT(Table134[[#This Row],[SibSp]:[Ones]],$R$5:$AA$5)</f>
        <v>-2.4426840688610492</v>
      </c>
      <c r="AE490" s="11">
        <f t="shared" si="21"/>
        <v>0.85695323531467993</v>
      </c>
      <c r="AF490" s="11">
        <f t="shared" si="22"/>
        <v>0</v>
      </c>
      <c r="AG490" s="11">
        <f t="shared" si="23"/>
        <v>0.85695323531467993</v>
      </c>
      <c r="AH490" s="11">
        <f>(Table134[[#This Row],[Survived]]-AG490)^2</f>
        <v>2.0462376886937333E-2</v>
      </c>
    </row>
    <row r="491" spans="1:34" x14ac:dyDescent="0.25">
      <c r="A491" s="4">
        <v>0</v>
      </c>
      <c r="B491" s="4" t="s">
        <v>9</v>
      </c>
      <c r="C491" s="4">
        <v>2</v>
      </c>
      <c r="D491" s="4" t="s">
        <v>8</v>
      </c>
      <c r="E491" s="4">
        <v>26</v>
      </c>
      <c r="F491" s="5">
        <v>10.5</v>
      </c>
      <c r="G491" s="4">
        <v>0</v>
      </c>
      <c r="H491" s="4">
        <v>0</v>
      </c>
      <c r="I491" s="11">
        <f>Table134[[#This Row],[Age]]/$E$1</f>
        <v>0.32500000000000001</v>
      </c>
      <c r="J491" s="11">
        <f>LOG10(Table134[[#This Row],[Fare]]+1)</f>
        <v>1.0606978403536116</v>
      </c>
      <c r="K491" s="4">
        <f>IF(Table134[[#This Row],[Pclass]]=1,1,0)</f>
        <v>0</v>
      </c>
      <c r="L491" s="4">
        <f>IF(Table134[[#This Row],[Pclass]]=2,1,0)</f>
        <v>1</v>
      </c>
      <c r="M491" s="4">
        <f>IF(Table134[[#This Row],[Embarked]]="S",1,0)</f>
        <v>1</v>
      </c>
      <c r="N491" s="4">
        <f>IF(Table134[[#This Row],[Embarked]]="C",1,0)</f>
        <v>0</v>
      </c>
      <c r="O491" s="4">
        <f>IF(Table134[[#This Row],[Sex]]="male",1,0)</f>
        <v>1</v>
      </c>
      <c r="P491" s="4">
        <v>1</v>
      </c>
      <c r="AC491" s="12">
        <f>SUMPRODUCT(Table13[[#This Row],[SibSp]:[Ones]],$R$4:$AA$4)</f>
        <v>0.31247223287163339</v>
      </c>
      <c r="AD491" s="12">
        <f>SUMPRODUCT(Table134[[#This Row],[SibSp]:[Ones]],$R$5:$AA$5)</f>
        <v>-1.5403405601199396</v>
      </c>
      <c r="AE491" s="11">
        <f t="shared" si="21"/>
        <v>0.31247223287163339</v>
      </c>
      <c r="AF491" s="11">
        <f t="shared" si="22"/>
        <v>0</v>
      </c>
      <c r="AG491" s="11">
        <f t="shared" si="23"/>
        <v>0.31247223287163339</v>
      </c>
      <c r="AH491" s="11">
        <f>(Table134[[#This Row],[Survived]]-AG491)^2</f>
        <v>9.763889631578429E-2</v>
      </c>
    </row>
    <row r="492" spans="1:34" x14ac:dyDescent="0.25">
      <c r="A492" s="4">
        <v>0</v>
      </c>
      <c r="B492" s="4" t="s">
        <v>11</v>
      </c>
      <c r="C492" s="4">
        <v>3</v>
      </c>
      <c r="D492" s="4" t="s">
        <v>8</v>
      </c>
      <c r="E492" s="4">
        <v>27</v>
      </c>
      <c r="F492" s="5">
        <v>14.4542</v>
      </c>
      <c r="G492" s="4">
        <v>1</v>
      </c>
      <c r="H492" s="4">
        <v>0</v>
      </c>
      <c r="I492" s="11">
        <f>Table134[[#This Row],[Age]]/$E$1</f>
        <v>0.33750000000000002</v>
      </c>
      <c r="J492" s="11">
        <f>LOG10(Table134[[#This Row],[Fare]]+1)</f>
        <v>1.1890465283525415</v>
      </c>
      <c r="K492" s="4">
        <f>IF(Table134[[#This Row],[Pclass]]=1,1,0)</f>
        <v>0</v>
      </c>
      <c r="L492" s="4">
        <f>IF(Table134[[#This Row],[Pclass]]=2,1,0)</f>
        <v>0</v>
      </c>
      <c r="M492" s="4">
        <f>IF(Table134[[#This Row],[Embarked]]="S",1,0)</f>
        <v>0</v>
      </c>
      <c r="N492" s="4">
        <f>IF(Table134[[#This Row],[Embarked]]="C",1,0)</f>
        <v>1</v>
      </c>
      <c r="O492" s="4">
        <f>IF(Table134[[#This Row],[Sex]]="male",1,0)</f>
        <v>1</v>
      </c>
      <c r="P492" s="4">
        <v>1</v>
      </c>
      <c r="AC492" s="12">
        <f>SUMPRODUCT(Table13[[#This Row],[SibSp]:[Ones]],$R$4:$AA$4)</f>
        <v>0.12376395004850815</v>
      </c>
      <c r="AD492" s="12">
        <f>SUMPRODUCT(Table134[[#This Row],[SibSp]:[Ones]],$R$5:$AA$5)</f>
        <v>-1.1986737526879736</v>
      </c>
      <c r="AE492" s="11">
        <f t="shared" si="21"/>
        <v>0.12376395004850815</v>
      </c>
      <c r="AF492" s="11">
        <f t="shared" si="22"/>
        <v>0</v>
      </c>
      <c r="AG492" s="11">
        <f t="shared" si="23"/>
        <v>0.12376395004850815</v>
      </c>
      <c r="AH492" s="11">
        <f>(Table134[[#This Row],[Survived]]-AG492)^2</f>
        <v>1.5317515331609622E-2</v>
      </c>
    </row>
    <row r="493" spans="1:34" x14ac:dyDescent="0.25">
      <c r="A493" s="4">
        <v>1</v>
      </c>
      <c r="B493" s="4" t="s">
        <v>9</v>
      </c>
      <c r="C493" s="4">
        <v>1</v>
      </c>
      <c r="D493" s="4" t="s">
        <v>8</v>
      </c>
      <c r="E493" s="4">
        <v>42</v>
      </c>
      <c r="F493" s="5">
        <v>52.554200000000002</v>
      </c>
      <c r="G493" s="4">
        <v>1</v>
      </c>
      <c r="H493" s="4">
        <v>0</v>
      </c>
      <c r="I493" s="11">
        <f>Table134[[#This Row],[Age]]/$E$1</f>
        <v>0.52500000000000002</v>
      </c>
      <c r="J493" s="11">
        <f>LOG10(Table134[[#This Row],[Fare]]+1)</f>
        <v>1.7287935361444735</v>
      </c>
      <c r="K493" s="4">
        <f>IF(Table134[[#This Row],[Pclass]]=1,1,0)</f>
        <v>1</v>
      </c>
      <c r="L493" s="4">
        <f>IF(Table134[[#This Row],[Pclass]]=2,1,0)</f>
        <v>0</v>
      </c>
      <c r="M493" s="4">
        <f>IF(Table134[[#This Row],[Embarked]]="S",1,0)</f>
        <v>1</v>
      </c>
      <c r="N493" s="4">
        <f>IF(Table134[[#This Row],[Embarked]]="C",1,0)</f>
        <v>0</v>
      </c>
      <c r="O493" s="4">
        <f>IF(Table134[[#This Row],[Sex]]="male",1,0)</f>
        <v>1</v>
      </c>
      <c r="P493" s="4">
        <v>1</v>
      </c>
      <c r="AC493" s="12">
        <f>SUMPRODUCT(Table13[[#This Row],[SibSp]:[Ones]],$R$4:$AA$4)</f>
        <v>0.34778327900685568</v>
      </c>
      <c r="AD493" s="12">
        <f>SUMPRODUCT(Table134[[#This Row],[SibSp]:[Ones]],$R$5:$AA$5)</f>
        <v>-2.2859444787729917</v>
      </c>
      <c r="AE493" s="11">
        <f t="shared" si="21"/>
        <v>0.34778327900685568</v>
      </c>
      <c r="AF493" s="11">
        <f t="shared" si="22"/>
        <v>0</v>
      </c>
      <c r="AG493" s="11">
        <f t="shared" si="23"/>
        <v>0.34778327900685568</v>
      </c>
      <c r="AH493" s="11">
        <f>(Table134[[#This Row],[Survived]]-AG493)^2</f>
        <v>0.42538665114304908</v>
      </c>
    </row>
    <row r="494" spans="1:34" x14ac:dyDescent="0.25">
      <c r="A494" s="4">
        <v>1</v>
      </c>
      <c r="B494" s="4" t="s">
        <v>11</v>
      </c>
      <c r="C494" s="4">
        <v>3</v>
      </c>
      <c r="D494" s="4" t="s">
        <v>8</v>
      </c>
      <c r="E494" s="4">
        <v>20</v>
      </c>
      <c r="F494" s="5">
        <v>15.7417</v>
      </c>
      <c r="G494" s="4">
        <v>1</v>
      </c>
      <c r="H494" s="4">
        <v>1</v>
      </c>
      <c r="I494" s="11">
        <f>Table134[[#This Row],[Age]]/$E$1</f>
        <v>0.25</v>
      </c>
      <c r="J494" s="11">
        <f>LOG10(Table134[[#This Row],[Fare]]+1)</f>
        <v>1.2237995553975871</v>
      </c>
      <c r="K494" s="4">
        <f>IF(Table134[[#This Row],[Pclass]]=1,1,0)</f>
        <v>0</v>
      </c>
      <c r="L494" s="4">
        <f>IF(Table134[[#This Row],[Pclass]]=2,1,0)</f>
        <v>0</v>
      </c>
      <c r="M494" s="4">
        <f>IF(Table134[[#This Row],[Embarked]]="S",1,0)</f>
        <v>0</v>
      </c>
      <c r="N494" s="4">
        <f>IF(Table134[[#This Row],[Embarked]]="C",1,0)</f>
        <v>1</v>
      </c>
      <c r="O494" s="4">
        <f>IF(Table134[[#This Row],[Sex]]="male",1,0)</f>
        <v>1</v>
      </c>
      <c r="P494" s="4">
        <v>1</v>
      </c>
      <c r="AC494" s="12">
        <f>SUMPRODUCT(Table13[[#This Row],[SibSp]:[Ones]],$R$4:$AA$4)</f>
        <v>0.16119878801342791</v>
      </c>
      <c r="AD494" s="12">
        <f>SUMPRODUCT(Table134[[#This Row],[SibSp]:[Ones]],$R$5:$AA$5)</f>
        <v>-1.6167906409368105</v>
      </c>
      <c r="AE494" s="11">
        <f t="shared" si="21"/>
        <v>0.16119878801342791</v>
      </c>
      <c r="AF494" s="11">
        <f t="shared" si="22"/>
        <v>0</v>
      </c>
      <c r="AG494" s="11">
        <f t="shared" si="23"/>
        <v>0.16119878801342791</v>
      </c>
      <c r="AH494" s="11">
        <f>(Table134[[#This Row],[Survived]]-AG494)^2</f>
        <v>0.70358747323014226</v>
      </c>
    </row>
    <row r="495" spans="1:34" x14ac:dyDescent="0.25">
      <c r="A495" s="4">
        <v>0</v>
      </c>
      <c r="B495" s="4" t="s">
        <v>9</v>
      </c>
      <c r="C495" s="4">
        <v>3</v>
      </c>
      <c r="D495" s="4" t="s">
        <v>8</v>
      </c>
      <c r="E495" s="4">
        <v>21</v>
      </c>
      <c r="F495" s="5">
        <v>7.8541999999999996</v>
      </c>
      <c r="G495" s="4">
        <v>0</v>
      </c>
      <c r="H495" s="4">
        <v>0</v>
      </c>
      <c r="I495" s="11">
        <f>Table134[[#This Row],[Age]]/$E$1</f>
        <v>0.26250000000000001</v>
      </c>
      <c r="J495" s="11">
        <f>LOG10(Table134[[#This Row],[Fare]]+1)</f>
        <v>0.94714932766263737</v>
      </c>
      <c r="K495" s="4">
        <f>IF(Table134[[#This Row],[Pclass]]=1,1,0)</f>
        <v>0</v>
      </c>
      <c r="L495" s="4">
        <f>IF(Table134[[#This Row],[Pclass]]=2,1,0)</f>
        <v>0</v>
      </c>
      <c r="M495" s="4">
        <f>IF(Table134[[#This Row],[Embarked]]="S",1,0)</f>
        <v>1</v>
      </c>
      <c r="N495" s="4">
        <f>IF(Table134[[#This Row],[Embarked]]="C",1,0)</f>
        <v>0</v>
      </c>
      <c r="O495" s="4">
        <f>IF(Table134[[#This Row],[Sex]]="male",1,0)</f>
        <v>1</v>
      </c>
      <c r="P495" s="4">
        <v>1</v>
      </c>
      <c r="AC495" s="12">
        <f>SUMPRODUCT(Table13[[#This Row],[SibSp]:[Ones]],$R$4:$AA$4)</f>
        <v>0.14481449620639586</v>
      </c>
      <c r="AD495" s="12">
        <f>SUMPRODUCT(Table134[[#This Row],[SibSp]:[Ones]],$R$5:$AA$5)</f>
        <v>-1.5362461088156099</v>
      </c>
      <c r="AE495" s="11">
        <f t="shared" si="21"/>
        <v>0.14481449620639586</v>
      </c>
      <c r="AF495" s="11">
        <f t="shared" si="22"/>
        <v>0</v>
      </c>
      <c r="AG495" s="11">
        <f t="shared" si="23"/>
        <v>0.14481449620639586</v>
      </c>
      <c r="AH495" s="11">
        <f>(Table134[[#This Row],[Survived]]-AG495)^2</f>
        <v>2.0971238311512239E-2</v>
      </c>
    </row>
    <row r="496" spans="1:34" x14ac:dyDescent="0.25">
      <c r="A496" s="4">
        <v>0</v>
      </c>
      <c r="B496" s="4" t="s">
        <v>9</v>
      </c>
      <c r="C496" s="4">
        <v>3</v>
      </c>
      <c r="D496" s="4" t="s">
        <v>8</v>
      </c>
      <c r="E496" s="4">
        <v>21</v>
      </c>
      <c r="F496" s="5">
        <v>16.100000000000001</v>
      </c>
      <c r="G496" s="4">
        <v>0</v>
      </c>
      <c r="H496" s="4">
        <v>0</v>
      </c>
      <c r="I496" s="11">
        <f>Table134[[#This Row],[Age]]/$E$1</f>
        <v>0.26250000000000001</v>
      </c>
      <c r="J496" s="11">
        <f>LOG10(Table134[[#This Row],[Fare]]+1)</f>
        <v>1.2329961103921538</v>
      </c>
      <c r="K496" s="4">
        <f>IF(Table134[[#This Row],[Pclass]]=1,1,0)</f>
        <v>0</v>
      </c>
      <c r="L496" s="4">
        <f>IF(Table134[[#This Row],[Pclass]]=2,1,0)</f>
        <v>0</v>
      </c>
      <c r="M496" s="4">
        <f>IF(Table134[[#This Row],[Embarked]]="S",1,0)</f>
        <v>1</v>
      </c>
      <c r="N496" s="4">
        <f>IF(Table134[[#This Row],[Embarked]]="C",1,0)</f>
        <v>0</v>
      </c>
      <c r="O496" s="4">
        <f>IF(Table134[[#This Row],[Sex]]="male",1,0)</f>
        <v>1</v>
      </c>
      <c r="P496" s="4">
        <v>1</v>
      </c>
      <c r="AC496" s="12">
        <f>SUMPRODUCT(Table13[[#This Row],[SibSp]:[Ones]],$R$4:$AA$4)</f>
        <v>0.15853060228170035</v>
      </c>
      <c r="AD496" s="12">
        <f>SUMPRODUCT(Table134[[#This Row],[SibSp]:[Ones]],$R$5:$AA$5)</f>
        <v>-1.7139257383475852</v>
      </c>
      <c r="AE496" s="11">
        <f t="shared" si="21"/>
        <v>0.15853060228170035</v>
      </c>
      <c r="AF496" s="11">
        <f t="shared" si="22"/>
        <v>0</v>
      </c>
      <c r="AG496" s="11">
        <f t="shared" si="23"/>
        <v>0.15853060228170035</v>
      </c>
      <c r="AH496" s="11">
        <f>(Table134[[#This Row],[Survived]]-AG496)^2</f>
        <v>2.5131951859798655E-2</v>
      </c>
    </row>
    <row r="497" spans="1:34" x14ac:dyDescent="0.25">
      <c r="A497" s="4">
        <v>0</v>
      </c>
      <c r="B497" s="4" t="s">
        <v>9</v>
      </c>
      <c r="C497" s="4">
        <v>1</v>
      </c>
      <c r="D497" s="4" t="s">
        <v>8</v>
      </c>
      <c r="E497" s="4">
        <v>61</v>
      </c>
      <c r="F497" s="5">
        <v>32.320799999999998</v>
      </c>
      <c r="G497" s="4">
        <v>0</v>
      </c>
      <c r="H497" s="4">
        <v>0</v>
      </c>
      <c r="I497" s="11">
        <f>Table134[[#This Row],[Age]]/$E$1</f>
        <v>0.76249999999999996</v>
      </c>
      <c r="J497" s="11">
        <f>LOG10(Table134[[#This Row],[Fare]]+1)</f>
        <v>1.5227154198480362</v>
      </c>
      <c r="K497" s="4">
        <f>IF(Table134[[#This Row],[Pclass]]=1,1,0)</f>
        <v>1</v>
      </c>
      <c r="L497" s="4">
        <f>IF(Table134[[#This Row],[Pclass]]=2,1,0)</f>
        <v>0</v>
      </c>
      <c r="M497" s="4">
        <f>IF(Table134[[#This Row],[Embarked]]="S",1,0)</f>
        <v>1</v>
      </c>
      <c r="N497" s="4">
        <f>IF(Table134[[#This Row],[Embarked]]="C",1,0)</f>
        <v>0</v>
      </c>
      <c r="O497" s="4">
        <f>IF(Table134[[#This Row],[Sex]]="male",1,0)</f>
        <v>1</v>
      </c>
      <c r="P497" s="4">
        <v>1</v>
      </c>
      <c r="AC497" s="12">
        <f>SUMPRODUCT(Table13[[#This Row],[SibSp]:[Ones]],$R$4:$AA$4)</f>
        <v>0.25768048650524589</v>
      </c>
      <c r="AD497" s="12">
        <f>SUMPRODUCT(Table134[[#This Row],[SibSp]:[Ones]],$R$5:$AA$5)</f>
        <v>-2.01944627406953</v>
      </c>
      <c r="AE497" s="11">
        <f t="shared" si="21"/>
        <v>0.25768048650524589</v>
      </c>
      <c r="AF497" s="11">
        <f t="shared" si="22"/>
        <v>0</v>
      </c>
      <c r="AG497" s="11">
        <f t="shared" si="23"/>
        <v>0.25768048650524589</v>
      </c>
      <c r="AH497" s="11">
        <f>(Table134[[#This Row],[Survived]]-AG497)^2</f>
        <v>6.6399233125580201E-2</v>
      </c>
    </row>
    <row r="498" spans="1:34" x14ac:dyDescent="0.25">
      <c r="A498" s="4">
        <v>0</v>
      </c>
      <c r="B498" s="4" t="s">
        <v>12</v>
      </c>
      <c r="C498" s="4">
        <v>2</v>
      </c>
      <c r="D498" s="4" t="s">
        <v>8</v>
      </c>
      <c r="E498" s="4">
        <v>57</v>
      </c>
      <c r="F498" s="5">
        <v>12.35</v>
      </c>
      <c r="G498" s="4">
        <v>0</v>
      </c>
      <c r="H498" s="4">
        <v>0</v>
      </c>
      <c r="I498" s="11">
        <f>Table134[[#This Row],[Age]]/$E$1</f>
        <v>0.71250000000000002</v>
      </c>
      <c r="J498" s="11">
        <f>LOG10(Table134[[#This Row],[Fare]]+1)</f>
        <v>1.1254812657005939</v>
      </c>
      <c r="K498" s="4">
        <f>IF(Table134[[#This Row],[Pclass]]=1,1,0)</f>
        <v>0</v>
      </c>
      <c r="L498" s="4">
        <f>IF(Table134[[#This Row],[Pclass]]=2,1,0)</f>
        <v>1</v>
      </c>
      <c r="M498" s="4">
        <f>IF(Table134[[#This Row],[Embarked]]="S",1,0)</f>
        <v>0</v>
      </c>
      <c r="N498" s="4">
        <f>IF(Table134[[#This Row],[Embarked]]="C",1,0)</f>
        <v>0</v>
      </c>
      <c r="O498" s="4">
        <f>IF(Table134[[#This Row],[Sex]]="male",1,0)</f>
        <v>1</v>
      </c>
      <c r="P498" s="4">
        <v>1</v>
      </c>
      <c r="AC498" s="12">
        <f>SUMPRODUCT(Table13[[#This Row],[SibSp]:[Ones]],$R$4:$AA$4)</f>
        <v>4.9818347143057662E-2</v>
      </c>
      <c r="AD498" s="12">
        <f>SUMPRODUCT(Table134[[#This Row],[SibSp]:[Ones]],$R$5:$AA$5)</f>
        <v>-0.90355253431985882</v>
      </c>
      <c r="AE498" s="11">
        <f t="shared" si="21"/>
        <v>4.9818347143057662E-2</v>
      </c>
      <c r="AF498" s="11">
        <f t="shared" si="22"/>
        <v>0</v>
      </c>
      <c r="AG498" s="11">
        <f t="shared" si="23"/>
        <v>4.9818347143057662E-2</v>
      </c>
      <c r="AH498" s="11">
        <f>(Table134[[#This Row],[Survived]]-AG498)^2</f>
        <v>2.4818677120662016E-3</v>
      </c>
    </row>
    <row r="499" spans="1:34" x14ac:dyDescent="0.25">
      <c r="A499" s="4">
        <v>1</v>
      </c>
      <c r="B499" s="4" t="s">
        <v>9</v>
      </c>
      <c r="C499" s="4">
        <v>1</v>
      </c>
      <c r="D499" s="4" t="s">
        <v>10</v>
      </c>
      <c r="E499" s="4">
        <v>21</v>
      </c>
      <c r="F499" s="5">
        <v>77.958299999999994</v>
      </c>
      <c r="G499" s="4">
        <v>0</v>
      </c>
      <c r="H499" s="4">
        <v>0</v>
      </c>
      <c r="I499" s="11">
        <f>Table134[[#This Row],[Age]]/$E$1</f>
        <v>0.26250000000000001</v>
      </c>
      <c r="J499" s="11">
        <f>LOG10(Table134[[#This Row],[Fare]]+1)</f>
        <v>1.8973977892491294</v>
      </c>
      <c r="K499" s="4">
        <f>IF(Table134[[#This Row],[Pclass]]=1,1,0)</f>
        <v>1</v>
      </c>
      <c r="L499" s="4">
        <f>IF(Table134[[#This Row],[Pclass]]=2,1,0)</f>
        <v>0</v>
      </c>
      <c r="M499" s="4">
        <f>IF(Table134[[#This Row],[Embarked]]="S",1,0)</f>
        <v>1</v>
      </c>
      <c r="N499" s="4">
        <f>IF(Table134[[#This Row],[Embarked]]="C",1,0)</f>
        <v>0</v>
      </c>
      <c r="O499" s="4">
        <f>IF(Table134[[#This Row],[Sex]]="male",1,0)</f>
        <v>0</v>
      </c>
      <c r="P499" s="4">
        <v>1</v>
      </c>
      <c r="AC499" s="12">
        <f>SUMPRODUCT(Table13[[#This Row],[SibSp]:[Ones]],$R$4:$AA$4)</f>
        <v>1.0539846553837011</v>
      </c>
      <c r="AD499" s="12">
        <f>SUMPRODUCT(Table134[[#This Row],[SibSp]:[Ones]],$R$5:$AA$5)</f>
        <v>-2.2236473884133412</v>
      </c>
      <c r="AE499" s="11">
        <f t="shared" si="21"/>
        <v>1.0539846553837011</v>
      </c>
      <c r="AF499" s="11">
        <f t="shared" si="22"/>
        <v>0</v>
      </c>
      <c r="AG499" s="11">
        <f t="shared" si="23"/>
        <v>1.0539846553837011</v>
      </c>
      <c r="AH499" s="11">
        <f>(Table134[[#This Row],[Survived]]-AG499)^2</f>
        <v>2.9143430168969702E-3</v>
      </c>
    </row>
    <row r="500" spans="1:34" x14ac:dyDescent="0.25">
      <c r="A500" s="4">
        <v>0</v>
      </c>
      <c r="B500" s="4" t="s">
        <v>9</v>
      </c>
      <c r="C500" s="4">
        <v>3</v>
      </c>
      <c r="D500" s="4" t="s">
        <v>8</v>
      </c>
      <c r="E500" s="4">
        <v>26</v>
      </c>
      <c r="F500" s="5">
        <v>7.8958000000000004</v>
      </c>
      <c r="G500" s="4">
        <v>0</v>
      </c>
      <c r="H500" s="4">
        <v>0</v>
      </c>
      <c r="I500" s="11">
        <f>Table134[[#This Row],[Age]]/$E$1</f>
        <v>0.32500000000000001</v>
      </c>
      <c r="J500" s="11">
        <f>LOG10(Table134[[#This Row],[Fare]]+1)</f>
        <v>0.94918501031343461</v>
      </c>
      <c r="K500" s="4">
        <f>IF(Table134[[#This Row],[Pclass]]=1,1,0)</f>
        <v>0</v>
      </c>
      <c r="L500" s="4">
        <f>IF(Table134[[#This Row],[Pclass]]=2,1,0)</f>
        <v>0</v>
      </c>
      <c r="M500" s="4">
        <f>IF(Table134[[#This Row],[Embarked]]="S",1,0)</f>
        <v>1</v>
      </c>
      <c r="N500" s="4">
        <f>IF(Table134[[#This Row],[Embarked]]="C",1,0)</f>
        <v>0</v>
      </c>
      <c r="O500" s="4">
        <f>IF(Table134[[#This Row],[Sex]]="male",1,0)</f>
        <v>1</v>
      </c>
      <c r="P500" s="4">
        <v>1</v>
      </c>
      <c r="AC500" s="12">
        <f>SUMPRODUCT(Table13[[#This Row],[SibSp]:[Ones]],$R$4:$AA$4)</f>
        <v>0.10872034928454966</v>
      </c>
      <c r="AD500" s="12">
        <f>SUMPRODUCT(Table134[[#This Row],[SibSp]:[Ones]],$R$5:$AA$5)</f>
        <v>-1.5312588556855544</v>
      </c>
      <c r="AE500" s="11">
        <f t="shared" si="21"/>
        <v>0.10872034928454966</v>
      </c>
      <c r="AF500" s="11">
        <f t="shared" si="22"/>
        <v>0</v>
      </c>
      <c r="AG500" s="11">
        <f t="shared" si="23"/>
        <v>0.10872034928454966</v>
      </c>
      <c r="AH500" s="11">
        <f>(Table134[[#This Row],[Survived]]-AG500)^2</f>
        <v>1.1820114348554477E-2</v>
      </c>
    </row>
    <row r="501" spans="1:34" x14ac:dyDescent="0.25">
      <c r="A501" s="4">
        <v>1</v>
      </c>
      <c r="B501" s="4" t="s">
        <v>9</v>
      </c>
      <c r="C501" s="4">
        <v>1</v>
      </c>
      <c r="D501" s="4" t="s">
        <v>8</v>
      </c>
      <c r="E501" s="4">
        <v>80</v>
      </c>
      <c r="F501" s="5">
        <v>30</v>
      </c>
      <c r="G501" s="4">
        <v>0</v>
      </c>
      <c r="H501" s="4">
        <v>0</v>
      </c>
      <c r="I501" s="11">
        <f>Table134[[#This Row],[Age]]/$E$1</f>
        <v>1</v>
      </c>
      <c r="J501" s="11">
        <f>LOG10(Table134[[#This Row],[Fare]]+1)</f>
        <v>1.4913616938342726</v>
      </c>
      <c r="K501" s="4">
        <f>IF(Table134[[#This Row],[Pclass]]=1,1,0)</f>
        <v>1</v>
      </c>
      <c r="L501" s="4">
        <f>IF(Table134[[#This Row],[Pclass]]=2,1,0)</f>
        <v>0</v>
      </c>
      <c r="M501" s="4">
        <f>IF(Table134[[#This Row],[Embarked]]="S",1,0)</f>
        <v>1</v>
      </c>
      <c r="N501" s="4">
        <f>IF(Table134[[#This Row],[Embarked]]="C",1,0)</f>
        <v>0</v>
      </c>
      <c r="O501" s="4">
        <f>IF(Table134[[#This Row],[Sex]]="male",1,0)</f>
        <v>1</v>
      </c>
      <c r="P501" s="4">
        <v>1</v>
      </c>
      <c r="AC501" s="12">
        <f>SUMPRODUCT(Table13[[#This Row],[SibSp]:[Ones]],$R$4:$AA$4)</f>
        <v>0.11864706161049066</v>
      </c>
      <c r="AD501" s="12">
        <f>SUMPRODUCT(Table134[[#This Row],[SibSp]:[Ones]],$R$5:$AA$5)</f>
        <v>-1.9761971642184804</v>
      </c>
      <c r="AE501" s="11">
        <f t="shared" si="21"/>
        <v>0.11864706161049066</v>
      </c>
      <c r="AF501" s="11">
        <f t="shared" si="22"/>
        <v>0</v>
      </c>
      <c r="AG501" s="11">
        <f t="shared" si="23"/>
        <v>0.11864706161049066</v>
      </c>
      <c r="AH501" s="11">
        <f>(Table134[[#This Row],[Survived]]-AG501)^2</f>
        <v>0.77678300200782224</v>
      </c>
    </row>
    <row r="502" spans="1:34" x14ac:dyDescent="0.25">
      <c r="A502" s="4">
        <v>0</v>
      </c>
      <c r="B502" s="4" t="s">
        <v>9</v>
      </c>
      <c r="C502" s="4">
        <v>3</v>
      </c>
      <c r="D502" s="4" t="s">
        <v>8</v>
      </c>
      <c r="E502" s="4">
        <v>51</v>
      </c>
      <c r="F502" s="5">
        <v>7.0541999999999998</v>
      </c>
      <c r="G502" s="4">
        <v>0</v>
      </c>
      <c r="H502" s="4">
        <v>0</v>
      </c>
      <c r="I502" s="11">
        <f>Table134[[#This Row],[Age]]/$E$1</f>
        <v>0.63749999999999996</v>
      </c>
      <c r="J502" s="11">
        <f>LOG10(Table134[[#This Row],[Fare]]+1)</f>
        <v>0.90602240970373726</v>
      </c>
      <c r="K502" s="4">
        <f>IF(Table134[[#This Row],[Pclass]]=1,1,0)</f>
        <v>0</v>
      </c>
      <c r="L502" s="4">
        <f>IF(Table134[[#This Row],[Pclass]]=2,1,0)</f>
        <v>0</v>
      </c>
      <c r="M502" s="4">
        <f>IF(Table134[[#This Row],[Embarked]]="S",1,0)</f>
        <v>1</v>
      </c>
      <c r="N502" s="4">
        <f>IF(Table134[[#This Row],[Embarked]]="C",1,0)</f>
        <v>0</v>
      </c>
      <c r="O502" s="4">
        <f>IF(Table134[[#This Row],[Sex]]="male",1,0)</f>
        <v>1</v>
      </c>
      <c r="P502" s="4">
        <v>1</v>
      </c>
      <c r="AC502" s="12">
        <f>SUMPRODUCT(Table13[[#This Row],[SibSp]:[Ones]],$R$4:$AA$4)</f>
        <v>-7.4309906888409882E-2</v>
      </c>
      <c r="AD502" s="12">
        <f>SUMPRODUCT(Table134[[#This Row],[SibSp]:[Ones]],$R$5:$AA$5)</f>
        <v>-1.4731663253690843</v>
      </c>
      <c r="AE502" s="11">
        <f t="shared" si="21"/>
        <v>0</v>
      </c>
      <c r="AF502" s="11">
        <f t="shared" si="22"/>
        <v>0</v>
      </c>
      <c r="AG502" s="11">
        <f t="shared" si="23"/>
        <v>0</v>
      </c>
      <c r="AH502" s="11">
        <f>(Table134[[#This Row],[Survived]]-AG502)^2</f>
        <v>0</v>
      </c>
    </row>
    <row r="503" spans="1:34" x14ac:dyDescent="0.25">
      <c r="A503" s="4">
        <v>1</v>
      </c>
      <c r="B503" s="4" t="s">
        <v>11</v>
      </c>
      <c r="C503" s="4">
        <v>1</v>
      </c>
      <c r="D503" s="4" t="s">
        <v>8</v>
      </c>
      <c r="E503" s="4">
        <v>32</v>
      </c>
      <c r="F503" s="5">
        <v>30.5</v>
      </c>
      <c r="G503" s="4">
        <v>0</v>
      </c>
      <c r="H503" s="4">
        <v>0</v>
      </c>
      <c r="I503" s="11">
        <f>Table134[[#This Row],[Age]]/$E$1</f>
        <v>0.4</v>
      </c>
      <c r="J503" s="11">
        <f>LOG10(Table134[[#This Row],[Fare]]+1)</f>
        <v>1.4983105537896004</v>
      </c>
      <c r="K503" s="4">
        <f>IF(Table134[[#This Row],[Pclass]]=1,1,0)</f>
        <v>1</v>
      </c>
      <c r="L503" s="4">
        <f>IF(Table134[[#This Row],[Pclass]]=2,1,0)</f>
        <v>0</v>
      </c>
      <c r="M503" s="4">
        <f>IF(Table134[[#This Row],[Embarked]]="S",1,0)</f>
        <v>0</v>
      </c>
      <c r="N503" s="4">
        <f>IF(Table134[[#This Row],[Embarked]]="C",1,0)</f>
        <v>1</v>
      </c>
      <c r="O503" s="4">
        <f>IF(Table134[[#This Row],[Sex]]="male",1,0)</f>
        <v>1</v>
      </c>
      <c r="P503" s="4">
        <v>1</v>
      </c>
      <c r="AC503" s="12">
        <f>SUMPRODUCT(Table13[[#This Row],[SibSp]:[Ones]],$R$4:$AA$4)</f>
        <v>0.53450909012806869</v>
      </c>
      <c r="AD503" s="12">
        <f>SUMPRODUCT(Table134[[#This Row],[SibSp]:[Ones]],$R$5:$AA$5)</f>
        <v>-1.44546931235029</v>
      </c>
      <c r="AE503" s="11">
        <f t="shared" si="21"/>
        <v>0.53450909012806869</v>
      </c>
      <c r="AF503" s="11">
        <f t="shared" si="22"/>
        <v>0</v>
      </c>
      <c r="AG503" s="11">
        <f t="shared" si="23"/>
        <v>0.53450909012806869</v>
      </c>
      <c r="AH503" s="11">
        <f>(Table134[[#This Row],[Survived]]-AG503)^2</f>
        <v>0.21668178717339848</v>
      </c>
    </row>
    <row r="504" spans="1:34" x14ac:dyDescent="0.25">
      <c r="A504" s="4">
        <v>0</v>
      </c>
      <c r="B504" s="4" t="s">
        <v>9</v>
      </c>
      <c r="C504" s="4">
        <v>3</v>
      </c>
      <c r="D504" s="4" t="s">
        <v>10</v>
      </c>
      <c r="E504" s="4">
        <v>9</v>
      </c>
      <c r="F504" s="5">
        <v>27.9</v>
      </c>
      <c r="G504" s="4">
        <v>3</v>
      </c>
      <c r="H504" s="4">
        <v>2</v>
      </c>
      <c r="I504" s="11">
        <f>Table134[[#This Row],[Age]]/$E$1</f>
        <v>0.1125</v>
      </c>
      <c r="J504" s="11">
        <f>LOG10(Table134[[#This Row],[Fare]]+1)</f>
        <v>1.4608978427565478</v>
      </c>
      <c r="K504" s="4">
        <f>IF(Table134[[#This Row],[Pclass]]=1,1,0)</f>
        <v>0</v>
      </c>
      <c r="L504" s="4">
        <f>IF(Table134[[#This Row],[Pclass]]=2,1,0)</f>
        <v>0</v>
      </c>
      <c r="M504" s="4">
        <f>IF(Table134[[#This Row],[Embarked]]="S",1,0)</f>
        <v>1</v>
      </c>
      <c r="N504" s="4">
        <f>IF(Table134[[#This Row],[Embarked]]="C",1,0)</f>
        <v>0</v>
      </c>
      <c r="O504" s="4">
        <f>IF(Table134[[#This Row],[Sex]]="male",1,0)</f>
        <v>0</v>
      </c>
      <c r="P504" s="4">
        <v>1</v>
      </c>
      <c r="AC504" s="12">
        <f>SUMPRODUCT(Table13[[#This Row],[SibSp]:[Ones]],$R$4:$AA$4)</f>
        <v>0.54337088585323001</v>
      </c>
      <c r="AD504" s="12">
        <f>SUMPRODUCT(Table134[[#This Row],[SibSp]:[Ones]],$R$5:$AA$5)</f>
        <v>-2.9113231791806191</v>
      </c>
      <c r="AE504" s="11">
        <f t="shared" si="21"/>
        <v>0.54337088585323001</v>
      </c>
      <c r="AF504" s="11">
        <f t="shared" si="22"/>
        <v>0</v>
      </c>
      <c r="AG504" s="11">
        <f t="shared" si="23"/>
        <v>0.54337088585323001</v>
      </c>
      <c r="AH504" s="11">
        <f>(Table134[[#This Row],[Survived]]-AG504)^2</f>
        <v>0.29525191959292391</v>
      </c>
    </row>
    <row r="505" spans="1:34" x14ac:dyDescent="0.25">
      <c r="A505" s="4">
        <v>1</v>
      </c>
      <c r="B505" s="4" t="s">
        <v>9</v>
      </c>
      <c r="C505" s="4">
        <v>2</v>
      </c>
      <c r="D505" s="4" t="s">
        <v>10</v>
      </c>
      <c r="E505" s="4">
        <v>28</v>
      </c>
      <c r="F505" s="5">
        <v>13</v>
      </c>
      <c r="G505" s="4">
        <v>0</v>
      </c>
      <c r="H505" s="4">
        <v>0</v>
      </c>
      <c r="I505" s="11">
        <f>Table134[[#This Row],[Age]]/$E$1</f>
        <v>0.35</v>
      </c>
      <c r="J505" s="11">
        <f>LOG10(Table134[[#This Row],[Fare]]+1)</f>
        <v>1.146128035678238</v>
      </c>
      <c r="K505" s="4">
        <f>IF(Table134[[#This Row],[Pclass]]=1,1,0)</f>
        <v>0</v>
      </c>
      <c r="L505" s="4">
        <f>IF(Table134[[#This Row],[Pclass]]=2,1,0)</f>
        <v>1</v>
      </c>
      <c r="M505" s="4">
        <f>IF(Table134[[#This Row],[Embarked]]="S",1,0)</f>
        <v>1</v>
      </c>
      <c r="N505" s="4">
        <f>IF(Table134[[#This Row],[Embarked]]="C",1,0)</f>
        <v>0</v>
      </c>
      <c r="O505" s="4">
        <f>IF(Table134[[#This Row],[Sex]]="male",1,0)</f>
        <v>0</v>
      </c>
      <c r="P505" s="4">
        <v>1</v>
      </c>
      <c r="AC505" s="12">
        <f>SUMPRODUCT(Table13[[#This Row],[SibSp]:[Ones]],$R$4:$AA$4)</f>
        <v>0.79088554114106313</v>
      </c>
      <c r="AD505" s="12">
        <f>SUMPRODUCT(Table134[[#This Row],[SibSp]:[Ones]],$R$5:$AA$5)</f>
        <v>-1.5122233284374753</v>
      </c>
      <c r="AE505" s="11">
        <f t="shared" si="21"/>
        <v>0.79088554114106313</v>
      </c>
      <c r="AF505" s="11">
        <f t="shared" si="22"/>
        <v>0</v>
      </c>
      <c r="AG505" s="11">
        <f t="shared" si="23"/>
        <v>0.79088554114106313</v>
      </c>
      <c r="AH505" s="11">
        <f>(Table134[[#This Row],[Survived]]-AG505)^2</f>
        <v>4.3728856903865999E-2</v>
      </c>
    </row>
    <row r="506" spans="1:34" x14ac:dyDescent="0.25">
      <c r="A506" s="4">
        <v>0</v>
      </c>
      <c r="B506" s="4" t="s">
        <v>9</v>
      </c>
      <c r="C506" s="4">
        <v>3</v>
      </c>
      <c r="D506" s="4" t="s">
        <v>8</v>
      </c>
      <c r="E506" s="4">
        <v>32</v>
      </c>
      <c r="F506" s="5">
        <v>7.9249999999999998</v>
      </c>
      <c r="G506" s="4">
        <v>0</v>
      </c>
      <c r="H506" s="4">
        <v>0</v>
      </c>
      <c r="I506" s="11">
        <f>Table134[[#This Row],[Age]]/$E$1</f>
        <v>0.4</v>
      </c>
      <c r="J506" s="11">
        <f>LOG10(Table134[[#This Row],[Fare]]+1)</f>
        <v>0.95060822478423079</v>
      </c>
      <c r="K506" s="4">
        <f>IF(Table134[[#This Row],[Pclass]]=1,1,0)</f>
        <v>0</v>
      </c>
      <c r="L506" s="4">
        <f>IF(Table134[[#This Row],[Pclass]]=2,1,0)</f>
        <v>0</v>
      </c>
      <c r="M506" s="4">
        <f>IF(Table134[[#This Row],[Embarked]]="S",1,0)</f>
        <v>1</v>
      </c>
      <c r="N506" s="4">
        <f>IF(Table134[[#This Row],[Embarked]]="C",1,0)</f>
        <v>0</v>
      </c>
      <c r="O506" s="4">
        <f>IF(Table134[[#This Row],[Sex]]="male",1,0)</f>
        <v>1</v>
      </c>
      <c r="P506" s="4">
        <v>1</v>
      </c>
      <c r="AC506" s="12">
        <f>SUMPRODUCT(Table13[[#This Row],[SibSp]:[Ones]],$R$4:$AA$4)</f>
        <v>6.5358448144456682E-2</v>
      </c>
      <c r="AD506" s="12">
        <f>SUMPRODUCT(Table134[[#This Row],[SibSp]:[Ones]],$R$5:$AA$5)</f>
        <v>-1.5246403753816444</v>
      </c>
      <c r="AE506" s="11">
        <f t="shared" si="21"/>
        <v>6.5358448144456682E-2</v>
      </c>
      <c r="AF506" s="11">
        <f t="shared" si="22"/>
        <v>0</v>
      </c>
      <c r="AG506" s="11">
        <f t="shared" si="23"/>
        <v>6.5358448144456682E-2</v>
      </c>
      <c r="AH506" s="11">
        <f>(Table134[[#This Row],[Survived]]-AG506)^2</f>
        <v>4.2717267438516331E-3</v>
      </c>
    </row>
    <row r="507" spans="1:34" x14ac:dyDescent="0.25">
      <c r="A507" s="4">
        <v>0</v>
      </c>
      <c r="B507" s="4" t="s">
        <v>9</v>
      </c>
      <c r="C507" s="4">
        <v>2</v>
      </c>
      <c r="D507" s="4" t="s">
        <v>8</v>
      </c>
      <c r="E507" s="4">
        <v>31</v>
      </c>
      <c r="F507" s="5">
        <v>26.25</v>
      </c>
      <c r="G507" s="4">
        <v>1</v>
      </c>
      <c r="H507" s="4">
        <v>1</v>
      </c>
      <c r="I507" s="11">
        <f>Table134[[#This Row],[Age]]/$E$1</f>
        <v>0.38750000000000001</v>
      </c>
      <c r="J507" s="11">
        <f>LOG10(Table134[[#This Row],[Fare]]+1)</f>
        <v>1.4353665066126613</v>
      </c>
      <c r="K507" s="4">
        <f>IF(Table134[[#This Row],[Pclass]]=1,1,0)</f>
        <v>0</v>
      </c>
      <c r="L507" s="4">
        <f>IF(Table134[[#This Row],[Pclass]]=2,1,0)</f>
        <v>1</v>
      </c>
      <c r="M507" s="4">
        <f>IF(Table134[[#This Row],[Embarked]]="S",1,0)</f>
        <v>1</v>
      </c>
      <c r="N507" s="4">
        <f>IF(Table134[[#This Row],[Embarked]]="C",1,0)</f>
        <v>0</v>
      </c>
      <c r="O507" s="4">
        <f>IF(Table134[[#This Row],[Sex]]="male",1,0)</f>
        <v>1</v>
      </c>
      <c r="P507" s="4">
        <v>1</v>
      </c>
      <c r="AC507" s="12">
        <f>SUMPRODUCT(Table13[[#This Row],[SibSp]:[Ones]],$R$4:$AA$4)</f>
        <v>0.22204260934568198</v>
      </c>
      <c r="AD507" s="12">
        <f>SUMPRODUCT(Table134[[#This Row],[SibSp]:[Ones]],$R$5:$AA$5)</f>
        <v>-2.2693815718852814</v>
      </c>
      <c r="AE507" s="11">
        <f t="shared" si="21"/>
        <v>0.22204260934568198</v>
      </c>
      <c r="AF507" s="11">
        <f t="shared" si="22"/>
        <v>0</v>
      </c>
      <c r="AG507" s="11">
        <f t="shared" si="23"/>
        <v>0.22204260934568198</v>
      </c>
      <c r="AH507" s="11">
        <f>(Table134[[#This Row],[Survived]]-AG507)^2</f>
        <v>4.9302920365039138E-2</v>
      </c>
    </row>
    <row r="508" spans="1:34" x14ac:dyDescent="0.25">
      <c r="A508" s="4">
        <v>0</v>
      </c>
      <c r="B508" s="4" t="s">
        <v>9</v>
      </c>
      <c r="C508" s="4">
        <v>3</v>
      </c>
      <c r="D508" s="4" t="s">
        <v>10</v>
      </c>
      <c r="E508" s="4">
        <v>41</v>
      </c>
      <c r="F508" s="5">
        <v>39.6875</v>
      </c>
      <c r="G508" s="4">
        <v>0</v>
      </c>
      <c r="H508" s="4">
        <v>5</v>
      </c>
      <c r="I508" s="11">
        <f>Table134[[#This Row],[Age]]/$E$1</f>
        <v>0.51249999999999996</v>
      </c>
      <c r="J508" s="11">
        <f>LOG10(Table134[[#This Row],[Fare]]+1)</f>
        <v>1.6094610059122672</v>
      </c>
      <c r="K508" s="4">
        <f>IF(Table134[[#This Row],[Pclass]]=1,1,0)</f>
        <v>0</v>
      </c>
      <c r="L508" s="4">
        <f>IF(Table134[[#This Row],[Pclass]]=2,1,0)</f>
        <v>0</v>
      </c>
      <c r="M508" s="4">
        <f>IF(Table134[[#This Row],[Embarked]]="S",1,0)</f>
        <v>1</v>
      </c>
      <c r="N508" s="4">
        <f>IF(Table134[[#This Row],[Embarked]]="C",1,0)</f>
        <v>0</v>
      </c>
      <c r="O508" s="4">
        <f>IF(Table134[[#This Row],[Sex]]="male",1,0)</f>
        <v>0</v>
      </c>
      <c r="P508" s="4">
        <v>1</v>
      </c>
      <c r="AC508" s="12">
        <f>SUMPRODUCT(Table13[[#This Row],[SibSp]:[Ones]],$R$4:$AA$4)</f>
        <v>0.44611180712841286</v>
      </c>
      <c r="AD508" s="12">
        <f>SUMPRODUCT(Table134[[#This Row],[SibSp]:[Ones]],$R$5:$AA$5)</f>
        <v>-3.7830088806454878</v>
      </c>
      <c r="AE508" s="11">
        <f t="shared" si="21"/>
        <v>0.44611180712841286</v>
      </c>
      <c r="AF508" s="11">
        <f t="shared" si="22"/>
        <v>0</v>
      </c>
      <c r="AG508" s="11">
        <f t="shared" si="23"/>
        <v>0.44611180712841286</v>
      </c>
      <c r="AH508" s="11">
        <f>(Table134[[#This Row],[Survived]]-AG508)^2</f>
        <v>0.19901574445937822</v>
      </c>
    </row>
    <row r="509" spans="1:34" x14ac:dyDescent="0.25">
      <c r="A509" s="4">
        <v>0</v>
      </c>
      <c r="B509" s="4" t="s">
        <v>9</v>
      </c>
      <c r="C509" s="4">
        <v>3</v>
      </c>
      <c r="D509" s="4" t="s">
        <v>8</v>
      </c>
      <c r="E509" s="4">
        <v>20</v>
      </c>
      <c r="F509" s="5">
        <v>7.8541999999999996</v>
      </c>
      <c r="G509" s="4">
        <v>0</v>
      </c>
      <c r="H509" s="4">
        <v>0</v>
      </c>
      <c r="I509" s="11">
        <f>Table134[[#This Row],[Age]]/$E$1</f>
        <v>0.25</v>
      </c>
      <c r="J509" s="11">
        <f>LOG10(Table134[[#This Row],[Fare]]+1)</f>
        <v>0.94714932766263737</v>
      </c>
      <c r="K509" s="4">
        <f>IF(Table134[[#This Row],[Pclass]]=1,1,0)</f>
        <v>0</v>
      </c>
      <c r="L509" s="4">
        <f>IF(Table134[[#This Row],[Pclass]]=2,1,0)</f>
        <v>0</v>
      </c>
      <c r="M509" s="4">
        <f>IF(Table134[[#This Row],[Embarked]]="S",1,0)</f>
        <v>1</v>
      </c>
      <c r="N509" s="4">
        <f>IF(Table134[[#This Row],[Embarked]]="C",1,0)</f>
        <v>0</v>
      </c>
      <c r="O509" s="4">
        <f>IF(Table134[[#This Row],[Sex]]="male",1,0)</f>
        <v>1</v>
      </c>
      <c r="P509" s="4">
        <v>1</v>
      </c>
      <c r="AC509" s="12">
        <f>SUMPRODUCT(Table13[[#This Row],[SibSp]:[Ones]],$R$4:$AA$4)</f>
        <v>0.15205286167853027</v>
      </c>
      <c r="AD509" s="12">
        <f>SUMPRODUCT(Table134[[#This Row],[SibSp]:[Ones]],$R$5:$AA$5)</f>
        <v>-1.5374966316195093</v>
      </c>
      <c r="AE509" s="11">
        <f t="shared" si="21"/>
        <v>0.15205286167853027</v>
      </c>
      <c r="AF509" s="11">
        <f t="shared" si="22"/>
        <v>0</v>
      </c>
      <c r="AG509" s="11">
        <f t="shared" si="23"/>
        <v>0.15205286167853027</v>
      </c>
      <c r="AH509" s="11">
        <f>(Table134[[#This Row],[Survived]]-AG509)^2</f>
        <v>2.3120072744630259E-2</v>
      </c>
    </row>
    <row r="510" spans="1:34" x14ac:dyDescent="0.25">
      <c r="A510" s="4">
        <v>1</v>
      </c>
      <c r="B510" s="4" t="s">
        <v>11</v>
      </c>
      <c r="C510" s="4">
        <v>1</v>
      </c>
      <c r="D510" s="4" t="s">
        <v>10</v>
      </c>
      <c r="E510" s="4">
        <v>24</v>
      </c>
      <c r="F510" s="5">
        <v>69.3</v>
      </c>
      <c r="G510" s="4">
        <v>0</v>
      </c>
      <c r="H510" s="4">
        <v>0</v>
      </c>
      <c r="I510" s="11">
        <f>Table134[[#This Row],[Age]]/$E$1</f>
        <v>0.3</v>
      </c>
      <c r="J510" s="11">
        <f>LOG10(Table134[[#This Row],[Fare]]+1)</f>
        <v>1.8469553250198238</v>
      </c>
      <c r="K510" s="4">
        <f>IF(Table134[[#This Row],[Pclass]]=1,1,0)</f>
        <v>1</v>
      </c>
      <c r="L510" s="4">
        <f>IF(Table134[[#This Row],[Pclass]]=2,1,0)</f>
        <v>0</v>
      </c>
      <c r="M510" s="4">
        <f>IF(Table134[[#This Row],[Embarked]]="S",1,0)</f>
        <v>0</v>
      </c>
      <c r="N510" s="4">
        <f>IF(Table134[[#This Row],[Embarked]]="C",1,0)</f>
        <v>1</v>
      </c>
      <c r="O510" s="4">
        <f>IF(Table134[[#This Row],[Sex]]="male",1,0)</f>
        <v>0</v>
      </c>
      <c r="P510" s="4">
        <v>1</v>
      </c>
      <c r="AC510" s="12">
        <f>SUMPRODUCT(Table13[[#This Row],[SibSp]:[Ones]],$R$4:$AA$4)</f>
        <v>1.0979361726857426</v>
      </c>
      <c r="AD510" s="12">
        <f>SUMPRODUCT(Table134[[#This Row],[SibSp]:[Ones]],$R$5:$AA$5)</f>
        <v>-1.5934689746760538</v>
      </c>
      <c r="AE510" s="11">
        <f t="shared" si="21"/>
        <v>1.0979361726857426</v>
      </c>
      <c r="AF510" s="11">
        <f t="shared" si="22"/>
        <v>0</v>
      </c>
      <c r="AG510" s="11">
        <f t="shared" si="23"/>
        <v>1.0979361726857426</v>
      </c>
      <c r="AH510" s="11">
        <f>(Table134[[#This Row],[Survived]]-AG510)^2</f>
        <v>9.5914939203315987E-3</v>
      </c>
    </row>
    <row r="511" spans="1:34" x14ac:dyDescent="0.25">
      <c r="A511" s="4">
        <v>0</v>
      </c>
      <c r="B511" s="4" t="s">
        <v>9</v>
      </c>
      <c r="C511" s="4">
        <v>3</v>
      </c>
      <c r="D511" s="4" t="s">
        <v>10</v>
      </c>
      <c r="E511" s="4">
        <v>2</v>
      </c>
      <c r="F511" s="5">
        <v>27.9</v>
      </c>
      <c r="G511" s="4">
        <v>3</v>
      </c>
      <c r="H511" s="4">
        <v>2</v>
      </c>
      <c r="I511" s="11">
        <f>Table134[[#This Row],[Age]]/$E$1</f>
        <v>2.5000000000000001E-2</v>
      </c>
      <c r="J511" s="11">
        <f>LOG10(Table134[[#This Row],[Fare]]+1)</f>
        <v>1.4608978427565478</v>
      </c>
      <c r="K511" s="4">
        <f>IF(Table134[[#This Row],[Pclass]]=1,1,0)</f>
        <v>0</v>
      </c>
      <c r="L511" s="4">
        <f>IF(Table134[[#This Row],[Pclass]]=2,1,0)</f>
        <v>0</v>
      </c>
      <c r="M511" s="4">
        <f>IF(Table134[[#This Row],[Embarked]]="S",1,0)</f>
        <v>1</v>
      </c>
      <c r="N511" s="4">
        <f>IF(Table134[[#This Row],[Embarked]]="C",1,0)</f>
        <v>0</v>
      </c>
      <c r="O511" s="4">
        <f>IF(Table134[[#This Row],[Sex]]="male",1,0)</f>
        <v>0</v>
      </c>
      <c r="P511" s="4">
        <v>1</v>
      </c>
      <c r="AC511" s="12">
        <f>SUMPRODUCT(Table13[[#This Row],[SibSp]:[Ones]],$R$4:$AA$4)</f>
        <v>0.59403944415817111</v>
      </c>
      <c r="AD511" s="12">
        <f>SUMPRODUCT(Table134[[#This Row],[SibSp]:[Ones]],$R$5:$AA$5)</f>
        <v>-2.9200768388079137</v>
      </c>
      <c r="AE511" s="11">
        <f t="shared" si="21"/>
        <v>0.59403944415817111</v>
      </c>
      <c r="AF511" s="11">
        <f t="shared" si="22"/>
        <v>0</v>
      </c>
      <c r="AG511" s="11">
        <f t="shared" si="23"/>
        <v>0.59403944415817111</v>
      </c>
      <c r="AH511" s="11">
        <f>(Table134[[#This Row],[Survived]]-AG511)^2</f>
        <v>0.35288286121574891</v>
      </c>
    </row>
    <row r="512" spans="1:34" x14ac:dyDescent="0.25">
      <c r="A512" s="4">
        <v>1</v>
      </c>
      <c r="B512" s="4" t="s">
        <v>11</v>
      </c>
      <c r="C512" s="4">
        <v>3</v>
      </c>
      <c r="D512" s="4" t="s">
        <v>10</v>
      </c>
      <c r="E512" s="4">
        <v>0.75</v>
      </c>
      <c r="F512" s="5">
        <v>19.258299999999998</v>
      </c>
      <c r="G512" s="4">
        <v>2</v>
      </c>
      <c r="H512" s="4">
        <v>1</v>
      </c>
      <c r="I512" s="11">
        <f>Table134[[#This Row],[Age]]/$E$1</f>
        <v>9.3749999999999997E-3</v>
      </c>
      <c r="J512" s="11">
        <f>LOG10(Table134[[#This Row],[Fare]]+1)</f>
        <v>1.3066029982011584</v>
      </c>
      <c r="K512" s="4">
        <f>IF(Table134[[#This Row],[Pclass]]=1,1,0)</f>
        <v>0</v>
      </c>
      <c r="L512" s="4">
        <f>IF(Table134[[#This Row],[Pclass]]=2,1,0)</f>
        <v>0</v>
      </c>
      <c r="M512" s="4">
        <f>IF(Table134[[#This Row],[Embarked]]="S",1,0)</f>
        <v>0</v>
      </c>
      <c r="N512" s="4">
        <f>IF(Table134[[#This Row],[Embarked]]="C",1,0)</f>
        <v>1</v>
      </c>
      <c r="O512" s="4">
        <f>IF(Table134[[#This Row],[Sex]]="male",1,0)</f>
        <v>0</v>
      </c>
      <c r="P512" s="4">
        <v>1</v>
      </c>
      <c r="AC512" s="12">
        <f>SUMPRODUCT(Table13[[#This Row],[SibSp]:[Ones]],$R$4:$AA$4)</f>
        <v>0.73598669180850496</v>
      </c>
      <c r="AD512" s="12">
        <f>SUMPRODUCT(Table134[[#This Row],[SibSp]:[Ones]],$R$5:$AA$5)</f>
        <v>-1.7282563375076436</v>
      </c>
      <c r="AE512" s="11">
        <f t="shared" si="21"/>
        <v>0.73598669180850496</v>
      </c>
      <c r="AF512" s="11">
        <f t="shared" si="22"/>
        <v>0</v>
      </c>
      <c r="AG512" s="11">
        <f t="shared" si="23"/>
        <v>0.73598669180850496</v>
      </c>
      <c r="AH512" s="11">
        <f>(Table134[[#This Row],[Survived]]-AG512)^2</f>
        <v>6.9703026902217344E-2</v>
      </c>
    </row>
    <row r="513" spans="1:34" x14ac:dyDescent="0.25">
      <c r="A513" s="4">
        <v>1</v>
      </c>
      <c r="B513" s="4" t="s">
        <v>11</v>
      </c>
      <c r="C513" s="4">
        <v>1</v>
      </c>
      <c r="D513" s="4" t="s">
        <v>8</v>
      </c>
      <c r="E513" s="4">
        <v>48</v>
      </c>
      <c r="F513" s="5">
        <v>76.729200000000006</v>
      </c>
      <c r="G513" s="4">
        <v>1</v>
      </c>
      <c r="H513" s="4">
        <v>0</v>
      </c>
      <c r="I513" s="11">
        <f>Table134[[#This Row],[Age]]/$E$1</f>
        <v>0.6</v>
      </c>
      <c r="J513" s="11">
        <f>LOG10(Table134[[#This Row],[Fare]]+1)</f>
        <v>1.8905841979078102</v>
      </c>
      <c r="K513" s="4">
        <f>IF(Table134[[#This Row],[Pclass]]=1,1,0)</f>
        <v>1</v>
      </c>
      <c r="L513" s="4">
        <f>IF(Table134[[#This Row],[Pclass]]=2,1,0)</f>
        <v>0</v>
      </c>
      <c r="M513" s="4">
        <f>IF(Table134[[#This Row],[Embarked]]="S",1,0)</f>
        <v>0</v>
      </c>
      <c r="N513" s="4">
        <f>IF(Table134[[#This Row],[Embarked]]="C",1,0)</f>
        <v>1</v>
      </c>
      <c r="O513" s="4">
        <f>IF(Table134[[#This Row],[Sex]]="male",1,0)</f>
        <v>1</v>
      </c>
      <c r="P513" s="4">
        <v>1</v>
      </c>
      <c r="AC513" s="12">
        <f>SUMPRODUCT(Table13[[#This Row],[SibSp]:[Ones]],$R$4:$AA$4)</f>
        <v>0.38020351949337106</v>
      </c>
      <c r="AD513" s="12">
        <f>SUMPRODUCT(Table134[[#This Row],[SibSp]:[Ones]],$R$5:$AA$5)</f>
        <v>-1.7839365803385825</v>
      </c>
      <c r="AE513" s="11">
        <f t="shared" si="21"/>
        <v>0.38020351949337106</v>
      </c>
      <c r="AF513" s="11">
        <f t="shared" si="22"/>
        <v>0</v>
      </c>
      <c r="AG513" s="11">
        <f t="shared" si="23"/>
        <v>0.38020351949337106</v>
      </c>
      <c r="AH513" s="11">
        <f>(Table134[[#This Row],[Survived]]-AG513)^2</f>
        <v>0.3841476772484041</v>
      </c>
    </row>
    <row r="514" spans="1:34" x14ac:dyDescent="0.25">
      <c r="A514" s="4">
        <v>0</v>
      </c>
      <c r="B514" s="4" t="s">
        <v>9</v>
      </c>
      <c r="C514" s="4">
        <v>3</v>
      </c>
      <c r="D514" s="4" t="s">
        <v>8</v>
      </c>
      <c r="E514" s="4">
        <v>19</v>
      </c>
      <c r="F514" s="5">
        <v>7.8958000000000004</v>
      </c>
      <c r="G514" s="4">
        <v>0</v>
      </c>
      <c r="H514" s="4">
        <v>0</v>
      </c>
      <c r="I514" s="11">
        <f>Table134[[#This Row],[Age]]/$E$1</f>
        <v>0.23749999999999999</v>
      </c>
      <c r="J514" s="11">
        <f>LOG10(Table134[[#This Row],[Fare]]+1)</f>
        <v>0.94918501031343461</v>
      </c>
      <c r="K514" s="4">
        <f>IF(Table134[[#This Row],[Pclass]]=1,1,0)</f>
        <v>0</v>
      </c>
      <c r="L514" s="4">
        <f>IF(Table134[[#This Row],[Pclass]]=2,1,0)</f>
        <v>0</v>
      </c>
      <c r="M514" s="4">
        <f>IF(Table134[[#This Row],[Embarked]]="S",1,0)</f>
        <v>1</v>
      </c>
      <c r="N514" s="4">
        <f>IF(Table134[[#This Row],[Embarked]]="C",1,0)</f>
        <v>0</v>
      </c>
      <c r="O514" s="4">
        <f>IF(Table134[[#This Row],[Sex]]="male",1,0)</f>
        <v>1</v>
      </c>
      <c r="P514" s="4">
        <v>1</v>
      </c>
      <c r="AC514" s="12">
        <f>SUMPRODUCT(Table13[[#This Row],[SibSp]:[Ones]],$R$4:$AA$4)</f>
        <v>0.15938890758949065</v>
      </c>
      <c r="AD514" s="12">
        <f>SUMPRODUCT(Table134[[#This Row],[SibSp]:[Ones]],$R$5:$AA$5)</f>
        <v>-1.540012515312849</v>
      </c>
      <c r="AE514" s="11">
        <f t="shared" si="21"/>
        <v>0.15938890758949065</v>
      </c>
      <c r="AF514" s="11">
        <f t="shared" si="22"/>
        <v>0</v>
      </c>
      <c r="AG514" s="11">
        <f t="shared" si="23"/>
        <v>0.15938890758949065</v>
      </c>
      <c r="AH514" s="11">
        <f>(Table134[[#This Row],[Survived]]-AG514)^2</f>
        <v>2.5404823862571188E-2</v>
      </c>
    </row>
    <row r="515" spans="1:34" x14ac:dyDescent="0.25">
      <c r="A515" s="4">
        <v>1</v>
      </c>
      <c r="B515" s="4" t="s">
        <v>11</v>
      </c>
      <c r="C515" s="4">
        <v>1</v>
      </c>
      <c r="D515" s="4" t="s">
        <v>8</v>
      </c>
      <c r="E515" s="4">
        <v>56</v>
      </c>
      <c r="F515" s="5">
        <v>35.5</v>
      </c>
      <c r="G515" s="4">
        <v>0</v>
      </c>
      <c r="H515" s="4">
        <v>0</v>
      </c>
      <c r="I515" s="11">
        <f>Table134[[#This Row],[Age]]/$E$1</f>
        <v>0.7</v>
      </c>
      <c r="J515" s="11">
        <f>LOG10(Table134[[#This Row],[Fare]]+1)</f>
        <v>1.5622928644564746</v>
      </c>
      <c r="K515" s="4">
        <f>IF(Table134[[#This Row],[Pclass]]=1,1,0)</f>
        <v>1</v>
      </c>
      <c r="L515" s="4">
        <f>IF(Table134[[#This Row],[Pclass]]=2,1,0)</f>
        <v>0</v>
      </c>
      <c r="M515" s="4">
        <f>IF(Table134[[#This Row],[Embarked]]="S",1,0)</f>
        <v>0</v>
      </c>
      <c r="N515" s="4">
        <f>IF(Table134[[#This Row],[Embarked]]="C",1,0)</f>
        <v>1</v>
      </c>
      <c r="O515" s="4">
        <f>IF(Table134[[#This Row],[Sex]]="male",1,0)</f>
        <v>1</v>
      </c>
      <c r="P515" s="4">
        <v>1</v>
      </c>
      <c r="AC515" s="12">
        <f>SUMPRODUCT(Table13[[#This Row],[SibSp]:[Ones]],$R$4:$AA$4)</f>
        <v>0.36385845361406843</v>
      </c>
      <c r="AD515" s="12">
        <f>SUMPRODUCT(Table134[[#This Row],[SibSp]:[Ones]],$R$5:$AA$5)</f>
        <v>-1.4552275581624936</v>
      </c>
      <c r="AE515" s="11">
        <f t="shared" si="21"/>
        <v>0.36385845361406843</v>
      </c>
      <c r="AF515" s="11">
        <f t="shared" si="22"/>
        <v>0</v>
      </c>
      <c r="AG515" s="11">
        <f t="shared" si="23"/>
        <v>0.36385845361406843</v>
      </c>
      <c r="AH515" s="11">
        <f>(Table134[[#This Row],[Survived]]-AG515)^2</f>
        <v>0.40467606703828435</v>
      </c>
    </row>
    <row r="516" spans="1:34" x14ac:dyDescent="0.25">
      <c r="A516" s="4">
        <v>1</v>
      </c>
      <c r="B516" s="4" t="s">
        <v>9</v>
      </c>
      <c r="C516" s="4">
        <v>3</v>
      </c>
      <c r="D516" s="4" t="s">
        <v>10</v>
      </c>
      <c r="E516" s="4">
        <v>23</v>
      </c>
      <c r="F516" s="5">
        <v>7.55</v>
      </c>
      <c r="G516" s="4">
        <v>0</v>
      </c>
      <c r="H516" s="4">
        <v>0</v>
      </c>
      <c r="I516" s="11">
        <f>Table134[[#This Row],[Age]]/$E$1</f>
        <v>0.28749999999999998</v>
      </c>
      <c r="J516" s="11">
        <f>LOG10(Table134[[#This Row],[Fare]]+1)</f>
        <v>0.9319661147281727</v>
      </c>
      <c r="K516" s="4">
        <f>IF(Table134[[#This Row],[Pclass]]=1,1,0)</f>
        <v>0</v>
      </c>
      <c r="L516" s="4">
        <f>IF(Table134[[#This Row],[Pclass]]=2,1,0)</f>
        <v>0</v>
      </c>
      <c r="M516" s="4">
        <f>IF(Table134[[#This Row],[Embarked]]="S",1,0)</f>
        <v>1</v>
      </c>
      <c r="N516" s="4">
        <f>IF(Table134[[#This Row],[Embarked]]="C",1,0)</f>
        <v>0</v>
      </c>
      <c r="O516" s="4">
        <f>IF(Table134[[#This Row],[Sex]]="male",1,0)</f>
        <v>0</v>
      </c>
      <c r="P516" s="4">
        <v>1</v>
      </c>
      <c r="AC516" s="12">
        <f>SUMPRODUCT(Table13[[#This Row],[SibSp]:[Ones]],$R$4:$AA$4)</f>
        <v>0.61839995870788678</v>
      </c>
      <c r="AD516" s="12">
        <f>SUMPRODUCT(Table134[[#This Row],[SibSp]:[Ones]],$R$5:$AA$5)</f>
        <v>-1.4455885436904532</v>
      </c>
      <c r="AE516" s="11">
        <f t="shared" si="21"/>
        <v>0.61839995870788678</v>
      </c>
      <c r="AF516" s="11">
        <f t="shared" si="22"/>
        <v>0</v>
      </c>
      <c r="AG516" s="11">
        <f t="shared" si="23"/>
        <v>0.61839995870788678</v>
      </c>
      <c r="AH516" s="11">
        <f>(Table134[[#This Row],[Survived]]-AG516)^2</f>
        <v>0.14561859151414253</v>
      </c>
    </row>
    <row r="517" spans="1:34" x14ac:dyDescent="0.25">
      <c r="A517" s="4">
        <v>1</v>
      </c>
      <c r="B517" s="4" t="s">
        <v>9</v>
      </c>
      <c r="C517" s="4">
        <v>2</v>
      </c>
      <c r="D517" s="4" t="s">
        <v>10</v>
      </c>
      <c r="E517" s="4">
        <v>18</v>
      </c>
      <c r="F517" s="5">
        <v>23</v>
      </c>
      <c r="G517" s="4">
        <v>0</v>
      </c>
      <c r="H517" s="4">
        <v>1</v>
      </c>
      <c r="I517" s="11">
        <f>Table134[[#This Row],[Age]]/$E$1</f>
        <v>0.22500000000000001</v>
      </c>
      <c r="J517" s="11">
        <f>LOG10(Table134[[#This Row],[Fare]]+1)</f>
        <v>1.3802112417116059</v>
      </c>
      <c r="K517" s="4">
        <f>IF(Table134[[#This Row],[Pclass]]=1,1,0)</f>
        <v>0</v>
      </c>
      <c r="L517" s="4">
        <f>IF(Table134[[#This Row],[Pclass]]=2,1,0)</f>
        <v>1</v>
      </c>
      <c r="M517" s="4">
        <f>IF(Table134[[#This Row],[Embarked]]="S",1,0)</f>
        <v>1</v>
      </c>
      <c r="N517" s="4">
        <f>IF(Table134[[#This Row],[Embarked]]="C",1,0)</f>
        <v>0</v>
      </c>
      <c r="O517" s="4">
        <f>IF(Table134[[#This Row],[Sex]]="male",1,0)</f>
        <v>0</v>
      </c>
      <c r="P517" s="4">
        <v>1</v>
      </c>
      <c r="AC517" s="12">
        <f>SUMPRODUCT(Table13[[#This Row],[SibSp]:[Ones]],$R$4:$AA$4)</f>
        <v>0.85960015857708516</v>
      </c>
      <c r="AD517" s="12">
        <f>SUMPRODUCT(Table134[[#This Row],[SibSp]:[Ones]],$R$5:$AA$5)</f>
        <v>-2.057993520212869</v>
      </c>
      <c r="AE517" s="11">
        <f t="shared" ref="AE517:AE580" si="24">IF(AC517&lt;0,0,AC517)</f>
        <v>0.85960015857708516</v>
      </c>
      <c r="AF517" s="11">
        <f t="shared" ref="AF517:AF580" si="25">IF(AD517&lt;0,0,AD517)</f>
        <v>0</v>
      </c>
      <c r="AG517" s="11">
        <f t="shared" ref="AG517:AG580" si="26">AE517+AF517</f>
        <v>0.85960015857708516</v>
      </c>
      <c r="AH517" s="11">
        <f>(Table134[[#This Row],[Survived]]-AG517)^2</f>
        <v>1.9712115471579635E-2</v>
      </c>
    </row>
    <row r="518" spans="1:34" x14ac:dyDescent="0.25">
      <c r="A518" s="4">
        <v>0</v>
      </c>
      <c r="B518" s="4" t="s">
        <v>9</v>
      </c>
      <c r="C518" s="4">
        <v>3</v>
      </c>
      <c r="D518" s="4" t="s">
        <v>8</v>
      </c>
      <c r="E518" s="4">
        <v>21</v>
      </c>
      <c r="F518" s="5">
        <v>8.4332999999999991</v>
      </c>
      <c r="G518" s="4">
        <v>0</v>
      </c>
      <c r="H518" s="4">
        <v>0</v>
      </c>
      <c r="I518" s="11">
        <f>Table134[[#This Row],[Age]]/$E$1</f>
        <v>0.26250000000000001</v>
      </c>
      <c r="J518" s="11">
        <f>LOG10(Table134[[#This Row],[Fare]]+1)</f>
        <v>0.97466364619243973</v>
      </c>
      <c r="K518" s="4">
        <f>IF(Table134[[#This Row],[Pclass]]=1,1,0)</f>
        <v>0</v>
      </c>
      <c r="L518" s="4">
        <f>IF(Table134[[#This Row],[Pclass]]=2,1,0)</f>
        <v>0</v>
      </c>
      <c r="M518" s="4">
        <f>IF(Table134[[#This Row],[Embarked]]="S",1,0)</f>
        <v>1</v>
      </c>
      <c r="N518" s="4">
        <f>IF(Table134[[#This Row],[Embarked]]="C",1,0)</f>
        <v>0</v>
      </c>
      <c r="O518" s="4">
        <f>IF(Table134[[#This Row],[Sex]]="male",1,0)</f>
        <v>1</v>
      </c>
      <c r="P518" s="4">
        <v>1</v>
      </c>
      <c r="AC518" s="12">
        <f>SUMPRODUCT(Table13[[#This Row],[SibSp]:[Ones]],$R$4:$AA$4)</f>
        <v>0.14613474654449954</v>
      </c>
      <c r="AD518" s="12">
        <f>SUMPRODUCT(Table134[[#This Row],[SibSp]:[Ones]],$R$5:$AA$5)</f>
        <v>-1.553348746377307</v>
      </c>
      <c r="AE518" s="11">
        <f t="shared" si="24"/>
        <v>0.14613474654449954</v>
      </c>
      <c r="AF518" s="11">
        <f t="shared" si="25"/>
        <v>0</v>
      </c>
      <c r="AG518" s="11">
        <f t="shared" si="26"/>
        <v>0.14613474654449954</v>
      </c>
      <c r="AH518" s="11">
        <f>(Table134[[#This Row],[Survived]]-AG518)^2</f>
        <v>2.1355364147625119E-2</v>
      </c>
    </row>
    <row r="519" spans="1:34" x14ac:dyDescent="0.25">
      <c r="A519" s="4">
        <v>0</v>
      </c>
      <c r="B519" s="4" t="s">
        <v>12</v>
      </c>
      <c r="C519" s="4">
        <v>3</v>
      </c>
      <c r="D519" s="4" t="s">
        <v>10</v>
      </c>
      <c r="E519" s="4">
        <v>18</v>
      </c>
      <c r="F519" s="5">
        <v>6.75</v>
      </c>
      <c r="G519" s="4">
        <v>0</v>
      </c>
      <c r="H519" s="4">
        <v>0</v>
      </c>
      <c r="I519" s="11">
        <f>Table134[[#This Row],[Age]]/$E$1</f>
        <v>0.22500000000000001</v>
      </c>
      <c r="J519" s="11">
        <f>LOG10(Table134[[#This Row],[Fare]]+1)</f>
        <v>0.88930170250631024</v>
      </c>
      <c r="K519" s="4">
        <f>IF(Table134[[#This Row],[Pclass]]=1,1,0)</f>
        <v>0</v>
      </c>
      <c r="L519" s="4">
        <f>IF(Table134[[#This Row],[Pclass]]=2,1,0)</f>
        <v>0</v>
      </c>
      <c r="M519" s="4">
        <f>IF(Table134[[#This Row],[Embarked]]="S",1,0)</f>
        <v>0</v>
      </c>
      <c r="N519" s="4">
        <f>IF(Table134[[#This Row],[Embarked]]="C",1,0)</f>
        <v>0</v>
      </c>
      <c r="O519" s="4">
        <f>IF(Table134[[#This Row],[Sex]]="male",1,0)</f>
        <v>0</v>
      </c>
      <c r="P519" s="4">
        <v>1</v>
      </c>
      <c r="AC519" s="12">
        <f>SUMPRODUCT(Table13[[#This Row],[SibSp]:[Ones]],$R$4:$AA$4)</f>
        <v>0.61117144013802971</v>
      </c>
      <c r="AD519" s="12">
        <f>SUMPRODUCT(Table134[[#This Row],[SibSp]:[Ones]],$R$5:$AA$5)</f>
        <v>-0.78703078941646154</v>
      </c>
      <c r="AE519" s="11">
        <f t="shared" si="24"/>
        <v>0.61117144013802971</v>
      </c>
      <c r="AF519" s="11">
        <f t="shared" si="25"/>
        <v>0</v>
      </c>
      <c r="AG519" s="11">
        <f t="shared" si="26"/>
        <v>0.61117144013802971</v>
      </c>
      <c r="AH519" s="11">
        <f>(Table134[[#This Row],[Survived]]-AG519)^2</f>
        <v>0.37353052924039321</v>
      </c>
    </row>
    <row r="520" spans="1:34" x14ac:dyDescent="0.25">
      <c r="A520" s="4">
        <v>0</v>
      </c>
      <c r="B520" s="4" t="s">
        <v>9</v>
      </c>
      <c r="C520" s="4">
        <v>2</v>
      </c>
      <c r="D520" s="4" t="s">
        <v>8</v>
      </c>
      <c r="E520" s="4">
        <v>24</v>
      </c>
      <c r="F520" s="5">
        <v>73.5</v>
      </c>
      <c r="G520" s="4">
        <v>2</v>
      </c>
      <c r="H520" s="4">
        <v>0</v>
      </c>
      <c r="I520" s="11">
        <f>Table134[[#This Row],[Age]]/$E$1</f>
        <v>0.3</v>
      </c>
      <c r="J520" s="11">
        <f>LOG10(Table134[[#This Row],[Fare]]+1)</f>
        <v>1.8721562727482928</v>
      </c>
      <c r="K520" s="4">
        <f>IF(Table134[[#This Row],[Pclass]]=1,1,0)</f>
        <v>0</v>
      </c>
      <c r="L520" s="4">
        <f>IF(Table134[[#This Row],[Pclass]]=2,1,0)</f>
        <v>1</v>
      </c>
      <c r="M520" s="4">
        <f>IF(Table134[[#This Row],[Embarked]]="S",1,0)</f>
        <v>1</v>
      </c>
      <c r="N520" s="4">
        <f>IF(Table134[[#This Row],[Embarked]]="C",1,0)</f>
        <v>0</v>
      </c>
      <c r="O520" s="4">
        <f>IF(Table134[[#This Row],[Sex]]="male",1,0)</f>
        <v>1</v>
      </c>
      <c r="P520" s="4">
        <v>1</v>
      </c>
      <c r="AC520" s="12">
        <f>SUMPRODUCT(Table13[[#This Row],[SibSp]:[Ones]],$R$4:$AA$4)</f>
        <v>0.25125682520201253</v>
      </c>
      <c r="AD520" s="12">
        <f>SUMPRODUCT(Table134[[#This Row],[SibSp]:[Ones]],$R$5:$AA$5)</f>
        <v>-2.2765205815633989</v>
      </c>
      <c r="AE520" s="11">
        <f t="shared" si="24"/>
        <v>0.25125682520201253</v>
      </c>
      <c r="AF520" s="11">
        <f t="shared" si="25"/>
        <v>0</v>
      </c>
      <c r="AG520" s="11">
        <f t="shared" si="26"/>
        <v>0.25125682520201253</v>
      </c>
      <c r="AH520" s="11">
        <f>(Table134[[#This Row],[Survived]]-AG520)^2</f>
        <v>6.3129992210594676E-2</v>
      </c>
    </row>
    <row r="521" spans="1:34" x14ac:dyDescent="0.25">
      <c r="A521" s="4">
        <v>0</v>
      </c>
      <c r="B521" s="4" t="s">
        <v>12</v>
      </c>
      <c r="C521" s="4">
        <v>3</v>
      </c>
      <c r="D521" s="4" t="s">
        <v>10</v>
      </c>
      <c r="E521" s="4">
        <v>32</v>
      </c>
      <c r="F521" s="5">
        <v>15.5</v>
      </c>
      <c r="G521" s="4">
        <v>1</v>
      </c>
      <c r="H521" s="4">
        <v>1</v>
      </c>
      <c r="I521" s="11">
        <f>Table134[[#This Row],[Age]]/$E$1</f>
        <v>0.4</v>
      </c>
      <c r="J521" s="11">
        <f>LOG10(Table134[[#This Row],[Fare]]+1)</f>
        <v>1.2174839442139063</v>
      </c>
      <c r="K521" s="4">
        <f>IF(Table134[[#This Row],[Pclass]]=1,1,0)</f>
        <v>0</v>
      </c>
      <c r="L521" s="4">
        <f>IF(Table134[[#This Row],[Pclass]]=2,1,0)</f>
        <v>0</v>
      </c>
      <c r="M521" s="4">
        <f>IF(Table134[[#This Row],[Embarked]]="S",1,0)</f>
        <v>0</v>
      </c>
      <c r="N521" s="4">
        <f>IF(Table134[[#This Row],[Embarked]]="C",1,0)</f>
        <v>0</v>
      </c>
      <c r="O521" s="4">
        <f>IF(Table134[[#This Row],[Sex]]="male",1,0)</f>
        <v>0</v>
      </c>
      <c r="P521" s="4">
        <v>1</v>
      </c>
      <c r="AC521" s="12">
        <f>SUMPRODUCT(Table13[[#This Row],[SibSp]:[Ones]],$R$4:$AA$4)</f>
        <v>0.45336591722928266</v>
      </c>
      <c r="AD521" s="12">
        <f>SUMPRODUCT(Table134[[#This Row],[SibSp]:[Ones]],$R$5:$AA$5)</f>
        <v>-1.4759215785170663</v>
      </c>
      <c r="AE521" s="11">
        <f t="shared" si="24"/>
        <v>0.45336591722928266</v>
      </c>
      <c r="AF521" s="11">
        <f t="shared" si="25"/>
        <v>0</v>
      </c>
      <c r="AG521" s="11">
        <f t="shared" si="26"/>
        <v>0.45336591722928266</v>
      </c>
      <c r="AH521" s="11">
        <f>(Table134[[#This Row],[Survived]]-AG521)^2</f>
        <v>0.20554065490514878</v>
      </c>
    </row>
    <row r="522" spans="1:34" x14ac:dyDescent="0.25">
      <c r="A522" s="4">
        <v>0</v>
      </c>
      <c r="B522" s="4" t="s">
        <v>9</v>
      </c>
      <c r="C522" s="4">
        <v>2</v>
      </c>
      <c r="D522" s="4" t="s">
        <v>8</v>
      </c>
      <c r="E522" s="4">
        <v>23</v>
      </c>
      <c r="F522" s="5">
        <v>13</v>
      </c>
      <c r="G522" s="4">
        <v>0</v>
      </c>
      <c r="H522" s="4">
        <v>0</v>
      </c>
      <c r="I522" s="11">
        <f>Table134[[#This Row],[Age]]/$E$1</f>
        <v>0.28749999999999998</v>
      </c>
      <c r="J522" s="11">
        <f>LOG10(Table134[[#This Row],[Fare]]+1)</f>
        <v>1.146128035678238</v>
      </c>
      <c r="K522" s="4">
        <f>IF(Table134[[#This Row],[Pclass]]=1,1,0)</f>
        <v>0</v>
      </c>
      <c r="L522" s="4">
        <f>IF(Table134[[#This Row],[Pclass]]=2,1,0)</f>
        <v>1</v>
      </c>
      <c r="M522" s="4">
        <f>IF(Table134[[#This Row],[Embarked]]="S",1,0)</f>
        <v>1</v>
      </c>
      <c r="N522" s="4">
        <f>IF(Table134[[#This Row],[Embarked]]="C",1,0)</f>
        <v>0</v>
      </c>
      <c r="O522" s="4">
        <f>IF(Table134[[#This Row],[Sex]]="male",1,0)</f>
        <v>1</v>
      </c>
      <c r="P522" s="4">
        <v>1</v>
      </c>
      <c r="AC522" s="12">
        <f>SUMPRODUCT(Table13[[#This Row],[SibSp]:[Ones]],$R$4:$AA$4)</f>
        <v>0.3382866219577581</v>
      </c>
      <c r="AD522" s="12">
        <f>SUMPRODUCT(Table134[[#This Row],[SibSp]:[Ones]],$R$5:$AA$5)</f>
        <v>-1.5971947218551639</v>
      </c>
      <c r="AE522" s="11">
        <f t="shared" si="24"/>
        <v>0.3382866219577581</v>
      </c>
      <c r="AF522" s="11">
        <f t="shared" si="25"/>
        <v>0</v>
      </c>
      <c r="AG522" s="11">
        <f t="shared" si="26"/>
        <v>0.3382866219577581</v>
      </c>
      <c r="AH522" s="11">
        <f>(Table134[[#This Row],[Survived]]-AG522)^2</f>
        <v>0.11443783859559115</v>
      </c>
    </row>
    <row r="523" spans="1:34" x14ac:dyDescent="0.25">
      <c r="A523" s="4">
        <v>0</v>
      </c>
      <c r="B523" s="4" t="s">
        <v>11</v>
      </c>
      <c r="C523" s="4">
        <v>1</v>
      </c>
      <c r="D523" s="4" t="s">
        <v>8</v>
      </c>
      <c r="E523" s="4">
        <v>58</v>
      </c>
      <c r="F523" s="5">
        <v>113.27500000000001</v>
      </c>
      <c r="G523" s="4">
        <v>0</v>
      </c>
      <c r="H523" s="4">
        <v>2</v>
      </c>
      <c r="I523" s="11">
        <f>Table134[[#This Row],[Age]]/$E$1</f>
        <v>0.72499999999999998</v>
      </c>
      <c r="J523" s="11">
        <f>LOG10(Table134[[#This Row],[Fare]]+1)</f>
        <v>2.0579512299613683</v>
      </c>
      <c r="K523" s="4">
        <f>IF(Table134[[#This Row],[Pclass]]=1,1,0)</f>
        <v>1</v>
      </c>
      <c r="L523" s="4">
        <f>IF(Table134[[#This Row],[Pclass]]=2,1,0)</f>
        <v>0</v>
      </c>
      <c r="M523" s="4">
        <f>IF(Table134[[#This Row],[Embarked]]="S",1,0)</f>
        <v>0</v>
      </c>
      <c r="N523" s="4">
        <f>IF(Table134[[#This Row],[Embarked]]="C",1,0)</f>
        <v>1</v>
      </c>
      <c r="O523" s="4">
        <f>IF(Table134[[#This Row],[Sex]]="male",1,0)</f>
        <v>1</v>
      </c>
      <c r="P523" s="4">
        <v>1</v>
      </c>
      <c r="AC523" s="12">
        <f>SUMPRODUCT(Table13[[#This Row],[SibSp]:[Ones]],$R$4:$AA$4)</f>
        <v>0.34336282526803708</v>
      </c>
      <c r="AD523" s="12">
        <f>SUMPRODUCT(Table134[[#This Row],[SibSp]:[Ones]],$R$5:$AA$5)</f>
        <v>-2.536345175661876</v>
      </c>
      <c r="AE523" s="11">
        <f t="shared" si="24"/>
        <v>0.34336282526803708</v>
      </c>
      <c r="AF523" s="11">
        <f t="shared" si="25"/>
        <v>0</v>
      </c>
      <c r="AG523" s="11">
        <f t="shared" si="26"/>
        <v>0.34336282526803708</v>
      </c>
      <c r="AH523" s="11">
        <f>(Table134[[#This Row],[Survived]]-AG523)^2</f>
        <v>0.11789802977604856</v>
      </c>
    </row>
    <row r="524" spans="1:34" x14ac:dyDescent="0.25">
      <c r="A524" s="4">
        <v>1</v>
      </c>
      <c r="B524" s="4" t="s">
        <v>9</v>
      </c>
      <c r="C524" s="4">
        <v>1</v>
      </c>
      <c r="D524" s="4" t="s">
        <v>8</v>
      </c>
      <c r="E524" s="4">
        <v>50</v>
      </c>
      <c r="F524" s="5">
        <v>133.65</v>
      </c>
      <c r="G524" s="4">
        <v>2</v>
      </c>
      <c r="H524" s="4">
        <v>0</v>
      </c>
      <c r="I524" s="11">
        <f>Table134[[#This Row],[Age]]/$E$1</f>
        <v>0.625</v>
      </c>
      <c r="J524" s="11">
        <f>LOG10(Table134[[#This Row],[Fare]]+1)</f>
        <v>2.1292063577475293</v>
      </c>
      <c r="K524" s="4">
        <f>IF(Table134[[#This Row],[Pclass]]=1,1,0)</f>
        <v>1</v>
      </c>
      <c r="L524" s="4">
        <f>IF(Table134[[#This Row],[Pclass]]=2,1,0)</f>
        <v>0</v>
      </c>
      <c r="M524" s="4">
        <f>IF(Table134[[#This Row],[Embarked]]="S",1,0)</f>
        <v>1</v>
      </c>
      <c r="N524" s="4">
        <f>IF(Table134[[#This Row],[Embarked]]="C",1,0)</f>
        <v>0</v>
      </c>
      <c r="O524" s="4">
        <f>IF(Table134[[#This Row],[Sex]]="male",1,0)</f>
        <v>1</v>
      </c>
      <c r="P524" s="4">
        <v>1</v>
      </c>
      <c r="AC524" s="12">
        <f>SUMPRODUCT(Table13[[#This Row],[SibSp]:[Ones]],$R$4:$AA$4)</f>
        <v>0.25177518341128324</v>
      </c>
      <c r="AD524" s="12">
        <f>SUMPRODUCT(Table134[[#This Row],[SibSp]:[Ones]],$R$5:$AA$5)</f>
        <v>-2.6394751641658196</v>
      </c>
      <c r="AE524" s="11">
        <f t="shared" si="24"/>
        <v>0.25177518341128324</v>
      </c>
      <c r="AF524" s="11">
        <f t="shared" si="25"/>
        <v>0</v>
      </c>
      <c r="AG524" s="11">
        <f t="shared" si="26"/>
        <v>0.25177518341128324</v>
      </c>
      <c r="AH524" s="11">
        <f>(Table134[[#This Row],[Survived]]-AG524)^2</f>
        <v>0.55984037615921878</v>
      </c>
    </row>
    <row r="525" spans="1:34" x14ac:dyDescent="0.25">
      <c r="A525" s="4">
        <v>0</v>
      </c>
      <c r="B525" s="4" t="s">
        <v>11</v>
      </c>
      <c r="C525" s="4">
        <v>3</v>
      </c>
      <c r="D525" s="4" t="s">
        <v>8</v>
      </c>
      <c r="E525" s="4">
        <v>40</v>
      </c>
      <c r="F525" s="5">
        <v>7.2249999999999996</v>
      </c>
      <c r="G525" s="4">
        <v>0</v>
      </c>
      <c r="H525" s="4">
        <v>0</v>
      </c>
      <c r="I525" s="11">
        <f>Table134[[#This Row],[Age]]/$E$1</f>
        <v>0.5</v>
      </c>
      <c r="J525" s="11">
        <f>LOG10(Table134[[#This Row],[Fare]]+1)</f>
        <v>0.91513590662201194</v>
      </c>
      <c r="K525" s="4">
        <f>IF(Table134[[#This Row],[Pclass]]=1,1,0)</f>
        <v>0</v>
      </c>
      <c r="L525" s="4">
        <f>IF(Table134[[#This Row],[Pclass]]=2,1,0)</f>
        <v>0</v>
      </c>
      <c r="M525" s="4">
        <f>IF(Table134[[#This Row],[Embarked]]="S",1,0)</f>
        <v>0</v>
      </c>
      <c r="N525" s="4">
        <f>IF(Table134[[#This Row],[Embarked]]="C",1,0)</f>
        <v>1</v>
      </c>
      <c r="O525" s="4">
        <f>IF(Table134[[#This Row],[Sex]]="male",1,0)</f>
        <v>1</v>
      </c>
      <c r="P525" s="4">
        <v>1</v>
      </c>
      <c r="AC525" s="12">
        <f>SUMPRODUCT(Table13[[#This Row],[SibSp]:[Ones]],$R$4:$AA$4)</f>
        <v>7.3836467358096569E-2</v>
      </c>
      <c r="AD525" s="12">
        <f>SUMPRODUCT(Table134[[#This Row],[SibSp]:[Ones]],$R$5:$AA$5)</f>
        <v>-0.89751464741463083</v>
      </c>
      <c r="AE525" s="11">
        <f t="shared" si="24"/>
        <v>7.3836467358096569E-2</v>
      </c>
      <c r="AF525" s="11">
        <f t="shared" si="25"/>
        <v>0</v>
      </c>
      <c r="AG525" s="11">
        <f t="shared" si="26"/>
        <v>7.3836467358096569E-2</v>
      </c>
      <c r="AH525" s="11">
        <f>(Table134[[#This Row],[Survived]]-AG525)^2</f>
        <v>5.4518239119232597E-3</v>
      </c>
    </row>
    <row r="526" spans="1:34" x14ac:dyDescent="0.25">
      <c r="A526" s="4">
        <v>0</v>
      </c>
      <c r="B526" s="4" t="s">
        <v>9</v>
      </c>
      <c r="C526" s="4">
        <v>1</v>
      </c>
      <c r="D526" s="4" t="s">
        <v>8</v>
      </c>
      <c r="E526" s="4">
        <v>47</v>
      </c>
      <c r="F526" s="5">
        <v>25.587499999999999</v>
      </c>
      <c r="G526" s="4">
        <v>0</v>
      </c>
      <c r="H526" s="4">
        <v>0</v>
      </c>
      <c r="I526" s="11">
        <f>Table134[[#This Row],[Age]]/$E$1</f>
        <v>0.58750000000000002</v>
      </c>
      <c r="J526" s="11">
        <f>LOG10(Table134[[#This Row],[Fare]]+1)</f>
        <v>1.4246775029107854</v>
      </c>
      <c r="K526" s="4">
        <f>IF(Table134[[#This Row],[Pclass]]=1,1,0)</f>
        <v>1</v>
      </c>
      <c r="L526" s="4">
        <f>IF(Table134[[#This Row],[Pclass]]=2,1,0)</f>
        <v>0</v>
      </c>
      <c r="M526" s="4">
        <f>IF(Table134[[#This Row],[Embarked]]="S",1,0)</f>
        <v>1</v>
      </c>
      <c r="N526" s="4">
        <f>IF(Table134[[#This Row],[Embarked]]="C",1,0)</f>
        <v>0</v>
      </c>
      <c r="O526" s="4">
        <f>IF(Table134[[#This Row],[Sex]]="male",1,0)</f>
        <v>1</v>
      </c>
      <c r="P526" s="4">
        <v>1</v>
      </c>
      <c r="AC526" s="12">
        <f>SUMPRODUCT(Table13[[#This Row],[SibSp]:[Ones]],$R$4:$AA$4)</f>
        <v>0.35431334002959358</v>
      </c>
      <c r="AD526" s="12">
        <f>SUMPRODUCT(Table134[[#This Row],[SibSp]:[Ones]],$R$5:$AA$5)</f>
        <v>-1.9760141606841499</v>
      </c>
      <c r="AE526" s="11">
        <f t="shared" si="24"/>
        <v>0.35431334002959358</v>
      </c>
      <c r="AF526" s="11">
        <f t="shared" si="25"/>
        <v>0</v>
      </c>
      <c r="AG526" s="11">
        <f t="shared" si="26"/>
        <v>0.35431334002959358</v>
      </c>
      <c r="AH526" s="11">
        <f>(Table134[[#This Row],[Survived]]-AG526)^2</f>
        <v>0.12553794292292642</v>
      </c>
    </row>
    <row r="527" spans="1:34" x14ac:dyDescent="0.25">
      <c r="A527" s="4">
        <v>0</v>
      </c>
      <c r="B527" s="4" t="s">
        <v>9</v>
      </c>
      <c r="C527" s="4">
        <v>3</v>
      </c>
      <c r="D527" s="4" t="s">
        <v>8</v>
      </c>
      <c r="E527" s="4">
        <v>36</v>
      </c>
      <c r="F527" s="5">
        <v>7.4958</v>
      </c>
      <c r="G527" s="4">
        <v>0</v>
      </c>
      <c r="H527" s="4">
        <v>0</v>
      </c>
      <c r="I527" s="11">
        <f>Table134[[#This Row],[Age]]/$E$1</f>
        <v>0.45</v>
      </c>
      <c r="J527" s="11">
        <f>LOG10(Table134[[#This Row],[Fare]]+1)</f>
        <v>0.92920428011230582</v>
      </c>
      <c r="K527" s="4">
        <f>IF(Table134[[#This Row],[Pclass]]=1,1,0)</f>
        <v>0</v>
      </c>
      <c r="L527" s="4">
        <f>IF(Table134[[#This Row],[Pclass]]=2,1,0)</f>
        <v>0</v>
      </c>
      <c r="M527" s="4">
        <f>IF(Table134[[#This Row],[Embarked]]="S",1,0)</f>
        <v>1</v>
      </c>
      <c r="N527" s="4">
        <f>IF(Table134[[#This Row],[Embarked]]="C",1,0)</f>
        <v>0</v>
      </c>
      <c r="O527" s="4">
        <f>IF(Table134[[#This Row],[Sex]]="male",1,0)</f>
        <v>1</v>
      </c>
      <c r="P527" s="4">
        <v>1</v>
      </c>
      <c r="AC527" s="12">
        <f>SUMPRODUCT(Table13[[#This Row],[SibSp]:[Ones]],$R$4:$AA$4)</f>
        <v>3.5377936824938061E-2</v>
      </c>
      <c r="AD527" s="12">
        <f>SUMPRODUCT(Table134[[#This Row],[SibSp]:[Ones]],$R$5:$AA$5)</f>
        <v>-1.5063337966237504</v>
      </c>
      <c r="AE527" s="11">
        <f t="shared" si="24"/>
        <v>3.5377936824938061E-2</v>
      </c>
      <c r="AF527" s="11">
        <f t="shared" si="25"/>
        <v>0</v>
      </c>
      <c r="AG527" s="11">
        <f t="shared" si="26"/>
        <v>3.5377936824938061E-2</v>
      </c>
      <c r="AH527" s="11">
        <f>(Table134[[#This Row],[Survived]]-AG527)^2</f>
        <v>1.2515984139893086E-3</v>
      </c>
    </row>
    <row r="528" spans="1:34" x14ac:dyDescent="0.25">
      <c r="A528" s="4">
        <v>1</v>
      </c>
      <c r="B528" s="4" t="s">
        <v>9</v>
      </c>
      <c r="C528" s="4">
        <v>3</v>
      </c>
      <c r="D528" s="4" t="s">
        <v>8</v>
      </c>
      <c r="E528" s="4">
        <v>20</v>
      </c>
      <c r="F528" s="5">
        <v>7.9249999999999998</v>
      </c>
      <c r="G528" s="4">
        <v>1</v>
      </c>
      <c r="H528" s="4">
        <v>0</v>
      </c>
      <c r="I528" s="11">
        <f>Table134[[#This Row],[Age]]/$E$1</f>
        <v>0.25</v>
      </c>
      <c r="J528" s="11">
        <f>LOG10(Table134[[#This Row],[Fare]]+1)</f>
        <v>0.95060822478423079</v>
      </c>
      <c r="K528" s="4">
        <f>IF(Table134[[#This Row],[Pclass]]=1,1,0)</f>
        <v>0</v>
      </c>
      <c r="L528" s="4">
        <f>IF(Table134[[#This Row],[Pclass]]=2,1,0)</f>
        <v>0</v>
      </c>
      <c r="M528" s="4">
        <f>IF(Table134[[#This Row],[Embarked]]="S",1,0)</f>
        <v>1</v>
      </c>
      <c r="N528" s="4">
        <f>IF(Table134[[#This Row],[Embarked]]="C",1,0)</f>
        <v>0</v>
      </c>
      <c r="O528" s="4">
        <f>IF(Table134[[#This Row],[Sex]]="male",1,0)</f>
        <v>1</v>
      </c>
      <c r="P528" s="4">
        <v>1</v>
      </c>
      <c r="AC528" s="12">
        <f>SUMPRODUCT(Table13[[#This Row],[SibSp]:[Ones]],$R$4:$AA$4)</f>
        <v>9.4904205458754776E-2</v>
      </c>
      <c r="AD528" s="12">
        <f>SUMPRODUCT(Table134[[#This Row],[SibSp]:[Ones]],$R$5:$AA$5)</f>
        <v>-1.6542887319733455</v>
      </c>
      <c r="AE528" s="11">
        <f t="shared" si="24"/>
        <v>9.4904205458754776E-2</v>
      </c>
      <c r="AF528" s="11">
        <f t="shared" si="25"/>
        <v>0</v>
      </c>
      <c r="AG528" s="11">
        <f t="shared" si="26"/>
        <v>9.4904205458754776E-2</v>
      </c>
      <c r="AH528" s="11">
        <f>(Table134[[#This Row],[Survived]]-AG528)^2</f>
        <v>0.81919839729624799</v>
      </c>
    </row>
    <row r="529" spans="1:34" x14ac:dyDescent="0.25">
      <c r="A529" s="4">
        <v>0</v>
      </c>
      <c r="B529" s="4" t="s">
        <v>9</v>
      </c>
      <c r="C529" s="4">
        <v>2</v>
      </c>
      <c r="D529" s="4" t="s">
        <v>8</v>
      </c>
      <c r="E529" s="4">
        <v>32</v>
      </c>
      <c r="F529" s="5">
        <v>73.5</v>
      </c>
      <c r="G529" s="4">
        <v>2</v>
      </c>
      <c r="H529" s="4">
        <v>0</v>
      </c>
      <c r="I529" s="11">
        <f>Table134[[#This Row],[Age]]/$E$1</f>
        <v>0.4</v>
      </c>
      <c r="J529" s="11">
        <f>LOG10(Table134[[#This Row],[Fare]]+1)</f>
        <v>1.8721562727482928</v>
      </c>
      <c r="K529" s="4">
        <f>IF(Table134[[#This Row],[Pclass]]=1,1,0)</f>
        <v>0</v>
      </c>
      <c r="L529" s="4">
        <f>IF(Table134[[#This Row],[Pclass]]=2,1,0)</f>
        <v>1</v>
      </c>
      <c r="M529" s="4">
        <f>IF(Table134[[#This Row],[Embarked]]="S",1,0)</f>
        <v>1</v>
      </c>
      <c r="N529" s="4">
        <f>IF(Table134[[#This Row],[Embarked]]="C",1,0)</f>
        <v>0</v>
      </c>
      <c r="O529" s="4">
        <f>IF(Table134[[#This Row],[Sex]]="male",1,0)</f>
        <v>1</v>
      </c>
      <c r="P529" s="4">
        <v>1</v>
      </c>
      <c r="AC529" s="12">
        <f>SUMPRODUCT(Table13[[#This Row],[SibSp]:[Ones]],$R$4:$AA$4)</f>
        <v>0.19334990142493713</v>
      </c>
      <c r="AD529" s="12">
        <f>SUMPRODUCT(Table134[[#This Row],[SibSp]:[Ones]],$R$5:$AA$5)</f>
        <v>-2.2665163991322048</v>
      </c>
      <c r="AE529" s="11">
        <f t="shared" si="24"/>
        <v>0.19334990142493713</v>
      </c>
      <c r="AF529" s="11">
        <f t="shared" si="25"/>
        <v>0</v>
      </c>
      <c r="AG529" s="11">
        <f t="shared" si="26"/>
        <v>0.19334990142493713</v>
      </c>
      <c r="AH529" s="11">
        <f>(Table134[[#This Row],[Survived]]-AG529)^2</f>
        <v>3.7384184381032907E-2</v>
      </c>
    </row>
    <row r="530" spans="1:34" x14ac:dyDescent="0.25">
      <c r="A530" s="4">
        <v>0</v>
      </c>
      <c r="B530" s="4" t="s">
        <v>9</v>
      </c>
      <c r="C530" s="4">
        <v>2</v>
      </c>
      <c r="D530" s="4" t="s">
        <v>8</v>
      </c>
      <c r="E530" s="4">
        <v>25</v>
      </c>
      <c r="F530" s="5">
        <v>13</v>
      </c>
      <c r="G530" s="4">
        <v>0</v>
      </c>
      <c r="H530" s="4">
        <v>0</v>
      </c>
      <c r="I530" s="11">
        <f>Table134[[#This Row],[Age]]/$E$1</f>
        <v>0.3125</v>
      </c>
      <c r="J530" s="11">
        <f>LOG10(Table134[[#This Row],[Fare]]+1)</f>
        <v>1.146128035678238</v>
      </c>
      <c r="K530" s="4">
        <f>IF(Table134[[#This Row],[Pclass]]=1,1,0)</f>
        <v>0</v>
      </c>
      <c r="L530" s="4">
        <f>IF(Table134[[#This Row],[Pclass]]=2,1,0)</f>
        <v>1</v>
      </c>
      <c r="M530" s="4">
        <f>IF(Table134[[#This Row],[Embarked]]="S",1,0)</f>
        <v>1</v>
      </c>
      <c r="N530" s="4">
        <f>IF(Table134[[#This Row],[Embarked]]="C",1,0)</f>
        <v>0</v>
      </c>
      <c r="O530" s="4">
        <f>IF(Table134[[#This Row],[Sex]]="male",1,0)</f>
        <v>1</v>
      </c>
      <c r="P530" s="4">
        <v>1</v>
      </c>
      <c r="AC530" s="12">
        <f>SUMPRODUCT(Table13[[#This Row],[SibSp]:[Ones]],$R$4:$AA$4)</f>
        <v>0.32380989101348923</v>
      </c>
      <c r="AD530" s="12">
        <f>SUMPRODUCT(Table134[[#This Row],[SibSp]:[Ones]],$R$5:$AA$5)</f>
        <v>-1.5946936762473654</v>
      </c>
      <c r="AE530" s="11">
        <f t="shared" si="24"/>
        <v>0.32380989101348923</v>
      </c>
      <c r="AF530" s="11">
        <f t="shared" si="25"/>
        <v>0</v>
      </c>
      <c r="AG530" s="11">
        <f t="shared" si="26"/>
        <v>0.32380989101348923</v>
      </c>
      <c r="AH530" s="11">
        <f>(Table134[[#This Row],[Survived]]-AG530)^2</f>
        <v>0.10485284551816777</v>
      </c>
    </row>
    <row r="531" spans="1:34" x14ac:dyDescent="0.25">
      <c r="A531" s="4">
        <v>0</v>
      </c>
      <c r="B531" s="4" t="s">
        <v>9</v>
      </c>
      <c r="C531" s="4">
        <v>3</v>
      </c>
      <c r="D531" s="4" t="s">
        <v>8</v>
      </c>
      <c r="E531" s="4">
        <v>43</v>
      </c>
      <c r="F531" s="5">
        <v>8.0500000000000007</v>
      </c>
      <c r="G531" s="4">
        <v>0</v>
      </c>
      <c r="H531" s="4">
        <v>0</v>
      </c>
      <c r="I531" s="11">
        <f>Table134[[#This Row],[Age]]/$E$1</f>
        <v>0.53749999999999998</v>
      </c>
      <c r="J531" s="11">
        <f>LOG10(Table134[[#This Row],[Fare]]+1)</f>
        <v>0.9566485792052033</v>
      </c>
      <c r="K531" s="4">
        <f>IF(Table134[[#This Row],[Pclass]]=1,1,0)</f>
        <v>0</v>
      </c>
      <c r="L531" s="4">
        <f>IF(Table134[[#This Row],[Pclass]]=2,1,0)</f>
        <v>0</v>
      </c>
      <c r="M531" s="4">
        <f>IF(Table134[[#This Row],[Embarked]]="S",1,0)</f>
        <v>1</v>
      </c>
      <c r="N531" s="4">
        <f>IF(Table134[[#This Row],[Embarked]]="C",1,0)</f>
        <v>0</v>
      </c>
      <c r="O531" s="4">
        <f>IF(Table134[[#This Row],[Sex]]="male",1,0)</f>
        <v>1</v>
      </c>
      <c r="P531" s="4">
        <v>1</v>
      </c>
      <c r="AC531" s="12">
        <f>SUMPRODUCT(Table13[[#This Row],[SibSp]:[Ones]],$R$4:$AA$4)</f>
        <v>-1.397373096290111E-2</v>
      </c>
      <c r="AD531" s="12">
        <f>SUMPRODUCT(Table134[[#This Row],[SibSp]:[Ones]],$R$5:$AA$5)</f>
        <v>-1.5146392511450484</v>
      </c>
      <c r="AE531" s="11">
        <f t="shared" si="24"/>
        <v>0</v>
      </c>
      <c r="AF531" s="11">
        <f t="shared" si="25"/>
        <v>0</v>
      </c>
      <c r="AG531" s="11">
        <f t="shared" si="26"/>
        <v>0</v>
      </c>
      <c r="AH531" s="11">
        <f>(Table134[[#This Row],[Survived]]-AG531)^2</f>
        <v>0</v>
      </c>
    </row>
    <row r="532" spans="1:34" x14ac:dyDescent="0.25">
      <c r="A532" s="4">
        <v>1</v>
      </c>
      <c r="B532" s="4" t="s">
        <v>9</v>
      </c>
      <c r="C532" s="4">
        <v>2</v>
      </c>
      <c r="D532" s="4" t="s">
        <v>10</v>
      </c>
      <c r="E532" s="4">
        <v>40</v>
      </c>
      <c r="F532" s="5">
        <v>39</v>
      </c>
      <c r="G532" s="4">
        <v>1</v>
      </c>
      <c r="H532" s="4">
        <v>1</v>
      </c>
      <c r="I532" s="11">
        <f>Table134[[#This Row],[Age]]/$E$1</f>
        <v>0.5</v>
      </c>
      <c r="J532" s="11">
        <f>LOG10(Table134[[#This Row],[Fare]]+1)</f>
        <v>1.6020599913279623</v>
      </c>
      <c r="K532" s="4">
        <f>IF(Table134[[#This Row],[Pclass]]=1,1,0)</f>
        <v>0</v>
      </c>
      <c r="L532" s="4">
        <f>IF(Table134[[#This Row],[Pclass]]=2,1,0)</f>
        <v>1</v>
      </c>
      <c r="M532" s="4">
        <f>IF(Table134[[#This Row],[Embarked]]="S",1,0)</f>
        <v>1</v>
      </c>
      <c r="N532" s="4">
        <f>IF(Table134[[#This Row],[Embarked]]="C",1,0)</f>
        <v>0</v>
      </c>
      <c r="O532" s="4">
        <f>IF(Table134[[#This Row],[Sex]]="male",1,0)</f>
        <v>0</v>
      </c>
      <c r="P532" s="4">
        <v>1</v>
      </c>
      <c r="AC532" s="12">
        <f>SUMPRODUCT(Table13[[#This Row],[SibSp]:[Ones]],$R$4:$AA$4)</f>
        <v>0.65368670666915552</v>
      </c>
      <c r="AD532" s="12">
        <f>SUMPRODUCT(Table134[[#This Row],[SibSp]:[Ones]],$R$5:$AA$5)</f>
        <v>-2.2830231649757664</v>
      </c>
      <c r="AE532" s="11">
        <f t="shared" si="24"/>
        <v>0.65368670666915552</v>
      </c>
      <c r="AF532" s="11">
        <f t="shared" si="25"/>
        <v>0</v>
      </c>
      <c r="AG532" s="11">
        <f t="shared" si="26"/>
        <v>0.65368670666915552</v>
      </c>
      <c r="AH532" s="11">
        <f>(Table134[[#This Row],[Survived]]-AG532)^2</f>
        <v>0.11993289713765554</v>
      </c>
    </row>
    <row r="533" spans="1:34" x14ac:dyDescent="0.25">
      <c r="A533" s="4">
        <v>0</v>
      </c>
      <c r="B533" s="4" t="s">
        <v>9</v>
      </c>
      <c r="C533" s="4">
        <v>1</v>
      </c>
      <c r="D533" s="4" t="s">
        <v>8</v>
      </c>
      <c r="E533" s="4">
        <v>31</v>
      </c>
      <c r="F533" s="5">
        <v>52</v>
      </c>
      <c r="G533" s="4">
        <v>1</v>
      </c>
      <c r="H533" s="4">
        <v>0</v>
      </c>
      <c r="I533" s="11">
        <f>Table134[[#This Row],[Age]]/$E$1</f>
        <v>0.38750000000000001</v>
      </c>
      <c r="J533" s="11">
        <f>LOG10(Table134[[#This Row],[Fare]]+1)</f>
        <v>1.7242758696007889</v>
      </c>
      <c r="K533" s="4">
        <f>IF(Table134[[#This Row],[Pclass]]=1,1,0)</f>
        <v>1</v>
      </c>
      <c r="L533" s="4">
        <f>IF(Table134[[#This Row],[Pclass]]=2,1,0)</f>
        <v>0</v>
      </c>
      <c r="M533" s="4">
        <f>IF(Table134[[#This Row],[Embarked]]="S",1,0)</f>
        <v>1</v>
      </c>
      <c r="N533" s="4">
        <f>IF(Table134[[#This Row],[Embarked]]="C",1,0)</f>
        <v>0</v>
      </c>
      <c r="O533" s="4">
        <f>IF(Table134[[#This Row],[Sex]]="male",1,0)</f>
        <v>1</v>
      </c>
      <c r="P533" s="4">
        <v>1</v>
      </c>
      <c r="AC533" s="12">
        <f>SUMPRODUCT(Table13[[#This Row],[SibSp]:[Ones]],$R$4:$AA$4)</f>
        <v>0.42718852295071447</v>
      </c>
      <c r="AD533" s="12">
        <f>SUMPRODUCT(Table134[[#This Row],[SibSp]:[Ones]],$R$5:$AA$5)</f>
        <v>-2.2968920912483073</v>
      </c>
      <c r="AE533" s="11">
        <f t="shared" si="24"/>
        <v>0.42718852295071447</v>
      </c>
      <c r="AF533" s="11">
        <f t="shared" si="25"/>
        <v>0</v>
      </c>
      <c r="AG533" s="11">
        <f t="shared" si="26"/>
        <v>0.42718852295071447</v>
      </c>
      <c r="AH533" s="11">
        <f>(Table134[[#This Row],[Survived]]-AG533)^2</f>
        <v>0.18249003414081311</v>
      </c>
    </row>
    <row r="534" spans="1:34" x14ac:dyDescent="0.25">
      <c r="A534" s="4">
        <v>0</v>
      </c>
      <c r="B534" s="4" t="s">
        <v>9</v>
      </c>
      <c r="C534" s="4">
        <v>2</v>
      </c>
      <c r="D534" s="4" t="s">
        <v>8</v>
      </c>
      <c r="E534" s="4">
        <v>70</v>
      </c>
      <c r="F534" s="5">
        <v>10.5</v>
      </c>
      <c r="G534" s="4">
        <v>0</v>
      </c>
      <c r="H534" s="4">
        <v>0</v>
      </c>
      <c r="I534" s="11">
        <f>Table134[[#This Row],[Age]]/$E$1</f>
        <v>0.875</v>
      </c>
      <c r="J534" s="11">
        <f>LOG10(Table134[[#This Row],[Fare]]+1)</f>
        <v>1.0606978403536116</v>
      </c>
      <c r="K534" s="4">
        <f>IF(Table134[[#This Row],[Pclass]]=1,1,0)</f>
        <v>0</v>
      </c>
      <c r="L534" s="4">
        <f>IF(Table134[[#This Row],[Pclass]]=2,1,0)</f>
        <v>1</v>
      </c>
      <c r="M534" s="4">
        <f>IF(Table134[[#This Row],[Embarked]]="S",1,0)</f>
        <v>1</v>
      </c>
      <c r="N534" s="4">
        <f>IF(Table134[[#This Row],[Embarked]]="C",1,0)</f>
        <v>0</v>
      </c>
      <c r="O534" s="4">
        <f>IF(Table134[[#This Row],[Sex]]="male",1,0)</f>
        <v>1</v>
      </c>
      <c r="P534" s="4">
        <v>1</v>
      </c>
      <c r="AC534" s="12">
        <f>SUMPRODUCT(Table13[[#This Row],[SibSp]:[Ones]],$R$4:$AA$4)</f>
        <v>-6.0158479022814904E-3</v>
      </c>
      <c r="AD534" s="12">
        <f>SUMPRODUCT(Table134[[#This Row],[SibSp]:[Ones]],$R$5:$AA$5)</f>
        <v>-1.4853175567483732</v>
      </c>
      <c r="AE534" s="11">
        <f t="shared" si="24"/>
        <v>0</v>
      </c>
      <c r="AF534" s="11">
        <f t="shared" si="25"/>
        <v>0</v>
      </c>
      <c r="AG534" s="11">
        <f t="shared" si="26"/>
        <v>0</v>
      </c>
      <c r="AH534" s="11">
        <f>(Table134[[#This Row],[Survived]]-AG534)^2</f>
        <v>0</v>
      </c>
    </row>
    <row r="535" spans="1:34" x14ac:dyDescent="0.25">
      <c r="A535" s="4">
        <v>1</v>
      </c>
      <c r="B535" s="4" t="s">
        <v>9</v>
      </c>
      <c r="C535" s="4">
        <v>2</v>
      </c>
      <c r="D535" s="4" t="s">
        <v>8</v>
      </c>
      <c r="E535" s="4">
        <v>31</v>
      </c>
      <c r="F535" s="5">
        <v>13</v>
      </c>
      <c r="G535" s="4">
        <v>0</v>
      </c>
      <c r="H535" s="4">
        <v>0</v>
      </c>
      <c r="I535" s="11">
        <f>Table134[[#This Row],[Age]]/$E$1</f>
        <v>0.38750000000000001</v>
      </c>
      <c r="J535" s="11">
        <f>LOG10(Table134[[#This Row],[Fare]]+1)</f>
        <v>1.146128035678238</v>
      </c>
      <c r="K535" s="4">
        <f>IF(Table134[[#This Row],[Pclass]]=1,1,0)</f>
        <v>0</v>
      </c>
      <c r="L535" s="4">
        <f>IF(Table134[[#This Row],[Pclass]]=2,1,0)</f>
        <v>1</v>
      </c>
      <c r="M535" s="4">
        <f>IF(Table134[[#This Row],[Embarked]]="S",1,0)</f>
        <v>1</v>
      </c>
      <c r="N535" s="4">
        <f>IF(Table134[[#This Row],[Embarked]]="C",1,0)</f>
        <v>0</v>
      </c>
      <c r="O535" s="4">
        <f>IF(Table134[[#This Row],[Sex]]="male",1,0)</f>
        <v>1</v>
      </c>
      <c r="P535" s="4">
        <v>1</v>
      </c>
      <c r="AC535" s="12">
        <f>SUMPRODUCT(Table13[[#This Row],[SibSp]:[Ones]],$R$4:$AA$4)</f>
        <v>0.28037969818068265</v>
      </c>
      <c r="AD535" s="12">
        <f>SUMPRODUCT(Table134[[#This Row],[SibSp]:[Ones]],$R$5:$AA$5)</f>
        <v>-1.5871905394239698</v>
      </c>
      <c r="AE535" s="11">
        <f t="shared" si="24"/>
        <v>0.28037969818068265</v>
      </c>
      <c r="AF535" s="11">
        <f t="shared" si="25"/>
        <v>0</v>
      </c>
      <c r="AG535" s="11">
        <f t="shared" si="26"/>
        <v>0.28037969818068265</v>
      </c>
      <c r="AH535" s="11">
        <f>(Table134[[#This Row],[Survived]]-AG535)^2</f>
        <v>0.5178533787905254</v>
      </c>
    </row>
    <row r="536" spans="1:34" x14ac:dyDescent="0.25">
      <c r="A536" s="4">
        <v>0</v>
      </c>
      <c r="B536" s="4" t="s">
        <v>9</v>
      </c>
      <c r="C536" s="4">
        <v>3</v>
      </c>
      <c r="D536" s="4" t="s">
        <v>8</v>
      </c>
      <c r="E536" s="4">
        <v>18</v>
      </c>
      <c r="F536" s="5">
        <v>7.7750000000000004</v>
      </c>
      <c r="G536" s="4">
        <v>0</v>
      </c>
      <c r="H536" s="4">
        <v>0</v>
      </c>
      <c r="I536" s="11">
        <f>Table134[[#This Row],[Age]]/$E$1</f>
        <v>0.22500000000000001</v>
      </c>
      <c r="J536" s="11">
        <f>LOG10(Table134[[#This Row],[Fare]]+1)</f>
        <v>0.94324712513786169</v>
      </c>
      <c r="K536" s="4">
        <f>IF(Table134[[#This Row],[Pclass]]=1,1,0)</f>
        <v>0</v>
      </c>
      <c r="L536" s="4">
        <f>IF(Table134[[#This Row],[Pclass]]=2,1,0)</f>
        <v>0</v>
      </c>
      <c r="M536" s="4">
        <f>IF(Table134[[#This Row],[Embarked]]="S",1,0)</f>
        <v>1</v>
      </c>
      <c r="N536" s="4">
        <f>IF(Table134[[#This Row],[Embarked]]="C",1,0)</f>
        <v>0</v>
      </c>
      <c r="O536" s="4">
        <f>IF(Table134[[#This Row],[Sex]]="male",1,0)</f>
        <v>1</v>
      </c>
      <c r="P536" s="4">
        <v>1</v>
      </c>
      <c r="AC536" s="12">
        <f>SUMPRODUCT(Table13[[#This Row],[SibSp]:[Ones]],$R$4:$AA$4)</f>
        <v>0.16634234887198251</v>
      </c>
      <c r="AD536" s="12">
        <f>SUMPRODUCT(Table134[[#This Row],[SibSp]:[Ones]],$R$5:$AA$5)</f>
        <v>-1.5375721054145337</v>
      </c>
      <c r="AE536" s="11">
        <f t="shared" si="24"/>
        <v>0.16634234887198251</v>
      </c>
      <c r="AF536" s="11">
        <f t="shared" si="25"/>
        <v>0</v>
      </c>
      <c r="AG536" s="11">
        <f t="shared" si="26"/>
        <v>0.16634234887198251</v>
      </c>
      <c r="AH536" s="11">
        <f>(Table134[[#This Row],[Survived]]-AG536)^2</f>
        <v>2.7669777028248344E-2</v>
      </c>
    </row>
    <row r="537" spans="1:34" x14ac:dyDescent="0.25">
      <c r="A537" s="4">
        <v>0</v>
      </c>
      <c r="B537" s="4" t="s">
        <v>9</v>
      </c>
      <c r="C537" s="4">
        <v>3</v>
      </c>
      <c r="D537" s="4" t="s">
        <v>8</v>
      </c>
      <c r="E537" s="4">
        <v>24.5</v>
      </c>
      <c r="F537" s="5">
        <v>8.0500000000000007</v>
      </c>
      <c r="G537" s="4">
        <v>0</v>
      </c>
      <c r="H537" s="4">
        <v>0</v>
      </c>
      <c r="I537" s="11">
        <f>Table134[[#This Row],[Age]]/$E$1</f>
        <v>0.30625000000000002</v>
      </c>
      <c r="J537" s="11">
        <f>LOG10(Table134[[#This Row],[Fare]]+1)</f>
        <v>0.9566485792052033</v>
      </c>
      <c r="K537" s="4">
        <f>IF(Table134[[#This Row],[Pclass]]=1,1,0)</f>
        <v>0</v>
      </c>
      <c r="L537" s="4">
        <f>IF(Table134[[#This Row],[Pclass]]=2,1,0)</f>
        <v>0</v>
      </c>
      <c r="M537" s="4">
        <f>IF(Table134[[#This Row],[Embarked]]="S",1,0)</f>
        <v>1</v>
      </c>
      <c r="N537" s="4">
        <f>IF(Table134[[#This Row],[Embarked]]="C",1,0)</f>
        <v>0</v>
      </c>
      <c r="O537" s="4">
        <f>IF(Table134[[#This Row],[Sex]]="male",1,0)</f>
        <v>1</v>
      </c>
      <c r="P537" s="4">
        <v>1</v>
      </c>
      <c r="AC537" s="12">
        <f>SUMPRODUCT(Table13[[#This Row],[SibSp]:[Ones]],$R$4:$AA$4)</f>
        <v>0.11993603027158584</v>
      </c>
      <c r="AD537" s="12">
        <f>SUMPRODUCT(Table134[[#This Row],[SibSp]:[Ones]],$R$5:$AA$5)</f>
        <v>-1.5377739230171843</v>
      </c>
      <c r="AE537" s="11">
        <f t="shared" si="24"/>
        <v>0.11993603027158584</v>
      </c>
      <c r="AF537" s="11">
        <f t="shared" si="25"/>
        <v>0</v>
      </c>
      <c r="AG537" s="11">
        <f t="shared" si="26"/>
        <v>0.11993603027158584</v>
      </c>
      <c r="AH537" s="11">
        <f>(Table134[[#This Row],[Survived]]-AG537)^2</f>
        <v>1.4384651357306754E-2</v>
      </c>
    </row>
    <row r="538" spans="1:34" x14ac:dyDescent="0.25">
      <c r="A538" s="4">
        <v>1</v>
      </c>
      <c r="B538" s="4" t="s">
        <v>9</v>
      </c>
      <c r="C538" s="4">
        <v>3</v>
      </c>
      <c r="D538" s="4" t="s">
        <v>10</v>
      </c>
      <c r="E538" s="4">
        <v>18</v>
      </c>
      <c r="F538" s="5">
        <v>9.8416999999999994</v>
      </c>
      <c r="G538" s="4">
        <v>0</v>
      </c>
      <c r="H538" s="4">
        <v>0</v>
      </c>
      <c r="I538" s="11">
        <f>Table134[[#This Row],[Age]]/$E$1</f>
        <v>0.22500000000000001</v>
      </c>
      <c r="J538" s="11">
        <f>LOG10(Table134[[#This Row],[Fare]]+1)</f>
        <v>1.0350973857754964</v>
      </c>
      <c r="K538" s="4">
        <f>IF(Table134[[#This Row],[Pclass]]=1,1,0)</f>
        <v>0</v>
      </c>
      <c r="L538" s="4">
        <f>IF(Table134[[#This Row],[Pclass]]=2,1,0)</f>
        <v>0</v>
      </c>
      <c r="M538" s="4">
        <f>IF(Table134[[#This Row],[Embarked]]="S",1,0)</f>
        <v>1</v>
      </c>
      <c r="N538" s="4">
        <f>IF(Table134[[#This Row],[Embarked]]="C",1,0)</f>
        <v>0</v>
      </c>
      <c r="O538" s="4">
        <f>IF(Table134[[#This Row],[Sex]]="male",1,0)</f>
        <v>0</v>
      </c>
      <c r="P538" s="4">
        <v>1</v>
      </c>
      <c r="AC538" s="12">
        <f>SUMPRODUCT(Table13[[#This Row],[SibSp]:[Ones]],$R$4:$AA$4)</f>
        <v>0.6595404492644803</v>
      </c>
      <c r="AD538" s="12">
        <f>SUMPRODUCT(Table134[[#This Row],[SibSp]:[Ones]],$R$5:$AA$5)</f>
        <v>-1.5159465706093826</v>
      </c>
      <c r="AE538" s="11">
        <f t="shared" si="24"/>
        <v>0.6595404492644803</v>
      </c>
      <c r="AF538" s="11">
        <f t="shared" si="25"/>
        <v>0</v>
      </c>
      <c r="AG538" s="11">
        <f t="shared" si="26"/>
        <v>0.6595404492644803</v>
      </c>
      <c r="AH538" s="11">
        <f>(Table134[[#This Row],[Survived]]-AG538)^2</f>
        <v>0.11591270568703191</v>
      </c>
    </row>
    <row r="539" spans="1:34" x14ac:dyDescent="0.25">
      <c r="A539" s="4">
        <v>0</v>
      </c>
      <c r="B539" s="4" t="s">
        <v>9</v>
      </c>
      <c r="C539" s="4">
        <v>3</v>
      </c>
      <c r="D539" s="4" t="s">
        <v>10</v>
      </c>
      <c r="E539" s="4">
        <v>43</v>
      </c>
      <c r="F539" s="5">
        <v>46.9</v>
      </c>
      <c r="G539" s="4">
        <v>1</v>
      </c>
      <c r="H539" s="4">
        <v>6</v>
      </c>
      <c r="I539" s="11">
        <f>Table134[[#This Row],[Age]]/$E$1</f>
        <v>0.53749999999999998</v>
      </c>
      <c r="J539" s="11">
        <f>LOG10(Table134[[#This Row],[Fare]]+1)</f>
        <v>1.6803355134145632</v>
      </c>
      <c r="K539" s="4">
        <f>IF(Table134[[#This Row],[Pclass]]=1,1,0)</f>
        <v>0</v>
      </c>
      <c r="L539" s="4">
        <f>IF(Table134[[#This Row],[Pclass]]=2,1,0)</f>
        <v>0</v>
      </c>
      <c r="M539" s="4">
        <f>IF(Table134[[#This Row],[Embarked]]="S",1,0)</f>
        <v>1</v>
      </c>
      <c r="N539" s="4">
        <f>IF(Table134[[#This Row],[Embarked]]="C",1,0)</f>
        <v>0</v>
      </c>
      <c r="O539" s="4">
        <f>IF(Table134[[#This Row],[Sex]]="male",1,0)</f>
        <v>0</v>
      </c>
      <c r="P539" s="4">
        <v>1</v>
      </c>
      <c r="AC539" s="12">
        <f>SUMPRODUCT(Table13[[#This Row],[SibSp]:[Ones]],$R$4:$AA$4)</f>
        <v>0.36281998491420564</v>
      </c>
      <c r="AD539" s="12">
        <f>SUMPRODUCT(Table134[[#This Row],[SibSp]:[Ones]],$R$5:$AA$5)</f>
        <v>-4.3269659137981797</v>
      </c>
      <c r="AE539" s="11">
        <f t="shared" si="24"/>
        <v>0.36281998491420564</v>
      </c>
      <c r="AF539" s="11">
        <f t="shared" si="25"/>
        <v>0</v>
      </c>
      <c r="AG539" s="11">
        <f t="shared" si="26"/>
        <v>0.36281998491420564</v>
      </c>
      <c r="AH539" s="11">
        <f>(Table134[[#This Row],[Survived]]-AG539)^2</f>
        <v>0.1316383414531444</v>
      </c>
    </row>
    <row r="540" spans="1:34" x14ac:dyDescent="0.25">
      <c r="A540" s="4">
        <v>1</v>
      </c>
      <c r="B540" s="4" t="s">
        <v>11</v>
      </c>
      <c r="C540" s="4">
        <v>1</v>
      </c>
      <c r="D540" s="4" t="s">
        <v>8</v>
      </c>
      <c r="E540" s="4">
        <v>36</v>
      </c>
      <c r="F540" s="5">
        <v>512.32920000000001</v>
      </c>
      <c r="G540" s="4">
        <v>0</v>
      </c>
      <c r="H540" s="4">
        <v>1</v>
      </c>
      <c r="I540" s="11">
        <f>Table134[[#This Row],[Age]]/$E$1</f>
        <v>0.45</v>
      </c>
      <c r="J540" s="11">
        <f>LOG10(Table134[[#This Row],[Fare]]+1)</f>
        <v>2.7103959691861146</v>
      </c>
      <c r="K540" s="4">
        <f>IF(Table134[[#This Row],[Pclass]]=1,1,0)</f>
        <v>1</v>
      </c>
      <c r="L540" s="4">
        <f>IF(Table134[[#This Row],[Pclass]]=2,1,0)</f>
        <v>0</v>
      </c>
      <c r="M540" s="4">
        <f>IF(Table134[[#This Row],[Embarked]]="S",1,0)</f>
        <v>0</v>
      </c>
      <c r="N540" s="4">
        <f>IF(Table134[[#This Row],[Embarked]]="C",1,0)</f>
        <v>1</v>
      </c>
      <c r="O540" s="4">
        <f>IF(Table134[[#This Row],[Sex]]="male",1,0)</f>
        <v>1</v>
      </c>
      <c r="P540" s="4">
        <v>1</v>
      </c>
      <c r="AC540" s="12">
        <f>SUMPRODUCT(Table13[[#This Row],[SibSp]:[Ones]],$R$4:$AA$4)</f>
        <v>0.54881516547729681</v>
      </c>
      <c r="AD540" s="12">
        <f>SUMPRODUCT(Table134[[#This Row],[SibSp]:[Ones]],$R$5:$AA$5)</f>
        <v>-2.5816490156353877</v>
      </c>
      <c r="AE540" s="11">
        <f t="shared" si="24"/>
        <v>0.54881516547729681</v>
      </c>
      <c r="AF540" s="11">
        <f t="shared" si="25"/>
        <v>0</v>
      </c>
      <c r="AG540" s="11">
        <f t="shared" si="26"/>
        <v>0.54881516547729681</v>
      </c>
      <c r="AH540" s="11">
        <f>(Table134[[#This Row],[Survived]]-AG540)^2</f>
        <v>0.20356775490327905</v>
      </c>
    </row>
    <row r="541" spans="1:34" x14ac:dyDescent="0.25">
      <c r="A541" s="4">
        <v>1</v>
      </c>
      <c r="B541" s="4" t="s">
        <v>11</v>
      </c>
      <c r="C541" s="4">
        <v>1</v>
      </c>
      <c r="D541" s="4" t="s">
        <v>8</v>
      </c>
      <c r="E541" s="4">
        <v>27</v>
      </c>
      <c r="F541" s="5">
        <v>76.729200000000006</v>
      </c>
      <c r="G541" s="4">
        <v>0</v>
      </c>
      <c r="H541" s="4">
        <v>0</v>
      </c>
      <c r="I541" s="11">
        <f>Table134[[#This Row],[Age]]/$E$1</f>
        <v>0.33750000000000002</v>
      </c>
      <c r="J541" s="11">
        <f>LOG10(Table134[[#This Row],[Fare]]+1)</f>
        <v>1.8905841979078102</v>
      </c>
      <c r="K541" s="4">
        <f>IF(Table134[[#This Row],[Pclass]]=1,1,0)</f>
        <v>1</v>
      </c>
      <c r="L541" s="4">
        <f>IF(Table134[[#This Row],[Pclass]]=2,1,0)</f>
        <v>0</v>
      </c>
      <c r="M541" s="4">
        <f>IF(Table134[[#This Row],[Embarked]]="S",1,0)</f>
        <v>0</v>
      </c>
      <c r="N541" s="4">
        <f>IF(Table134[[#This Row],[Embarked]]="C",1,0)</f>
        <v>1</v>
      </c>
      <c r="O541" s="4">
        <f>IF(Table134[[#This Row],[Sex]]="male",1,0)</f>
        <v>1</v>
      </c>
      <c r="P541" s="4">
        <v>1</v>
      </c>
      <c r="AC541" s="12">
        <f>SUMPRODUCT(Table13[[#This Row],[SibSp]:[Ones]],$R$4:$AA$4)</f>
        <v>0.58952382275950921</v>
      </c>
      <c r="AD541" s="12">
        <f>SUMPRODUCT(Table134[[#This Row],[SibSp]:[Ones]],$R$5:$AA$5)</f>
        <v>-1.6955554762755563</v>
      </c>
      <c r="AE541" s="11">
        <f t="shared" si="24"/>
        <v>0.58952382275950921</v>
      </c>
      <c r="AF541" s="11">
        <f t="shared" si="25"/>
        <v>0</v>
      </c>
      <c r="AG541" s="11">
        <f t="shared" si="26"/>
        <v>0.58952382275950921</v>
      </c>
      <c r="AH541" s="11">
        <f>(Table134[[#This Row],[Survived]]-AG541)^2</f>
        <v>0.16849069208196682</v>
      </c>
    </row>
    <row r="542" spans="1:34" x14ac:dyDescent="0.25">
      <c r="A542" s="4">
        <v>0</v>
      </c>
      <c r="B542" s="4" t="s">
        <v>9</v>
      </c>
      <c r="C542" s="4">
        <v>3</v>
      </c>
      <c r="D542" s="4" t="s">
        <v>8</v>
      </c>
      <c r="E542" s="4">
        <v>20</v>
      </c>
      <c r="F542" s="5">
        <v>9.2249999999999996</v>
      </c>
      <c r="G542" s="4">
        <v>0</v>
      </c>
      <c r="H542" s="4">
        <v>0</v>
      </c>
      <c r="I542" s="11">
        <f>Table134[[#This Row],[Age]]/$E$1</f>
        <v>0.25</v>
      </c>
      <c r="J542" s="11">
        <f>LOG10(Table134[[#This Row],[Fare]]+1)</f>
        <v>1.0096633166793794</v>
      </c>
      <c r="K542" s="4">
        <f>IF(Table134[[#This Row],[Pclass]]=1,1,0)</f>
        <v>0</v>
      </c>
      <c r="L542" s="4">
        <f>IF(Table134[[#This Row],[Pclass]]=2,1,0)</f>
        <v>0</v>
      </c>
      <c r="M542" s="4">
        <f>IF(Table134[[#This Row],[Embarked]]="S",1,0)</f>
        <v>1</v>
      </c>
      <c r="N542" s="4">
        <f>IF(Table134[[#This Row],[Embarked]]="C",1,0)</f>
        <v>0</v>
      </c>
      <c r="O542" s="4">
        <f>IF(Table134[[#This Row],[Sex]]="male",1,0)</f>
        <v>1</v>
      </c>
      <c r="P542" s="4">
        <v>1</v>
      </c>
      <c r="AC542" s="12">
        <f>SUMPRODUCT(Table13[[#This Row],[SibSp]:[Ones]],$R$4:$AA$4)</f>
        <v>0.15505254037477589</v>
      </c>
      <c r="AD542" s="12">
        <f>SUMPRODUCT(Table134[[#This Row],[SibSp]:[Ones]],$R$5:$AA$5)</f>
        <v>-1.5763547300140297</v>
      </c>
      <c r="AE542" s="11">
        <f t="shared" si="24"/>
        <v>0.15505254037477589</v>
      </c>
      <c r="AF542" s="11">
        <f t="shared" si="25"/>
        <v>0</v>
      </c>
      <c r="AG542" s="11">
        <f t="shared" si="26"/>
        <v>0.15505254037477589</v>
      </c>
      <c r="AH542" s="11">
        <f>(Table134[[#This Row],[Survived]]-AG542)^2</f>
        <v>2.4041290276671509E-2</v>
      </c>
    </row>
    <row r="543" spans="1:34" x14ac:dyDescent="0.25">
      <c r="A543" s="4">
        <v>0</v>
      </c>
      <c r="B543" s="4" t="s">
        <v>9</v>
      </c>
      <c r="C543" s="4">
        <v>3</v>
      </c>
      <c r="D543" s="4" t="s">
        <v>8</v>
      </c>
      <c r="E543" s="4">
        <v>14</v>
      </c>
      <c r="F543" s="5">
        <v>46.9</v>
      </c>
      <c r="G543" s="4">
        <v>5</v>
      </c>
      <c r="H543" s="4">
        <v>2</v>
      </c>
      <c r="I543" s="11">
        <f>Table134[[#This Row],[Age]]/$E$1</f>
        <v>0.17499999999999999</v>
      </c>
      <c r="J543" s="11">
        <f>LOG10(Table134[[#This Row],[Fare]]+1)</f>
        <v>1.6803355134145632</v>
      </c>
      <c r="K543" s="4">
        <f>IF(Table134[[#This Row],[Pclass]]=1,1,0)</f>
        <v>0</v>
      </c>
      <c r="L543" s="4">
        <f>IF(Table134[[#This Row],[Pclass]]=2,1,0)</f>
        <v>0</v>
      </c>
      <c r="M543" s="4">
        <f>IF(Table134[[#This Row],[Embarked]]="S",1,0)</f>
        <v>1</v>
      </c>
      <c r="N543" s="4">
        <f>IF(Table134[[#This Row],[Embarked]]="C",1,0)</f>
        <v>0</v>
      </c>
      <c r="O543" s="4">
        <f>IF(Table134[[#This Row],[Sex]]="male",1,0)</f>
        <v>1</v>
      </c>
      <c r="P543" s="4">
        <v>1</v>
      </c>
      <c r="AC543" s="12">
        <f>SUMPRODUCT(Table13[[#This Row],[SibSp]:[Ones]],$R$4:$AA$4)</f>
        <v>-8.5711421423674494E-2</v>
      </c>
      <c r="AD543" s="12">
        <f>SUMPRODUCT(Table134[[#This Row],[SibSp]:[Ones]],$R$5:$AA$5)</f>
        <v>-3.3494738703047506</v>
      </c>
      <c r="AE543" s="11">
        <f t="shared" si="24"/>
        <v>0</v>
      </c>
      <c r="AF543" s="11">
        <f t="shared" si="25"/>
        <v>0</v>
      </c>
      <c r="AG543" s="11">
        <f t="shared" si="26"/>
        <v>0</v>
      </c>
      <c r="AH543" s="11">
        <f>(Table134[[#This Row],[Survived]]-AG543)^2</f>
        <v>0</v>
      </c>
    </row>
    <row r="544" spans="1:34" x14ac:dyDescent="0.25">
      <c r="A544" s="4">
        <v>0</v>
      </c>
      <c r="B544" s="4" t="s">
        <v>9</v>
      </c>
      <c r="C544" s="4">
        <v>2</v>
      </c>
      <c r="D544" s="4" t="s">
        <v>8</v>
      </c>
      <c r="E544" s="4">
        <v>60</v>
      </c>
      <c r="F544" s="5">
        <v>39</v>
      </c>
      <c r="G544" s="4">
        <v>1</v>
      </c>
      <c r="H544" s="4">
        <v>1</v>
      </c>
      <c r="I544" s="11">
        <f>Table134[[#This Row],[Age]]/$E$1</f>
        <v>0.75</v>
      </c>
      <c r="J544" s="11">
        <f>LOG10(Table134[[#This Row],[Fare]]+1)</f>
        <v>1.6020599913279623</v>
      </c>
      <c r="K544" s="4">
        <f>IF(Table134[[#This Row],[Pclass]]=1,1,0)</f>
        <v>0</v>
      </c>
      <c r="L544" s="4">
        <f>IF(Table134[[#This Row],[Pclass]]=2,1,0)</f>
        <v>1</v>
      </c>
      <c r="M544" s="4">
        <f>IF(Table134[[#This Row],[Embarked]]="S",1,0)</f>
        <v>1</v>
      </c>
      <c r="N544" s="4">
        <f>IF(Table134[[#This Row],[Embarked]]="C",1,0)</f>
        <v>0</v>
      </c>
      <c r="O544" s="4">
        <f>IF(Table134[[#This Row],[Sex]]="male",1,0)</f>
        <v>1</v>
      </c>
      <c r="P544" s="4">
        <v>1</v>
      </c>
      <c r="AC544" s="12">
        <f>SUMPRODUCT(Table13[[#This Row],[SibSp]:[Ones]],$R$4:$AA$4)</f>
        <v>2.0128650682489702E-2</v>
      </c>
      <c r="AD544" s="12">
        <f>SUMPRODUCT(Table134[[#This Row],[SibSp]:[Ones]],$R$5:$AA$5)</f>
        <v>-2.3367314882959747</v>
      </c>
      <c r="AE544" s="11">
        <f t="shared" si="24"/>
        <v>2.0128650682489702E-2</v>
      </c>
      <c r="AF544" s="11">
        <f t="shared" si="25"/>
        <v>0</v>
      </c>
      <c r="AG544" s="11">
        <f t="shared" si="26"/>
        <v>2.0128650682489702E-2</v>
      </c>
      <c r="AH544" s="11">
        <f>(Table134[[#This Row],[Survived]]-AG544)^2</f>
        <v>4.0516257829769313E-4</v>
      </c>
    </row>
    <row r="545" spans="1:34" x14ac:dyDescent="0.25">
      <c r="A545" s="4">
        <v>0</v>
      </c>
      <c r="B545" s="4" t="s">
        <v>11</v>
      </c>
      <c r="C545" s="4">
        <v>2</v>
      </c>
      <c r="D545" s="4" t="s">
        <v>8</v>
      </c>
      <c r="E545" s="4">
        <v>25</v>
      </c>
      <c r="F545" s="5">
        <v>41.5792</v>
      </c>
      <c r="G545" s="4">
        <v>1</v>
      </c>
      <c r="H545" s="4">
        <v>2</v>
      </c>
      <c r="I545" s="11">
        <f>Table134[[#This Row],[Age]]/$E$1</f>
        <v>0.3125</v>
      </c>
      <c r="J545" s="11">
        <f>LOG10(Table134[[#This Row],[Fare]]+1)</f>
        <v>1.6291974974299364</v>
      </c>
      <c r="K545" s="4">
        <f>IF(Table134[[#This Row],[Pclass]]=1,1,0)</f>
        <v>0</v>
      </c>
      <c r="L545" s="4">
        <f>IF(Table134[[#This Row],[Pclass]]=2,1,0)</f>
        <v>1</v>
      </c>
      <c r="M545" s="4">
        <f>IF(Table134[[#This Row],[Embarked]]="S",1,0)</f>
        <v>0</v>
      </c>
      <c r="N545" s="4">
        <f>IF(Table134[[#This Row],[Embarked]]="C",1,0)</f>
        <v>1</v>
      </c>
      <c r="O545" s="4">
        <f>IF(Table134[[#This Row],[Sex]]="male",1,0)</f>
        <v>1</v>
      </c>
      <c r="P545" s="4">
        <v>1</v>
      </c>
      <c r="AC545" s="12">
        <f>SUMPRODUCT(Table13[[#This Row],[SibSp]:[Ones]],$R$4:$AA$4)</f>
        <v>0.3279593487342215</v>
      </c>
      <c r="AD545" s="12">
        <f>SUMPRODUCT(Table134[[#This Row],[SibSp]:[Ones]],$R$5:$AA$5)</f>
        <v>-2.1900569885615626</v>
      </c>
      <c r="AE545" s="11">
        <f t="shared" si="24"/>
        <v>0.3279593487342215</v>
      </c>
      <c r="AF545" s="11">
        <f t="shared" si="25"/>
        <v>0</v>
      </c>
      <c r="AG545" s="11">
        <f t="shared" si="26"/>
        <v>0.3279593487342215</v>
      </c>
      <c r="AH545" s="11">
        <f>(Table134[[#This Row],[Survived]]-AG545)^2</f>
        <v>0.10755733442217472</v>
      </c>
    </row>
    <row r="546" spans="1:34" x14ac:dyDescent="0.25">
      <c r="A546" s="4">
        <v>0</v>
      </c>
      <c r="B546" s="4" t="s">
        <v>9</v>
      </c>
      <c r="C546" s="4">
        <v>3</v>
      </c>
      <c r="D546" s="4" t="s">
        <v>8</v>
      </c>
      <c r="E546" s="4">
        <v>14</v>
      </c>
      <c r="F546" s="5">
        <v>39.6875</v>
      </c>
      <c r="G546" s="4">
        <v>4</v>
      </c>
      <c r="H546" s="4">
        <v>1</v>
      </c>
      <c r="I546" s="11">
        <f>Table134[[#This Row],[Age]]/$E$1</f>
        <v>0.17499999999999999</v>
      </c>
      <c r="J546" s="11">
        <f>LOG10(Table134[[#This Row],[Fare]]+1)</f>
        <v>1.6094610059122672</v>
      </c>
      <c r="K546" s="4">
        <f>IF(Table134[[#This Row],[Pclass]]=1,1,0)</f>
        <v>0</v>
      </c>
      <c r="L546" s="4">
        <f>IF(Table134[[#This Row],[Pclass]]=2,1,0)</f>
        <v>0</v>
      </c>
      <c r="M546" s="4">
        <f>IF(Table134[[#This Row],[Embarked]]="S",1,0)</f>
        <v>1</v>
      </c>
      <c r="N546" s="4">
        <f>IF(Table134[[#This Row],[Embarked]]="C",1,0)</f>
        <v>0</v>
      </c>
      <c r="O546" s="4">
        <f>IF(Table134[[#This Row],[Sex]]="male",1,0)</f>
        <v>1</v>
      </c>
      <c r="P546" s="4">
        <v>1</v>
      </c>
      <c r="AC546" s="12">
        <f>SUMPRODUCT(Table13[[#This Row],[SibSp]:[Ones]],$R$4:$AA$4)</f>
        <v>-1.6896330153736261E-2</v>
      </c>
      <c r="AD546" s="12">
        <f>SUMPRODUCT(Table134[[#This Row],[SibSp]:[Ones]],$R$5:$AA$5)</f>
        <v>-2.8030157915442606</v>
      </c>
      <c r="AE546" s="11">
        <f t="shared" si="24"/>
        <v>0</v>
      </c>
      <c r="AF546" s="11">
        <f t="shared" si="25"/>
        <v>0</v>
      </c>
      <c r="AG546" s="11">
        <f t="shared" si="26"/>
        <v>0</v>
      </c>
      <c r="AH546" s="11">
        <f>(Table134[[#This Row],[Survived]]-AG546)^2</f>
        <v>0</v>
      </c>
    </row>
    <row r="547" spans="1:34" x14ac:dyDescent="0.25">
      <c r="A547" s="4">
        <v>0</v>
      </c>
      <c r="B547" s="4" t="s">
        <v>9</v>
      </c>
      <c r="C547" s="4">
        <v>3</v>
      </c>
      <c r="D547" s="4" t="s">
        <v>8</v>
      </c>
      <c r="E547" s="4">
        <v>19</v>
      </c>
      <c r="F547" s="5">
        <v>10.1708</v>
      </c>
      <c r="G547" s="4">
        <v>0</v>
      </c>
      <c r="H547" s="4">
        <v>0</v>
      </c>
      <c r="I547" s="11">
        <f>Table134[[#This Row],[Age]]/$E$1</f>
        <v>0.23749999999999999</v>
      </c>
      <c r="J547" s="11">
        <f>LOG10(Table134[[#This Row],[Fare]]+1)</f>
        <v>1.0480842763514531</v>
      </c>
      <c r="K547" s="4">
        <f>IF(Table134[[#This Row],[Pclass]]=1,1,0)</f>
        <v>0</v>
      </c>
      <c r="L547" s="4">
        <f>IF(Table134[[#This Row],[Pclass]]=2,1,0)</f>
        <v>0</v>
      </c>
      <c r="M547" s="4">
        <f>IF(Table134[[#This Row],[Embarked]]="S",1,0)</f>
        <v>1</v>
      </c>
      <c r="N547" s="4">
        <f>IF(Table134[[#This Row],[Embarked]]="C",1,0)</f>
        <v>0</v>
      </c>
      <c r="O547" s="4">
        <f>IF(Table134[[#This Row],[Sex]]="male",1,0)</f>
        <v>1</v>
      </c>
      <c r="P547" s="4">
        <v>1</v>
      </c>
      <c r="AC547" s="12">
        <f>SUMPRODUCT(Table13[[#This Row],[SibSp]:[Ones]],$R$4:$AA$4)</f>
        <v>0.16413450175288846</v>
      </c>
      <c r="AD547" s="12">
        <f>SUMPRODUCT(Table134[[#This Row],[SibSp]:[Ones]],$R$5:$AA$5)</f>
        <v>-1.6014873543256332</v>
      </c>
      <c r="AE547" s="11">
        <f t="shared" si="24"/>
        <v>0.16413450175288846</v>
      </c>
      <c r="AF547" s="11">
        <f t="shared" si="25"/>
        <v>0</v>
      </c>
      <c r="AG547" s="11">
        <f t="shared" si="26"/>
        <v>0.16413450175288846</v>
      </c>
      <c r="AH547" s="11">
        <f>(Table134[[#This Row],[Survived]]-AG547)^2</f>
        <v>2.6940134665668945E-2</v>
      </c>
    </row>
    <row r="548" spans="1:34" x14ac:dyDescent="0.25">
      <c r="A548" s="4">
        <v>0</v>
      </c>
      <c r="B548" s="4" t="s">
        <v>9</v>
      </c>
      <c r="C548" s="4">
        <v>3</v>
      </c>
      <c r="D548" s="4" t="s">
        <v>8</v>
      </c>
      <c r="E548" s="4">
        <v>18</v>
      </c>
      <c r="F548" s="5">
        <v>7.7957999999999998</v>
      </c>
      <c r="G548" s="4">
        <v>0</v>
      </c>
      <c r="H548" s="4">
        <v>0</v>
      </c>
      <c r="I548" s="11">
        <f>Table134[[#This Row],[Age]]/$E$1</f>
        <v>0.22500000000000001</v>
      </c>
      <c r="J548" s="11">
        <f>LOG10(Table134[[#This Row],[Fare]]+1)</f>
        <v>0.94427534575879857</v>
      </c>
      <c r="K548" s="4">
        <f>IF(Table134[[#This Row],[Pclass]]=1,1,0)</f>
        <v>0</v>
      </c>
      <c r="L548" s="4">
        <f>IF(Table134[[#This Row],[Pclass]]=2,1,0)</f>
        <v>0</v>
      </c>
      <c r="M548" s="4">
        <f>IF(Table134[[#This Row],[Embarked]]="S",1,0)</f>
        <v>1</v>
      </c>
      <c r="N548" s="4">
        <f>IF(Table134[[#This Row],[Embarked]]="C",1,0)</f>
        <v>0</v>
      </c>
      <c r="O548" s="4">
        <f>IF(Table134[[#This Row],[Sex]]="male",1,0)</f>
        <v>1</v>
      </c>
      <c r="P548" s="4">
        <v>1</v>
      </c>
      <c r="AC548" s="12">
        <f>SUMPRODUCT(Table13[[#This Row],[SibSp]:[Ones]],$R$4:$AA$4)</f>
        <v>0.1663916871327491</v>
      </c>
      <c r="AD548" s="12">
        <f>SUMPRODUCT(Table134[[#This Row],[SibSp]:[Ones]],$R$5:$AA$5)</f>
        <v>-1.5382112375302099</v>
      </c>
      <c r="AE548" s="11">
        <f t="shared" si="24"/>
        <v>0.1663916871327491</v>
      </c>
      <c r="AF548" s="11">
        <f t="shared" si="25"/>
        <v>0</v>
      </c>
      <c r="AG548" s="11">
        <f t="shared" si="26"/>
        <v>0.1663916871327491</v>
      </c>
      <c r="AH548" s="11">
        <f>(Table134[[#This Row],[Survived]]-AG548)^2</f>
        <v>2.7686193546882662E-2</v>
      </c>
    </row>
    <row r="549" spans="1:34" x14ac:dyDescent="0.25">
      <c r="A549" s="4">
        <v>1</v>
      </c>
      <c r="B549" s="4" t="s">
        <v>9</v>
      </c>
      <c r="C549" s="4">
        <v>1</v>
      </c>
      <c r="D549" s="4" t="s">
        <v>10</v>
      </c>
      <c r="E549" s="4">
        <v>15</v>
      </c>
      <c r="F549" s="5">
        <v>211.33750000000001</v>
      </c>
      <c r="G549" s="4">
        <v>0</v>
      </c>
      <c r="H549" s="4">
        <v>1</v>
      </c>
      <c r="I549" s="11">
        <f>Table134[[#This Row],[Age]]/$E$1</f>
        <v>0.1875</v>
      </c>
      <c r="J549" s="11">
        <f>LOG10(Table134[[#This Row],[Fare]]+1)</f>
        <v>2.3270266997942759</v>
      </c>
      <c r="K549" s="4">
        <f>IF(Table134[[#This Row],[Pclass]]=1,1,0)</f>
        <v>1</v>
      </c>
      <c r="L549" s="4">
        <f>IF(Table134[[#This Row],[Pclass]]=2,1,0)</f>
        <v>0</v>
      </c>
      <c r="M549" s="4">
        <f>IF(Table134[[#This Row],[Embarked]]="S",1,0)</f>
        <v>1</v>
      </c>
      <c r="N549" s="4">
        <f>IF(Table134[[#This Row],[Embarked]]="C",1,0)</f>
        <v>0</v>
      </c>
      <c r="O549" s="4">
        <f>IF(Table134[[#This Row],[Sex]]="male",1,0)</f>
        <v>0</v>
      </c>
      <c r="P549" s="4">
        <v>1</v>
      </c>
      <c r="AC549" s="12">
        <f>SUMPRODUCT(Table13[[#This Row],[SibSp]:[Ones]],$R$4:$AA$4)</f>
        <v>1.1031288993117592</v>
      </c>
      <c r="AD549" s="12">
        <f>SUMPRODUCT(Table134[[#This Row],[SibSp]:[Ones]],$R$5:$AA$5)</f>
        <v>-2.8859648309053831</v>
      </c>
      <c r="AE549" s="11">
        <f t="shared" si="24"/>
        <v>1.1031288993117592</v>
      </c>
      <c r="AF549" s="11">
        <f t="shared" si="25"/>
        <v>0</v>
      </c>
      <c r="AG549" s="11">
        <f t="shared" si="26"/>
        <v>1.1031288993117592</v>
      </c>
      <c r="AH549" s="11">
        <f>(Table134[[#This Row],[Survived]]-AG549)^2</f>
        <v>1.0635569873254961E-2</v>
      </c>
    </row>
    <row r="550" spans="1:34" x14ac:dyDescent="0.25">
      <c r="A550" s="4">
        <v>1</v>
      </c>
      <c r="B550" s="4" t="s">
        <v>9</v>
      </c>
      <c r="C550" s="4">
        <v>1</v>
      </c>
      <c r="D550" s="4" t="s">
        <v>8</v>
      </c>
      <c r="E550" s="4">
        <v>31</v>
      </c>
      <c r="F550" s="5">
        <v>57</v>
      </c>
      <c r="G550" s="4">
        <v>1</v>
      </c>
      <c r="H550" s="4">
        <v>0</v>
      </c>
      <c r="I550" s="11">
        <f>Table134[[#This Row],[Age]]/$E$1</f>
        <v>0.38750000000000001</v>
      </c>
      <c r="J550" s="11">
        <f>LOG10(Table134[[#This Row],[Fare]]+1)</f>
        <v>1.7634279935629373</v>
      </c>
      <c r="K550" s="4">
        <f>IF(Table134[[#This Row],[Pclass]]=1,1,0)</f>
        <v>1</v>
      </c>
      <c r="L550" s="4">
        <f>IF(Table134[[#This Row],[Pclass]]=2,1,0)</f>
        <v>0</v>
      </c>
      <c r="M550" s="4">
        <f>IF(Table134[[#This Row],[Embarked]]="S",1,0)</f>
        <v>1</v>
      </c>
      <c r="N550" s="4">
        <f>IF(Table134[[#This Row],[Embarked]]="C",1,0)</f>
        <v>0</v>
      </c>
      <c r="O550" s="4">
        <f>IF(Table134[[#This Row],[Sex]]="male",1,0)</f>
        <v>1</v>
      </c>
      <c r="P550" s="4">
        <v>1</v>
      </c>
      <c r="AC550" s="12">
        <f>SUMPRODUCT(Table13[[#This Row],[SibSp]:[Ones]],$R$4:$AA$4)</f>
        <v>0.42906720313109081</v>
      </c>
      <c r="AD550" s="12">
        <f>SUMPRODUCT(Table134[[#This Row],[SibSp]:[Ones]],$R$5:$AA$5)</f>
        <v>-2.3212286774941182</v>
      </c>
      <c r="AE550" s="11">
        <f t="shared" si="24"/>
        <v>0.42906720313109081</v>
      </c>
      <c r="AF550" s="11">
        <f t="shared" si="25"/>
        <v>0</v>
      </c>
      <c r="AG550" s="11">
        <f t="shared" si="26"/>
        <v>0.42906720313109081</v>
      </c>
      <c r="AH550" s="11">
        <f>(Table134[[#This Row],[Survived]]-AG550)^2</f>
        <v>0.32596425854055511</v>
      </c>
    </row>
    <row r="551" spans="1:34" x14ac:dyDescent="0.25">
      <c r="A551" s="4">
        <v>1</v>
      </c>
      <c r="B551" s="4" t="s">
        <v>11</v>
      </c>
      <c r="C551" s="4">
        <v>3</v>
      </c>
      <c r="D551" s="4" t="s">
        <v>10</v>
      </c>
      <c r="E551" s="4">
        <v>4</v>
      </c>
      <c r="F551" s="5">
        <v>13.416700000000001</v>
      </c>
      <c r="G551" s="4">
        <v>0</v>
      </c>
      <c r="H551" s="4">
        <v>1</v>
      </c>
      <c r="I551" s="11">
        <f>Table134[[#This Row],[Age]]/$E$1</f>
        <v>0.05</v>
      </c>
      <c r="J551" s="11">
        <f>LOG10(Table134[[#This Row],[Fare]]+1)</f>
        <v>1.1588658612291007</v>
      </c>
      <c r="K551" s="4">
        <f>IF(Table134[[#This Row],[Pclass]]=1,1,0)</f>
        <v>0</v>
      </c>
      <c r="L551" s="4">
        <f>IF(Table134[[#This Row],[Pclass]]=2,1,0)</f>
        <v>0</v>
      </c>
      <c r="M551" s="4">
        <f>IF(Table134[[#This Row],[Embarked]]="S",1,0)</f>
        <v>0</v>
      </c>
      <c r="N551" s="4">
        <f>IF(Table134[[#This Row],[Embarked]]="C",1,0)</f>
        <v>1</v>
      </c>
      <c r="O551" s="4">
        <f>IF(Table134[[#This Row],[Sex]]="male",1,0)</f>
        <v>0</v>
      </c>
      <c r="P551" s="4">
        <v>1</v>
      </c>
      <c r="AC551" s="12">
        <f>SUMPRODUCT(Table13[[#This Row],[SibSp]:[Ones]],$R$4:$AA$4)</f>
        <v>0.82000222434636572</v>
      </c>
      <c r="AD551" s="12">
        <f>SUMPRODUCT(Table134[[#This Row],[SibSp]:[Ones]],$R$5:$AA$5)</f>
        <v>-1.4030759794540026</v>
      </c>
      <c r="AE551" s="11">
        <f t="shared" si="24"/>
        <v>0.82000222434636572</v>
      </c>
      <c r="AF551" s="11">
        <f t="shared" si="25"/>
        <v>0</v>
      </c>
      <c r="AG551" s="11">
        <f t="shared" si="26"/>
        <v>0.82000222434636572</v>
      </c>
      <c r="AH551" s="11">
        <f>(Table134[[#This Row],[Survived]]-AG551)^2</f>
        <v>3.2399199240256062E-2</v>
      </c>
    </row>
    <row r="552" spans="1:34" x14ac:dyDescent="0.25">
      <c r="A552" s="4">
        <v>0</v>
      </c>
      <c r="B552" s="4" t="s">
        <v>11</v>
      </c>
      <c r="C552" s="4">
        <v>3</v>
      </c>
      <c r="D552" s="4" t="s">
        <v>8</v>
      </c>
      <c r="E552" s="4">
        <v>25</v>
      </c>
      <c r="F552" s="5">
        <v>7.2249999999999996</v>
      </c>
      <c r="G552" s="4">
        <v>0</v>
      </c>
      <c r="H552" s="4">
        <v>0</v>
      </c>
      <c r="I552" s="11">
        <f>Table134[[#This Row],[Age]]/$E$1</f>
        <v>0.3125</v>
      </c>
      <c r="J552" s="11">
        <f>LOG10(Table134[[#This Row],[Fare]]+1)</f>
        <v>0.91513590662201194</v>
      </c>
      <c r="K552" s="4">
        <f>IF(Table134[[#This Row],[Pclass]]=1,1,0)</f>
        <v>0</v>
      </c>
      <c r="L552" s="4">
        <f>IF(Table134[[#This Row],[Pclass]]=2,1,0)</f>
        <v>0</v>
      </c>
      <c r="M552" s="4">
        <f>IF(Table134[[#This Row],[Embarked]]="S",1,0)</f>
        <v>0</v>
      </c>
      <c r="N552" s="4">
        <f>IF(Table134[[#This Row],[Embarked]]="C",1,0)</f>
        <v>1</v>
      </c>
      <c r="O552" s="4">
        <f>IF(Table134[[#This Row],[Sex]]="male",1,0)</f>
        <v>1</v>
      </c>
      <c r="P552" s="4">
        <v>1</v>
      </c>
      <c r="AC552" s="12">
        <f>SUMPRODUCT(Table13[[#This Row],[SibSp]:[Ones]],$R$4:$AA$4)</f>
        <v>0.18241194944011307</v>
      </c>
      <c r="AD552" s="12">
        <f>SUMPRODUCT(Table134[[#This Row],[SibSp]:[Ones]],$R$5:$AA$5)</f>
        <v>-0.91627248947311934</v>
      </c>
      <c r="AE552" s="11">
        <f t="shared" si="24"/>
        <v>0.18241194944011307</v>
      </c>
      <c r="AF552" s="11">
        <f t="shared" si="25"/>
        <v>0</v>
      </c>
      <c r="AG552" s="11">
        <f t="shared" si="26"/>
        <v>0.18241194944011307</v>
      </c>
      <c r="AH552" s="11">
        <f>(Table134[[#This Row],[Survived]]-AG552)^2</f>
        <v>3.3274119298542369E-2</v>
      </c>
    </row>
    <row r="553" spans="1:34" x14ac:dyDescent="0.25">
      <c r="A553" s="4">
        <v>0</v>
      </c>
      <c r="B553" s="4" t="s">
        <v>9</v>
      </c>
      <c r="C553" s="4">
        <v>1</v>
      </c>
      <c r="D553" s="4" t="s">
        <v>8</v>
      </c>
      <c r="E553" s="4">
        <v>60</v>
      </c>
      <c r="F553" s="5">
        <v>26.55</v>
      </c>
      <c r="G553" s="4">
        <v>0</v>
      </c>
      <c r="H553" s="4">
        <v>0</v>
      </c>
      <c r="I553" s="11">
        <f>Table134[[#This Row],[Age]]/$E$1</f>
        <v>0.75</v>
      </c>
      <c r="J553" s="11">
        <f>LOG10(Table134[[#This Row],[Fare]]+1)</f>
        <v>1.4401216031878039</v>
      </c>
      <c r="K553" s="4">
        <f>IF(Table134[[#This Row],[Pclass]]=1,1,0)</f>
        <v>1</v>
      </c>
      <c r="L553" s="4">
        <f>IF(Table134[[#This Row],[Pclass]]=2,1,0)</f>
        <v>0</v>
      </c>
      <c r="M553" s="4">
        <f>IF(Table134[[#This Row],[Embarked]]="S",1,0)</f>
        <v>1</v>
      </c>
      <c r="N553" s="4">
        <f>IF(Table134[[#This Row],[Embarked]]="C",1,0)</f>
        <v>0</v>
      </c>
      <c r="O553" s="4">
        <f>IF(Table134[[#This Row],[Sex]]="male",1,0)</f>
        <v>1</v>
      </c>
      <c r="P553" s="4">
        <v>1</v>
      </c>
      <c r="AC553" s="12">
        <f>SUMPRODUCT(Table13[[#This Row],[SibSp]:[Ones]],$R$4:$AA$4)</f>
        <v>0.26095566043938784</v>
      </c>
      <c r="AD553" s="12">
        <f>SUMPRODUCT(Table134[[#This Row],[SibSp]:[Ones]],$R$5:$AA$5)</f>
        <v>-1.9693572694325747</v>
      </c>
      <c r="AE553" s="11">
        <f t="shared" si="24"/>
        <v>0.26095566043938784</v>
      </c>
      <c r="AF553" s="11">
        <f t="shared" si="25"/>
        <v>0</v>
      </c>
      <c r="AG553" s="11">
        <f t="shared" si="26"/>
        <v>0.26095566043938784</v>
      </c>
      <c r="AH553" s="11">
        <f>(Table134[[#This Row],[Survived]]-AG553)^2</f>
        <v>6.8097856715357091E-2</v>
      </c>
    </row>
    <row r="554" spans="1:34" x14ac:dyDescent="0.25">
      <c r="A554" s="4">
        <v>0</v>
      </c>
      <c r="B554" s="4" t="s">
        <v>9</v>
      </c>
      <c r="C554" s="4">
        <v>2</v>
      </c>
      <c r="D554" s="4" t="s">
        <v>8</v>
      </c>
      <c r="E554" s="4">
        <v>52</v>
      </c>
      <c r="F554" s="5">
        <v>13.5</v>
      </c>
      <c r="G554" s="4">
        <v>0</v>
      </c>
      <c r="H554" s="4">
        <v>0</v>
      </c>
      <c r="I554" s="11">
        <f>Table134[[#This Row],[Age]]/$E$1</f>
        <v>0.65</v>
      </c>
      <c r="J554" s="11">
        <f>LOG10(Table134[[#This Row],[Fare]]+1)</f>
        <v>1.1613680022349748</v>
      </c>
      <c r="K554" s="4">
        <f>IF(Table134[[#This Row],[Pclass]]=1,1,0)</f>
        <v>0</v>
      </c>
      <c r="L554" s="4">
        <f>IF(Table134[[#This Row],[Pclass]]=2,1,0)</f>
        <v>1</v>
      </c>
      <c r="M554" s="4">
        <f>IF(Table134[[#This Row],[Embarked]]="S",1,0)</f>
        <v>1</v>
      </c>
      <c r="N554" s="4">
        <f>IF(Table134[[#This Row],[Embarked]]="C",1,0)</f>
        <v>0</v>
      </c>
      <c r="O554" s="4">
        <f>IF(Table134[[#This Row],[Sex]]="male",1,0)</f>
        <v>1</v>
      </c>
      <c r="P554" s="4">
        <v>1</v>
      </c>
      <c r="AC554" s="12">
        <f>SUMPRODUCT(Table13[[#This Row],[SibSp]:[Ones]],$R$4:$AA$4)</f>
        <v>0.12910529963664918</v>
      </c>
      <c r="AD554" s="12">
        <f>SUMPRODUCT(Table134[[#This Row],[SibSp]:[Ones]],$R$5:$AA$5)</f>
        <v>-1.5704025781707049</v>
      </c>
      <c r="AE554" s="11">
        <f t="shared" si="24"/>
        <v>0.12910529963664918</v>
      </c>
      <c r="AF554" s="11">
        <f t="shared" si="25"/>
        <v>0</v>
      </c>
      <c r="AG554" s="11">
        <f t="shared" si="26"/>
        <v>0.12910529963664918</v>
      </c>
      <c r="AH554" s="11">
        <f>(Table134[[#This Row],[Survived]]-AG554)^2</f>
        <v>1.6668178394268967E-2</v>
      </c>
    </row>
    <row r="555" spans="1:34" x14ac:dyDescent="0.25">
      <c r="A555" s="4">
        <v>0</v>
      </c>
      <c r="B555" s="4" t="s">
        <v>9</v>
      </c>
      <c r="C555" s="4">
        <v>3</v>
      </c>
      <c r="D555" s="4" t="s">
        <v>8</v>
      </c>
      <c r="E555" s="4">
        <v>44</v>
      </c>
      <c r="F555" s="5">
        <v>8.0500000000000007</v>
      </c>
      <c r="G555" s="4">
        <v>0</v>
      </c>
      <c r="H555" s="4">
        <v>0</v>
      </c>
      <c r="I555" s="11">
        <f>Table134[[#This Row],[Age]]/$E$1</f>
        <v>0.55000000000000004</v>
      </c>
      <c r="J555" s="11">
        <f>LOG10(Table134[[#This Row],[Fare]]+1)</f>
        <v>0.9566485792052033</v>
      </c>
      <c r="K555" s="4">
        <f>IF(Table134[[#This Row],[Pclass]]=1,1,0)</f>
        <v>0</v>
      </c>
      <c r="L555" s="4">
        <f>IF(Table134[[#This Row],[Pclass]]=2,1,0)</f>
        <v>0</v>
      </c>
      <c r="M555" s="4">
        <f>IF(Table134[[#This Row],[Embarked]]="S",1,0)</f>
        <v>1</v>
      </c>
      <c r="N555" s="4">
        <f>IF(Table134[[#This Row],[Embarked]]="C",1,0)</f>
        <v>0</v>
      </c>
      <c r="O555" s="4">
        <f>IF(Table134[[#This Row],[Sex]]="male",1,0)</f>
        <v>1</v>
      </c>
      <c r="P555" s="4">
        <v>1</v>
      </c>
      <c r="AC555" s="12">
        <f>SUMPRODUCT(Table13[[#This Row],[SibSp]:[Ones]],$R$4:$AA$4)</f>
        <v>-2.1212096435035632E-2</v>
      </c>
      <c r="AD555" s="12">
        <f>SUMPRODUCT(Table134[[#This Row],[SibSp]:[Ones]],$R$5:$AA$5)</f>
        <v>-1.5133887283411489</v>
      </c>
      <c r="AE555" s="11">
        <f t="shared" si="24"/>
        <v>0</v>
      </c>
      <c r="AF555" s="11">
        <f t="shared" si="25"/>
        <v>0</v>
      </c>
      <c r="AG555" s="11">
        <f t="shared" si="26"/>
        <v>0</v>
      </c>
      <c r="AH555" s="11">
        <f>(Table134[[#This Row],[Survived]]-AG555)^2</f>
        <v>0</v>
      </c>
    </row>
    <row r="556" spans="1:34" x14ac:dyDescent="0.25">
      <c r="A556" s="4">
        <v>0</v>
      </c>
      <c r="B556" s="4" t="s">
        <v>11</v>
      </c>
      <c r="C556" s="4">
        <v>1</v>
      </c>
      <c r="D556" s="4" t="s">
        <v>8</v>
      </c>
      <c r="E556" s="4">
        <v>49</v>
      </c>
      <c r="F556" s="5">
        <v>110.88330000000001</v>
      </c>
      <c r="G556" s="4">
        <v>1</v>
      </c>
      <c r="H556" s="4">
        <v>1</v>
      </c>
      <c r="I556" s="11">
        <f>Table134[[#This Row],[Age]]/$E$1</f>
        <v>0.61250000000000004</v>
      </c>
      <c r="J556" s="11">
        <f>LOG10(Table134[[#This Row],[Fare]]+1)</f>
        <v>2.048765267412167</v>
      </c>
      <c r="K556" s="4">
        <f>IF(Table134[[#This Row],[Pclass]]=1,1,0)</f>
        <v>1</v>
      </c>
      <c r="L556" s="4">
        <f>IF(Table134[[#This Row],[Pclass]]=2,1,0)</f>
        <v>0</v>
      </c>
      <c r="M556" s="4">
        <f>IF(Table134[[#This Row],[Embarked]]="S",1,0)</f>
        <v>0</v>
      </c>
      <c r="N556" s="4">
        <f>IF(Table134[[#This Row],[Embarked]]="C",1,0)</f>
        <v>1</v>
      </c>
      <c r="O556" s="4">
        <f>IF(Table134[[#This Row],[Sex]]="male",1,0)</f>
        <v>1</v>
      </c>
      <c r="P556" s="4">
        <v>1</v>
      </c>
      <c r="AC556" s="12">
        <f>SUMPRODUCT(Table13[[#This Row],[SibSp]:[Ones]],$R$4:$AA$4)</f>
        <v>0.36565401957451571</v>
      </c>
      <c r="AD556" s="12">
        <f>SUMPRODUCT(Table134[[#This Row],[SibSp]:[Ones]],$R$5:$AA$5)</f>
        <v>-2.2687709782760885</v>
      </c>
      <c r="AE556" s="11">
        <f t="shared" si="24"/>
        <v>0.36565401957451571</v>
      </c>
      <c r="AF556" s="11">
        <f t="shared" si="25"/>
        <v>0</v>
      </c>
      <c r="AG556" s="11">
        <f t="shared" si="26"/>
        <v>0.36565401957451571</v>
      </c>
      <c r="AH556" s="11">
        <f>(Table134[[#This Row],[Survived]]-AG556)^2</f>
        <v>0.13370286203100032</v>
      </c>
    </row>
    <row r="557" spans="1:34" x14ac:dyDescent="0.25">
      <c r="A557" s="4">
        <v>0</v>
      </c>
      <c r="B557" s="4" t="s">
        <v>9</v>
      </c>
      <c r="C557" s="4">
        <v>3</v>
      </c>
      <c r="D557" s="4" t="s">
        <v>8</v>
      </c>
      <c r="E557" s="4">
        <v>42</v>
      </c>
      <c r="F557" s="5">
        <v>7.65</v>
      </c>
      <c r="G557" s="4">
        <v>0</v>
      </c>
      <c r="H557" s="4">
        <v>0</v>
      </c>
      <c r="I557" s="11">
        <f>Table134[[#This Row],[Age]]/$E$1</f>
        <v>0.52500000000000002</v>
      </c>
      <c r="J557" s="11">
        <f>LOG10(Table134[[#This Row],[Fare]]+1)</f>
        <v>0.93701610746481423</v>
      </c>
      <c r="K557" s="4">
        <f>IF(Table134[[#This Row],[Pclass]]=1,1,0)</f>
        <v>0</v>
      </c>
      <c r="L557" s="4">
        <f>IF(Table134[[#This Row],[Pclass]]=2,1,0)</f>
        <v>0</v>
      </c>
      <c r="M557" s="4">
        <f>IF(Table134[[#This Row],[Embarked]]="S",1,0)</f>
        <v>1</v>
      </c>
      <c r="N557" s="4">
        <f>IF(Table134[[#This Row],[Embarked]]="C",1,0)</f>
        <v>0</v>
      </c>
      <c r="O557" s="4">
        <f>IF(Table134[[#This Row],[Sex]]="male",1,0)</f>
        <v>1</v>
      </c>
      <c r="P557" s="4">
        <v>1</v>
      </c>
      <c r="AC557" s="12">
        <f>SUMPRODUCT(Table13[[#This Row],[SibSp]:[Ones]],$R$4:$AA$4)</f>
        <v>-7.6774123535660044E-3</v>
      </c>
      <c r="AD557" s="12">
        <f>SUMPRODUCT(Table134[[#This Row],[SibSp]:[Ones]],$R$5:$AA$5)</f>
        <v>-1.5036864170585182</v>
      </c>
      <c r="AE557" s="11">
        <f t="shared" si="24"/>
        <v>0</v>
      </c>
      <c r="AF557" s="11">
        <f t="shared" si="25"/>
        <v>0</v>
      </c>
      <c r="AG557" s="11">
        <f t="shared" si="26"/>
        <v>0</v>
      </c>
      <c r="AH557" s="11">
        <f>(Table134[[#This Row],[Survived]]-AG557)^2</f>
        <v>0</v>
      </c>
    </row>
    <row r="558" spans="1:34" x14ac:dyDescent="0.25">
      <c r="A558" s="4">
        <v>1</v>
      </c>
      <c r="B558" s="4" t="s">
        <v>11</v>
      </c>
      <c r="C558" s="4">
        <v>1</v>
      </c>
      <c r="D558" s="4" t="s">
        <v>10</v>
      </c>
      <c r="E558" s="4">
        <v>18</v>
      </c>
      <c r="F558" s="5">
        <v>227.52500000000001</v>
      </c>
      <c r="G558" s="4">
        <v>1</v>
      </c>
      <c r="H558" s="4">
        <v>0</v>
      </c>
      <c r="I558" s="11">
        <f>Table134[[#This Row],[Age]]/$E$1</f>
        <v>0.22500000000000001</v>
      </c>
      <c r="J558" s="11">
        <f>LOG10(Table134[[#This Row],[Fare]]+1)</f>
        <v>2.3589337176143736</v>
      </c>
      <c r="K558" s="4">
        <f>IF(Table134[[#This Row],[Pclass]]=1,1,0)</f>
        <v>1</v>
      </c>
      <c r="L558" s="4">
        <f>IF(Table134[[#This Row],[Pclass]]=2,1,0)</f>
        <v>0</v>
      </c>
      <c r="M558" s="4">
        <f>IF(Table134[[#This Row],[Embarked]]="S",1,0)</f>
        <v>0</v>
      </c>
      <c r="N558" s="4">
        <f>IF(Table134[[#This Row],[Embarked]]="C",1,0)</f>
        <v>1</v>
      </c>
      <c r="O558" s="4">
        <f>IF(Table134[[#This Row],[Sex]]="male",1,0)</f>
        <v>0</v>
      </c>
      <c r="P558" s="4">
        <v>1</v>
      </c>
      <c r="AC558" s="12">
        <f>SUMPRODUCT(Table13[[#This Row],[SibSp]:[Ones]],$R$4:$AA$4)</f>
        <v>1.1086185693492694</v>
      </c>
      <c r="AD558" s="12">
        <f>SUMPRODUCT(Table134[[#This Row],[SibSp]:[Ones]],$R$5:$AA$5)</f>
        <v>-2.033855072497742</v>
      </c>
      <c r="AE558" s="11">
        <f t="shared" si="24"/>
        <v>1.1086185693492694</v>
      </c>
      <c r="AF558" s="11">
        <f t="shared" si="25"/>
        <v>0</v>
      </c>
      <c r="AG558" s="11">
        <f t="shared" si="26"/>
        <v>1.1086185693492694</v>
      </c>
      <c r="AH558" s="11">
        <f>(Table134[[#This Row],[Survived]]-AG558)^2</f>
        <v>1.1797993607482044E-2</v>
      </c>
    </row>
    <row r="559" spans="1:34" x14ac:dyDescent="0.25">
      <c r="A559" s="4">
        <v>1</v>
      </c>
      <c r="B559" s="4" t="s">
        <v>9</v>
      </c>
      <c r="C559" s="4">
        <v>1</v>
      </c>
      <c r="D559" s="4" t="s">
        <v>8</v>
      </c>
      <c r="E559" s="4">
        <v>35</v>
      </c>
      <c r="F559" s="5">
        <v>26.287500000000001</v>
      </c>
      <c r="G559" s="4">
        <v>0</v>
      </c>
      <c r="H559" s="4">
        <v>0</v>
      </c>
      <c r="I559" s="11">
        <f>Table134[[#This Row],[Age]]/$E$1</f>
        <v>0.4375</v>
      </c>
      <c r="J559" s="11">
        <f>LOG10(Table134[[#This Row],[Fare]]+1)</f>
        <v>1.4359637487171957</v>
      </c>
      <c r="K559" s="4">
        <f>IF(Table134[[#This Row],[Pclass]]=1,1,0)</f>
        <v>1</v>
      </c>
      <c r="L559" s="4">
        <f>IF(Table134[[#This Row],[Pclass]]=2,1,0)</f>
        <v>0</v>
      </c>
      <c r="M559" s="4">
        <f>IF(Table134[[#This Row],[Embarked]]="S",1,0)</f>
        <v>1</v>
      </c>
      <c r="N559" s="4">
        <f>IF(Table134[[#This Row],[Embarked]]="C",1,0)</f>
        <v>0</v>
      </c>
      <c r="O559" s="4">
        <f>IF(Table134[[#This Row],[Sex]]="male",1,0)</f>
        <v>1</v>
      </c>
      <c r="P559" s="4">
        <v>1</v>
      </c>
      <c r="AC559" s="12">
        <f>SUMPRODUCT(Table13[[#This Row],[SibSp]:[Ones]],$R$4:$AA$4)</f>
        <v>0.44171528625850742</v>
      </c>
      <c r="AD559" s="12">
        <f>SUMPRODUCT(Table134[[#This Row],[SibSp]:[Ones]],$R$5:$AA$5)</f>
        <v>-1.9980358569099221</v>
      </c>
      <c r="AE559" s="11">
        <f t="shared" si="24"/>
        <v>0.44171528625850742</v>
      </c>
      <c r="AF559" s="11">
        <f t="shared" si="25"/>
        <v>0</v>
      </c>
      <c r="AG559" s="11">
        <f t="shared" si="26"/>
        <v>0.44171528625850742</v>
      </c>
      <c r="AH559" s="11">
        <f>(Table134[[#This Row],[Survived]]-AG559)^2</f>
        <v>0.31168182159742031</v>
      </c>
    </row>
    <row r="560" spans="1:34" x14ac:dyDescent="0.25">
      <c r="A560" s="4">
        <v>0</v>
      </c>
      <c r="B560" s="4" t="s">
        <v>11</v>
      </c>
      <c r="C560" s="4">
        <v>3</v>
      </c>
      <c r="D560" s="4" t="s">
        <v>10</v>
      </c>
      <c r="E560" s="4">
        <v>18</v>
      </c>
      <c r="F560" s="5">
        <v>14.4542</v>
      </c>
      <c r="G560" s="4">
        <v>0</v>
      </c>
      <c r="H560" s="4">
        <v>1</v>
      </c>
      <c r="I560" s="11">
        <f>Table134[[#This Row],[Age]]/$E$1</f>
        <v>0.22500000000000001</v>
      </c>
      <c r="J560" s="11">
        <f>LOG10(Table134[[#This Row],[Fare]]+1)</f>
        <v>1.1890465283525415</v>
      </c>
      <c r="K560" s="4">
        <f>IF(Table134[[#This Row],[Pclass]]=1,1,0)</f>
        <v>0</v>
      </c>
      <c r="L560" s="4">
        <f>IF(Table134[[#This Row],[Pclass]]=2,1,0)</f>
        <v>0</v>
      </c>
      <c r="M560" s="4">
        <f>IF(Table134[[#This Row],[Embarked]]="S",1,0)</f>
        <v>0</v>
      </c>
      <c r="N560" s="4">
        <f>IF(Table134[[#This Row],[Embarked]]="C",1,0)</f>
        <v>1</v>
      </c>
      <c r="O560" s="4">
        <f>IF(Table134[[#This Row],[Sex]]="male",1,0)</f>
        <v>0</v>
      </c>
      <c r="P560" s="4">
        <v>1</v>
      </c>
      <c r="AC560" s="12">
        <f>SUMPRODUCT(Table13[[#This Row],[SibSp]:[Ones]],$R$4:$AA$4)</f>
        <v>0.72011330046314548</v>
      </c>
      <c r="AD560" s="12">
        <f>SUMPRODUCT(Table134[[#This Row],[SibSp]:[Ones]],$R$5:$AA$5)</f>
        <v>-1.4043286745760493</v>
      </c>
      <c r="AE560" s="11">
        <f t="shared" si="24"/>
        <v>0.72011330046314548</v>
      </c>
      <c r="AF560" s="11">
        <f t="shared" si="25"/>
        <v>0</v>
      </c>
      <c r="AG560" s="11">
        <f t="shared" si="26"/>
        <v>0.72011330046314548</v>
      </c>
      <c r="AH560" s="11">
        <f>(Table134[[#This Row],[Survived]]-AG560)^2</f>
        <v>0.51856316550392445</v>
      </c>
    </row>
    <row r="561" spans="1:34" x14ac:dyDescent="0.25">
      <c r="A561" s="4">
        <v>0</v>
      </c>
      <c r="B561" s="4" t="s">
        <v>12</v>
      </c>
      <c r="C561" s="4">
        <v>3</v>
      </c>
      <c r="D561" s="4" t="s">
        <v>8</v>
      </c>
      <c r="E561" s="4">
        <v>25</v>
      </c>
      <c r="F561" s="5">
        <v>7.7416999999999998</v>
      </c>
      <c r="G561" s="4">
        <v>0</v>
      </c>
      <c r="H561" s="4">
        <v>0</v>
      </c>
      <c r="I561" s="11">
        <f>Table134[[#This Row],[Age]]/$E$1</f>
        <v>0.3125</v>
      </c>
      <c r="J561" s="11">
        <f>LOG10(Table134[[#This Row],[Fare]]+1)</f>
        <v>0.94159589817511846</v>
      </c>
      <c r="K561" s="4">
        <f>IF(Table134[[#This Row],[Pclass]]=1,1,0)</f>
        <v>0</v>
      </c>
      <c r="L561" s="4">
        <f>IF(Table134[[#This Row],[Pclass]]=2,1,0)</f>
        <v>0</v>
      </c>
      <c r="M561" s="4">
        <f>IF(Table134[[#This Row],[Embarked]]="S",1,0)</f>
        <v>0</v>
      </c>
      <c r="N561" s="4">
        <f>IF(Table134[[#This Row],[Embarked]]="C",1,0)</f>
        <v>0</v>
      </c>
      <c r="O561" s="4">
        <f>IF(Table134[[#This Row],[Sex]]="male",1,0)</f>
        <v>1</v>
      </c>
      <c r="P561" s="4">
        <v>1</v>
      </c>
      <c r="AC561" s="12">
        <f>SUMPRODUCT(Table13[[#This Row],[SibSp]:[Ones]],$R$4:$AA$4)</f>
        <v>7.4221426203869956E-2</v>
      </c>
      <c r="AD561" s="12">
        <f>SUMPRODUCT(Table134[[#This Row],[SibSp]:[Ones]],$R$5:$AA$5)</f>
        <v>-0.88950148166357201</v>
      </c>
      <c r="AE561" s="11">
        <f t="shared" si="24"/>
        <v>7.4221426203869956E-2</v>
      </c>
      <c r="AF561" s="11">
        <f t="shared" si="25"/>
        <v>0</v>
      </c>
      <c r="AG561" s="11">
        <f t="shared" si="26"/>
        <v>7.4221426203869956E-2</v>
      </c>
      <c r="AH561" s="11">
        <f>(Table134[[#This Row],[Survived]]-AG561)^2</f>
        <v>5.5088201077365135E-3</v>
      </c>
    </row>
    <row r="562" spans="1:34" x14ac:dyDescent="0.25">
      <c r="A562" s="4">
        <v>0</v>
      </c>
      <c r="B562" s="4" t="s">
        <v>9</v>
      </c>
      <c r="C562" s="4">
        <v>3</v>
      </c>
      <c r="D562" s="4" t="s">
        <v>8</v>
      </c>
      <c r="E562" s="4">
        <v>26</v>
      </c>
      <c r="F562" s="5">
        <v>7.8541999999999996</v>
      </c>
      <c r="G562" s="4">
        <v>1</v>
      </c>
      <c r="H562" s="4">
        <v>0</v>
      </c>
      <c r="I562" s="11">
        <f>Table134[[#This Row],[Age]]/$E$1</f>
        <v>0.32500000000000001</v>
      </c>
      <c r="J562" s="11">
        <f>LOG10(Table134[[#This Row],[Fare]]+1)</f>
        <v>0.94714932766263737</v>
      </c>
      <c r="K562" s="4">
        <f>IF(Table134[[#This Row],[Pclass]]=1,1,0)</f>
        <v>0</v>
      </c>
      <c r="L562" s="4">
        <f>IF(Table134[[#This Row],[Pclass]]=2,1,0)</f>
        <v>0</v>
      </c>
      <c r="M562" s="4">
        <f>IF(Table134[[#This Row],[Embarked]]="S",1,0)</f>
        <v>1</v>
      </c>
      <c r="N562" s="4">
        <f>IF(Table134[[#This Row],[Embarked]]="C",1,0)</f>
        <v>0</v>
      </c>
      <c r="O562" s="4">
        <f>IF(Table134[[#This Row],[Sex]]="male",1,0)</f>
        <v>1</v>
      </c>
      <c r="P562" s="4">
        <v>1</v>
      </c>
      <c r="AC562" s="12">
        <f>SUMPRODUCT(Table13[[#This Row],[SibSp]:[Ones]],$R$4:$AA$4)</f>
        <v>5.1308040494408624E-2</v>
      </c>
      <c r="AD562" s="12">
        <f>SUMPRODUCT(Table134[[#This Row],[SibSp]:[Ones]],$R$5:$AA$5)</f>
        <v>-1.6446355777410242</v>
      </c>
      <c r="AE562" s="11">
        <f t="shared" si="24"/>
        <v>5.1308040494408624E-2</v>
      </c>
      <c r="AF562" s="11">
        <f t="shared" si="25"/>
        <v>0</v>
      </c>
      <c r="AG562" s="11">
        <f t="shared" si="26"/>
        <v>5.1308040494408624E-2</v>
      </c>
      <c r="AH562" s="11">
        <f>(Table134[[#This Row],[Survived]]-AG562)^2</f>
        <v>2.6325150193758752E-3</v>
      </c>
    </row>
    <row r="563" spans="1:34" x14ac:dyDescent="0.25">
      <c r="A563" s="4">
        <v>0</v>
      </c>
      <c r="B563" s="4" t="s">
        <v>9</v>
      </c>
      <c r="C563" s="4">
        <v>2</v>
      </c>
      <c r="D563" s="4" t="s">
        <v>8</v>
      </c>
      <c r="E563" s="4">
        <v>39</v>
      </c>
      <c r="F563" s="5">
        <v>26</v>
      </c>
      <c r="G563" s="4">
        <v>0</v>
      </c>
      <c r="H563" s="4">
        <v>0</v>
      </c>
      <c r="I563" s="11">
        <f>Table134[[#This Row],[Age]]/$E$1</f>
        <v>0.48749999999999999</v>
      </c>
      <c r="J563" s="11">
        <f>LOG10(Table134[[#This Row],[Fare]]+1)</f>
        <v>1.4313637641589874</v>
      </c>
      <c r="K563" s="4">
        <f>IF(Table134[[#This Row],[Pclass]]=1,1,0)</f>
        <v>0</v>
      </c>
      <c r="L563" s="4">
        <f>IF(Table134[[#This Row],[Pclass]]=2,1,0)</f>
        <v>1</v>
      </c>
      <c r="M563" s="4">
        <f>IF(Table134[[#This Row],[Embarked]]="S",1,0)</f>
        <v>1</v>
      </c>
      <c r="N563" s="4">
        <f>IF(Table134[[#This Row],[Embarked]]="C",1,0)</f>
        <v>0</v>
      </c>
      <c r="O563" s="4">
        <f>IF(Table134[[#This Row],[Sex]]="male",1,0)</f>
        <v>1</v>
      </c>
      <c r="P563" s="4">
        <v>1</v>
      </c>
      <c r="AC563" s="12">
        <f>SUMPRODUCT(Table13[[#This Row],[SibSp]:[Ones]],$R$4:$AA$4)</f>
        <v>0.23615955957904416</v>
      </c>
      <c r="AD563" s="12">
        <f>SUMPRODUCT(Table134[[#This Row],[SibSp]:[Ones]],$R$5:$AA$5)</f>
        <v>-1.7544861610409443</v>
      </c>
      <c r="AE563" s="11">
        <f t="shared" si="24"/>
        <v>0.23615955957904416</v>
      </c>
      <c r="AF563" s="11">
        <f t="shared" si="25"/>
        <v>0</v>
      </c>
      <c r="AG563" s="11">
        <f t="shared" si="26"/>
        <v>0.23615955957904416</v>
      </c>
      <c r="AH563" s="11">
        <f>(Table134[[#This Row],[Survived]]-AG563)^2</f>
        <v>5.5771337580568112E-2</v>
      </c>
    </row>
    <row r="564" spans="1:34" x14ac:dyDescent="0.25">
      <c r="A564" s="4">
        <v>1</v>
      </c>
      <c r="B564" s="4" t="s">
        <v>9</v>
      </c>
      <c r="C564" s="4">
        <v>2</v>
      </c>
      <c r="D564" s="4" t="s">
        <v>10</v>
      </c>
      <c r="E564" s="4">
        <v>45</v>
      </c>
      <c r="F564" s="5">
        <v>13.5</v>
      </c>
      <c r="G564" s="4">
        <v>0</v>
      </c>
      <c r="H564" s="4">
        <v>0</v>
      </c>
      <c r="I564" s="11">
        <f>Table134[[#This Row],[Age]]/$E$1</f>
        <v>0.5625</v>
      </c>
      <c r="J564" s="11">
        <f>LOG10(Table134[[#This Row],[Fare]]+1)</f>
        <v>1.1613680022349748</v>
      </c>
      <c r="K564" s="4">
        <f>IF(Table134[[#This Row],[Pclass]]=1,1,0)</f>
        <v>0</v>
      </c>
      <c r="L564" s="4">
        <f>IF(Table134[[#This Row],[Pclass]]=2,1,0)</f>
        <v>1</v>
      </c>
      <c r="M564" s="4">
        <f>IF(Table134[[#This Row],[Embarked]]="S",1,0)</f>
        <v>1</v>
      </c>
      <c r="N564" s="4">
        <f>IF(Table134[[#This Row],[Embarked]]="C",1,0)</f>
        <v>0</v>
      </c>
      <c r="O564" s="4">
        <f>IF(Table134[[#This Row],[Sex]]="male",1,0)</f>
        <v>0</v>
      </c>
      <c r="P564" s="4">
        <v>1</v>
      </c>
      <c r="AC564" s="12">
        <f>SUMPRODUCT(Table13[[#This Row],[SibSp]:[Ones]],$R$4:$AA$4)</f>
        <v>0.66856460448556732</v>
      </c>
      <c r="AD564" s="12">
        <f>SUMPRODUCT(Table134[[#This Row],[SibSp]:[Ones]],$R$5:$AA$5)</f>
        <v>-1.500437458399807</v>
      </c>
      <c r="AE564" s="11">
        <f t="shared" si="24"/>
        <v>0.66856460448556732</v>
      </c>
      <c r="AF564" s="11">
        <f t="shared" si="25"/>
        <v>0</v>
      </c>
      <c r="AG564" s="11">
        <f t="shared" si="26"/>
        <v>0.66856460448556732</v>
      </c>
      <c r="AH564" s="11">
        <f>(Table134[[#This Row],[Survived]]-AG564)^2</f>
        <v>0.10984942139980843</v>
      </c>
    </row>
    <row r="565" spans="1:34" x14ac:dyDescent="0.25">
      <c r="A565" s="4">
        <v>1</v>
      </c>
      <c r="B565" s="4" t="s">
        <v>9</v>
      </c>
      <c r="C565" s="4">
        <v>1</v>
      </c>
      <c r="D565" s="4" t="s">
        <v>8</v>
      </c>
      <c r="E565" s="4">
        <v>42</v>
      </c>
      <c r="F565" s="5">
        <v>26.287500000000001</v>
      </c>
      <c r="G565" s="4">
        <v>0</v>
      </c>
      <c r="H565" s="4">
        <v>0</v>
      </c>
      <c r="I565" s="11">
        <f>Table134[[#This Row],[Age]]/$E$1</f>
        <v>0.52500000000000002</v>
      </c>
      <c r="J565" s="11">
        <f>LOG10(Table134[[#This Row],[Fare]]+1)</f>
        <v>1.4359637487171957</v>
      </c>
      <c r="K565" s="4">
        <f>IF(Table134[[#This Row],[Pclass]]=1,1,0)</f>
        <v>1</v>
      </c>
      <c r="L565" s="4">
        <f>IF(Table134[[#This Row],[Pclass]]=2,1,0)</f>
        <v>0</v>
      </c>
      <c r="M565" s="4">
        <f>IF(Table134[[#This Row],[Embarked]]="S",1,0)</f>
        <v>1</v>
      </c>
      <c r="N565" s="4">
        <f>IF(Table134[[#This Row],[Embarked]]="C",1,0)</f>
        <v>0</v>
      </c>
      <c r="O565" s="4">
        <f>IF(Table134[[#This Row],[Sex]]="male",1,0)</f>
        <v>1</v>
      </c>
      <c r="P565" s="4">
        <v>1</v>
      </c>
      <c r="AC565" s="12">
        <f>SUMPRODUCT(Table13[[#This Row],[SibSp]:[Ones]],$R$4:$AA$4)</f>
        <v>0.39104672795356643</v>
      </c>
      <c r="AD565" s="12">
        <f>SUMPRODUCT(Table134[[#This Row],[SibSp]:[Ones]],$R$5:$AA$5)</f>
        <v>-1.9892821972826271</v>
      </c>
      <c r="AE565" s="11">
        <f t="shared" si="24"/>
        <v>0.39104672795356643</v>
      </c>
      <c r="AF565" s="11">
        <f t="shared" si="25"/>
        <v>0</v>
      </c>
      <c r="AG565" s="11">
        <f t="shared" si="26"/>
        <v>0.39104672795356643</v>
      </c>
      <c r="AH565" s="11">
        <f>(Table134[[#This Row],[Survived]]-AG565)^2</f>
        <v>0.37082408753605772</v>
      </c>
    </row>
    <row r="566" spans="1:34" x14ac:dyDescent="0.25">
      <c r="A566" s="4">
        <v>1</v>
      </c>
      <c r="B566" s="4" t="s">
        <v>9</v>
      </c>
      <c r="C566" s="4">
        <v>1</v>
      </c>
      <c r="D566" s="4" t="s">
        <v>10</v>
      </c>
      <c r="E566" s="4">
        <v>22</v>
      </c>
      <c r="F566" s="5">
        <v>151.55000000000001</v>
      </c>
      <c r="G566" s="4">
        <v>0</v>
      </c>
      <c r="H566" s="4">
        <v>0</v>
      </c>
      <c r="I566" s="11">
        <f>Table134[[#This Row],[Age]]/$E$1</f>
        <v>0.27500000000000002</v>
      </c>
      <c r="J566" s="11">
        <f>LOG10(Table134[[#This Row],[Fare]]+1)</f>
        <v>2.1834122119784261</v>
      </c>
      <c r="K566" s="4">
        <f>IF(Table134[[#This Row],[Pclass]]=1,1,0)</f>
        <v>1</v>
      </c>
      <c r="L566" s="4">
        <f>IF(Table134[[#This Row],[Pclass]]=2,1,0)</f>
        <v>0</v>
      </c>
      <c r="M566" s="4">
        <f>IF(Table134[[#This Row],[Embarked]]="S",1,0)</f>
        <v>1</v>
      </c>
      <c r="N566" s="4">
        <f>IF(Table134[[#This Row],[Embarked]]="C",1,0)</f>
        <v>0</v>
      </c>
      <c r="O566" s="4">
        <f>IF(Table134[[#This Row],[Sex]]="male",1,0)</f>
        <v>0</v>
      </c>
      <c r="P566" s="4">
        <v>1</v>
      </c>
      <c r="AC566" s="12">
        <f>SUMPRODUCT(Table13[[#This Row],[SibSp]:[Ones]],$R$4:$AA$4)</f>
        <v>1.0604704400445915</v>
      </c>
      <c r="AD566" s="12">
        <f>SUMPRODUCT(Table134[[#This Row],[SibSp]:[Ones]],$R$5:$AA$5)</f>
        <v>-2.4001806985638643</v>
      </c>
      <c r="AE566" s="11">
        <f t="shared" si="24"/>
        <v>1.0604704400445915</v>
      </c>
      <c r="AF566" s="11">
        <f t="shared" si="25"/>
        <v>0</v>
      </c>
      <c r="AG566" s="11">
        <f t="shared" si="26"/>
        <v>1.0604704400445915</v>
      </c>
      <c r="AH566" s="11">
        <f>(Table134[[#This Row],[Survived]]-AG566)^2</f>
        <v>3.65667411918653E-3</v>
      </c>
    </row>
    <row r="567" spans="1:34" x14ac:dyDescent="0.25">
      <c r="A567" s="4">
        <v>1</v>
      </c>
      <c r="B567" s="4" t="s">
        <v>11</v>
      </c>
      <c r="C567" s="4">
        <v>1</v>
      </c>
      <c r="D567" s="4" t="s">
        <v>10</v>
      </c>
      <c r="E567" s="4">
        <v>24</v>
      </c>
      <c r="F567" s="5">
        <v>49.504199999999997</v>
      </c>
      <c r="G567" s="4">
        <v>0</v>
      </c>
      <c r="H567" s="4">
        <v>0</v>
      </c>
      <c r="I567" s="11">
        <f>Table134[[#This Row],[Age]]/$E$1</f>
        <v>0.3</v>
      </c>
      <c r="J567" s="11">
        <f>LOG10(Table134[[#This Row],[Fare]]+1)</f>
        <v>1.7033274961578131</v>
      </c>
      <c r="K567" s="4">
        <f>IF(Table134[[#This Row],[Pclass]]=1,1,0)</f>
        <v>1</v>
      </c>
      <c r="L567" s="4">
        <f>IF(Table134[[#This Row],[Pclass]]=2,1,0)</f>
        <v>0</v>
      </c>
      <c r="M567" s="4">
        <f>IF(Table134[[#This Row],[Embarked]]="S",1,0)</f>
        <v>0</v>
      </c>
      <c r="N567" s="4">
        <f>IF(Table134[[#This Row],[Embarked]]="C",1,0)</f>
        <v>1</v>
      </c>
      <c r="O567" s="4">
        <f>IF(Table134[[#This Row],[Sex]]="male",1,0)</f>
        <v>0</v>
      </c>
      <c r="P567" s="4">
        <v>1</v>
      </c>
      <c r="AC567" s="12">
        <f>SUMPRODUCT(Table13[[#This Row],[SibSp]:[Ones]],$R$4:$AA$4)</f>
        <v>1.0910443178353029</v>
      </c>
      <c r="AD567" s="12">
        <f>SUMPRODUCT(Table134[[#This Row],[SibSp]:[Ones]],$R$5:$AA$5)</f>
        <v>-1.5041912882910644</v>
      </c>
      <c r="AE567" s="11">
        <f t="shared" si="24"/>
        <v>1.0910443178353029</v>
      </c>
      <c r="AF567" s="11">
        <f t="shared" si="25"/>
        <v>0</v>
      </c>
      <c r="AG567" s="11">
        <f t="shared" si="26"/>
        <v>1.0910443178353029</v>
      </c>
      <c r="AH567" s="11">
        <f>(Table134[[#This Row],[Survived]]-AG567)^2</f>
        <v>8.2890678100956475E-3</v>
      </c>
    </row>
    <row r="568" spans="1:34" x14ac:dyDescent="0.25">
      <c r="A568" s="4">
        <v>1</v>
      </c>
      <c r="B568" s="4" t="s">
        <v>9</v>
      </c>
      <c r="C568" s="4">
        <v>1</v>
      </c>
      <c r="D568" s="4" t="s">
        <v>8</v>
      </c>
      <c r="E568" s="4">
        <v>48</v>
      </c>
      <c r="F568" s="5">
        <v>52</v>
      </c>
      <c r="G568" s="4">
        <v>1</v>
      </c>
      <c r="H568" s="4">
        <v>0</v>
      </c>
      <c r="I568" s="11">
        <f>Table134[[#This Row],[Age]]/$E$1</f>
        <v>0.6</v>
      </c>
      <c r="J568" s="11">
        <f>LOG10(Table134[[#This Row],[Fare]]+1)</f>
        <v>1.7242758696007889</v>
      </c>
      <c r="K568" s="4">
        <f>IF(Table134[[#This Row],[Pclass]]=1,1,0)</f>
        <v>1</v>
      </c>
      <c r="L568" s="4">
        <f>IF(Table134[[#This Row],[Pclass]]=2,1,0)</f>
        <v>0</v>
      </c>
      <c r="M568" s="4">
        <f>IF(Table134[[#This Row],[Embarked]]="S",1,0)</f>
        <v>1</v>
      </c>
      <c r="N568" s="4">
        <f>IF(Table134[[#This Row],[Embarked]]="C",1,0)</f>
        <v>0</v>
      </c>
      <c r="O568" s="4">
        <f>IF(Table134[[#This Row],[Sex]]="male",1,0)</f>
        <v>1</v>
      </c>
      <c r="P568" s="4">
        <v>1</v>
      </c>
      <c r="AC568" s="12">
        <f>SUMPRODUCT(Table13[[#This Row],[SibSp]:[Ones]],$R$4:$AA$4)</f>
        <v>0.30413630992442914</v>
      </c>
      <c r="AD568" s="12">
        <f>SUMPRODUCT(Table134[[#This Row],[SibSp]:[Ones]],$R$5:$AA$5)</f>
        <v>-2.2756332035820197</v>
      </c>
      <c r="AE568" s="11">
        <f t="shared" si="24"/>
        <v>0.30413630992442914</v>
      </c>
      <c r="AF568" s="11">
        <f t="shared" si="25"/>
        <v>0</v>
      </c>
      <c r="AG568" s="11">
        <f t="shared" si="26"/>
        <v>0.30413630992442914</v>
      </c>
      <c r="AH568" s="11">
        <f>(Table134[[#This Row],[Survived]]-AG568)^2</f>
        <v>0.48422627516559008</v>
      </c>
    </row>
    <row r="569" spans="1:34" x14ac:dyDescent="0.25">
      <c r="A569" s="4">
        <v>0</v>
      </c>
      <c r="B569" s="4" t="s">
        <v>9</v>
      </c>
      <c r="C569" s="4">
        <v>3</v>
      </c>
      <c r="D569" s="4" t="s">
        <v>8</v>
      </c>
      <c r="E569" s="4">
        <v>29</v>
      </c>
      <c r="F569" s="5">
        <v>9.4832999999999998</v>
      </c>
      <c r="G569" s="4">
        <v>0</v>
      </c>
      <c r="H569" s="4">
        <v>0</v>
      </c>
      <c r="I569" s="11">
        <f>Table134[[#This Row],[Age]]/$E$1</f>
        <v>0.36249999999999999</v>
      </c>
      <c r="J569" s="11">
        <f>LOG10(Table134[[#This Row],[Fare]]+1)</f>
        <v>1.020498014154877</v>
      </c>
      <c r="K569" s="4">
        <f>IF(Table134[[#This Row],[Pclass]]=1,1,0)</f>
        <v>0</v>
      </c>
      <c r="L569" s="4">
        <f>IF(Table134[[#This Row],[Pclass]]=2,1,0)</f>
        <v>0</v>
      </c>
      <c r="M569" s="4">
        <f>IF(Table134[[#This Row],[Embarked]]="S",1,0)</f>
        <v>1</v>
      </c>
      <c r="N569" s="4">
        <f>IF(Table134[[#This Row],[Embarked]]="C",1,0)</f>
        <v>0</v>
      </c>
      <c r="O569" s="4">
        <f>IF(Table134[[#This Row],[Sex]]="male",1,0)</f>
        <v>1</v>
      </c>
      <c r="P569" s="4">
        <v>1</v>
      </c>
      <c r="AC569" s="12">
        <f>SUMPRODUCT(Table13[[#This Row],[SibSp]:[Ones]],$R$4:$AA$4)</f>
        <v>9.0427144539963367E-2</v>
      </c>
      <c r="AD569" s="12">
        <f>SUMPRODUCT(Table134[[#This Row],[SibSp]:[Ones]],$R$5:$AA$5)</f>
        <v>-1.5718347692289349</v>
      </c>
      <c r="AE569" s="11">
        <f t="shared" si="24"/>
        <v>9.0427144539963367E-2</v>
      </c>
      <c r="AF569" s="11">
        <f t="shared" si="25"/>
        <v>0</v>
      </c>
      <c r="AG569" s="11">
        <f t="shared" si="26"/>
        <v>9.0427144539963367E-2</v>
      </c>
      <c r="AH569" s="11">
        <f>(Table134[[#This Row],[Survived]]-AG569)^2</f>
        <v>8.1770684696514263E-3</v>
      </c>
    </row>
    <row r="570" spans="1:34" x14ac:dyDescent="0.25">
      <c r="A570" s="4">
        <v>0</v>
      </c>
      <c r="B570" s="4" t="s">
        <v>9</v>
      </c>
      <c r="C570" s="4">
        <v>2</v>
      </c>
      <c r="D570" s="4" t="s">
        <v>8</v>
      </c>
      <c r="E570" s="4">
        <v>52</v>
      </c>
      <c r="F570" s="5">
        <v>13</v>
      </c>
      <c r="G570" s="4">
        <v>0</v>
      </c>
      <c r="H570" s="4">
        <v>0</v>
      </c>
      <c r="I570" s="11">
        <f>Table134[[#This Row],[Age]]/$E$1</f>
        <v>0.65</v>
      </c>
      <c r="J570" s="11">
        <f>LOG10(Table134[[#This Row],[Fare]]+1)</f>
        <v>1.146128035678238</v>
      </c>
      <c r="K570" s="4">
        <f>IF(Table134[[#This Row],[Pclass]]=1,1,0)</f>
        <v>0</v>
      </c>
      <c r="L570" s="4">
        <f>IF(Table134[[#This Row],[Pclass]]=2,1,0)</f>
        <v>1</v>
      </c>
      <c r="M570" s="4">
        <f>IF(Table134[[#This Row],[Embarked]]="S",1,0)</f>
        <v>1</v>
      </c>
      <c r="N570" s="4">
        <f>IF(Table134[[#This Row],[Embarked]]="C",1,0)</f>
        <v>0</v>
      </c>
      <c r="O570" s="4">
        <f>IF(Table134[[#This Row],[Sex]]="male",1,0)</f>
        <v>1</v>
      </c>
      <c r="P570" s="4">
        <v>1</v>
      </c>
      <c r="AC570" s="12">
        <f>SUMPRODUCT(Table13[[#This Row],[SibSp]:[Ones]],$R$4:$AA$4)</f>
        <v>0.12837402326585956</v>
      </c>
      <c r="AD570" s="12">
        <f>SUMPRODUCT(Table134[[#This Row],[SibSp]:[Ones]],$R$5:$AA$5)</f>
        <v>-1.5609295605420861</v>
      </c>
      <c r="AE570" s="11">
        <f t="shared" si="24"/>
        <v>0.12837402326585956</v>
      </c>
      <c r="AF570" s="11">
        <f t="shared" si="25"/>
        <v>0</v>
      </c>
      <c r="AG570" s="11">
        <f t="shared" si="26"/>
        <v>0.12837402326585956</v>
      </c>
      <c r="AH570" s="11">
        <f>(Table134[[#This Row],[Survived]]-AG570)^2</f>
        <v>1.6479889849463452E-2</v>
      </c>
    </row>
    <row r="571" spans="1:34" x14ac:dyDescent="0.25">
      <c r="A571" s="4">
        <v>0</v>
      </c>
      <c r="B571" s="4" t="s">
        <v>9</v>
      </c>
      <c r="C571" s="4">
        <v>3</v>
      </c>
      <c r="D571" s="4" t="s">
        <v>8</v>
      </c>
      <c r="E571" s="4">
        <v>19</v>
      </c>
      <c r="F571" s="5">
        <v>7.65</v>
      </c>
      <c r="G571" s="4">
        <v>0</v>
      </c>
      <c r="H571" s="4">
        <v>0</v>
      </c>
      <c r="I571" s="11">
        <f>Table134[[#This Row],[Age]]/$E$1</f>
        <v>0.23749999999999999</v>
      </c>
      <c r="J571" s="11">
        <f>LOG10(Table134[[#This Row],[Fare]]+1)</f>
        <v>0.93701610746481423</v>
      </c>
      <c r="K571" s="4">
        <f>IF(Table134[[#This Row],[Pclass]]=1,1,0)</f>
        <v>0</v>
      </c>
      <c r="L571" s="4">
        <f>IF(Table134[[#This Row],[Pclass]]=2,1,0)</f>
        <v>0</v>
      </c>
      <c r="M571" s="4">
        <f>IF(Table134[[#This Row],[Embarked]]="S",1,0)</f>
        <v>1</v>
      </c>
      <c r="N571" s="4">
        <f>IF(Table134[[#This Row],[Embarked]]="C",1,0)</f>
        <v>0</v>
      </c>
      <c r="O571" s="4">
        <f>IF(Table134[[#This Row],[Sex]]="male",1,0)</f>
        <v>1</v>
      </c>
      <c r="P571" s="4">
        <v>1</v>
      </c>
      <c r="AC571" s="12">
        <f>SUMPRODUCT(Table13[[#This Row],[SibSp]:[Ones]],$R$4:$AA$4)</f>
        <v>0.15880499350552602</v>
      </c>
      <c r="AD571" s="12">
        <f>SUMPRODUCT(Table134[[#This Row],[SibSp]:[Ones]],$R$5:$AA$5)</f>
        <v>-1.5324484415482005</v>
      </c>
      <c r="AE571" s="11">
        <f t="shared" si="24"/>
        <v>0.15880499350552602</v>
      </c>
      <c r="AF571" s="11">
        <f t="shared" si="25"/>
        <v>0</v>
      </c>
      <c r="AG571" s="11">
        <f t="shared" si="26"/>
        <v>0.15880499350552602</v>
      </c>
      <c r="AH571" s="11">
        <f>(Table134[[#This Row],[Survived]]-AG571)^2</f>
        <v>2.521902596229016E-2</v>
      </c>
    </row>
    <row r="572" spans="1:34" x14ac:dyDescent="0.25">
      <c r="A572" s="4">
        <v>1</v>
      </c>
      <c r="B572" s="4" t="s">
        <v>11</v>
      </c>
      <c r="C572" s="4">
        <v>1</v>
      </c>
      <c r="D572" s="4" t="s">
        <v>10</v>
      </c>
      <c r="E572" s="4">
        <v>38</v>
      </c>
      <c r="F572" s="5">
        <v>227.52500000000001</v>
      </c>
      <c r="G572" s="4">
        <v>0</v>
      </c>
      <c r="H572" s="4">
        <v>0</v>
      </c>
      <c r="I572" s="11">
        <f>Table134[[#This Row],[Age]]/$E$1</f>
        <v>0.47499999999999998</v>
      </c>
      <c r="J572" s="11">
        <f>LOG10(Table134[[#This Row],[Fare]]+1)</f>
        <v>2.3589337176143736</v>
      </c>
      <c r="K572" s="4">
        <f>IF(Table134[[#This Row],[Pclass]]=1,1,0)</f>
        <v>1</v>
      </c>
      <c r="L572" s="4">
        <f>IF(Table134[[#This Row],[Pclass]]=2,1,0)</f>
        <v>0</v>
      </c>
      <c r="M572" s="4">
        <f>IF(Table134[[#This Row],[Embarked]]="S",1,0)</f>
        <v>0</v>
      </c>
      <c r="N572" s="4">
        <f>IF(Table134[[#This Row],[Embarked]]="C",1,0)</f>
        <v>1</v>
      </c>
      <c r="O572" s="4">
        <f>IF(Table134[[#This Row],[Sex]]="male",1,0)</f>
        <v>0</v>
      </c>
      <c r="P572" s="4">
        <v>1</v>
      </c>
      <c r="AC572" s="12">
        <f>SUMPRODUCT(Table13[[#This Row],[SibSp]:[Ones]],$R$4:$AA$4)</f>
        <v>1.021165888257896</v>
      </c>
      <c r="AD572" s="12">
        <f>SUMPRODUCT(Table134[[#This Row],[SibSp]:[Ones]],$R$5:$AA$5)</f>
        <v>-1.8942025334748469</v>
      </c>
      <c r="AE572" s="11">
        <f t="shared" si="24"/>
        <v>1.021165888257896</v>
      </c>
      <c r="AF572" s="11">
        <f t="shared" si="25"/>
        <v>0</v>
      </c>
      <c r="AG572" s="11">
        <f t="shared" si="26"/>
        <v>1.021165888257896</v>
      </c>
      <c r="AH572" s="11">
        <f>(Table134[[#This Row],[Survived]]-AG572)^2</f>
        <v>4.4799482574573991E-4</v>
      </c>
    </row>
    <row r="573" spans="1:34" x14ac:dyDescent="0.25">
      <c r="A573" s="4">
        <v>1</v>
      </c>
      <c r="B573" s="4" t="s">
        <v>9</v>
      </c>
      <c r="C573" s="4">
        <v>2</v>
      </c>
      <c r="D573" s="4" t="s">
        <v>10</v>
      </c>
      <c r="E573" s="4">
        <v>27</v>
      </c>
      <c r="F573" s="5">
        <v>10.5</v>
      </c>
      <c r="G573" s="4">
        <v>0</v>
      </c>
      <c r="H573" s="4">
        <v>0</v>
      </c>
      <c r="I573" s="11">
        <f>Table134[[#This Row],[Age]]/$E$1</f>
        <v>0.33750000000000002</v>
      </c>
      <c r="J573" s="11">
        <f>LOG10(Table134[[#This Row],[Fare]]+1)</f>
        <v>1.0606978403536116</v>
      </c>
      <c r="K573" s="4">
        <f>IF(Table134[[#This Row],[Pclass]]=1,1,0)</f>
        <v>0</v>
      </c>
      <c r="L573" s="4">
        <f>IF(Table134[[#This Row],[Pclass]]=2,1,0)</f>
        <v>1</v>
      </c>
      <c r="M573" s="4">
        <f>IF(Table134[[#This Row],[Embarked]]="S",1,0)</f>
        <v>1</v>
      </c>
      <c r="N573" s="4">
        <f>IF(Table134[[#This Row],[Embarked]]="C",1,0)</f>
        <v>0</v>
      </c>
      <c r="O573" s="4">
        <f>IF(Table134[[#This Row],[Sex]]="male",1,0)</f>
        <v>0</v>
      </c>
      <c r="P573" s="4">
        <v>1</v>
      </c>
      <c r="AC573" s="12">
        <f>SUMPRODUCT(Table13[[#This Row],[SibSp]:[Ones]],$R$4:$AA$4)</f>
        <v>0.79402461394347612</v>
      </c>
      <c r="AD573" s="12">
        <f>SUMPRODUCT(Table134[[#This Row],[SibSp]:[Ones]],$R$5:$AA$5)</f>
        <v>-1.4603712579178481</v>
      </c>
      <c r="AE573" s="11">
        <f t="shared" si="24"/>
        <v>0.79402461394347612</v>
      </c>
      <c r="AF573" s="11">
        <f t="shared" si="25"/>
        <v>0</v>
      </c>
      <c r="AG573" s="11">
        <f t="shared" si="26"/>
        <v>0.79402461394347612</v>
      </c>
      <c r="AH573" s="11">
        <f>(Table134[[#This Row],[Survived]]-AG573)^2</f>
        <v>4.2425859661134054E-2</v>
      </c>
    </row>
    <row r="574" spans="1:34" x14ac:dyDescent="0.25">
      <c r="A574" s="4">
        <v>0</v>
      </c>
      <c r="B574" s="4" t="s">
        <v>9</v>
      </c>
      <c r="C574" s="4">
        <v>3</v>
      </c>
      <c r="D574" s="4" t="s">
        <v>8</v>
      </c>
      <c r="E574" s="4">
        <v>33</v>
      </c>
      <c r="F574" s="5">
        <v>7.7750000000000004</v>
      </c>
      <c r="G574" s="4">
        <v>0</v>
      </c>
      <c r="H574" s="4">
        <v>0</v>
      </c>
      <c r="I574" s="11">
        <f>Table134[[#This Row],[Age]]/$E$1</f>
        <v>0.41249999999999998</v>
      </c>
      <c r="J574" s="11">
        <f>LOG10(Table134[[#This Row],[Fare]]+1)</f>
        <v>0.94324712513786169</v>
      </c>
      <c r="K574" s="4">
        <f>IF(Table134[[#This Row],[Pclass]]=1,1,0)</f>
        <v>0</v>
      </c>
      <c r="L574" s="4">
        <f>IF(Table134[[#This Row],[Pclass]]=2,1,0)</f>
        <v>0</v>
      </c>
      <c r="M574" s="4">
        <f>IF(Table134[[#This Row],[Embarked]]="S",1,0)</f>
        <v>1</v>
      </c>
      <c r="N574" s="4">
        <f>IF(Table134[[#This Row],[Embarked]]="C",1,0)</f>
        <v>0</v>
      </c>
      <c r="O574" s="4">
        <f>IF(Table134[[#This Row],[Sex]]="male",1,0)</f>
        <v>1</v>
      </c>
      <c r="P574" s="4">
        <v>1</v>
      </c>
      <c r="AC574" s="12">
        <f>SUMPRODUCT(Table13[[#This Row],[SibSp]:[Ones]],$R$4:$AA$4)</f>
        <v>5.776686678996612E-2</v>
      </c>
      <c r="AD574" s="12">
        <f>SUMPRODUCT(Table134[[#This Row],[SibSp]:[Ones]],$R$5:$AA$5)</f>
        <v>-1.5188142633560451</v>
      </c>
      <c r="AE574" s="11">
        <f t="shared" si="24"/>
        <v>5.776686678996612E-2</v>
      </c>
      <c r="AF574" s="11">
        <f t="shared" si="25"/>
        <v>0</v>
      </c>
      <c r="AG574" s="11">
        <f t="shared" si="26"/>
        <v>5.776686678996612E-2</v>
      </c>
      <c r="AH574" s="11">
        <f>(Table134[[#This Row],[Survived]]-AG574)^2</f>
        <v>3.3370108987296906E-3</v>
      </c>
    </row>
    <row r="575" spans="1:34" x14ac:dyDescent="0.25">
      <c r="A575" s="4">
        <v>1</v>
      </c>
      <c r="B575" s="4" t="s">
        <v>9</v>
      </c>
      <c r="C575" s="4">
        <v>2</v>
      </c>
      <c r="D575" s="4" t="s">
        <v>10</v>
      </c>
      <c r="E575" s="4">
        <v>6</v>
      </c>
      <c r="F575" s="5">
        <v>33</v>
      </c>
      <c r="G575" s="4">
        <v>0</v>
      </c>
      <c r="H575" s="4">
        <v>1</v>
      </c>
      <c r="I575" s="11">
        <f>Table134[[#This Row],[Age]]/$E$1</f>
        <v>7.4999999999999997E-2</v>
      </c>
      <c r="J575" s="11">
        <f>LOG10(Table134[[#This Row],[Fare]]+1)</f>
        <v>1.5314789170422551</v>
      </c>
      <c r="K575" s="4">
        <f>IF(Table134[[#This Row],[Pclass]]=1,1,0)</f>
        <v>0</v>
      </c>
      <c r="L575" s="4">
        <f>IF(Table134[[#This Row],[Pclass]]=2,1,0)</f>
        <v>1</v>
      </c>
      <c r="M575" s="4">
        <f>IF(Table134[[#This Row],[Embarked]]="S",1,0)</f>
        <v>1</v>
      </c>
      <c r="N575" s="4">
        <f>IF(Table134[[#This Row],[Embarked]]="C",1,0)</f>
        <v>0</v>
      </c>
      <c r="O575" s="4">
        <f>IF(Table134[[#This Row],[Sex]]="male",1,0)</f>
        <v>0</v>
      </c>
      <c r="P575" s="4">
        <v>1</v>
      </c>
      <c r="AC575" s="12">
        <f>SUMPRODUCT(Table13[[#This Row],[SibSp]:[Ones]],$R$4:$AA$4)</f>
        <v>0.9537189903962211</v>
      </c>
      <c r="AD575" s="12">
        <f>SUMPRODUCT(Table134[[#This Row],[SibSp]:[Ones]],$R$5:$AA$5)</f>
        <v>-2.1670263358282833</v>
      </c>
      <c r="AE575" s="11">
        <f t="shared" si="24"/>
        <v>0.9537189903962211</v>
      </c>
      <c r="AF575" s="11">
        <f t="shared" si="25"/>
        <v>0</v>
      </c>
      <c r="AG575" s="11">
        <f t="shared" si="26"/>
        <v>0.9537189903962211</v>
      </c>
      <c r="AH575" s="11">
        <f>(Table134[[#This Row],[Survived]]-AG575)^2</f>
        <v>2.141931849945075E-3</v>
      </c>
    </row>
    <row r="576" spans="1:34" x14ac:dyDescent="0.25">
      <c r="A576" s="4">
        <v>0</v>
      </c>
      <c r="B576" s="4" t="s">
        <v>9</v>
      </c>
      <c r="C576" s="4">
        <v>3</v>
      </c>
      <c r="D576" s="4" t="s">
        <v>8</v>
      </c>
      <c r="E576" s="4">
        <v>17</v>
      </c>
      <c r="F576" s="5">
        <v>7.0541999999999998</v>
      </c>
      <c r="G576" s="4">
        <v>1</v>
      </c>
      <c r="H576" s="4">
        <v>0</v>
      </c>
      <c r="I576" s="11">
        <f>Table134[[#This Row],[Age]]/$E$1</f>
        <v>0.21249999999999999</v>
      </c>
      <c r="J576" s="11">
        <f>LOG10(Table134[[#This Row],[Fare]]+1)</f>
        <v>0.90602240970373726</v>
      </c>
      <c r="K576" s="4">
        <f>IF(Table134[[#This Row],[Pclass]]=1,1,0)</f>
        <v>0</v>
      </c>
      <c r="L576" s="4">
        <f>IF(Table134[[#This Row],[Pclass]]=2,1,0)</f>
        <v>0</v>
      </c>
      <c r="M576" s="4">
        <f>IF(Table134[[#This Row],[Embarked]]="S",1,0)</f>
        <v>1</v>
      </c>
      <c r="N576" s="4">
        <f>IF(Table134[[#This Row],[Embarked]]="C",1,0)</f>
        <v>0</v>
      </c>
      <c r="O576" s="4">
        <f>IF(Table134[[#This Row],[Sex]]="male",1,0)</f>
        <v>1</v>
      </c>
      <c r="P576" s="4">
        <v>1</v>
      </c>
      <c r="AC576" s="12">
        <f>SUMPRODUCT(Table13[[#This Row],[SibSp]:[Ones]],$R$4:$AA$4)</f>
        <v>0.1144798908128456</v>
      </c>
      <c r="AD576" s="12">
        <f>SUMPRODUCT(Table134[[#This Row],[SibSp]:[Ones]],$R$5:$AA$5)</f>
        <v>-1.6303261836465686</v>
      </c>
      <c r="AE576" s="11">
        <f t="shared" si="24"/>
        <v>0.1144798908128456</v>
      </c>
      <c r="AF576" s="11">
        <f t="shared" si="25"/>
        <v>0</v>
      </c>
      <c r="AG576" s="11">
        <f t="shared" si="26"/>
        <v>0.1144798908128456</v>
      </c>
      <c r="AH576" s="11">
        <f>(Table134[[#This Row],[Survived]]-AG576)^2</f>
        <v>1.3105645400521049E-2</v>
      </c>
    </row>
    <row r="577" spans="1:34" x14ac:dyDescent="0.25">
      <c r="A577" s="4">
        <v>0</v>
      </c>
      <c r="B577" s="4" t="s">
        <v>9</v>
      </c>
      <c r="C577" s="4">
        <v>2</v>
      </c>
      <c r="D577" s="4" t="s">
        <v>8</v>
      </c>
      <c r="E577" s="4">
        <v>34</v>
      </c>
      <c r="F577" s="5">
        <v>13</v>
      </c>
      <c r="G577" s="4">
        <v>0</v>
      </c>
      <c r="H577" s="4">
        <v>0</v>
      </c>
      <c r="I577" s="11">
        <f>Table134[[#This Row],[Age]]/$E$1</f>
        <v>0.42499999999999999</v>
      </c>
      <c r="J577" s="11">
        <f>LOG10(Table134[[#This Row],[Fare]]+1)</f>
        <v>1.146128035678238</v>
      </c>
      <c r="K577" s="4">
        <f>IF(Table134[[#This Row],[Pclass]]=1,1,0)</f>
        <v>0</v>
      </c>
      <c r="L577" s="4">
        <f>IF(Table134[[#This Row],[Pclass]]=2,1,0)</f>
        <v>1</v>
      </c>
      <c r="M577" s="4">
        <f>IF(Table134[[#This Row],[Embarked]]="S",1,0)</f>
        <v>1</v>
      </c>
      <c r="N577" s="4">
        <f>IF(Table134[[#This Row],[Embarked]]="C",1,0)</f>
        <v>0</v>
      </c>
      <c r="O577" s="4">
        <f>IF(Table134[[#This Row],[Sex]]="male",1,0)</f>
        <v>1</v>
      </c>
      <c r="P577" s="4">
        <v>1</v>
      </c>
      <c r="AC577" s="12">
        <f>SUMPRODUCT(Table13[[#This Row],[SibSp]:[Ones]],$R$4:$AA$4)</f>
        <v>0.25866460176427936</v>
      </c>
      <c r="AD577" s="12">
        <f>SUMPRODUCT(Table134[[#This Row],[SibSp]:[Ones]],$R$5:$AA$5)</f>
        <v>-1.5834389710122723</v>
      </c>
      <c r="AE577" s="11">
        <f t="shared" si="24"/>
        <v>0.25866460176427936</v>
      </c>
      <c r="AF577" s="11">
        <f t="shared" si="25"/>
        <v>0</v>
      </c>
      <c r="AG577" s="11">
        <f t="shared" si="26"/>
        <v>0.25866460176427936</v>
      </c>
      <c r="AH577" s="11">
        <f>(Table134[[#This Row],[Survived]]-AG577)^2</f>
        <v>6.6907376205873226E-2</v>
      </c>
    </row>
    <row r="578" spans="1:34" x14ac:dyDescent="0.25">
      <c r="A578" s="4">
        <v>0</v>
      </c>
      <c r="B578" s="4" t="s">
        <v>9</v>
      </c>
      <c r="C578" s="4">
        <v>2</v>
      </c>
      <c r="D578" s="4" t="s">
        <v>8</v>
      </c>
      <c r="E578" s="4">
        <v>50</v>
      </c>
      <c r="F578" s="5">
        <v>13</v>
      </c>
      <c r="G578" s="4">
        <v>0</v>
      </c>
      <c r="H578" s="4">
        <v>0</v>
      </c>
      <c r="I578" s="11">
        <f>Table134[[#This Row],[Age]]/$E$1</f>
        <v>0.625</v>
      </c>
      <c r="J578" s="11">
        <f>LOG10(Table134[[#This Row],[Fare]]+1)</f>
        <v>1.146128035678238</v>
      </c>
      <c r="K578" s="4">
        <f>IF(Table134[[#This Row],[Pclass]]=1,1,0)</f>
        <v>0</v>
      </c>
      <c r="L578" s="4">
        <f>IF(Table134[[#This Row],[Pclass]]=2,1,0)</f>
        <v>1</v>
      </c>
      <c r="M578" s="4">
        <f>IF(Table134[[#This Row],[Embarked]]="S",1,0)</f>
        <v>1</v>
      </c>
      <c r="N578" s="4">
        <f>IF(Table134[[#This Row],[Embarked]]="C",1,0)</f>
        <v>0</v>
      </c>
      <c r="O578" s="4">
        <f>IF(Table134[[#This Row],[Sex]]="male",1,0)</f>
        <v>1</v>
      </c>
      <c r="P578" s="4">
        <v>1</v>
      </c>
      <c r="AC578" s="12">
        <f>SUMPRODUCT(Table13[[#This Row],[SibSp]:[Ones]],$R$4:$AA$4)</f>
        <v>0.14285075421012838</v>
      </c>
      <c r="AD578" s="12">
        <f>SUMPRODUCT(Table134[[#This Row],[SibSp]:[Ones]],$R$5:$AA$5)</f>
        <v>-1.5634306061498846</v>
      </c>
      <c r="AE578" s="11">
        <f t="shared" si="24"/>
        <v>0.14285075421012838</v>
      </c>
      <c r="AF578" s="11">
        <f t="shared" si="25"/>
        <v>0</v>
      </c>
      <c r="AG578" s="11">
        <f t="shared" si="26"/>
        <v>0.14285075421012838</v>
      </c>
      <c r="AH578" s="11">
        <f>(Table134[[#This Row],[Survived]]-AG578)^2</f>
        <v>2.0406337978402512E-2</v>
      </c>
    </row>
    <row r="579" spans="1:34" x14ac:dyDescent="0.25">
      <c r="A579" s="4">
        <v>1</v>
      </c>
      <c r="B579" s="4" t="s">
        <v>9</v>
      </c>
      <c r="C579" s="4">
        <v>1</v>
      </c>
      <c r="D579" s="4" t="s">
        <v>8</v>
      </c>
      <c r="E579" s="4">
        <v>27</v>
      </c>
      <c r="F579" s="5">
        <v>53.1</v>
      </c>
      <c r="G579" s="4">
        <v>1</v>
      </c>
      <c r="H579" s="4">
        <v>0</v>
      </c>
      <c r="I579" s="11">
        <f>Table134[[#This Row],[Age]]/$E$1</f>
        <v>0.33750000000000002</v>
      </c>
      <c r="J579" s="11">
        <f>LOG10(Table134[[#This Row],[Fare]]+1)</f>
        <v>1.7331972651065695</v>
      </c>
      <c r="K579" s="4">
        <f>IF(Table134[[#This Row],[Pclass]]=1,1,0)</f>
        <v>1</v>
      </c>
      <c r="L579" s="4">
        <f>IF(Table134[[#This Row],[Pclass]]=2,1,0)</f>
        <v>0</v>
      </c>
      <c r="M579" s="4">
        <f>IF(Table134[[#This Row],[Embarked]]="S",1,0)</f>
        <v>1</v>
      </c>
      <c r="N579" s="4">
        <f>IF(Table134[[#This Row],[Embarked]]="C",1,0)</f>
        <v>0</v>
      </c>
      <c r="O579" s="4">
        <f>IF(Table134[[#This Row],[Sex]]="male",1,0)</f>
        <v>1</v>
      </c>
      <c r="P579" s="4">
        <v>1</v>
      </c>
      <c r="AC579" s="12">
        <f>SUMPRODUCT(Table13[[#This Row],[SibSp]:[Ones]],$R$4:$AA$4)</f>
        <v>0.4565700701440038</v>
      </c>
      <c r="AD579" s="12">
        <f>SUMPRODUCT(Table134[[#This Row],[SibSp]:[Ones]],$R$5:$AA$5)</f>
        <v>-2.3074396366867536</v>
      </c>
      <c r="AE579" s="11">
        <f t="shared" si="24"/>
        <v>0.4565700701440038</v>
      </c>
      <c r="AF579" s="11">
        <f t="shared" si="25"/>
        <v>0</v>
      </c>
      <c r="AG579" s="11">
        <f t="shared" si="26"/>
        <v>0.4565700701440038</v>
      </c>
      <c r="AH579" s="11">
        <f>(Table134[[#This Row],[Survived]]-AG579)^2</f>
        <v>0.2953160886632929</v>
      </c>
    </row>
    <row r="580" spans="1:34" x14ac:dyDescent="0.25">
      <c r="A580" s="4">
        <v>0</v>
      </c>
      <c r="B580" s="4" t="s">
        <v>9</v>
      </c>
      <c r="C580" s="4">
        <v>3</v>
      </c>
      <c r="D580" s="4" t="s">
        <v>8</v>
      </c>
      <c r="E580" s="4">
        <v>20</v>
      </c>
      <c r="F580" s="5">
        <v>8.6624999999999996</v>
      </c>
      <c r="G580" s="4">
        <v>0</v>
      </c>
      <c r="H580" s="4">
        <v>0</v>
      </c>
      <c r="I580" s="11">
        <f>Table134[[#This Row],[Age]]/$E$1</f>
        <v>0.25</v>
      </c>
      <c r="J580" s="11">
        <f>LOG10(Table134[[#This Row],[Fare]]+1)</f>
        <v>0.98508950692638131</v>
      </c>
      <c r="K580" s="4">
        <f>IF(Table134[[#This Row],[Pclass]]=1,1,0)</f>
        <v>0</v>
      </c>
      <c r="L580" s="4">
        <f>IF(Table134[[#This Row],[Pclass]]=2,1,0)</f>
        <v>0</v>
      </c>
      <c r="M580" s="4">
        <f>IF(Table134[[#This Row],[Embarked]]="S",1,0)</f>
        <v>1</v>
      </c>
      <c r="N580" s="4">
        <f>IF(Table134[[#This Row],[Embarked]]="C",1,0)</f>
        <v>0</v>
      </c>
      <c r="O580" s="4">
        <f>IF(Table134[[#This Row],[Sex]]="male",1,0)</f>
        <v>1</v>
      </c>
      <c r="P580" s="4">
        <v>1</v>
      </c>
      <c r="AC580" s="12">
        <f>SUMPRODUCT(Table13[[#This Row],[SibSp]:[Ones]],$R$4:$AA$4)</f>
        <v>0.15387338776012005</v>
      </c>
      <c r="AD580" s="12">
        <f>SUMPRODUCT(Table134[[#This Row],[SibSp]:[Ones]],$R$5:$AA$5)</f>
        <v>-1.5610798846181535</v>
      </c>
      <c r="AE580" s="11">
        <f t="shared" si="24"/>
        <v>0.15387338776012005</v>
      </c>
      <c r="AF580" s="11">
        <f t="shared" si="25"/>
        <v>0</v>
      </c>
      <c r="AG580" s="11">
        <f t="shared" si="26"/>
        <v>0.15387338776012005</v>
      </c>
      <c r="AH580" s="11">
        <f>(Table134[[#This Row],[Survived]]-AG580)^2</f>
        <v>2.3677019460776261E-2</v>
      </c>
    </row>
    <row r="581" spans="1:34" x14ac:dyDescent="0.25">
      <c r="A581" s="4">
        <v>1</v>
      </c>
      <c r="B581" s="4" t="s">
        <v>9</v>
      </c>
      <c r="C581" s="4">
        <v>2</v>
      </c>
      <c r="D581" s="4" t="s">
        <v>10</v>
      </c>
      <c r="E581" s="4">
        <v>30</v>
      </c>
      <c r="F581" s="5">
        <v>21</v>
      </c>
      <c r="G581" s="4">
        <v>3</v>
      </c>
      <c r="H581" s="4">
        <v>0</v>
      </c>
      <c r="I581" s="11">
        <f>Table134[[#This Row],[Age]]/$E$1</f>
        <v>0.375</v>
      </c>
      <c r="J581" s="11">
        <f>LOG10(Table134[[#This Row],[Fare]]+1)</f>
        <v>1.3424226808222062</v>
      </c>
      <c r="K581" s="4">
        <f>IF(Table134[[#This Row],[Pclass]]=1,1,0)</f>
        <v>0</v>
      </c>
      <c r="L581" s="4">
        <f>IF(Table134[[#This Row],[Pclass]]=2,1,0)</f>
        <v>1</v>
      </c>
      <c r="M581" s="4">
        <f>IF(Table134[[#This Row],[Embarked]]="S",1,0)</f>
        <v>1</v>
      </c>
      <c r="N581" s="4">
        <f>IF(Table134[[#This Row],[Embarked]]="C",1,0)</f>
        <v>0</v>
      </c>
      <c r="O581" s="4">
        <f>IF(Table134[[#This Row],[Sex]]="male",1,0)</f>
        <v>0</v>
      </c>
      <c r="P581" s="4">
        <v>1</v>
      </c>
      <c r="AC581" s="12">
        <f>SUMPRODUCT(Table13[[#This Row],[SibSp]:[Ones]],$R$4:$AA$4)</f>
        <v>0.61388395077993863</v>
      </c>
      <c r="AD581" s="12">
        <f>SUMPRODUCT(Table134[[#This Row],[SibSp]:[Ones]],$R$5:$AA$5)</f>
        <v>-1.9756634079392048</v>
      </c>
      <c r="AE581" s="11">
        <f t="shared" ref="AE581:AE644" si="27">IF(AC581&lt;0,0,AC581)</f>
        <v>0.61388395077993863</v>
      </c>
      <c r="AF581" s="11">
        <f t="shared" ref="AF581:AF644" si="28">IF(AD581&lt;0,0,AD581)</f>
        <v>0</v>
      </c>
      <c r="AG581" s="11">
        <f t="shared" ref="AG581:AG644" si="29">AE581+AF581</f>
        <v>0.61388395077993863</v>
      </c>
      <c r="AH581" s="11">
        <f>(Table134[[#This Row],[Survived]]-AG581)^2</f>
        <v>0.14908560346530886</v>
      </c>
    </row>
    <row r="582" spans="1:34" x14ac:dyDescent="0.25">
      <c r="A582" s="4">
        <v>0</v>
      </c>
      <c r="B582" s="4" t="s">
        <v>9</v>
      </c>
      <c r="C582" s="4">
        <v>2</v>
      </c>
      <c r="D582" s="4" t="s">
        <v>8</v>
      </c>
      <c r="E582" s="4">
        <v>25</v>
      </c>
      <c r="F582" s="5">
        <v>26</v>
      </c>
      <c r="G582" s="4">
        <v>1</v>
      </c>
      <c r="H582" s="4">
        <v>0</v>
      </c>
      <c r="I582" s="11">
        <f>Table134[[#This Row],[Age]]/$E$1</f>
        <v>0.3125</v>
      </c>
      <c r="J582" s="11">
        <f>LOG10(Table134[[#This Row],[Fare]]+1)</f>
        <v>1.4313637641589874</v>
      </c>
      <c r="K582" s="4">
        <f>IF(Table134[[#This Row],[Pclass]]=1,1,0)</f>
        <v>0</v>
      </c>
      <c r="L582" s="4">
        <f>IF(Table134[[#This Row],[Pclass]]=2,1,0)</f>
        <v>1</v>
      </c>
      <c r="M582" s="4">
        <f>IF(Table134[[#This Row],[Embarked]]="S",1,0)</f>
        <v>1</v>
      </c>
      <c r="N582" s="4">
        <f>IF(Table134[[#This Row],[Embarked]]="C",1,0)</f>
        <v>0</v>
      </c>
      <c r="O582" s="4">
        <f>IF(Table134[[#This Row],[Sex]]="male",1,0)</f>
        <v>1</v>
      </c>
      <c r="P582" s="4">
        <v>1</v>
      </c>
      <c r="AC582" s="12">
        <f>SUMPRODUCT(Table13[[#This Row],[SibSp]:[Ones]],$R$4:$AA$4)</f>
        <v>0.28018204783761114</v>
      </c>
      <c r="AD582" s="12">
        <f>SUMPRODUCT(Table134[[#This Row],[SibSp]:[Ones]],$R$5:$AA$5)</f>
        <v>-1.8866355632404439</v>
      </c>
      <c r="AE582" s="11">
        <f t="shared" si="27"/>
        <v>0.28018204783761114</v>
      </c>
      <c r="AF582" s="11">
        <f t="shared" si="28"/>
        <v>0</v>
      </c>
      <c r="AG582" s="11">
        <f t="shared" si="29"/>
        <v>0.28018204783761114</v>
      </c>
      <c r="AH582" s="11">
        <f>(Table134[[#This Row],[Survived]]-AG582)^2</f>
        <v>7.8501979930477417E-2</v>
      </c>
    </row>
    <row r="583" spans="1:34" x14ac:dyDescent="0.25">
      <c r="A583" s="4">
        <v>0</v>
      </c>
      <c r="B583" s="4" t="s">
        <v>9</v>
      </c>
      <c r="C583" s="4">
        <v>3</v>
      </c>
      <c r="D583" s="4" t="s">
        <v>10</v>
      </c>
      <c r="E583" s="4">
        <v>25</v>
      </c>
      <c r="F583" s="5">
        <v>7.9249999999999998</v>
      </c>
      <c r="G583" s="4">
        <v>1</v>
      </c>
      <c r="H583" s="4">
        <v>0</v>
      </c>
      <c r="I583" s="11">
        <f>Table134[[#This Row],[Age]]/$E$1</f>
        <v>0.3125</v>
      </c>
      <c r="J583" s="11">
        <f>LOG10(Table134[[#This Row],[Fare]]+1)</f>
        <v>0.95060822478423079</v>
      </c>
      <c r="K583" s="4">
        <f>IF(Table134[[#This Row],[Pclass]]=1,1,0)</f>
        <v>0</v>
      </c>
      <c r="L583" s="4">
        <f>IF(Table134[[#This Row],[Pclass]]=2,1,0)</f>
        <v>0</v>
      </c>
      <c r="M583" s="4">
        <f>IF(Table134[[#This Row],[Embarked]]="S",1,0)</f>
        <v>1</v>
      </c>
      <c r="N583" s="4">
        <f>IF(Table134[[#This Row],[Embarked]]="C",1,0)</f>
        <v>0</v>
      </c>
      <c r="O583" s="4">
        <f>IF(Table134[[#This Row],[Sex]]="male",1,0)</f>
        <v>0</v>
      </c>
      <c r="P583" s="4">
        <v>1</v>
      </c>
      <c r="AC583" s="12">
        <f>SUMPRODUCT(Table13[[#This Row],[SibSp]:[Ones]],$R$4:$AA$4)</f>
        <v>0.54750312464205975</v>
      </c>
      <c r="AD583" s="12">
        <f>SUMPRODUCT(Table134[[#This Row],[SibSp]:[Ones]],$R$5:$AA$5)</f>
        <v>-1.5693173385556565</v>
      </c>
      <c r="AE583" s="11">
        <f t="shared" si="27"/>
        <v>0.54750312464205975</v>
      </c>
      <c r="AF583" s="11">
        <f t="shared" si="28"/>
        <v>0</v>
      </c>
      <c r="AG583" s="11">
        <f t="shared" si="29"/>
        <v>0.54750312464205975</v>
      </c>
      <c r="AH583" s="11">
        <f>(Table134[[#This Row],[Survived]]-AG583)^2</f>
        <v>0.29975967149281879</v>
      </c>
    </row>
    <row r="584" spans="1:34" x14ac:dyDescent="0.25">
      <c r="A584" s="4">
        <v>1</v>
      </c>
      <c r="B584" s="4" t="s">
        <v>9</v>
      </c>
      <c r="C584" s="4">
        <v>1</v>
      </c>
      <c r="D584" s="4" t="s">
        <v>10</v>
      </c>
      <c r="E584" s="4">
        <v>29</v>
      </c>
      <c r="F584" s="5">
        <v>211.33750000000001</v>
      </c>
      <c r="G584" s="4">
        <v>0</v>
      </c>
      <c r="H584" s="4">
        <v>0</v>
      </c>
      <c r="I584" s="11">
        <f>Table134[[#This Row],[Age]]/$E$1</f>
        <v>0.36249999999999999</v>
      </c>
      <c r="J584" s="11">
        <f>LOG10(Table134[[#This Row],[Fare]]+1)</f>
        <v>2.3270266997942759</v>
      </c>
      <c r="K584" s="4">
        <f>IF(Table134[[#This Row],[Pclass]]=1,1,0)</f>
        <v>1</v>
      </c>
      <c r="L584" s="4">
        <f>IF(Table134[[#This Row],[Pclass]]=2,1,0)</f>
        <v>0</v>
      </c>
      <c r="M584" s="4">
        <f>IF(Table134[[#This Row],[Embarked]]="S",1,0)</f>
        <v>1</v>
      </c>
      <c r="N584" s="4">
        <f>IF(Table134[[#This Row],[Embarked]]="C",1,0)</f>
        <v>0</v>
      </c>
      <c r="O584" s="4">
        <f>IF(Table134[[#This Row],[Sex]]="male",1,0)</f>
        <v>0</v>
      </c>
      <c r="P584" s="4">
        <v>1</v>
      </c>
      <c r="AC584" s="12">
        <f>SUMPRODUCT(Table13[[#This Row],[SibSp]:[Ones]],$R$4:$AA$4)</f>
        <v>1.016693096431742</v>
      </c>
      <c r="AD584" s="12">
        <f>SUMPRODUCT(Table134[[#This Row],[SibSp]:[Ones]],$R$5:$AA$5)</f>
        <v>-2.4806964326547085</v>
      </c>
      <c r="AE584" s="11">
        <f t="shared" si="27"/>
        <v>1.016693096431742</v>
      </c>
      <c r="AF584" s="11">
        <f t="shared" si="28"/>
        <v>0</v>
      </c>
      <c r="AG584" s="11">
        <f t="shared" si="29"/>
        <v>1.016693096431742</v>
      </c>
      <c r="AH584" s="11">
        <f>(Table134[[#This Row],[Survived]]-AG584)^2</f>
        <v>2.7865946847943727E-4</v>
      </c>
    </row>
    <row r="585" spans="1:34" x14ac:dyDescent="0.25">
      <c r="A585" s="4">
        <v>0</v>
      </c>
      <c r="B585" s="4" t="s">
        <v>11</v>
      </c>
      <c r="C585" s="4">
        <v>3</v>
      </c>
      <c r="D585" s="4" t="s">
        <v>8</v>
      </c>
      <c r="E585" s="4">
        <v>11</v>
      </c>
      <c r="F585" s="5">
        <v>18.787500000000001</v>
      </c>
      <c r="G585" s="4">
        <v>0</v>
      </c>
      <c r="H585" s="4">
        <v>0</v>
      </c>
      <c r="I585" s="11">
        <f>Table134[[#This Row],[Age]]/$E$1</f>
        <v>0.13750000000000001</v>
      </c>
      <c r="J585" s="11">
        <f>LOG10(Table134[[#This Row],[Fare]]+1)</f>
        <v>1.2963909278704124</v>
      </c>
      <c r="K585" s="4">
        <f>IF(Table134[[#This Row],[Pclass]]=1,1,0)</f>
        <v>0</v>
      </c>
      <c r="L585" s="4">
        <f>IF(Table134[[#This Row],[Pclass]]=2,1,0)</f>
        <v>0</v>
      </c>
      <c r="M585" s="4">
        <f>IF(Table134[[#This Row],[Embarked]]="S",1,0)</f>
        <v>0</v>
      </c>
      <c r="N585" s="4">
        <f>IF(Table134[[#This Row],[Embarked]]="C",1,0)</f>
        <v>1</v>
      </c>
      <c r="O585" s="4">
        <f>IF(Table134[[#This Row],[Sex]]="male",1,0)</f>
        <v>1</v>
      </c>
      <c r="P585" s="4">
        <v>1</v>
      </c>
      <c r="AC585" s="12">
        <f>SUMPRODUCT(Table13[[#This Row],[SibSp]:[Ones]],$R$4:$AA$4)</f>
        <v>0.30204325240833446</v>
      </c>
      <c r="AD585" s="12">
        <f>SUMPRODUCT(Table134[[#This Row],[SibSp]:[Ones]],$R$5:$AA$5)</f>
        <v>-1.1707642879153632</v>
      </c>
      <c r="AE585" s="11">
        <f t="shared" si="27"/>
        <v>0.30204325240833446</v>
      </c>
      <c r="AF585" s="11">
        <f t="shared" si="28"/>
        <v>0</v>
      </c>
      <c r="AG585" s="11">
        <f t="shared" si="29"/>
        <v>0.30204325240833446</v>
      </c>
      <c r="AH585" s="11">
        <f>(Table134[[#This Row],[Survived]]-AG585)^2</f>
        <v>9.1230126325404837E-2</v>
      </c>
    </row>
    <row r="586" spans="1:34" x14ac:dyDescent="0.25">
      <c r="A586" s="4">
        <v>0</v>
      </c>
      <c r="B586" s="4" t="s">
        <v>9</v>
      </c>
      <c r="C586" s="4">
        <v>2</v>
      </c>
      <c r="D586" s="4" t="s">
        <v>8</v>
      </c>
      <c r="E586" s="4">
        <v>23</v>
      </c>
      <c r="F586" s="5">
        <v>13</v>
      </c>
      <c r="G586" s="4">
        <v>0</v>
      </c>
      <c r="H586" s="4">
        <v>0</v>
      </c>
      <c r="I586" s="11">
        <f>Table134[[#This Row],[Age]]/$E$1</f>
        <v>0.28749999999999998</v>
      </c>
      <c r="J586" s="11">
        <f>LOG10(Table134[[#This Row],[Fare]]+1)</f>
        <v>1.146128035678238</v>
      </c>
      <c r="K586" s="4">
        <f>IF(Table134[[#This Row],[Pclass]]=1,1,0)</f>
        <v>0</v>
      </c>
      <c r="L586" s="4">
        <f>IF(Table134[[#This Row],[Pclass]]=2,1,0)</f>
        <v>1</v>
      </c>
      <c r="M586" s="4">
        <f>IF(Table134[[#This Row],[Embarked]]="S",1,0)</f>
        <v>1</v>
      </c>
      <c r="N586" s="4">
        <f>IF(Table134[[#This Row],[Embarked]]="C",1,0)</f>
        <v>0</v>
      </c>
      <c r="O586" s="4">
        <f>IF(Table134[[#This Row],[Sex]]="male",1,0)</f>
        <v>1</v>
      </c>
      <c r="P586" s="4">
        <v>1</v>
      </c>
      <c r="AC586" s="12">
        <f>SUMPRODUCT(Table13[[#This Row],[SibSp]:[Ones]],$R$4:$AA$4)</f>
        <v>0.3382866219577581</v>
      </c>
      <c r="AD586" s="12">
        <f>SUMPRODUCT(Table134[[#This Row],[SibSp]:[Ones]],$R$5:$AA$5)</f>
        <v>-1.5971947218551639</v>
      </c>
      <c r="AE586" s="11">
        <f t="shared" si="27"/>
        <v>0.3382866219577581</v>
      </c>
      <c r="AF586" s="11">
        <f t="shared" si="28"/>
        <v>0</v>
      </c>
      <c r="AG586" s="11">
        <f t="shared" si="29"/>
        <v>0.3382866219577581</v>
      </c>
      <c r="AH586" s="11">
        <f>(Table134[[#This Row],[Survived]]-AG586)^2</f>
        <v>0.11443783859559115</v>
      </c>
    </row>
    <row r="587" spans="1:34" x14ac:dyDescent="0.25">
      <c r="A587" s="4">
        <v>0</v>
      </c>
      <c r="B587" s="4" t="s">
        <v>9</v>
      </c>
      <c r="C587" s="4">
        <v>2</v>
      </c>
      <c r="D587" s="4" t="s">
        <v>8</v>
      </c>
      <c r="E587" s="4">
        <v>23</v>
      </c>
      <c r="F587" s="5">
        <v>13</v>
      </c>
      <c r="G587" s="4">
        <v>0</v>
      </c>
      <c r="H587" s="4">
        <v>0</v>
      </c>
      <c r="I587" s="11">
        <f>Table134[[#This Row],[Age]]/$E$1</f>
        <v>0.28749999999999998</v>
      </c>
      <c r="J587" s="11">
        <f>LOG10(Table134[[#This Row],[Fare]]+1)</f>
        <v>1.146128035678238</v>
      </c>
      <c r="K587" s="4">
        <f>IF(Table134[[#This Row],[Pclass]]=1,1,0)</f>
        <v>0</v>
      </c>
      <c r="L587" s="4">
        <f>IF(Table134[[#This Row],[Pclass]]=2,1,0)</f>
        <v>1</v>
      </c>
      <c r="M587" s="4">
        <f>IF(Table134[[#This Row],[Embarked]]="S",1,0)</f>
        <v>1</v>
      </c>
      <c r="N587" s="4">
        <f>IF(Table134[[#This Row],[Embarked]]="C",1,0)</f>
        <v>0</v>
      </c>
      <c r="O587" s="4">
        <f>IF(Table134[[#This Row],[Sex]]="male",1,0)</f>
        <v>1</v>
      </c>
      <c r="P587" s="4">
        <v>1</v>
      </c>
      <c r="AC587" s="12">
        <f>SUMPRODUCT(Table13[[#This Row],[SibSp]:[Ones]],$R$4:$AA$4)</f>
        <v>0.3382866219577581</v>
      </c>
      <c r="AD587" s="12">
        <f>SUMPRODUCT(Table134[[#This Row],[SibSp]:[Ones]],$R$5:$AA$5)</f>
        <v>-1.5971947218551639</v>
      </c>
      <c r="AE587" s="11">
        <f t="shared" si="27"/>
        <v>0.3382866219577581</v>
      </c>
      <c r="AF587" s="11">
        <f t="shared" si="28"/>
        <v>0</v>
      </c>
      <c r="AG587" s="11">
        <f t="shared" si="29"/>
        <v>0.3382866219577581</v>
      </c>
      <c r="AH587" s="11">
        <f>(Table134[[#This Row],[Survived]]-AG587)^2</f>
        <v>0.11443783859559115</v>
      </c>
    </row>
    <row r="588" spans="1:34" x14ac:dyDescent="0.25">
      <c r="A588" s="4">
        <v>0</v>
      </c>
      <c r="B588" s="4" t="s">
        <v>9</v>
      </c>
      <c r="C588" s="4">
        <v>3</v>
      </c>
      <c r="D588" s="4" t="s">
        <v>8</v>
      </c>
      <c r="E588" s="4">
        <v>28.5</v>
      </c>
      <c r="F588" s="5">
        <v>16.100000000000001</v>
      </c>
      <c r="G588" s="4">
        <v>0</v>
      </c>
      <c r="H588" s="4">
        <v>0</v>
      </c>
      <c r="I588" s="11">
        <f>Table134[[#This Row],[Age]]/$E$1</f>
        <v>0.35625000000000001</v>
      </c>
      <c r="J588" s="11">
        <f>LOG10(Table134[[#This Row],[Fare]]+1)</f>
        <v>1.2329961103921538</v>
      </c>
      <c r="K588" s="4">
        <f>IF(Table134[[#This Row],[Pclass]]=1,1,0)</f>
        <v>0</v>
      </c>
      <c r="L588" s="4">
        <f>IF(Table134[[#This Row],[Pclass]]=2,1,0)</f>
        <v>0</v>
      </c>
      <c r="M588" s="4">
        <f>IF(Table134[[#This Row],[Embarked]]="S",1,0)</f>
        <v>1</v>
      </c>
      <c r="N588" s="4">
        <f>IF(Table134[[#This Row],[Embarked]]="C",1,0)</f>
        <v>0</v>
      </c>
      <c r="O588" s="4">
        <f>IF(Table134[[#This Row],[Sex]]="male",1,0)</f>
        <v>1</v>
      </c>
      <c r="P588" s="4">
        <v>1</v>
      </c>
      <c r="AC588" s="12">
        <f>SUMPRODUCT(Table13[[#This Row],[SibSp]:[Ones]],$R$4:$AA$4)</f>
        <v>0.10424286124069215</v>
      </c>
      <c r="AD588" s="12">
        <f>SUMPRODUCT(Table134[[#This Row],[SibSp]:[Ones]],$R$5:$AA$5)</f>
        <v>-1.7045468173183409</v>
      </c>
      <c r="AE588" s="11">
        <f t="shared" si="27"/>
        <v>0.10424286124069215</v>
      </c>
      <c r="AF588" s="11">
        <f t="shared" si="28"/>
        <v>0</v>
      </c>
      <c r="AG588" s="11">
        <f t="shared" si="29"/>
        <v>0.10424286124069215</v>
      </c>
      <c r="AH588" s="11">
        <f>(Table134[[#This Row],[Survived]]-AG588)^2</f>
        <v>1.0866574119646198E-2</v>
      </c>
    </row>
    <row r="589" spans="1:34" x14ac:dyDescent="0.25">
      <c r="A589" s="4">
        <v>0</v>
      </c>
      <c r="B589" s="4" t="s">
        <v>9</v>
      </c>
      <c r="C589" s="4">
        <v>3</v>
      </c>
      <c r="D589" s="4" t="s">
        <v>10</v>
      </c>
      <c r="E589" s="4">
        <v>48</v>
      </c>
      <c r="F589" s="5">
        <v>34.375</v>
      </c>
      <c r="G589" s="4">
        <v>1</v>
      </c>
      <c r="H589" s="4">
        <v>3</v>
      </c>
      <c r="I589" s="11">
        <f>Table134[[#This Row],[Age]]/$E$1</f>
        <v>0.6</v>
      </c>
      <c r="J589" s="11">
        <f>LOG10(Table134[[#This Row],[Fare]]+1)</f>
        <v>1.5486964485323467</v>
      </c>
      <c r="K589" s="4">
        <f>IF(Table134[[#This Row],[Pclass]]=1,1,0)</f>
        <v>0</v>
      </c>
      <c r="L589" s="4">
        <f>IF(Table134[[#This Row],[Pclass]]=2,1,0)</f>
        <v>0</v>
      </c>
      <c r="M589" s="4">
        <f>IF(Table134[[#This Row],[Embarked]]="S",1,0)</f>
        <v>1</v>
      </c>
      <c r="N589" s="4">
        <f>IF(Table134[[#This Row],[Embarked]]="C",1,0)</f>
        <v>0</v>
      </c>
      <c r="O589" s="4">
        <f>IF(Table134[[#This Row],[Sex]]="male",1,0)</f>
        <v>0</v>
      </c>
      <c r="P589" s="4">
        <v>1</v>
      </c>
      <c r="AC589" s="12">
        <f>SUMPRODUCT(Table13[[#This Row],[SibSp]:[Ones]],$R$4:$AA$4)</f>
        <v>0.36501551417171091</v>
      </c>
      <c r="AD589" s="12">
        <f>SUMPRODUCT(Table134[[#This Row],[SibSp]:[Ones]],$R$5:$AA$5)</f>
        <v>-3.0756044775700406</v>
      </c>
      <c r="AE589" s="11">
        <f t="shared" si="27"/>
        <v>0.36501551417171091</v>
      </c>
      <c r="AF589" s="11">
        <f t="shared" si="28"/>
        <v>0</v>
      </c>
      <c r="AG589" s="11">
        <f t="shared" si="29"/>
        <v>0.36501551417171091</v>
      </c>
      <c r="AH589" s="11">
        <f>(Table134[[#This Row],[Survived]]-AG589)^2</f>
        <v>0.13323632558603848</v>
      </c>
    </row>
    <row r="590" spans="1:34" x14ac:dyDescent="0.25">
      <c r="A590" s="4">
        <v>1</v>
      </c>
      <c r="B590" s="4" t="s">
        <v>11</v>
      </c>
      <c r="C590" s="4">
        <v>1</v>
      </c>
      <c r="D590" s="4" t="s">
        <v>8</v>
      </c>
      <c r="E590" s="4">
        <v>35</v>
      </c>
      <c r="F590" s="5">
        <v>512.32920000000001</v>
      </c>
      <c r="G590" s="4">
        <v>0</v>
      </c>
      <c r="H590" s="4">
        <v>0</v>
      </c>
      <c r="I590" s="11">
        <f>Table134[[#This Row],[Age]]/$E$1</f>
        <v>0.4375</v>
      </c>
      <c r="J590" s="11">
        <f>LOG10(Table134[[#This Row],[Fare]]+1)</f>
        <v>2.7103959691861146</v>
      </c>
      <c r="K590" s="4">
        <f>IF(Table134[[#This Row],[Pclass]]=1,1,0)</f>
        <v>1</v>
      </c>
      <c r="L590" s="4">
        <f>IF(Table134[[#This Row],[Pclass]]=2,1,0)</f>
        <v>0</v>
      </c>
      <c r="M590" s="4">
        <f>IF(Table134[[#This Row],[Embarked]]="S",1,0)</f>
        <v>0</v>
      </c>
      <c r="N590" s="4">
        <f>IF(Table134[[#This Row],[Embarked]]="C",1,0)</f>
        <v>1</v>
      </c>
      <c r="O590" s="4">
        <f>IF(Table134[[#This Row],[Sex]]="male",1,0)</f>
        <v>1</v>
      </c>
      <c r="P590" s="4">
        <v>1</v>
      </c>
      <c r="AC590" s="12">
        <f>SUMPRODUCT(Table13[[#This Row],[SibSp]:[Ones]],$R$4:$AA$4)</f>
        <v>0.57095484467929591</v>
      </c>
      <c r="AD590" s="12">
        <f>SUMPRODUCT(Table134[[#This Row],[SibSp]:[Ones]],$R$5:$AA$5)</f>
        <v>-2.1951384594432017</v>
      </c>
      <c r="AE590" s="11">
        <f t="shared" si="27"/>
        <v>0.57095484467929591</v>
      </c>
      <c r="AF590" s="11">
        <f t="shared" si="28"/>
        <v>0</v>
      </c>
      <c r="AG590" s="11">
        <f t="shared" si="29"/>
        <v>0.57095484467929591</v>
      </c>
      <c r="AH590" s="11">
        <f>(Table134[[#This Row],[Survived]]-AG590)^2</f>
        <v>0.1840797453041671</v>
      </c>
    </row>
    <row r="591" spans="1:34" x14ac:dyDescent="0.25">
      <c r="A591" s="4">
        <v>0</v>
      </c>
      <c r="B591" s="4" t="s">
        <v>9</v>
      </c>
      <c r="C591" s="4">
        <v>1</v>
      </c>
      <c r="D591" s="4" t="s">
        <v>8</v>
      </c>
      <c r="E591" s="4">
        <v>36</v>
      </c>
      <c r="F591" s="5">
        <v>78.849999999999994</v>
      </c>
      <c r="G591" s="4">
        <v>1</v>
      </c>
      <c r="H591" s="4">
        <v>0</v>
      </c>
      <c r="I591" s="11">
        <f>Table134[[#This Row],[Age]]/$E$1</f>
        <v>0.45</v>
      </c>
      <c r="J591" s="11">
        <f>LOG10(Table134[[#This Row],[Fare]]+1)</f>
        <v>1.9022749204745018</v>
      </c>
      <c r="K591" s="4">
        <f>IF(Table134[[#This Row],[Pclass]]=1,1,0)</f>
        <v>1</v>
      </c>
      <c r="L591" s="4">
        <f>IF(Table134[[#This Row],[Pclass]]=2,1,0)</f>
        <v>0</v>
      </c>
      <c r="M591" s="4">
        <f>IF(Table134[[#This Row],[Embarked]]="S",1,0)</f>
        <v>1</v>
      </c>
      <c r="N591" s="4">
        <f>IF(Table134[[#This Row],[Embarked]]="C",1,0)</f>
        <v>0</v>
      </c>
      <c r="O591" s="4">
        <f>IF(Table134[[#This Row],[Sex]]="male",1,0)</f>
        <v>1</v>
      </c>
      <c r="P591" s="4">
        <v>1</v>
      </c>
      <c r="AC591" s="12">
        <f>SUMPRODUCT(Table13[[#This Row],[SibSp]:[Ones]],$R$4:$AA$4)</f>
        <v>0.39953782325212128</v>
      </c>
      <c r="AD591" s="12">
        <f>SUMPRODUCT(Table134[[#This Row],[SibSp]:[Ones]],$R$5:$AA$5)</f>
        <v>-2.4012819868778053</v>
      </c>
      <c r="AE591" s="11">
        <f t="shared" si="27"/>
        <v>0.39953782325212128</v>
      </c>
      <c r="AF591" s="11">
        <f t="shared" si="28"/>
        <v>0</v>
      </c>
      <c r="AG591" s="11">
        <f t="shared" si="29"/>
        <v>0.39953782325212128</v>
      </c>
      <c r="AH591" s="11">
        <f>(Table134[[#This Row],[Survived]]-AG591)^2</f>
        <v>0.15963047220904331</v>
      </c>
    </row>
    <row r="592" spans="1:34" x14ac:dyDescent="0.25">
      <c r="A592" s="4">
        <v>1</v>
      </c>
      <c r="B592" s="4" t="s">
        <v>11</v>
      </c>
      <c r="C592" s="4">
        <v>1</v>
      </c>
      <c r="D592" s="4" t="s">
        <v>10</v>
      </c>
      <c r="E592" s="4">
        <v>21</v>
      </c>
      <c r="F592" s="5">
        <v>262.375</v>
      </c>
      <c r="G592" s="4">
        <v>2</v>
      </c>
      <c r="H592" s="4">
        <v>2</v>
      </c>
      <c r="I592" s="11">
        <f>Table134[[#This Row],[Age]]/$E$1</f>
        <v>0.26250000000000001</v>
      </c>
      <c r="J592" s="11">
        <f>LOG10(Table134[[#This Row],[Fare]]+1)</f>
        <v>2.4205745486161567</v>
      </c>
      <c r="K592" s="4">
        <f>IF(Table134[[#This Row],[Pclass]]=1,1,0)</f>
        <v>1</v>
      </c>
      <c r="L592" s="4">
        <f>IF(Table134[[#This Row],[Pclass]]=2,1,0)</f>
        <v>0</v>
      </c>
      <c r="M592" s="4">
        <f>IF(Table134[[#This Row],[Embarked]]="S",1,0)</f>
        <v>0</v>
      </c>
      <c r="N592" s="4">
        <f>IF(Table134[[#This Row],[Embarked]]="C",1,0)</f>
        <v>1</v>
      </c>
      <c r="O592" s="4">
        <f>IF(Table134[[#This Row],[Sex]]="male",1,0)</f>
        <v>0</v>
      </c>
      <c r="P592" s="4">
        <v>1</v>
      </c>
      <c r="AC592" s="12">
        <f>SUMPRODUCT(Table13[[#This Row],[SibSp]:[Ones]],$R$4:$AA$4)</f>
        <v>1.0027439980998583</v>
      </c>
      <c r="AD592" s="12">
        <f>SUMPRODUCT(Table134[[#This Row],[SibSp]:[Ones]],$R$5:$AA$5)</f>
        <v>-2.958583096736576</v>
      </c>
      <c r="AE592" s="11">
        <f t="shared" si="27"/>
        <v>1.0027439980998583</v>
      </c>
      <c r="AF592" s="11">
        <f t="shared" si="28"/>
        <v>0</v>
      </c>
      <c r="AG592" s="11">
        <f t="shared" si="29"/>
        <v>1.0027439980998583</v>
      </c>
      <c r="AH592" s="11">
        <f>(Table134[[#This Row],[Survived]]-AG592)^2</f>
        <v>7.5295255720257308E-6</v>
      </c>
    </row>
    <row r="593" spans="1:34" x14ac:dyDescent="0.25">
      <c r="A593" s="4">
        <v>0</v>
      </c>
      <c r="B593" s="4" t="s">
        <v>9</v>
      </c>
      <c r="C593" s="4">
        <v>3</v>
      </c>
      <c r="D593" s="4" t="s">
        <v>8</v>
      </c>
      <c r="E593" s="4">
        <v>24</v>
      </c>
      <c r="F593" s="5">
        <v>16.100000000000001</v>
      </c>
      <c r="G593" s="4">
        <v>1</v>
      </c>
      <c r="H593" s="4">
        <v>0</v>
      </c>
      <c r="I593" s="11">
        <f>Table134[[#This Row],[Age]]/$E$1</f>
        <v>0.3</v>
      </c>
      <c r="J593" s="11">
        <f>LOG10(Table134[[#This Row],[Fare]]+1)</f>
        <v>1.2329961103921538</v>
      </c>
      <c r="K593" s="4">
        <f>IF(Table134[[#This Row],[Pclass]]=1,1,0)</f>
        <v>0</v>
      </c>
      <c r="L593" s="4">
        <f>IF(Table134[[#This Row],[Pclass]]=2,1,0)</f>
        <v>0</v>
      </c>
      <c r="M593" s="4">
        <f>IF(Table134[[#This Row],[Embarked]]="S",1,0)</f>
        <v>1</v>
      </c>
      <c r="N593" s="4">
        <f>IF(Table134[[#This Row],[Embarked]]="C",1,0)</f>
        <v>0</v>
      </c>
      <c r="O593" s="4">
        <f>IF(Table134[[#This Row],[Sex]]="male",1,0)</f>
        <v>1</v>
      </c>
      <c r="P593" s="4">
        <v>1</v>
      </c>
      <c r="AC593" s="12">
        <f>SUMPRODUCT(Table13[[#This Row],[SibSp]:[Ones]],$R$4:$AA$4)</f>
        <v>7.9500877513981938E-2</v>
      </c>
      <c r="AD593" s="12">
        <f>SUMPRODUCT(Table134[[#This Row],[SibSp]:[Ones]],$R$5:$AA$5)</f>
        <v>-1.8248162528807976</v>
      </c>
      <c r="AE593" s="11">
        <f t="shared" si="27"/>
        <v>7.9500877513981938E-2</v>
      </c>
      <c r="AF593" s="11">
        <f t="shared" si="28"/>
        <v>0</v>
      </c>
      <c r="AG593" s="11">
        <f t="shared" si="29"/>
        <v>7.9500877513981938E-2</v>
      </c>
      <c r="AH593" s="11">
        <f>(Table134[[#This Row],[Survived]]-AG593)^2</f>
        <v>6.3203895254931586E-3</v>
      </c>
    </row>
    <row r="594" spans="1:34" x14ac:dyDescent="0.25">
      <c r="A594" s="4">
        <v>1</v>
      </c>
      <c r="B594" s="4" t="s">
        <v>9</v>
      </c>
      <c r="C594" s="4">
        <v>3</v>
      </c>
      <c r="D594" s="4" t="s">
        <v>8</v>
      </c>
      <c r="E594" s="4">
        <v>31</v>
      </c>
      <c r="F594" s="5">
        <v>7.9249999999999998</v>
      </c>
      <c r="G594" s="4">
        <v>0</v>
      </c>
      <c r="H594" s="4">
        <v>0</v>
      </c>
      <c r="I594" s="11">
        <f>Table134[[#This Row],[Age]]/$E$1</f>
        <v>0.38750000000000001</v>
      </c>
      <c r="J594" s="11">
        <f>LOG10(Table134[[#This Row],[Fare]]+1)</f>
        <v>0.95060822478423079</v>
      </c>
      <c r="K594" s="4">
        <f>IF(Table134[[#This Row],[Pclass]]=1,1,0)</f>
        <v>0</v>
      </c>
      <c r="L594" s="4">
        <f>IF(Table134[[#This Row],[Pclass]]=2,1,0)</f>
        <v>0</v>
      </c>
      <c r="M594" s="4">
        <f>IF(Table134[[#This Row],[Embarked]]="S",1,0)</f>
        <v>1</v>
      </c>
      <c r="N594" s="4">
        <f>IF(Table134[[#This Row],[Embarked]]="C",1,0)</f>
        <v>0</v>
      </c>
      <c r="O594" s="4">
        <f>IF(Table134[[#This Row],[Sex]]="male",1,0)</f>
        <v>1</v>
      </c>
      <c r="P594" s="4">
        <v>1</v>
      </c>
      <c r="AC594" s="12">
        <f>SUMPRODUCT(Table13[[#This Row],[SibSp]:[Ones]],$R$4:$AA$4)</f>
        <v>7.2596813616591205E-2</v>
      </c>
      <c r="AD594" s="12">
        <f>SUMPRODUCT(Table134[[#This Row],[SibSp]:[Ones]],$R$5:$AA$5)</f>
        <v>-1.5258908981855435</v>
      </c>
      <c r="AE594" s="11">
        <f t="shared" si="27"/>
        <v>7.2596813616591205E-2</v>
      </c>
      <c r="AF594" s="11">
        <f t="shared" si="28"/>
        <v>0</v>
      </c>
      <c r="AG594" s="11">
        <f t="shared" si="29"/>
        <v>7.2596813616591205E-2</v>
      </c>
      <c r="AH594" s="11">
        <f>(Table134[[#This Row],[Survived]]-AG594)^2</f>
        <v>0.86007667011409972</v>
      </c>
    </row>
    <row r="595" spans="1:34" x14ac:dyDescent="0.25">
      <c r="A595" s="4">
        <v>0</v>
      </c>
      <c r="B595" s="4" t="s">
        <v>9</v>
      </c>
      <c r="C595" s="4">
        <v>1</v>
      </c>
      <c r="D595" s="4" t="s">
        <v>8</v>
      </c>
      <c r="E595" s="4">
        <v>70</v>
      </c>
      <c r="F595" s="5">
        <v>71</v>
      </c>
      <c r="G595" s="4">
        <v>1</v>
      </c>
      <c r="H595" s="4">
        <v>1</v>
      </c>
      <c r="I595" s="11">
        <f>Table134[[#This Row],[Age]]/$E$1</f>
        <v>0.875</v>
      </c>
      <c r="J595" s="11">
        <f>LOG10(Table134[[#This Row],[Fare]]+1)</f>
        <v>1.8573324964312685</v>
      </c>
      <c r="K595" s="4">
        <f>IF(Table134[[#This Row],[Pclass]]=1,1,0)</f>
        <v>1</v>
      </c>
      <c r="L595" s="4">
        <f>IF(Table134[[#This Row],[Pclass]]=2,1,0)</f>
        <v>0</v>
      </c>
      <c r="M595" s="4">
        <f>IF(Table134[[#This Row],[Embarked]]="S",1,0)</f>
        <v>1</v>
      </c>
      <c r="N595" s="4">
        <f>IF(Table134[[#This Row],[Embarked]]="C",1,0)</f>
        <v>0</v>
      </c>
      <c r="O595" s="4">
        <f>IF(Table134[[#This Row],[Sex]]="male",1,0)</f>
        <v>1</v>
      </c>
      <c r="P595" s="4">
        <v>1</v>
      </c>
      <c r="AC595" s="12">
        <f>SUMPRODUCT(Table13[[#This Row],[SibSp]:[Ones]],$R$4:$AA$4)</f>
        <v>0.13637556084042268</v>
      </c>
      <c r="AD595" s="12">
        <f>SUMPRODUCT(Table134[[#This Row],[SibSp]:[Ones]],$R$5:$AA$5)</f>
        <v>-2.7185895090781864</v>
      </c>
      <c r="AE595" s="11">
        <f t="shared" si="27"/>
        <v>0.13637556084042268</v>
      </c>
      <c r="AF595" s="11">
        <f t="shared" si="28"/>
        <v>0</v>
      </c>
      <c r="AG595" s="11">
        <f t="shared" si="29"/>
        <v>0.13637556084042268</v>
      </c>
      <c r="AH595" s="11">
        <f>(Table134[[#This Row],[Survived]]-AG595)^2</f>
        <v>1.8598293594539829E-2</v>
      </c>
    </row>
    <row r="596" spans="1:34" x14ac:dyDescent="0.25">
      <c r="A596" s="4">
        <v>0</v>
      </c>
      <c r="B596" s="4" t="s">
        <v>9</v>
      </c>
      <c r="C596" s="4">
        <v>3</v>
      </c>
      <c r="D596" s="4" t="s">
        <v>8</v>
      </c>
      <c r="E596" s="4">
        <v>16</v>
      </c>
      <c r="F596" s="5">
        <v>20.25</v>
      </c>
      <c r="G596" s="4">
        <v>1</v>
      </c>
      <c r="H596" s="4">
        <v>1</v>
      </c>
      <c r="I596" s="11">
        <f>Table134[[#This Row],[Age]]/$E$1</f>
        <v>0.2</v>
      </c>
      <c r="J596" s="11">
        <f>LOG10(Table134[[#This Row],[Fare]]+1)</f>
        <v>1.3273589343863303</v>
      </c>
      <c r="K596" s="4">
        <f>IF(Table134[[#This Row],[Pclass]]=1,1,0)</f>
        <v>0</v>
      </c>
      <c r="L596" s="4">
        <f>IF(Table134[[#This Row],[Pclass]]=2,1,0)</f>
        <v>0</v>
      </c>
      <c r="M596" s="4">
        <f>IF(Table134[[#This Row],[Embarked]]="S",1,0)</f>
        <v>1</v>
      </c>
      <c r="N596" s="4">
        <f>IF(Table134[[#This Row],[Embarked]]="C",1,0)</f>
        <v>0</v>
      </c>
      <c r="O596" s="4">
        <f>IF(Table134[[#This Row],[Sex]]="male",1,0)</f>
        <v>1</v>
      </c>
      <c r="P596" s="4">
        <v>1</v>
      </c>
      <c r="AC596" s="12">
        <f>SUMPRODUCT(Table13[[#This Row],[SibSp]:[Ones]],$R$4:$AA$4)</f>
        <v>0.12703440454913417</v>
      </c>
      <c r="AD596" s="12">
        <f>SUMPRODUCT(Table134[[#This Row],[SibSp]:[Ones]],$R$5:$AA$5)</f>
        <v>-2.2812365442817448</v>
      </c>
      <c r="AE596" s="11">
        <f t="shared" si="27"/>
        <v>0.12703440454913417</v>
      </c>
      <c r="AF596" s="11">
        <f t="shared" si="28"/>
        <v>0</v>
      </c>
      <c r="AG596" s="11">
        <f t="shared" si="29"/>
        <v>0.12703440454913417</v>
      </c>
      <c r="AH596" s="11">
        <f>(Table134[[#This Row],[Survived]]-AG596)^2</f>
        <v>1.613773993915308E-2</v>
      </c>
    </row>
    <row r="597" spans="1:34" x14ac:dyDescent="0.25">
      <c r="A597" s="4">
        <v>1</v>
      </c>
      <c r="B597" s="4" t="s">
        <v>9</v>
      </c>
      <c r="C597" s="4">
        <v>2</v>
      </c>
      <c r="D597" s="4" t="s">
        <v>10</v>
      </c>
      <c r="E597" s="4">
        <v>30</v>
      </c>
      <c r="F597" s="5">
        <v>13</v>
      </c>
      <c r="G597" s="4">
        <v>0</v>
      </c>
      <c r="H597" s="4">
        <v>0</v>
      </c>
      <c r="I597" s="11">
        <f>Table134[[#This Row],[Age]]/$E$1</f>
        <v>0.375</v>
      </c>
      <c r="J597" s="11">
        <f>LOG10(Table134[[#This Row],[Fare]]+1)</f>
        <v>1.146128035678238</v>
      </c>
      <c r="K597" s="4">
        <f>IF(Table134[[#This Row],[Pclass]]=1,1,0)</f>
        <v>0</v>
      </c>
      <c r="L597" s="4">
        <f>IF(Table134[[#This Row],[Pclass]]=2,1,0)</f>
        <v>1</v>
      </c>
      <c r="M597" s="4">
        <f>IF(Table134[[#This Row],[Embarked]]="S",1,0)</f>
        <v>1</v>
      </c>
      <c r="N597" s="4">
        <f>IF(Table134[[#This Row],[Embarked]]="C",1,0)</f>
        <v>0</v>
      </c>
      <c r="O597" s="4">
        <f>IF(Table134[[#This Row],[Sex]]="male",1,0)</f>
        <v>0</v>
      </c>
      <c r="P597" s="4">
        <v>1</v>
      </c>
      <c r="AC597" s="12">
        <f>SUMPRODUCT(Table13[[#This Row],[SibSp]:[Ones]],$R$4:$AA$4)</f>
        <v>0.7764088101967942</v>
      </c>
      <c r="AD597" s="12">
        <f>SUMPRODUCT(Table134[[#This Row],[SibSp]:[Ones]],$R$5:$AA$5)</f>
        <v>-1.5097222828296768</v>
      </c>
      <c r="AE597" s="11">
        <f t="shared" si="27"/>
        <v>0.7764088101967942</v>
      </c>
      <c r="AF597" s="11">
        <f t="shared" si="28"/>
        <v>0</v>
      </c>
      <c r="AG597" s="11">
        <f t="shared" si="29"/>
        <v>0.7764088101967942</v>
      </c>
      <c r="AH597" s="11">
        <f>(Table134[[#This Row],[Survived]]-AG597)^2</f>
        <v>4.9993020157613199E-2</v>
      </c>
    </row>
    <row r="598" spans="1:34" x14ac:dyDescent="0.25">
      <c r="A598" s="4">
        <v>0</v>
      </c>
      <c r="B598" s="4" t="s">
        <v>9</v>
      </c>
      <c r="C598" s="4">
        <v>1</v>
      </c>
      <c r="D598" s="4" t="s">
        <v>8</v>
      </c>
      <c r="E598" s="4">
        <v>19</v>
      </c>
      <c r="F598" s="5">
        <v>53.1</v>
      </c>
      <c r="G598" s="4">
        <v>1</v>
      </c>
      <c r="H598" s="4">
        <v>0</v>
      </c>
      <c r="I598" s="11">
        <f>Table134[[#This Row],[Age]]/$E$1</f>
        <v>0.23749999999999999</v>
      </c>
      <c r="J598" s="11">
        <f>LOG10(Table134[[#This Row],[Fare]]+1)</f>
        <v>1.7331972651065695</v>
      </c>
      <c r="K598" s="4">
        <f>IF(Table134[[#This Row],[Pclass]]=1,1,0)</f>
        <v>1</v>
      </c>
      <c r="L598" s="4">
        <f>IF(Table134[[#This Row],[Pclass]]=2,1,0)</f>
        <v>0</v>
      </c>
      <c r="M598" s="4">
        <f>IF(Table134[[#This Row],[Embarked]]="S",1,0)</f>
        <v>1</v>
      </c>
      <c r="N598" s="4">
        <f>IF(Table134[[#This Row],[Embarked]]="C",1,0)</f>
        <v>0</v>
      </c>
      <c r="O598" s="4">
        <f>IF(Table134[[#This Row],[Sex]]="male",1,0)</f>
        <v>1</v>
      </c>
      <c r="P598" s="4">
        <v>1</v>
      </c>
      <c r="AC598" s="12">
        <f>SUMPRODUCT(Table13[[#This Row],[SibSp]:[Ones]],$R$4:$AA$4)</f>
        <v>0.51447699392107926</v>
      </c>
      <c r="AD598" s="12">
        <f>SUMPRODUCT(Table134[[#This Row],[SibSp]:[Ones]],$R$5:$AA$5)</f>
        <v>-2.3174438191179476</v>
      </c>
      <c r="AE598" s="11">
        <f t="shared" si="27"/>
        <v>0.51447699392107926</v>
      </c>
      <c r="AF598" s="11">
        <f t="shared" si="28"/>
        <v>0</v>
      </c>
      <c r="AG598" s="11">
        <f t="shared" si="29"/>
        <v>0.51447699392107926</v>
      </c>
      <c r="AH598" s="11">
        <f>(Table134[[#This Row],[Survived]]-AG598)^2</f>
        <v>0.26468657727407024</v>
      </c>
    </row>
    <row r="599" spans="1:34" x14ac:dyDescent="0.25">
      <c r="A599" s="4">
        <v>0</v>
      </c>
      <c r="B599" s="4" t="s">
        <v>12</v>
      </c>
      <c r="C599" s="4">
        <v>3</v>
      </c>
      <c r="D599" s="4" t="s">
        <v>8</v>
      </c>
      <c r="E599" s="4">
        <v>31</v>
      </c>
      <c r="F599" s="5">
        <v>7.75</v>
      </c>
      <c r="G599" s="4">
        <v>0</v>
      </c>
      <c r="H599" s="4">
        <v>0</v>
      </c>
      <c r="I599" s="11">
        <f>Table134[[#This Row],[Age]]/$E$1</f>
        <v>0.38750000000000001</v>
      </c>
      <c r="J599" s="11">
        <f>LOG10(Table134[[#This Row],[Fare]]+1)</f>
        <v>0.94200805302231327</v>
      </c>
      <c r="K599" s="4">
        <f>IF(Table134[[#This Row],[Pclass]]=1,1,0)</f>
        <v>0</v>
      </c>
      <c r="L599" s="4">
        <f>IF(Table134[[#This Row],[Pclass]]=2,1,0)</f>
        <v>0</v>
      </c>
      <c r="M599" s="4">
        <f>IF(Table134[[#This Row],[Embarked]]="S",1,0)</f>
        <v>0</v>
      </c>
      <c r="N599" s="4">
        <f>IF(Table134[[#This Row],[Embarked]]="C",1,0)</f>
        <v>0</v>
      </c>
      <c r="O599" s="4">
        <f>IF(Table134[[#This Row],[Sex]]="male",1,0)</f>
        <v>1</v>
      </c>
      <c r="P599" s="4">
        <v>1</v>
      </c>
      <c r="AC599" s="12">
        <f>SUMPRODUCT(Table13[[#This Row],[SibSp]:[Ones]],$R$4:$AA$4)</f>
        <v>3.081101025835109E-2</v>
      </c>
      <c r="AD599" s="12">
        <f>SUMPRODUCT(Table134[[#This Row],[SibSp]:[Ones]],$R$5:$AA$5)</f>
        <v>-0.88225453635599538</v>
      </c>
      <c r="AE599" s="11">
        <f t="shared" si="27"/>
        <v>3.081101025835109E-2</v>
      </c>
      <c r="AF599" s="11">
        <f t="shared" si="28"/>
        <v>0</v>
      </c>
      <c r="AG599" s="11">
        <f t="shared" si="29"/>
        <v>3.081101025835109E-2</v>
      </c>
      <c r="AH599" s="11">
        <f>(Table134[[#This Row],[Survived]]-AG599)^2</f>
        <v>9.4931835314021617E-4</v>
      </c>
    </row>
    <row r="600" spans="1:34" x14ac:dyDescent="0.25">
      <c r="A600" s="4">
        <v>1</v>
      </c>
      <c r="B600" s="4" t="s">
        <v>9</v>
      </c>
      <c r="C600" s="4">
        <v>2</v>
      </c>
      <c r="D600" s="4" t="s">
        <v>10</v>
      </c>
      <c r="E600" s="4">
        <v>4</v>
      </c>
      <c r="F600" s="5">
        <v>23</v>
      </c>
      <c r="G600" s="4">
        <v>1</v>
      </c>
      <c r="H600" s="4">
        <v>1</v>
      </c>
      <c r="I600" s="11">
        <f>Table134[[#This Row],[Age]]/$E$1</f>
        <v>0.05</v>
      </c>
      <c r="J600" s="11">
        <f>LOG10(Table134[[#This Row],[Fare]]+1)</f>
        <v>1.3802112417116059</v>
      </c>
      <c r="K600" s="4">
        <f>IF(Table134[[#This Row],[Pclass]]=1,1,0)</f>
        <v>0</v>
      </c>
      <c r="L600" s="4">
        <f>IF(Table134[[#This Row],[Pclass]]=2,1,0)</f>
        <v>1</v>
      </c>
      <c r="M600" s="4">
        <f>IF(Table134[[#This Row],[Embarked]]="S",1,0)</f>
        <v>1</v>
      </c>
      <c r="N600" s="4">
        <f>IF(Table134[[#This Row],[Embarked]]="C",1,0)</f>
        <v>0</v>
      </c>
      <c r="O600" s="4">
        <f>IF(Table134[[#This Row],[Sex]]="male",1,0)</f>
        <v>0</v>
      </c>
      <c r="P600" s="4">
        <v>1</v>
      </c>
      <c r="AC600" s="12">
        <f>SUMPRODUCT(Table13[[#This Row],[SibSp]:[Ones]],$R$4:$AA$4)</f>
        <v>0.90362264683565219</v>
      </c>
      <c r="AD600" s="12">
        <f>SUMPRODUCT(Table134[[#This Row],[SibSp]:[Ones]],$R$5:$AA$5)</f>
        <v>-2.1901429224123685</v>
      </c>
      <c r="AE600" s="11">
        <f t="shared" si="27"/>
        <v>0.90362264683565219</v>
      </c>
      <c r="AF600" s="11">
        <f t="shared" si="28"/>
        <v>0</v>
      </c>
      <c r="AG600" s="11">
        <f t="shared" si="29"/>
        <v>0.90362264683565219</v>
      </c>
      <c r="AH600" s="11">
        <f>(Table134[[#This Row],[Survived]]-AG600)^2</f>
        <v>9.288594202965423E-3</v>
      </c>
    </row>
    <row r="601" spans="1:34" x14ac:dyDescent="0.25">
      <c r="A601" s="4">
        <v>1</v>
      </c>
      <c r="B601" s="4" t="s">
        <v>9</v>
      </c>
      <c r="C601" s="4">
        <v>3</v>
      </c>
      <c r="D601" s="4" t="s">
        <v>8</v>
      </c>
      <c r="E601" s="4">
        <v>6</v>
      </c>
      <c r="F601" s="5">
        <v>12.475</v>
      </c>
      <c r="G601" s="4">
        <v>0</v>
      </c>
      <c r="H601" s="4">
        <v>1</v>
      </c>
      <c r="I601" s="11">
        <f>Table134[[#This Row],[Age]]/$E$1</f>
        <v>7.4999999999999997E-2</v>
      </c>
      <c r="J601" s="11">
        <f>LOG10(Table134[[#This Row],[Fare]]+1)</f>
        <v>1.1295287738587763</v>
      </c>
      <c r="K601" s="4">
        <f>IF(Table134[[#This Row],[Pclass]]=1,1,0)</f>
        <v>0</v>
      </c>
      <c r="L601" s="4">
        <f>IF(Table134[[#This Row],[Pclass]]=2,1,0)</f>
        <v>0</v>
      </c>
      <c r="M601" s="4">
        <f>IF(Table134[[#This Row],[Embarked]]="S",1,0)</f>
        <v>1</v>
      </c>
      <c r="N601" s="4">
        <f>IF(Table134[[#This Row],[Embarked]]="C",1,0)</f>
        <v>0</v>
      </c>
      <c r="O601" s="4">
        <f>IF(Table134[[#This Row],[Sex]]="male",1,0)</f>
        <v>1</v>
      </c>
      <c r="P601" s="4">
        <v>1</v>
      </c>
      <c r="AC601" s="12">
        <f>SUMPRODUCT(Table13[[#This Row],[SibSp]:[Ones]],$R$4:$AA$4)</f>
        <v>0.24723998163161265</v>
      </c>
      <c r="AD601" s="12">
        <f>SUMPRODUCT(Table134[[#This Row],[SibSp]:[Ones]],$R$5:$AA$5)</f>
        <v>-2.0561303514069325</v>
      </c>
      <c r="AE601" s="11">
        <f t="shared" si="27"/>
        <v>0.24723998163161265</v>
      </c>
      <c r="AF601" s="11">
        <f t="shared" si="28"/>
        <v>0</v>
      </c>
      <c r="AG601" s="11">
        <f t="shared" si="29"/>
        <v>0.24723998163161265</v>
      </c>
      <c r="AH601" s="11">
        <f>(Table134[[#This Row],[Survived]]-AG601)^2</f>
        <v>0.56664764525397482</v>
      </c>
    </row>
    <row r="602" spans="1:34" x14ac:dyDescent="0.25">
      <c r="A602" s="4">
        <v>0</v>
      </c>
      <c r="B602" s="4" t="s">
        <v>9</v>
      </c>
      <c r="C602" s="4">
        <v>3</v>
      </c>
      <c r="D602" s="4" t="s">
        <v>8</v>
      </c>
      <c r="E602" s="4">
        <v>33</v>
      </c>
      <c r="F602" s="5">
        <v>9.5</v>
      </c>
      <c r="G602" s="4">
        <v>0</v>
      </c>
      <c r="H602" s="4">
        <v>0</v>
      </c>
      <c r="I602" s="11">
        <f>Table134[[#This Row],[Age]]/$E$1</f>
        <v>0.41249999999999998</v>
      </c>
      <c r="J602" s="11">
        <f>LOG10(Table134[[#This Row],[Fare]]+1)</f>
        <v>1.0211892990699381</v>
      </c>
      <c r="K602" s="4">
        <f>IF(Table134[[#This Row],[Pclass]]=1,1,0)</f>
        <v>0</v>
      </c>
      <c r="L602" s="4">
        <f>IF(Table134[[#This Row],[Pclass]]=2,1,0)</f>
        <v>0</v>
      </c>
      <c r="M602" s="4">
        <f>IF(Table134[[#This Row],[Embarked]]="S",1,0)</f>
        <v>1</v>
      </c>
      <c r="N602" s="4">
        <f>IF(Table134[[#This Row],[Embarked]]="C",1,0)</f>
        <v>0</v>
      </c>
      <c r="O602" s="4">
        <f>IF(Table134[[#This Row],[Sex]]="male",1,0)</f>
        <v>1</v>
      </c>
      <c r="P602" s="4">
        <v>1</v>
      </c>
      <c r="AC602" s="12">
        <f>SUMPRODUCT(Table13[[#This Row],[SibSp]:[Ones]],$R$4:$AA$4)</f>
        <v>6.150685334914241E-2</v>
      </c>
      <c r="AD602" s="12">
        <f>SUMPRODUCT(Table134[[#This Row],[SibSp]:[Ones]],$R$5:$AA$5)</f>
        <v>-1.5672623741128924</v>
      </c>
      <c r="AE602" s="11">
        <f t="shared" si="27"/>
        <v>6.150685334914241E-2</v>
      </c>
      <c r="AF602" s="11">
        <f t="shared" si="28"/>
        <v>0</v>
      </c>
      <c r="AG602" s="11">
        <f t="shared" si="29"/>
        <v>6.150685334914241E-2</v>
      </c>
      <c r="AH602" s="11">
        <f>(Table134[[#This Row],[Survived]]-AG602)^2</f>
        <v>3.7830930089129107E-3</v>
      </c>
    </row>
    <row r="603" spans="1:34" x14ac:dyDescent="0.25">
      <c r="A603" s="4">
        <v>0</v>
      </c>
      <c r="B603" s="4" t="s">
        <v>9</v>
      </c>
      <c r="C603" s="4">
        <v>3</v>
      </c>
      <c r="D603" s="4" t="s">
        <v>8</v>
      </c>
      <c r="E603" s="4">
        <v>23</v>
      </c>
      <c r="F603" s="5">
        <v>7.8958000000000004</v>
      </c>
      <c r="G603" s="4">
        <v>0</v>
      </c>
      <c r="H603" s="4">
        <v>0</v>
      </c>
      <c r="I603" s="11">
        <f>Table134[[#This Row],[Age]]/$E$1</f>
        <v>0.28749999999999998</v>
      </c>
      <c r="J603" s="11">
        <f>LOG10(Table134[[#This Row],[Fare]]+1)</f>
        <v>0.94918501031343461</v>
      </c>
      <c r="K603" s="4">
        <f>IF(Table134[[#This Row],[Pclass]]=1,1,0)</f>
        <v>0</v>
      </c>
      <c r="L603" s="4">
        <f>IF(Table134[[#This Row],[Pclass]]=2,1,0)</f>
        <v>0</v>
      </c>
      <c r="M603" s="4">
        <f>IF(Table134[[#This Row],[Embarked]]="S",1,0)</f>
        <v>1</v>
      </c>
      <c r="N603" s="4">
        <f>IF(Table134[[#This Row],[Embarked]]="C",1,0)</f>
        <v>0</v>
      </c>
      <c r="O603" s="4">
        <f>IF(Table134[[#This Row],[Sex]]="male",1,0)</f>
        <v>1</v>
      </c>
      <c r="P603" s="4">
        <v>1</v>
      </c>
      <c r="AC603" s="12">
        <f>SUMPRODUCT(Table13[[#This Row],[SibSp]:[Ones]],$R$4:$AA$4)</f>
        <v>0.130435445700953</v>
      </c>
      <c r="AD603" s="12">
        <f>SUMPRODUCT(Table134[[#This Row],[SibSp]:[Ones]],$R$5:$AA$5)</f>
        <v>-1.535010424097252</v>
      </c>
      <c r="AE603" s="11">
        <f t="shared" si="27"/>
        <v>0.130435445700953</v>
      </c>
      <c r="AF603" s="11">
        <f t="shared" si="28"/>
        <v>0</v>
      </c>
      <c r="AG603" s="11">
        <f t="shared" si="29"/>
        <v>0.130435445700953</v>
      </c>
      <c r="AH603" s="11">
        <f>(Table134[[#This Row],[Survived]]-AG603)^2</f>
        <v>1.701340549520626E-2</v>
      </c>
    </row>
    <row r="604" spans="1:34" x14ac:dyDescent="0.25">
      <c r="A604" s="4">
        <v>1</v>
      </c>
      <c r="B604" s="4" t="s">
        <v>9</v>
      </c>
      <c r="C604" s="4">
        <v>2</v>
      </c>
      <c r="D604" s="4" t="s">
        <v>10</v>
      </c>
      <c r="E604" s="4">
        <v>48</v>
      </c>
      <c r="F604" s="5">
        <v>65</v>
      </c>
      <c r="G604" s="4">
        <v>1</v>
      </c>
      <c r="H604" s="4">
        <v>2</v>
      </c>
      <c r="I604" s="11">
        <f>Table134[[#This Row],[Age]]/$E$1</f>
        <v>0.6</v>
      </c>
      <c r="J604" s="11">
        <f>LOG10(Table134[[#This Row],[Fare]]+1)</f>
        <v>1.8195439355418688</v>
      </c>
      <c r="K604" s="4">
        <f>IF(Table134[[#This Row],[Pclass]]=1,1,0)</f>
        <v>0</v>
      </c>
      <c r="L604" s="4">
        <f>IF(Table134[[#This Row],[Pclass]]=2,1,0)</f>
        <v>1</v>
      </c>
      <c r="M604" s="4">
        <f>IF(Table134[[#This Row],[Embarked]]="S",1,0)</f>
        <v>1</v>
      </c>
      <c r="N604" s="4">
        <f>IF(Table134[[#This Row],[Embarked]]="C",1,0)</f>
        <v>0</v>
      </c>
      <c r="O604" s="4">
        <f>IF(Table134[[#This Row],[Sex]]="male",1,0)</f>
        <v>0</v>
      </c>
      <c r="P604" s="4">
        <v>1</v>
      </c>
      <c r="AC604" s="12">
        <f>SUMPRODUCT(Table13[[#This Row],[SibSp]:[Ones]],$R$4:$AA$4)</f>
        <v>0.59131424465014959</v>
      </c>
      <c r="AD604" s="12">
        <f>SUMPRODUCT(Table134[[#This Row],[SibSp]:[Ones]],$R$5:$AA$5)</f>
        <v>-2.7959660037020058</v>
      </c>
      <c r="AE604" s="11">
        <f t="shared" si="27"/>
        <v>0.59131424465014959</v>
      </c>
      <c r="AF604" s="11">
        <f t="shared" si="28"/>
        <v>0</v>
      </c>
      <c r="AG604" s="11">
        <f t="shared" si="29"/>
        <v>0.59131424465014959</v>
      </c>
      <c r="AH604" s="11">
        <f>(Table134[[#This Row],[Survived]]-AG604)^2</f>
        <v>0.16702404662587778</v>
      </c>
    </row>
    <row r="605" spans="1:34" x14ac:dyDescent="0.25">
      <c r="A605" s="4">
        <v>1</v>
      </c>
      <c r="B605" s="4" t="s">
        <v>9</v>
      </c>
      <c r="C605" s="4">
        <v>2</v>
      </c>
      <c r="D605" s="4" t="s">
        <v>8</v>
      </c>
      <c r="E605" s="4">
        <v>0.67</v>
      </c>
      <c r="F605" s="5">
        <v>14.5</v>
      </c>
      <c r="G605" s="4">
        <v>1</v>
      </c>
      <c r="H605" s="4">
        <v>1</v>
      </c>
      <c r="I605" s="11">
        <f>Table134[[#This Row],[Age]]/$E$1</f>
        <v>8.3750000000000005E-3</v>
      </c>
      <c r="J605" s="11">
        <f>LOG10(Table134[[#This Row],[Fare]]+1)</f>
        <v>1.1903316981702914</v>
      </c>
      <c r="K605" s="4">
        <f>IF(Table134[[#This Row],[Pclass]]=1,1,0)</f>
        <v>0</v>
      </c>
      <c r="L605" s="4">
        <f>IF(Table134[[#This Row],[Pclass]]=2,1,0)</f>
        <v>1</v>
      </c>
      <c r="M605" s="4">
        <f>IF(Table134[[#This Row],[Embarked]]="S",1,0)</f>
        <v>1</v>
      </c>
      <c r="N605" s="4">
        <f>IF(Table134[[#This Row],[Embarked]]="C",1,0)</f>
        <v>0</v>
      </c>
      <c r="O605" s="4">
        <f>IF(Table134[[#This Row],[Sex]]="male",1,0)</f>
        <v>1</v>
      </c>
      <c r="P605" s="4">
        <v>1</v>
      </c>
      <c r="AC605" s="12">
        <f>SUMPRODUCT(Table13[[#This Row],[SibSp]:[Ones]],$R$4:$AA$4)</f>
        <v>0.42982445467632319</v>
      </c>
      <c r="AD605" s="12">
        <f>SUMPRODUCT(Table134[[#This Row],[SibSp]:[Ones]],$R$5:$AA$5)</f>
        <v>-2.1549986323473238</v>
      </c>
      <c r="AE605" s="11">
        <f t="shared" si="27"/>
        <v>0.42982445467632319</v>
      </c>
      <c r="AF605" s="11">
        <f t="shared" si="28"/>
        <v>0</v>
      </c>
      <c r="AG605" s="11">
        <f t="shared" si="29"/>
        <v>0.42982445467632319</v>
      </c>
      <c r="AH605" s="11">
        <f>(Table134[[#This Row],[Survived]]-AG605)^2</f>
        <v>0.32510015248515217</v>
      </c>
    </row>
    <row r="606" spans="1:34" x14ac:dyDescent="0.25">
      <c r="A606" s="4">
        <v>0</v>
      </c>
      <c r="B606" s="4" t="s">
        <v>9</v>
      </c>
      <c r="C606" s="4">
        <v>3</v>
      </c>
      <c r="D606" s="4" t="s">
        <v>8</v>
      </c>
      <c r="E606" s="4">
        <v>28</v>
      </c>
      <c r="F606" s="5">
        <v>7.7957999999999998</v>
      </c>
      <c r="G606" s="4">
        <v>0</v>
      </c>
      <c r="H606" s="4">
        <v>0</v>
      </c>
      <c r="I606" s="11">
        <f>Table134[[#This Row],[Age]]/$E$1</f>
        <v>0.35</v>
      </c>
      <c r="J606" s="11">
        <f>LOG10(Table134[[#This Row],[Fare]]+1)</f>
        <v>0.94427534575879857</v>
      </c>
      <c r="K606" s="4">
        <f>IF(Table134[[#This Row],[Pclass]]=1,1,0)</f>
        <v>0</v>
      </c>
      <c r="L606" s="4">
        <f>IF(Table134[[#This Row],[Pclass]]=2,1,0)</f>
        <v>0</v>
      </c>
      <c r="M606" s="4">
        <f>IF(Table134[[#This Row],[Embarked]]="S",1,0)</f>
        <v>1</v>
      </c>
      <c r="N606" s="4">
        <f>IF(Table134[[#This Row],[Embarked]]="C",1,0)</f>
        <v>0</v>
      </c>
      <c r="O606" s="4">
        <f>IF(Table134[[#This Row],[Sex]]="male",1,0)</f>
        <v>1</v>
      </c>
      <c r="P606" s="4">
        <v>1</v>
      </c>
      <c r="AC606" s="12">
        <f>SUMPRODUCT(Table13[[#This Row],[SibSp]:[Ones]],$R$4:$AA$4)</f>
        <v>9.4008032411404874E-2</v>
      </c>
      <c r="AD606" s="12">
        <f>SUMPRODUCT(Table134[[#This Row],[SibSp]:[Ones]],$R$5:$AA$5)</f>
        <v>-1.5257060094912178</v>
      </c>
      <c r="AE606" s="11">
        <f t="shared" si="27"/>
        <v>9.4008032411404874E-2</v>
      </c>
      <c r="AF606" s="11">
        <f t="shared" si="28"/>
        <v>0</v>
      </c>
      <c r="AG606" s="11">
        <f t="shared" si="29"/>
        <v>9.4008032411404874E-2</v>
      </c>
      <c r="AH606" s="11">
        <f>(Table134[[#This Row],[Survived]]-AG606)^2</f>
        <v>8.8375101578637497E-3</v>
      </c>
    </row>
    <row r="607" spans="1:34" x14ac:dyDescent="0.25">
      <c r="A607" s="4">
        <v>0</v>
      </c>
      <c r="B607" s="4" t="s">
        <v>9</v>
      </c>
      <c r="C607" s="4">
        <v>2</v>
      </c>
      <c r="D607" s="4" t="s">
        <v>8</v>
      </c>
      <c r="E607" s="4">
        <v>18</v>
      </c>
      <c r="F607" s="5">
        <v>11.5</v>
      </c>
      <c r="G607" s="4">
        <v>0</v>
      </c>
      <c r="H607" s="4">
        <v>0</v>
      </c>
      <c r="I607" s="11">
        <f>Table134[[#This Row],[Age]]/$E$1</f>
        <v>0.22500000000000001</v>
      </c>
      <c r="J607" s="11">
        <f>LOG10(Table134[[#This Row],[Fare]]+1)</f>
        <v>1.0969100130080565</v>
      </c>
      <c r="K607" s="4">
        <f>IF(Table134[[#This Row],[Pclass]]=1,1,0)</f>
        <v>0</v>
      </c>
      <c r="L607" s="4">
        <f>IF(Table134[[#This Row],[Pclass]]=2,1,0)</f>
        <v>1</v>
      </c>
      <c r="M607" s="4">
        <f>IF(Table134[[#This Row],[Embarked]]="S",1,0)</f>
        <v>1</v>
      </c>
      <c r="N607" s="4">
        <f>IF(Table134[[#This Row],[Embarked]]="C",1,0)</f>
        <v>0</v>
      </c>
      <c r="O607" s="4">
        <f>IF(Table134[[#This Row],[Sex]]="male",1,0)</f>
        <v>1</v>
      </c>
      <c r="P607" s="4">
        <v>1</v>
      </c>
      <c r="AC607" s="12">
        <f>SUMPRODUCT(Table13[[#This Row],[SibSp]:[Ones]],$R$4:$AA$4)</f>
        <v>0.37211676585530118</v>
      </c>
      <c r="AD607" s="12">
        <f>SUMPRODUCT(Table134[[#This Row],[SibSp]:[Ones]],$R$5:$AA$5)</f>
        <v>-1.5728538831485916</v>
      </c>
      <c r="AE607" s="11">
        <f t="shared" si="27"/>
        <v>0.37211676585530118</v>
      </c>
      <c r="AF607" s="11">
        <f t="shared" si="28"/>
        <v>0</v>
      </c>
      <c r="AG607" s="11">
        <f t="shared" si="29"/>
        <v>0.37211676585530118</v>
      </c>
      <c r="AH607" s="11">
        <f>(Table134[[#This Row],[Survived]]-AG607)^2</f>
        <v>0.13847088743060904</v>
      </c>
    </row>
    <row r="608" spans="1:34" x14ac:dyDescent="0.25">
      <c r="A608" s="4">
        <v>0</v>
      </c>
      <c r="B608" s="4" t="s">
        <v>9</v>
      </c>
      <c r="C608" s="4">
        <v>3</v>
      </c>
      <c r="D608" s="4" t="s">
        <v>8</v>
      </c>
      <c r="E608" s="4">
        <v>34</v>
      </c>
      <c r="F608" s="5">
        <v>8.0500000000000007</v>
      </c>
      <c r="G608" s="4">
        <v>0</v>
      </c>
      <c r="H608" s="4">
        <v>0</v>
      </c>
      <c r="I608" s="11">
        <f>Table134[[#This Row],[Age]]/$E$1</f>
        <v>0.42499999999999999</v>
      </c>
      <c r="J608" s="11">
        <f>LOG10(Table134[[#This Row],[Fare]]+1)</f>
        <v>0.9566485792052033</v>
      </c>
      <c r="K608" s="4">
        <f>IF(Table134[[#This Row],[Pclass]]=1,1,0)</f>
        <v>0</v>
      </c>
      <c r="L608" s="4">
        <f>IF(Table134[[#This Row],[Pclass]]=2,1,0)</f>
        <v>0</v>
      </c>
      <c r="M608" s="4">
        <f>IF(Table134[[#This Row],[Embarked]]="S",1,0)</f>
        <v>1</v>
      </c>
      <c r="N608" s="4">
        <f>IF(Table134[[#This Row],[Embarked]]="C",1,0)</f>
        <v>0</v>
      </c>
      <c r="O608" s="4">
        <f>IF(Table134[[#This Row],[Sex]]="male",1,0)</f>
        <v>1</v>
      </c>
      <c r="P608" s="4">
        <v>1</v>
      </c>
      <c r="AC608" s="12">
        <f>SUMPRODUCT(Table13[[#This Row],[SibSp]:[Ones]],$R$4:$AA$4)</f>
        <v>5.1171558286308705E-2</v>
      </c>
      <c r="AD608" s="12">
        <f>SUMPRODUCT(Table134[[#This Row],[SibSp]:[Ones]],$R$5:$AA$5)</f>
        <v>-1.5258939563801415</v>
      </c>
      <c r="AE608" s="11">
        <f t="shared" si="27"/>
        <v>5.1171558286308705E-2</v>
      </c>
      <c r="AF608" s="11">
        <f t="shared" si="28"/>
        <v>0</v>
      </c>
      <c r="AG608" s="11">
        <f t="shared" si="29"/>
        <v>5.1171558286308705E-2</v>
      </c>
      <c r="AH608" s="11">
        <f>(Table134[[#This Row],[Survived]]-AG608)^2</f>
        <v>2.6185283774490891E-3</v>
      </c>
    </row>
    <row r="609" spans="1:34" x14ac:dyDescent="0.25">
      <c r="A609" s="4">
        <v>1</v>
      </c>
      <c r="B609" s="4" t="s">
        <v>9</v>
      </c>
      <c r="C609" s="4">
        <v>1</v>
      </c>
      <c r="D609" s="4" t="s">
        <v>10</v>
      </c>
      <c r="E609" s="4">
        <v>33</v>
      </c>
      <c r="F609" s="5">
        <v>86.5</v>
      </c>
      <c r="G609" s="4">
        <v>0</v>
      </c>
      <c r="H609" s="4">
        <v>0</v>
      </c>
      <c r="I609" s="11">
        <f>Table134[[#This Row],[Age]]/$E$1</f>
        <v>0.41249999999999998</v>
      </c>
      <c r="J609" s="11">
        <f>LOG10(Table134[[#This Row],[Fare]]+1)</f>
        <v>1.9420080530223132</v>
      </c>
      <c r="K609" s="4">
        <f>IF(Table134[[#This Row],[Pclass]]=1,1,0)</f>
        <v>1</v>
      </c>
      <c r="L609" s="4">
        <f>IF(Table134[[#This Row],[Pclass]]=2,1,0)</f>
        <v>0</v>
      </c>
      <c r="M609" s="4">
        <f>IF(Table134[[#This Row],[Embarked]]="S",1,0)</f>
        <v>1</v>
      </c>
      <c r="N609" s="4">
        <f>IF(Table134[[#This Row],[Embarked]]="C",1,0)</f>
        <v>0</v>
      </c>
      <c r="O609" s="4">
        <f>IF(Table134[[#This Row],[Sex]]="male",1,0)</f>
        <v>0</v>
      </c>
      <c r="P609" s="4">
        <v>1</v>
      </c>
      <c r="AC609" s="12">
        <f>SUMPRODUCT(Table13[[#This Row],[SibSp]:[Ones]],$R$4:$AA$4)</f>
        <v>0.96926485392938311</v>
      </c>
      <c r="AD609" s="12">
        <f>SUMPRODUCT(Table134[[#This Row],[SibSp]:[Ones]],$R$5:$AA$5)</f>
        <v>-2.2363704285788506</v>
      </c>
      <c r="AE609" s="11">
        <f t="shared" si="27"/>
        <v>0.96926485392938311</v>
      </c>
      <c r="AF609" s="11">
        <f t="shared" si="28"/>
        <v>0</v>
      </c>
      <c r="AG609" s="11">
        <f t="shared" si="29"/>
        <v>0.96926485392938311</v>
      </c>
      <c r="AH609" s="11">
        <f>(Table134[[#This Row],[Survived]]-AG609)^2</f>
        <v>9.44649203982157E-4</v>
      </c>
    </row>
    <row r="610" spans="1:34" x14ac:dyDescent="0.25">
      <c r="A610" s="4">
        <v>0</v>
      </c>
      <c r="B610" s="4" t="s">
        <v>9</v>
      </c>
      <c r="C610" s="4">
        <v>3</v>
      </c>
      <c r="D610" s="4" t="s">
        <v>8</v>
      </c>
      <c r="E610" s="4">
        <v>41</v>
      </c>
      <c r="F610" s="5">
        <v>7.125</v>
      </c>
      <c r="G610" s="4">
        <v>0</v>
      </c>
      <c r="H610" s="4">
        <v>0</v>
      </c>
      <c r="I610" s="11">
        <f>Table134[[#This Row],[Age]]/$E$1</f>
        <v>0.51249999999999996</v>
      </c>
      <c r="J610" s="11">
        <f>LOG10(Table134[[#This Row],[Fare]]+1)</f>
        <v>0.90982336965091204</v>
      </c>
      <c r="K610" s="4">
        <f>IF(Table134[[#This Row],[Pclass]]=1,1,0)</f>
        <v>0</v>
      </c>
      <c r="L610" s="4">
        <f>IF(Table134[[#This Row],[Pclass]]=2,1,0)</f>
        <v>0</v>
      </c>
      <c r="M610" s="4">
        <f>IF(Table134[[#This Row],[Embarked]]="S",1,0)</f>
        <v>1</v>
      </c>
      <c r="N610" s="4">
        <f>IF(Table134[[#This Row],[Embarked]]="C",1,0)</f>
        <v>0</v>
      </c>
      <c r="O610" s="4">
        <f>IF(Table134[[#This Row],[Sex]]="male",1,0)</f>
        <v>1</v>
      </c>
      <c r="P610" s="4">
        <v>1</v>
      </c>
      <c r="AC610" s="12">
        <f>SUMPRODUCT(Table13[[#This Row],[SibSp]:[Ones]],$R$4:$AA$4)</f>
        <v>-1.7438664521535197E-3</v>
      </c>
      <c r="AD610" s="12">
        <f>SUMPRODUCT(Table134[[#This Row],[SibSp]:[Ones]],$R$5:$AA$5)</f>
        <v>-1.4880341938017552</v>
      </c>
      <c r="AE610" s="11">
        <f t="shared" si="27"/>
        <v>0</v>
      </c>
      <c r="AF610" s="11">
        <f t="shared" si="28"/>
        <v>0</v>
      </c>
      <c r="AG610" s="11">
        <f t="shared" si="29"/>
        <v>0</v>
      </c>
      <c r="AH610" s="11">
        <f>(Table134[[#This Row],[Survived]]-AG610)^2</f>
        <v>0</v>
      </c>
    </row>
    <row r="611" spans="1:34" x14ac:dyDescent="0.25">
      <c r="A611" s="4">
        <v>1</v>
      </c>
      <c r="B611" s="4" t="s">
        <v>11</v>
      </c>
      <c r="C611" s="4">
        <v>3</v>
      </c>
      <c r="D611" s="4" t="s">
        <v>8</v>
      </c>
      <c r="E611" s="4">
        <v>20</v>
      </c>
      <c r="F611" s="5">
        <v>7.2291999999999996</v>
      </c>
      <c r="G611" s="4">
        <v>0</v>
      </c>
      <c r="H611" s="4">
        <v>0</v>
      </c>
      <c r="I611" s="11">
        <f>Table134[[#This Row],[Age]]/$E$1</f>
        <v>0.25</v>
      </c>
      <c r="J611" s="11">
        <f>LOG10(Table134[[#This Row],[Fare]]+1)</f>
        <v>0.91535761741483168</v>
      </c>
      <c r="K611" s="4">
        <f>IF(Table134[[#This Row],[Pclass]]=1,1,0)</f>
        <v>0</v>
      </c>
      <c r="L611" s="4">
        <f>IF(Table134[[#This Row],[Pclass]]=2,1,0)</f>
        <v>0</v>
      </c>
      <c r="M611" s="4">
        <f>IF(Table134[[#This Row],[Embarked]]="S",1,0)</f>
        <v>0</v>
      </c>
      <c r="N611" s="4">
        <f>IF(Table134[[#This Row],[Embarked]]="C",1,0)</f>
        <v>1</v>
      </c>
      <c r="O611" s="4">
        <f>IF(Table134[[#This Row],[Sex]]="male",1,0)</f>
        <v>1</v>
      </c>
      <c r="P611" s="4">
        <v>1</v>
      </c>
      <c r="AC611" s="12">
        <f>SUMPRODUCT(Table13[[#This Row],[SibSp]:[Ones]],$R$4:$AA$4)</f>
        <v>0.21861441539788018</v>
      </c>
      <c r="AD611" s="12">
        <f>SUMPRODUCT(Table134[[#This Row],[SibSp]:[Ones]],$R$5:$AA$5)</f>
        <v>-0.92266291680349233</v>
      </c>
      <c r="AE611" s="11">
        <f t="shared" si="27"/>
        <v>0.21861441539788018</v>
      </c>
      <c r="AF611" s="11">
        <f t="shared" si="28"/>
        <v>0</v>
      </c>
      <c r="AG611" s="11">
        <f t="shared" si="29"/>
        <v>0.21861441539788018</v>
      </c>
      <c r="AH611" s="11">
        <f>(Table134[[#This Row],[Survived]]-AG611)^2</f>
        <v>0.61056343182399653</v>
      </c>
    </row>
    <row r="612" spans="1:34" x14ac:dyDescent="0.25">
      <c r="A612" s="4">
        <v>1</v>
      </c>
      <c r="B612" s="4" t="s">
        <v>9</v>
      </c>
      <c r="C612" s="4">
        <v>1</v>
      </c>
      <c r="D612" s="4" t="s">
        <v>10</v>
      </c>
      <c r="E612" s="4">
        <v>36</v>
      </c>
      <c r="F612" s="5">
        <v>120</v>
      </c>
      <c r="G612" s="4">
        <v>1</v>
      </c>
      <c r="H612" s="4">
        <v>2</v>
      </c>
      <c r="I612" s="11">
        <f>Table134[[#This Row],[Age]]/$E$1</f>
        <v>0.45</v>
      </c>
      <c r="J612" s="11">
        <f>LOG10(Table134[[#This Row],[Fare]]+1)</f>
        <v>2.0827853703164503</v>
      </c>
      <c r="K612" s="4">
        <f>IF(Table134[[#This Row],[Pclass]]=1,1,0)</f>
        <v>1</v>
      </c>
      <c r="L612" s="4">
        <f>IF(Table134[[#This Row],[Pclass]]=2,1,0)</f>
        <v>0</v>
      </c>
      <c r="M612" s="4">
        <f>IF(Table134[[#This Row],[Embarked]]="S",1,0)</f>
        <v>1</v>
      </c>
      <c r="N612" s="4">
        <f>IF(Table134[[#This Row],[Embarked]]="C",1,0)</f>
        <v>0</v>
      </c>
      <c r="O612" s="4">
        <f>IF(Table134[[#This Row],[Sex]]="male",1,0)</f>
        <v>0</v>
      </c>
      <c r="P612" s="4">
        <v>1</v>
      </c>
      <c r="AC612" s="12">
        <f>SUMPRODUCT(Table13[[#This Row],[SibSp]:[Ones]],$R$4:$AA$4)</f>
        <v>0.86718757726572182</v>
      </c>
      <c r="AD612" s="12">
        <f>SUMPRODUCT(Table134[[#This Row],[SibSp]:[Ones]],$R$5:$AA$5)</f>
        <v>-3.2102889367287553</v>
      </c>
      <c r="AE612" s="11">
        <f t="shared" si="27"/>
        <v>0.86718757726572182</v>
      </c>
      <c r="AF612" s="11">
        <f t="shared" si="28"/>
        <v>0</v>
      </c>
      <c r="AG612" s="11">
        <f t="shared" si="29"/>
        <v>0.86718757726572182</v>
      </c>
      <c r="AH612" s="11">
        <f>(Table134[[#This Row],[Survived]]-AG612)^2</f>
        <v>1.7639139632548612E-2</v>
      </c>
    </row>
    <row r="613" spans="1:34" x14ac:dyDescent="0.25">
      <c r="A613" s="4">
        <v>0</v>
      </c>
      <c r="B613" s="4" t="s">
        <v>9</v>
      </c>
      <c r="C613" s="4">
        <v>3</v>
      </c>
      <c r="D613" s="4" t="s">
        <v>8</v>
      </c>
      <c r="E613" s="4">
        <v>16</v>
      </c>
      <c r="F613" s="5">
        <v>7.7750000000000004</v>
      </c>
      <c r="G613" s="4">
        <v>0</v>
      </c>
      <c r="H613" s="4">
        <v>0</v>
      </c>
      <c r="I613" s="11">
        <f>Table134[[#This Row],[Age]]/$E$1</f>
        <v>0.2</v>
      </c>
      <c r="J613" s="11">
        <f>LOG10(Table134[[#This Row],[Fare]]+1)</f>
        <v>0.94324712513786169</v>
      </c>
      <c r="K613" s="4">
        <f>IF(Table134[[#This Row],[Pclass]]=1,1,0)</f>
        <v>0</v>
      </c>
      <c r="L613" s="4">
        <f>IF(Table134[[#This Row],[Pclass]]=2,1,0)</f>
        <v>0</v>
      </c>
      <c r="M613" s="4">
        <f>IF(Table134[[#This Row],[Embarked]]="S",1,0)</f>
        <v>1</v>
      </c>
      <c r="N613" s="4">
        <f>IF(Table134[[#This Row],[Embarked]]="C",1,0)</f>
        <v>0</v>
      </c>
      <c r="O613" s="4">
        <f>IF(Table134[[#This Row],[Sex]]="male",1,0)</f>
        <v>1</v>
      </c>
      <c r="P613" s="4">
        <v>1</v>
      </c>
      <c r="AC613" s="12">
        <f>SUMPRODUCT(Table13[[#This Row],[SibSp]:[Ones]],$R$4:$AA$4)</f>
        <v>0.18081907981625145</v>
      </c>
      <c r="AD613" s="12">
        <f>SUMPRODUCT(Table134[[#This Row],[SibSp]:[Ones]],$R$5:$AA$5)</f>
        <v>-1.5400731510223322</v>
      </c>
      <c r="AE613" s="11">
        <f t="shared" si="27"/>
        <v>0.18081907981625145</v>
      </c>
      <c r="AF613" s="11">
        <f t="shared" si="28"/>
        <v>0</v>
      </c>
      <c r="AG613" s="11">
        <f t="shared" si="29"/>
        <v>0.18081907981625145</v>
      </c>
      <c r="AH613" s="11">
        <f>(Table134[[#This Row],[Survived]]-AG613)^2</f>
        <v>3.2695539625595911E-2</v>
      </c>
    </row>
    <row r="614" spans="1:34" x14ac:dyDescent="0.25">
      <c r="A614" s="4">
        <v>1</v>
      </c>
      <c r="B614" s="4" t="s">
        <v>9</v>
      </c>
      <c r="C614" s="4">
        <v>1</v>
      </c>
      <c r="D614" s="4" t="s">
        <v>10</v>
      </c>
      <c r="E614" s="4">
        <v>51</v>
      </c>
      <c r="F614" s="5">
        <v>77.958299999999994</v>
      </c>
      <c r="G614" s="4">
        <v>1</v>
      </c>
      <c r="H614" s="4">
        <v>0</v>
      </c>
      <c r="I614" s="11">
        <f>Table134[[#This Row],[Age]]/$E$1</f>
        <v>0.63749999999999996</v>
      </c>
      <c r="J614" s="11">
        <f>LOG10(Table134[[#This Row],[Fare]]+1)</f>
        <v>1.8973977892491294</v>
      </c>
      <c r="K614" s="4">
        <f>IF(Table134[[#This Row],[Pclass]]=1,1,0)</f>
        <v>1</v>
      </c>
      <c r="L614" s="4">
        <f>IF(Table134[[#This Row],[Pclass]]=2,1,0)</f>
        <v>0</v>
      </c>
      <c r="M614" s="4">
        <f>IF(Table134[[#This Row],[Embarked]]="S",1,0)</f>
        <v>1</v>
      </c>
      <c r="N614" s="4">
        <f>IF(Table134[[#This Row],[Embarked]]="C",1,0)</f>
        <v>0</v>
      </c>
      <c r="O614" s="4">
        <f>IF(Table134[[#This Row],[Sex]]="male",1,0)</f>
        <v>0</v>
      </c>
      <c r="P614" s="4">
        <v>1</v>
      </c>
      <c r="AC614" s="12">
        <f>SUMPRODUCT(Table13[[#This Row],[SibSp]:[Ones]],$R$4:$AA$4)</f>
        <v>0.77951906286835304</v>
      </c>
      <c r="AD614" s="12">
        <f>SUMPRODUCT(Table134[[#This Row],[SibSp]:[Ones]],$R$5:$AA$5)</f>
        <v>-2.3007737872412743</v>
      </c>
      <c r="AE614" s="11">
        <f t="shared" si="27"/>
        <v>0.77951906286835304</v>
      </c>
      <c r="AF614" s="11">
        <f t="shared" si="28"/>
        <v>0</v>
      </c>
      <c r="AG614" s="11">
        <f t="shared" si="29"/>
        <v>0.77951906286835304</v>
      </c>
      <c r="AH614" s="11">
        <f>(Table134[[#This Row],[Survived]]-AG614)^2</f>
        <v>4.8611843638449261E-2</v>
      </c>
    </row>
    <row r="615" spans="1:34" x14ac:dyDescent="0.25">
      <c r="A615" s="4">
        <v>0</v>
      </c>
      <c r="B615" s="4" t="s">
        <v>12</v>
      </c>
      <c r="C615" s="4">
        <v>3</v>
      </c>
      <c r="D615" s="4" t="s">
        <v>10</v>
      </c>
      <c r="E615" s="4">
        <v>30.5</v>
      </c>
      <c r="F615" s="5">
        <v>7.75</v>
      </c>
      <c r="G615" s="4">
        <v>0</v>
      </c>
      <c r="H615" s="4">
        <v>0</v>
      </c>
      <c r="I615" s="11">
        <f>Table134[[#This Row],[Age]]/$E$1</f>
        <v>0.38124999999999998</v>
      </c>
      <c r="J615" s="11">
        <f>LOG10(Table134[[#This Row],[Fare]]+1)</f>
        <v>0.94200805302231327</v>
      </c>
      <c r="K615" s="4">
        <f>IF(Table134[[#This Row],[Pclass]]=1,1,0)</f>
        <v>0</v>
      </c>
      <c r="L615" s="4">
        <f>IF(Table134[[#This Row],[Pclass]]=2,1,0)</f>
        <v>0</v>
      </c>
      <c r="M615" s="4">
        <f>IF(Table134[[#This Row],[Embarked]]="S",1,0)</f>
        <v>0</v>
      </c>
      <c r="N615" s="4">
        <f>IF(Table134[[#This Row],[Embarked]]="C",1,0)</f>
        <v>0</v>
      </c>
      <c r="O615" s="4">
        <f>IF(Table134[[#This Row],[Sex]]="male",1,0)</f>
        <v>0</v>
      </c>
      <c r="P615" s="4">
        <v>1</v>
      </c>
      <c r="AC615" s="12">
        <f>SUMPRODUCT(Table13[[#This Row],[SibSp]:[Ones]],$R$4:$AA$4)</f>
        <v>0.52322093953839544</v>
      </c>
      <c r="AD615" s="12">
        <f>SUMPRODUCT(Table134[[#This Row],[SibSp]:[Ones]],$R$5:$AA$5)</f>
        <v>-0.8041610183597524</v>
      </c>
      <c r="AE615" s="11">
        <f t="shared" si="27"/>
        <v>0.52322093953839544</v>
      </c>
      <c r="AF615" s="11">
        <f t="shared" si="28"/>
        <v>0</v>
      </c>
      <c r="AG615" s="11">
        <f t="shared" si="29"/>
        <v>0.52322093953839544</v>
      </c>
      <c r="AH615" s="11">
        <f>(Table134[[#This Row],[Survived]]-AG615)^2</f>
        <v>0.27376015157144123</v>
      </c>
    </row>
    <row r="616" spans="1:34" x14ac:dyDescent="0.25">
      <c r="A616" s="4">
        <v>0</v>
      </c>
      <c r="B616" s="4" t="s">
        <v>9</v>
      </c>
      <c r="C616" s="4">
        <v>3</v>
      </c>
      <c r="D616" s="4" t="s">
        <v>8</v>
      </c>
      <c r="E616" s="4">
        <v>32</v>
      </c>
      <c r="F616" s="5">
        <v>8.3625000000000007</v>
      </c>
      <c r="G616" s="4">
        <v>0</v>
      </c>
      <c r="H616" s="4">
        <v>0</v>
      </c>
      <c r="I616" s="11">
        <f>Table134[[#This Row],[Age]]/$E$1</f>
        <v>0.4</v>
      </c>
      <c r="J616" s="11">
        <f>LOG10(Table134[[#This Row],[Fare]]+1)</f>
        <v>0.97139183070752289</v>
      </c>
      <c r="K616" s="4">
        <f>IF(Table134[[#This Row],[Pclass]]=1,1,0)</f>
        <v>0</v>
      </c>
      <c r="L616" s="4">
        <f>IF(Table134[[#This Row],[Pclass]]=2,1,0)</f>
        <v>0</v>
      </c>
      <c r="M616" s="4">
        <f>IF(Table134[[#This Row],[Embarked]]="S",1,0)</f>
        <v>1</v>
      </c>
      <c r="N616" s="4">
        <f>IF(Table134[[#This Row],[Embarked]]="C",1,0)</f>
        <v>0</v>
      </c>
      <c r="O616" s="4">
        <f>IF(Table134[[#This Row],[Sex]]="male",1,0)</f>
        <v>1</v>
      </c>
      <c r="P616" s="4">
        <v>1</v>
      </c>
      <c r="AC616" s="12">
        <f>SUMPRODUCT(Table13[[#This Row],[SibSp]:[Ones]],$R$4:$AA$4)</f>
        <v>6.6355731167022536E-2</v>
      </c>
      <c r="AD616" s="12">
        <f>SUMPRODUCT(Table134[[#This Row],[SibSp]:[Ones]],$R$5:$AA$5)</f>
        <v>-1.5375592662837099</v>
      </c>
      <c r="AE616" s="11">
        <f t="shared" si="27"/>
        <v>6.6355731167022536E-2</v>
      </c>
      <c r="AF616" s="11">
        <f t="shared" si="28"/>
        <v>0</v>
      </c>
      <c r="AG616" s="11">
        <f t="shared" si="29"/>
        <v>6.6355731167022536E-2</v>
      </c>
      <c r="AH616" s="11">
        <f>(Table134[[#This Row],[Survived]]-AG616)^2</f>
        <v>4.4030830587101655E-3</v>
      </c>
    </row>
    <row r="617" spans="1:34" x14ac:dyDescent="0.25">
      <c r="A617" s="4">
        <v>0</v>
      </c>
      <c r="B617" s="4" t="s">
        <v>9</v>
      </c>
      <c r="C617" s="4">
        <v>3</v>
      </c>
      <c r="D617" s="4" t="s">
        <v>8</v>
      </c>
      <c r="E617" s="4">
        <v>24</v>
      </c>
      <c r="F617" s="5">
        <v>9.5</v>
      </c>
      <c r="G617" s="4">
        <v>0</v>
      </c>
      <c r="H617" s="4">
        <v>0</v>
      </c>
      <c r="I617" s="11">
        <f>Table134[[#This Row],[Age]]/$E$1</f>
        <v>0.3</v>
      </c>
      <c r="J617" s="11">
        <f>LOG10(Table134[[#This Row],[Fare]]+1)</f>
        <v>1.0211892990699381</v>
      </c>
      <c r="K617" s="4">
        <f>IF(Table134[[#This Row],[Pclass]]=1,1,0)</f>
        <v>0</v>
      </c>
      <c r="L617" s="4">
        <f>IF(Table134[[#This Row],[Pclass]]=2,1,0)</f>
        <v>0</v>
      </c>
      <c r="M617" s="4">
        <f>IF(Table134[[#This Row],[Embarked]]="S",1,0)</f>
        <v>1</v>
      </c>
      <c r="N617" s="4">
        <f>IF(Table134[[#This Row],[Embarked]]="C",1,0)</f>
        <v>0</v>
      </c>
      <c r="O617" s="4">
        <f>IF(Table134[[#This Row],[Sex]]="male",1,0)</f>
        <v>1</v>
      </c>
      <c r="P617" s="4">
        <v>1</v>
      </c>
      <c r="AC617" s="12">
        <f>SUMPRODUCT(Table13[[#This Row],[SibSp]:[Ones]],$R$4:$AA$4)</f>
        <v>0.12665214259835234</v>
      </c>
      <c r="AD617" s="12">
        <f>SUMPRODUCT(Table134[[#This Row],[SibSp]:[Ones]],$R$5:$AA$5)</f>
        <v>-1.5785170793479855</v>
      </c>
      <c r="AE617" s="11">
        <f t="shared" si="27"/>
        <v>0.12665214259835234</v>
      </c>
      <c r="AF617" s="11">
        <f t="shared" si="28"/>
        <v>0</v>
      </c>
      <c r="AG617" s="11">
        <f t="shared" si="29"/>
        <v>0.12665214259835234</v>
      </c>
      <c r="AH617" s="11">
        <f>(Table134[[#This Row],[Survived]]-AG617)^2</f>
        <v>1.6040765224753374E-2</v>
      </c>
    </row>
    <row r="618" spans="1:34" x14ac:dyDescent="0.25">
      <c r="A618" s="4">
        <v>0</v>
      </c>
      <c r="B618" s="4" t="s">
        <v>9</v>
      </c>
      <c r="C618" s="4">
        <v>3</v>
      </c>
      <c r="D618" s="4" t="s">
        <v>8</v>
      </c>
      <c r="E618" s="4">
        <v>48</v>
      </c>
      <c r="F618" s="5">
        <v>7.8541999999999996</v>
      </c>
      <c r="G618" s="4">
        <v>0</v>
      </c>
      <c r="H618" s="4">
        <v>0</v>
      </c>
      <c r="I618" s="11">
        <f>Table134[[#This Row],[Age]]/$E$1</f>
        <v>0.6</v>
      </c>
      <c r="J618" s="11">
        <f>LOG10(Table134[[#This Row],[Fare]]+1)</f>
        <v>0.94714932766263737</v>
      </c>
      <c r="K618" s="4">
        <f>IF(Table134[[#This Row],[Pclass]]=1,1,0)</f>
        <v>0</v>
      </c>
      <c r="L618" s="4">
        <f>IF(Table134[[#This Row],[Pclass]]=2,1,0)</f>
        <v>0</v>
      </c>
      <c r="M618" s="4">
        <f>IF(Table134[[#This Row],[Embarked]]="S",1,0)</f>
        <v>1</v>
      </c>
      <c r="N618" s="4">
        <f>IF(Table134[[#This Row],[Embarked]]="C",1,0)</f>
        <v>0</v>
      </c>
      <c r="O618" s="4">
        <f>IF(Table134[[#This Row],[Sex]]="male",1,0)</f>
        <v>1</v>
      </c>
      <c r="P618" s="4">
        <v>1</v>
      </c>
      <c r="AC618" s="12">
        <f>SUMPRODUCT(Table13[[#This Row],[SibSp]:[Ones]],$R$4:$AA$4)</f>
        <v>-5.0621371541233695E-2</v>
      </c>
      <c r="AD618" s="12">
        <f>SUMPRODUCT(Table134[[#This Row],[SibSp]:[Ones]],$R$5:$AA$5)</f>
        <v>-1.5024819931103306</v>
      </c>
      <c r="AE618" s="11">
        <f t="shared" si="27"/>
        <v>0</v>
      </c>
      <c r="AF618" s="11">
        <f t="shared" si="28"/>
        <v>0</v>
      </c>
      <c r="AG618" s="11">
        <f t="shared" si="29"/>
        <v>0</v>
      </c>
      <c r="AH618" s="11">
        <f>(Table134[[#This Row],[Survived]]-AG618)^2</f>
        <v>0</v>
      </c>
    </row>
    <row r="619" spans="1:34" x14ac:dyDescent="0.25">
      <c r="A619" s="4">
        <v>0</v>
      </c>
      <c r="B619" s="4" t="s">
        <v>9</v>
      </c>
      <c r="C619" s="4">
        <v>2</v>
      </c>
      <c r="D619" s="4" t="s">
        <v>10</v>
      </c>
      <c r="E619" s="4">
        <v>57</v>
      </c>
      <c r="F619" s="5">
        <v>10.5</v>
      </c>
      <c r="G619" s="4">
        <v>0</v>
      </c>
      <c r="H619" s="4">
        <v>0</v>
      </c>
      <c r="I619" s="11">
        <f>Table134[[#This Row],[Age]]/$E$1</f>
        <v>0.71250000000000002</v>
      </c>
      <c r="J619" s="11">
        <f>LOG10(Table134[[#This Row],[Fare]]+1)</f>
        <v>1.0606978403536116</v>
      </c>
      <c r="K619" s="4">
        <f>IF(Table134[[#This Row],[Pclass]]=1,1,0)</f>
        <v>0</v>
      </c>
      <c r="L619" s="4">
        <f>IF(Table134[[#This Row],[Pclass]]=2,1,0)</f>
        <v>1</v>
      </c>
      <c r="M619" s="4">
        <f>IF(Table134[[#This Row],[Embarked]]="S",1,0)</f>
        <v>1</v>
      </c>
      <c r="N619" s="4">
        <f>IF(Table134[[#This Row],[Embarked]]="C",1,0)</f>
        <v>0</v>
      </c>
      <c r="O619" s="4">
        <f>IF(Table134[[#This Row],[Sex]]="male",1,0)</f>
        <v>0</v>
      </c>
      <c r="P619" s="4">
        <v>1</v>
      </c>
      <c r="AC619" s="12">
        <f>SUMPRODUCT(Table13[[#This Row],[SibSp]:[Ones]],$R$4:$AA$4)</f>
        <v>0.57687364977944311</v>
      </c>
      <c r="AD619" s="12">
        <f>SUMPRODUCT(Table134[[#This Row],[SibSp]:[Ones]],$R$5:$AA$5)</f>
        <v>-1.4228555738008708</v>
      </c>
      <c r="AE619" s="11">
        <f t="shared" si="27"/>
        <v>0.57687364977944311</v>
      </c>
      <c r="AF619" s="11">
        <f t="shared" si="28"/>
        <v>0</v>
      </c>
      <c r="AG619" s="11">
        <f t="shared" si="29"/>
        <v>0.57687364977944311</v>
      </c>
      <c r="AH619" s="11">
        <f>(Table134[[#This Row],[Survived]]-AG619)^2</f>
        <v>0.3327832078098556</v>
      </c>
    </row>
    <row r="620" spans="1:34" x14ac:dyDescent="0.25">
      <c r="A620" s="4">
        <v>1</v>
      </c>
      <c r="B620" s="4" t="s">
        <v>9</v>
      </c>
      <c r="C620" s="4">
        <v>2</v>
      </c>
      <c r="D620" s="4" t="s">
        <v>10</v>
      </c>
      <c r="E620" s="4">
        <v>54</v>
      </c>
      <c r="F620" s="5">
        <v>23</v>
      </c>
      <c r="G620" s="4">
        <v>1</v>
      </c>
      <c r="H620" s="4">
        <v>3</v>
      </c>
      <c r="I620" s="11">
        <f>Table134[[#This Row],[Age]]/$E$1</f>
        <v>0.67500000000000004</v>
      </c>
      <c r="J620" s="11">
        <f>LOG10(Table134[[#This Row],[Fare]]+1)</f>
        <v>1.3802112417116059</v>
      </c>
      <c r="K620" s="4">
        <f>IF(Table134[[#This Row],[Pclass]]=1,1,0)</f>
        <v>0</v>
      </c>
      <c r="L620" s="4">
        <f>IF(Table134[[#This Row],[Pclass]]=2,1,0)</f>
        <v>1</v>
      </c>
      <c r="M620" s="4">
        <f>IF(Table134[[#This Row],[Embarked]]="S",1,0)</f>
        <v>1</v>
      </c>
      <c r="N620" s="4">
        <f>IF(Table134[[#This Row],[Embarked]]="C",1,0)</f>
        <v>0</v>
      </c>
      <c r="O620" s="4">
        <f>IF(Table134[[#This Row],[Sex]]="male",1,0)</f>
        <v>0</v>
      </c>
      <c r="P620" s="4">
        <v>1</v>
      </c>
      <c r="AC620" s="12">
        <f>SUMPRODUCT(Table13[[#This Row],[SibSp]:[Ones]],$R$4:$AA$4)</f>
        <v>0.51190174576920122</v>
      </c>
      <c r="AD620" s="12">
        <f>SUMPRODUCT(Table134[[#This Row],[SibSp]:[Ones]],$R$5:$AA$5)</f>
        <v>-2.9031389402095771</v>
      </c>
      <c r="AE620" s="11">
        <f t="shared" si="27"/>
        <v>0.51190174576920122</v>
      </c>
      <c r="AF620" s="11">
        <f t="shared" si="28"/>
        <v>0</v>
      </c>
      <c r="AG620" s="11">
        <f t="shared" si="29"/>
        <v>0.51190174576920122</v>
      </c>
      <c r="AH620" s="11">
        <f>(Table134[[#This Row],[Survived]]-AG620)^2</f>
        <v>0.23823990578315349</v>
      </c>
    </row>
    <row r="621" spans="1:34" x14ac:dyDescent="0.25">
      <c r="A621" s="4">
        <v>0</v>
      </c>
      <c r="B621" s="4" t="s">
        <v>9</v>
      </c>
      <c r="C621" s="4">
        <v>3</v>
      </c>
      <c r="D621" s="4" t="s">
        <v>8</v>
      </c>
      <c r="E621" s="4">
        <v>18</v>
      </c>
      <c r="F621" s="5">
        <v>7.75</v>
      </c>
      <c r="G621" s="4">
        <v>0</v>
      </c>
      <c r="H621" s="4">
        <v>0</v>
      </c>
      <c r="I621" s="11">
        <f>Table134[[#This Row],[Age]]/$E$1</f>
        <v>0.22500000000000001</v>
      </c>
      <c r="J621" s="11">
        <f>LOG10(Table134[[#This Row],[Fare]]+1)</f>
        <v>0.94200805302231327</v>
      </c>
      <c r="K621" s="4">
        <f>IF(Table134[[#This Row],[Pclass]]=1,1,0)</f>
        <v>0</v>
      </c>
      <c r="L621" s="4">
        <f>IF(Table134[[#This Row],[Pclass]]=2,1,0)</f>
        <v>0</v>
      </c>
      <c r="M621" s="4">
        <f>IF(Table134[[#This Row],[Embarked]]="S",1,0)</f>
        <v>1</v>
      </c>
      <c r="N621" s="4">
        <f>IF(Table134[[#This Row],[Embarked]]="C",1,0)</f>
        <v>0</v>
      </c>
      <c r="O621" s="4">
        <f>IF(Table134[[#This Row],[Sex]]="male",1,0)</f>
        <v>1</v>
      </c>
      <c r="P621" s="4">
        <v>1</v>
      </c>
      <c r="AC621" s="12">
        <f>SUMPRODUCT(Table13[[#This Row],[SibSp]:[Ones]],$R$4:$AA$4)</f>
        <v>0.16628289308797994</v>
      </c>
      <c r="AD621" s="12">
        <f>SUMPRODUCT(Table134[[#This Row],[SibSp]:[Ones]],$R$5:$AA$5)</f>
        <v>-1.5368019100240107</v>
      </c>
      <c r="AE621" s="11">
        <f t="shared" si="27"/>
        <v>0.16628289308797994</v>
      </c>
      <c r="AF621" s="11">
        <f t="shared" si="28"/>
        <v>0</v>
      </c>
      <c r="AG621" s="11">
        <f t="shared" si="29"/>
        <v>0.16628289308797994</v>
      </c>
      <c r="AH621" s="11">
        <f>(Table134[[#This Row],[Survived]]-AG621)^2</f>
        <v>2.7650000533708568E-2</v>
      </c>
    </row>
    <row r="622" spans="1:34" x14ac:dyDescent="0.25">
      <c r="A622" s="4">
        <v>1</v>
      </c>
      <c r="B622" s="4" t="s">
        <v>9</v>
      </c>
      <c r="C622" s="4">
        <v>3</v>
      </c>
      <c r="D622" s="4" t="s">
        <v>10</v>
      </c>
      <c r="E622" s="4">
        <v>5</v>
      </c>
      <c r="F622" s="5">
        <v>12.475</v>
      </c>
      <c r="G622" s="4">
        <v>0</v>
      </c>
      <c r="H622" s="4">
        <v>0</v>
      </c>
      <c r="I622" s="11">
        <f>Table134[[#This Row],[Age]]/$E$1</f>
        <v>6.25E-2</v>
      </c>
      <c r="J622" s="11">
        <f>LOG10(Table134[[#This Row],[Fare]]+1)</f>
        <v>1.1295287738587763</v>
      </c>
      <c r="K622" s="4">
        <f>IF(Table134[[#This Row],[Pclass]]=1,1,0)</f>
        <v>0</v>
      </c>
      <c r="L622" s="4">
        <f>IF(Table134[[#This Row],[Pclass]]=2,1,0)</f>
        <v>0</v>
      </c>
      <c r="M622" s="4">
        <f>IF(Table134[[#This Row],[Embarked]]="S",1,0)</f>
        <v>1</v>
      </c>
      <c r="N622" s="4">
        <f>IF(Table134[[#This Row],[Embarked]]="C",1,0)</f>
        <v>0</v>
      </c>
      <c r="O622" s="4">
        <f>IF(Table134[[#This Row],[Sex]]="male",1,0)</f>
        <v>0</v>
      </c>
      <c r="P622" s="4">
        <v>1</v>
      </c>
      <c r="AC622" s="12">
        <f>SUMPRODUCT(Table13[[#This Row],[SibSp]:[Ones]],$R$4:$AA$4)</f>
        <v>0.75817040737758901</v>
      </c>
      <c r="AD622" s="12">
        <f>SUMPRODUCT(Table134[[#This Row],[SibSp]:[Ones]],$R$5:$AA$5)</f>
        <v>-1.5909010158165537</v>
      </c>
      <c r="AE622" s="11">
        <f t="shared" si="27"/>
        <v>0.75817040737758901</v>
      </c>
      <c r="AF622" s="11">
        <f t="shared" si="28"/>
        <v>0</v>
      </c>
      <c r="AG622" s="11">
        <f t="shared" si="29"/>
        <v>0.75817040737758901</v>
      </c>
      <c r="AH622" s="11">
        <f>(Table134[[#This Row],[Survived]]-AG622)^2</f>
        <v>5.8481551867921255E-2</v>
      </c>
    </row>
    <row r="623" spans="1:34" x14ac:dyDescent="0.25">
      <c r="A623" s="4">
        <v>1</v>
      </c>
      <c r="B623" s="4" t="s">
        <v>9</v>
      </c>
      <c r="C623" s="4">
        <v>1</v>
      </c>
      <c r="D623" s="4" t="s">
        <v>10</v>
      </c>
      <c r="E623" s="4">
        <v>43</v>
      </c>
      <c r="F623" s="5">
        <v>211.33750000000001</v>
      </c>
      <c r="G623" s="4">
        <v>0</v>
      </c>
      <c r="H623" s="4">
        <v>1</v>
      </c>
      <c r="I623" s="11">
        <f>Table134[[#This Row],[Age]]/$E$1</f>
        <v>0.53749999999999998</v>
      </c>
      <c r="J623" s="11">
        <f>LOG10(Table134[[#This Row],[Fare]]+1)</f>
        <v>2.3270266997942759</v>
      </c>
      <c r="K623" s="4">
        <f>IF(Table134[[#This Row],[Pclass]]=1,1,0)</f>
        <v>1</v>
      </c>
      <c r="L623" s="4">
        <f>IF(Table134[[#This Row],[Pclass]]=2,1,0)</f>
        <v>0</v>
      </c>
      <c r="M623" s="4">
        <f>IF(Table134[[#This Row],[Embarked]]="S",1,0)</f>
        <v>1</v>
      </c>
      <c r="N623" s="4">
        <f>IF(Table134[[#This Row],[Embarked]]="C",1,0)</f>
        <v>0</v>
      </c>
      <c r="O623" s="4">
        <f>IF(Table134[[#This Row],[Sex]]="male",1,0)</f>
        <v>0</v>
      </c>
      <c r="P623" s="4">
        <v>1</v>
      </c>
      <c r="AC623" s="12">
        <f>SUMPRODUCT(Table13[[#This Row],[SibSp]:[Ones]],$R$4:$AA$4)</f>
        <v>0.9004546660919952</v>
      </c>
      <c r="AD623" s="12">
        <f>SUMPRODUCT(Table134[[#This Row],[SibSp]:[Ones]],$R$5:$AA$5)</f>
        <v>-2.850950192396204</v>
      </c>
      <c r="AE623" s="11">
        <f t="shared" si="27"/>
        <v>0.9004546660919952</v>
      </c>
      <c r="AF623" s="11">
        <f t="shared" si="28"/>
        <v>0</v>
      </c>
      <c r="AG623" s="11">
        <f t="shared" si="29"/>
        <v>0.9004546660919952</v>
      </c>
      <c r="AH623" s="11">
        <f>(Table134[[#This Row],[Survived]]-AG623)^2</f>
        <v>9.9092735028561696E-3</v>
      </c>
    </row>
    <row r="624" spans="1:34" x14ac:dyDescent="0.25">
      <c r="A624" s="4">
        <v>1</v>
      </c>
      <c r="B624" s="4" t="s">
        <v>11</v>
      </c>
      <c r="C624" s="4">
        <v>3</v>
      </c>
      <c r="D624" s="4" t="s">
        <v>10</v>
      </c>
      <c r="E624" s="4">
        <v>13</v>
      </c>
      <c r="F624" s="5">
        <v>7.2291999999999996</v>
      </c>
      <c r="G624" s="4">
        <v>0</v>
      </c>
      <c r="H624" s="4">
        <v>0</v>
      </c>
      <c r="I624" s="11">
        <f>Table134[[#This Row],[Age]]/$E$1</f>
        <v>0.16250000000000001</v>
      </c>
      <c r="J624" s="11">
        <f>LOG10(Table134[[#This Row],[Fare]]+1)</f>
        <v>0.91535761741483168</v>
      </c>
      <c r="K624" s="4">
        <f>IF(Table134[[#This Row],[Pclass]]=1,1,0)</f>
        <v>0</v>
      </c>
      <c r="L624" s="4">
        <f>IF(Table134[[#This Row],[Pclass]]=2,1,0)</f>
        <v>0</v>
      </c>
      <c r="M624" s="4">
        <f>IF(Table134[[#This Row],[Embarked]]="S",1,0)</f>
        <v>0</v>
      </c>
      <c r="N624" s="4">
        <f>IF(Table134[[#This Row],[Embarked]]="C",1,0)</f>
        <v>1</v>
      </c>
      <c r="O624" s="4">
        <f>IF(Table134[[#This Row],[Sex]]="male",1,0)</f>
        <v>0</v>
      </c>
      <c r="P624" s="4">
        <v>1</v>
      </c>
      <c r="AC624" s="12">
        <f>SUMPRODUCT(Table13[[#This Row],[SibSp]:[Ones]],$R$4:$AA$4)</f>
        <v>0.75807372024679831</v>
      </c>
      <c r="AD624" s="12">
        <f>SUMPRODUCT(Table134[[#This Row],[SibSp]:[Ones]],$R$5:$AA$5)</f>
        <v>-0.85269779703259441</v>
      </c>
      <c r="AE624" s="11">
        <f t="shared" si="27"/>
        <v>0.75807372024679831</v>
      </c>
      <c r="AF624" s="11">
        <f t="shared" si="28"/>
        <v>0</v>
      </c>
      <c r="AG624" s="11">
        <f t="shared" si="29"/>
        <v>0.75807372024679831</v>
      </c>
      <c r="AH624" s="11">
        <f>(Table134[[#This Row],[Survived]]-AG624)^2</f>
        <v>5.8528324835224403E-2</v>
      </c>
    </row>
    <row r="625" spans="1:34" x14ac:dyDescent="0.25">
      <c r="A625" s="4">
        <v>1</v>
      </c>
      <c r="B625" s="4" t="s">
        <v>9</v>
      </c>
      <c r="C625" s="4">
        <v>1</v>
      </c>
      <c r="D625" s="4" t="s">
        <v>10</v>
      </c>
      <c r="E625" s="4">
        <v>17</v>
      </c>
      <c r="F625" s="5">
        <v>57</v>
      </c>
      <c r="G625" s="4">
        <v>1</v>
      </c>
      <c r="H625" s="4">
        <v>0</v>
      </c>
      <c r="I625" s="11">
        <f>Table134[[#This Row],[Age]]/$E$1</f>
        <v>0.21249999999999999</v>
      </c>
      <c r="J625" s="11">
        <f>LOG10(Table134[[#This Row],[Fare]]+1)</f>
        <v>1.7634279935629373</v>
      </c>
      <c r="K625" s="4">
        <f>IF(Table134[[#This Row],[Pclass]]=1,1,0)</f>
        <v>1</v>
      </c>
      <c r="L625" s="4">
        <f>IF(Table134[[#This Row],[Pclass]]=2,1,0)</f>
        <v>0</v>
      </c>
      <c r="M625" s="4">
        <f>IF(Table134[[#This Row],[Embarked]]="S",1,0)</f>
        <v>1</v>
      </c>
      <c r="N625" s="4">
        <f>IF(Table134[[#This Row],[Embarked]]="C",1,0)</f>
        <v>0</v>
      </c>
      <c r="O625" s="4">
        <f>IF(Table134[[#This Row],[Sex]]="male",1,0)</f>
        <v>0</v>
      </c>
      <c r="P625" s="4">
        <v>1</v>
      </c>
      <c r="AC625" s="12">
        <f>SUMPRODUCT(Table13[[#This Row],[SibSp]:[Ones]],$R$4:$AA$4)</f>
        <v>1.01919506628495</v>
      </c>
      <c r="AD625" s="12">
        <f>SUMPRODUCT(Table134[[#This Row],[SibSp]:[Ones]],$R$5:$AA$5)</f>
        <v>-2.2600172173505149</v>
      </c>
      <c r="AE625" s="11">
        <f t="shared" si="27"/>
        <v>1.01919506628495</v>
      </c>
      <c r="AF625" s="11">
        <f t="shared" si="28"/>
        <v>0</v>
      </c>
      <c r="AG625" s="11">
        <f t="shared" si="29"/>
        <v>1.01919506628495</v>
      </c>
      <c r="AH625" s="11">
        <f>(Table134[[#This Row],[Survived]]-AG625)^2</f>
        <v>3.6845056968362599E-4</v>
      </c>
    </row>
    <row r="626" spans="1:34" x14ac:dyDescent="0.25">
      <c r="A626" s="4">
        <v>0</v>
      </c>
      <c r="B626" s="4" t="s">
        <v>9</v>
      </c>
      <c r="C626" s="4">
        <v>1</v>
      </c>
      <c r="D626" s="4" t="s">
        <v>8</v>
      </c>
      <c r="E626" s="4">
        <v>29</v>
      </c>
      <c r="F626" s="5">
        <v>30</v>
      </c>
      <c r="G626" s="4">
        <v>0</v>
      </c>
      <c r="H626" s="4">
        <v>0</v>
      </c>
      <c r="I626" s="11">
        <f>Table134[[#This Row],[Age]]/$E$1</f>
        <v>0.36249999999999999</v>
      </c>
      <c r="J626" s="11">
        <f>LOG10(Table134[[#This Row],[Fare]]+1)</f>
        <v>1.4913616938342726</v>
      </c>
      <c r="K626" s="4">
        <f>IF(Table134[[#This Row],[Pclass]]=1,1,0)</f>
        <v>1</v>
      </c>
      <c r="L626" s="4">
        <f>IF(Table134[[#This Row],[Pclass]]=2,1,0)</f>
        <v>0</v>
      </c>
      <c r="M626" s="4">
        <f>IF(Table134[[#This Row],[Embarked]]="S",1,0)</f>
        <v>1</v>
      </c>
      <c r="N626" s="4">
        <f>IF(Table134[[#This Row],[Embarked]]="C",1,0)</f>
        <v>0</v>
      </c>
      <c r="O626" s="4">
        <f>IF(Table134[[#This Row],[Sex]]="male",1,0)</f>
        <v>1</v>
      </c>
      <c r="P626" s="4">
        <v>1</v>
      </c>
      <c r="AC626" s="12">
        <f>SUMPRODUCT(Table13[[#This Row],[SibSp]:[Ones]],$R$4:$AA$4)</f>
        <v>0.48780370068934659</v>
      </c>
      <c r="AD626" s="12">
        <f>SUMPRODUCT(Table134[[#This Row],[SibSp]:[Ones]],$R$5:$AA$5)</f>
        <v>-2.0399738272173416</v>
      </c>
      <c r="AE626" s="11">
        <f t="shared" si="27"/>
        <v>0.48780370068934659</v>
      </c>
      <c r="AF626" s="11">
        <f t="shared" si="28"/>
        <v>0</v>
      </c>
      <c r="AG626" s="11">
        <f t="shared" si="29"/>
        <v>0.48780370068934659</v>
      </c>
      <c r="AH626" s="11">
        <f>(Table134[[#This Row],[Survived]]-AG626)^2</f>
        <v>0.23795245040622162</v>
      </c>
    </row>
    <row r="627" spans="1:34" x14ac:dyDescent="0.25">
      <c r="A627" s="4">
        <v>0</v>
      </c>
      <c r="B627" s="4" t="s">
        <v>9</v>
      </c>
      <c r="C627" s="4">
        <v>3</v>
      </c>
      <c r="D627" s="4" t="s">
        <v>8</v>
      </c>
      <c r="E627" s="4">
        <v>25</v>
      </c>
      <c r="F627" s="5">
        <v>7.05</v>
      </c>
      <c r="G627" s="4">
        <v>0</v>
      </c>
      <c r="H627" s="4">
        <v>0</v>
      </c>
      <c r="I627" s="11">
        <f>Table134[[#This Row],[Age]]/$E$1</f>
        <v>0.3125</v>
      </c>
      <c r="J627" s="11">
        <f>LOG10(Table134[[#This Row],[Fare]]+1)</f>
        <v>0.90579588036786851</v>
      </c>
      <c r="K627" s="4">
        <f>IF(Table134[[#This Row],[Pclass]]=1,1,0)</f>
        <v>0</v>
      </c>
      <c r="L627" s="4">
        <f>IF(Table134[[#This Row],[Pclass]]=2,1,0)</f>
        <v>0</v>
      </c>
      <c r="M627" s="4">
        <f>IF(Table134[[#This Row],[Embarked]]="S",1,0)</f>
        <v>1</v>
      </c>
      <c r="N627" s="4">
        <f>IF(Table134[[#This Row],[Embarked]]="C",1,0)</f>
        <v>0</v>
      </c>
      <c r="O627" s="4">
        <f>IF(Table134[[#This Row],[Sex]]="male",1,0)</f>
        <v>1</v>
      </c>
      <c r="P627" s="4">
        <v>1</v>
      </c>
      <c r="AC627" s="12">
        <f>SUMPRODUCT(Table13[[#This Row],[SibSp]:[Ones]],$R$4:$AA$4)</f>
        <v>0.11387672557644657</v>
      </c>
      <c r="AD627" s="12">
        <f>SUMPRODUCT(Table134[[#This Row],[SibSp]:[Ones]],$R$5:$AA$5)</f>
        <v>-1.5055391097992581</v>
      </c>
      <c r="AE627" s="11">
        <f t="shared" si="27"/>
        <v>0.11387672557644657</v>
      </c>
      <c r="AF627" s="11">
        <f t="shared" si="28"/>
        <v>0</v>
      </c>
      <c r="AG627" s="11">
        <f t="shared" si="29"/>
        <v>0.11387672557644657</v>
      </c>
      <c r="AH627" s="11">
        <f>(Table134[[#This Row],[Survived]]-AG627)^2</f>
        <v>1.296790862801332E-2</v>
      </c>
    </row>
    <row r="628" spans="1:34" x14ac:dyDescent="0.25">
      <c r="A628" s="4">
        <v>0</v>
      </c>
      <c r="B628" s="4" t="s">
        <v>9</v>
      </c>
      <c r="C628" s="4">
        <v>3</v>
      </c>
      <c r="D628" s="4" t="s">
        <v>8</v>
      </c>
      <c r="E628" s="4">
        <v>25</v>
      </c>
      <c r="F628" s="5">
        <v>7.25</v>
      </c>
      <c r="G628" s="4">
        <v>0</v>
      </c>
      <c r="H628" s="4">
        <v>0</v>
      </c>
      <c r="I628" s="11">
        <f>Table134[[#This Row],[Age]]/$E$1</f>
        <v>0.3125</v>
      </c>
      <c r="J628" s="11">
        <f>LOG10(Table134[[#This Row],[Fare]]+1)</f>
        <v>0.91645394854992512</v>
      </c>
      <c r="K628" s="4">
        <f>IF(Table134[[#This Row],[Pclass]]=1,1,0)</f>
        <v>0</v>
      </c>
      <c r="L628" s="4">
        <f>IF(Table134[[#This Row],[Pclass]]=2,1,0)</f>
        <v>0</v>
      </c>
      <c r="M628" s="4">
        <f>IF(Table134[[#This Row],[Embarked]]="S",1,0)</f>
        <v>1</v>
      </c>
      <c r="N628" s="4">
        <f>IF(Table134[[#This Row],[Embarked]]="C",1,0)</f>
        <v>0</v>
      </c>
      <c r="O628" s="4">
        <f>IF(Table134[[#This Row],[Sex]]="male",1,0)</f>
        <v>1</v>
      </c>
      <c r="P628" s="4">
        <v>1</v>
      </c>
      <c r="AC628" s="12">
        <f>SUMPRODUCT(Table13[[#This Row],[SibSp]:[Ones]],$R$4:$AA$4)</f>
        <v>0.11438814358978566</v>
      </c>
      <c r="AD628" s="12">
        <f>SUMPRODUCT(Table134[[#This Row],[SibSp]:[Ones]],$R$5:$AA$5)</f>
        <v>-1.5121640631677427</v>
      </c>
      <c r="AE628" s="11">
        <f t="shared" si="27"/>
        <v>0.11438814358978566</v>
      </c>
      <c r="AF628" s="11">
        <f t="shared" si="28"/>
        <v>0</v>
      </c>
      <c r="AG628" s="11">
        <f t="shared" si="29"/>
        <v>0.11438814358978566</v>
      </c>
      <c r="AH628" s="11">
        <f>(Table134[[#This Row],[Survived]]-AG628)^2</f>
        <v>1.3084647393917423E-2</v>
      </c>
    </row>
    <row r="629" spans="1:34" x14ac:dyDescent="0.25">
      <c r="A629" s="4">
        <v>1</v>
      </c>
      <c r="B629" s="4" t="s">
        <v>9</v>
      </c>
      <c r="C629" s="4">
        <v>3</v>
      </c>
      <c r="D629" s="4" t="s">
        <v>10</v>
      </c>
      <c r="E629" s="4">
        <v>18</v>
      </c>
      <c r="F629" s="5">
        <v>7.4958</v>
      </c>
      <c r="G629" s="4">
        <v>0</v>
      </c>
      <c r="H629" s="4">
        <v>0</v>
      </c>
      <c r="I629" s="11">
        <f>Table134[[#This Row],[Age]]/$E$1</f>
        <v>0.22500000000000001</v>
      </c>
      <c r="J629" s="11">
        <f>LOG10(Table134[[#This Row],[Fare]]+1)</f>
        <v>0.92920428011230582</v>
      </c>
      <c r="K629" s="4">
        <f>IF(Table134[[#This Row],[Pclass]]=1,1,0)</f>
        <v>0</v>
      </c>
      <c r="L629" s="4">
        <f>IF(Table134[[#This Row],[Pclass]]=2,1,0)</f>
        <v>0</v>
      </c>
      <c r="M629" s="4">
        <f>IF(Table134[[#This Row],[Embarked]]="S",1,0)</f>
        <v>1</v>
      </c>
      <c r="N629" s="4">
        <f>IF(Table134[[#This Row],[Embarked]]="C",1,0)</f>
        <v>0</v>
      </c>
      <c r="O629" s="4">
        <f>IF(Table134[[#This Row],[Sex]]="male",1,0)</f>
        <v>0</v>
      </c>
      <c r="P629" s="4">
        <v>1</v>
      </c>
      <c r="AC629" s="12">
        <f>SUMPRODUCT(Table13[[#This Row],[SibSp]:[Ones]],$R$4:$AA$4)</f>
        <v>0.65445926186733494</v>
      </c>
      <c r="AD629" s="12">
        <f>SUMPRODUCT(Table134[[#This Row],[SibSp]:[Ones]],$R$5:$AA$5)</f>
        <v>-1.4501244276957441</v>
      </c>
      <c r="AE629" s="11">
        <f t="shared" si="27"/>
        <v>0.65445926186733494</v>
      </c>
      <c r="AF629" s="11">
        <f t="shared" si="28"/>
        <v>0</v>
      </c>
      <c r="AG629" s="11">
        <f t="shared" si="29"/>
        <v>0.65445926186733494</v>
      </c>
      <c r="AH629" s="11">
        <f>(Table134[[#This Row],[Survived]]-AG629)^2</f>
        <v>0.11939840170926701</v>
      </c>
    </row>
    <row r="630" spans="1:34" x14ac:dyDescent="0.25">
      <c r="A630" s="4">
        <v>0</v>
      </c>
      <c r="B630" s="4" t="s">
        <v>12</v>
      </c>
      <c r="C630" s="4">
        <v>3</v>
      </c>
      <c r="D630" s="4" t="s">
        <v>8</v>
      </c>
      <c r="E630" s="4">
        <v>8</v>
      </c>
      <c r="F630" s="5">
        <v>29.125</v>
      </c>
      <c r="G630" s="4">
        <v>4</v>
      </c>
      <c r="H630" s="4">
        <v>1</v>
      </c>
      <c r="I630" s="11">
        <f>Table134[[#This Row],[Age]]/$E$1</f>
        <v>0.1</v>
      </c>
      <c r="J630" s="11">
        <f>LOG10(Table134[[#This Row],[Fare]]+1)</f>
        <v>1.4789270555829248</v>
      </c>
      <c r="K630" s="4">
        <f>IF(Table134[[#This Row],[Pclass]]=1,1,0)</f>
        <v>0</v>
      </c>
      <c r="L630" s="4">
        <f>IF(Table134[[#This Row],[Pclass]]=2,1,0)</f>
        <v>0</v>
      </c>
      <c r="M630" s="4">
        <f>IF(Table134[[#This Row],[Embarked]]="S",1,0)</f>
        <v>0</v>
      </c>
      <c r="N630" s="4">
        <f>IF(Table134[[#This Row],[Embarked]]="C",1,0)</f>
        <v>0</v>
      </c>
      <c r="O630" s="4">
        <f>IF(Table134[[#This Row],[Sex]]="male",1,0)</f>
        <v>1</v>
      </c>
      <c r="P630" s="4">
        <v>1</v>
      </c>
      <c r="AC630" s="12">
        <f>SUMPRODUCT(Table13[[#This Row],[SibSp]:[Ones]],$R$4:$AA$4)</f>
        <v>-2.1102825635870626E-2</v>
      </c>
      <c r="AD630" s="12">
        <f>SUMPRODUCT(Table134[[#This Row],[SibSp]:[Ones]],$R$5:$AA$5)</f>
        <v>-2.091089694579165</v>
      </c>
      <c r="AE630" s="11">
        <f t="shared" si="27"/>
        <v>0</v>
      </c>
      <c r="AF630" s="11">
        <f t="shared" si="28"/>
        <v>0</v>
      </c>
      <c r="AG630" s="11">
        <f t="shared" si="29"/>
        <v>0</v>
      </c>
      <c r="AH630" s="11">
        <f>(Table134[[#This Row],[Survived]]-AG630)^2</f>
        <v>0</v>
      </c>
    </row>
    <row r="631" spans="1:34" x14ac:dyDescent="0.25">
      <c r="A631" s="4">
        <v>1</v>
      </c>
      <c r="B631" s="4" t="s">
        <v>9</v>
      </c>
      <c r="C631" s="4">
        <v>3</v>
      </c>
      <c r="D631" s="4" t="s">
        <v>8</v>
      </c>
      <c r="E631" s="4">
        <v>1</v>
      </c>
      <c r="F631" s="5">
        <v>20.574999999999999</v>
      </c>
      <c r="G631" s="4">
        <v>1</v>
      </c>
      <c r="H631" s="4">
        <v>2</v>
      </c>
      <c r="I631" s="11">
        <f>Table134[[#This Row],[Age]]/$E$1</f>
        <v>1.2500000000000001E-2</v>
      </c>
      <c r="J631" s="11">
        <f>LOG10(Table134[[#This Row],[Fare]]+1)</f>
        <v>1.3339508043872472</v>
      </c>
      <c r="K631" s="4">
        <f>IF(Table134[[#This Row],[Pclass]]=1,1,0)</f>
        <v>0</v>
      </c>
      <c r="L631" s="4">
        <f>IF(Table134[[#This Row],[Pclass]]=2,1,0)</f>
        <v>0</v>
      </c>
      <c r="M631" s="4">
        <f>IF(Table134[[#This Row],[Embarked]]="S",1,0)</f>
        <v>1</v>
      </c>
      <c r="N631" s="4">
        <f>IF(Table134[[#This Row],[Embarked]]="C",1,0)</f>
        <v>0</v>
      </c>
      <c r="O631" s="4">
        <f>IF(Table134[[#This Row],[Sex]]="male",1,0)</f>
        <v>1</v>
      </c>
      <c r="P631" s="4">
        <v>1</v>
      </c>
      <c r="AC631" s="12">
        <f>SUMPRODUCT(Table13[[#This Row],[SibSp]:[Ones]],$R$4:$AA$4)</f>
        <v>0.22102487797669679</v>
      </c>
      <c r="AD631" s="12">
        <f>SUMPRODUCT(Table134[[#This Row],[SibSp]:[Ones]],$R$5:$AA$5)</f>
        <v>-2.6918529087586363</v>
      </c>
      <c r="AE631" s="11">
        <f t="shared" si="27"/>
        <v>0.22102487797669679</v>
      </c>
      <c r="AF631" s="11">
        <f t="shared" si="28"/>
        <v>0</v>
      </c>
      <c r="AG631" s="11">
        <f t="shared" si="29"/>
        <v>0.22102487797669679</v>
      </c>
      <c r="AH631" s="11">
        <f>(Table134[[#This Row],[Survived]]-AG631)^2</f>
        <v>0.60680224073122013</v>
      </c>
    </row>
    <row r="632" spans="1:34" x14ac:dyDescent="0.25">
      <c r="A632" s="4">
        <v>0</v>
      </c>
      <c r="B632" s="4" t="s">
        <v>11</v>
      </c>
      <c r="C632" s="4">
        <v>1</v>
      </c>
      <c r="D632" s="4" t="s">
        <v>8</v>
      </c>
      <c r="E632" s="4">
        <v>46</v>
      </c>
      <c r="F632" s="5">
        <v>79.2</v>
      </c>
      <c r="G632" s="4">
        <v>0</v>
      </c>
      <c r="H632" s="4">
        <v>0</v>
      </c>
      <c r="I632" s="11">
        <f>Table134[[#This Row],[Age]]/$E$1</f>
        <v>0.57499999999999996</v>
      </c>
      <c r="J632" s="11">
        <f>LOG10(Table134[[#This Row],[Fare]]+1)</f>
        <v>1.9041743682841634</v>
      </c>
      <c r="K632" s="4">
        <f>IF(Table134[[#This Row],[Pclass]]=1,1,0)</f>
        <v>1</v>
      </c>
      <c r="L632" s="4">
        <f>IF(Table134[[#This Row],[Pclass]]=2,1,0)</f>
        <v>0</v>
      </c>
      <c r="M632" s="4">
        <f>IF(Table134[[#This Row],[Embarked]]="S",1,0)</f>
        <v>0</v>
      </c>
      <c r="N632" s="4">
        <f>IF(Table134[[#This Row],[Embarked]]="C",1,0)</f>
        <v>1</v>
      </c>
      <c r="O632" s="4">
        <f>IF(Table134[[#This Row],[Sex]]="male",1,0)</f>
        <v>1</v>
      </c>
      <c r="P632" s="4">
        <v>1</v>
      </c>
      <c r="AC632" s="12">
        <f>SUMPRODUCT(Table13[[#This Row],[SibSp]:[Ones]],$R$4:$AA$4)</f>
        <v>0.45264699114328555</v>
      </c>
      <c r="AD632" s="12">
        <f>SUMPRODUCT(Table134[[#This Row],[SibSp]:[Ones]],$R$5:$AA$5)</f>
        <v>-1.6802430630843952</v>
      </c>
      <c r="AE632" s="11">
        <f t="shared" si="27"/>
        <v>0.45264699114328555</v>
      </c>
      <c r="AF632" s="11">
        <f t="shared" si="28"/>
        <v>0</v>
      </c>
      <c r="AG632" s="11">
        <f t="shared" si="29"/>
        <v>0.45264699114328555</v>
      </c>
      <c r="AH632" s="11">
        <f>(Table134[[#This Row],[Survived]]-AG632)^2</f>
        <v>0.20488929859106964</v>
      </c>
    </row>
    <row r="633" spans="1:34" x14ac:dyDescent="0.25">
      <c r="A633" s="4">
        <v>0</v>
      </c>
      <c r="B633" s="4" t="s">
        <v>9</v>
      </c>
      <c r="C633" s="4">
        <v>2</v>
      </c>
      <c r="D633" s="4" t="s">
        <v>8</v>
      </c>
      <c r="E633" s="4">
        <v>16</v>
      </c>
      <c r="F633" s="5">
        <v>26</v>
      </c>
      <c r="G633" s="4">
        <v>0</v>
      </c>
      <c r="H633" s="4">
        <v>0</v>
      </c>
      <c r="I633" s="11">
        <f>Table134[[#This Row],[Age]]/$E$1</f>
        <v>0.2</v>
      </c>
      <c r="J633" s="11">
        <f>LOG10(Table134[[#This Row],[Fare]]+1)</f>
        <v>1.4313637641589874</v>
      </c>
      <c r="K633" s="4">
        <f>IF(Table134[[#This Row],[Pclass]]=1,1,0)</f>
        <v>0</v>
      </c>
      <c r="L633" s="4">
        <f>IF(Table134[[#This Row],[Pclass]]=2,1,0)</f>
        <v>1</v>
      </c>
      <c r="M633" s="4">
        <f>IF(Table134[[#This Row],[Embarked]]="S",1,0)</f>
        <v>1</v>
      </c>
      <c r="N633" s="4">
        <f>IF(Table134[[#This Row],[Embarked]]="C",1,0)</f>
        <v>0</v>
      </c>
      <c r="O633" s="4">
        <f>IF(Table134[[#This Row],[Sex]]="male",1,0)</f>
        <v>1</v>
      </c>
      <c r="P633" s="4">
        <v>1</v>
      </c>
      <c r="AC633" s="12">
        <f>SUMPRODUCT(Table13[[#This Row],[SibSp]:[Ones]],$R$4:$AA$4)</f>
        <v>0.40264196543813607</v>
      </c>
      <c r="AD633" s="12">
        <f>SUMPRODUCT(Table134[[#This Row],[SibSp]:[Ones]],$R$5:$AA$5)</f>
        <v>-1.783248185530627</v>
      </c>
      <c r="AE633" s="11">
        <f t="shared" si="27"/>
        <v>0.40264196543813607</v>
      </c>
      <c r="AF633" s="11">
        <f t="shared" si="28"/>
        <v>0</v>
      </c>
      <c r="AG633" s="11">
        <f t="shared" si="29"/>
        <v>0.40264196543813607</v>
      </c>
      <c r="AH633" s="11">
        <f>(Table134[[#This Row],[Survived]]-AG633)^2</f>
        <v>0.16212055233188516</v>
      </c>
    </row>
    <row r="634" spans="1:34" x14ac:dyDescent="0.25">
      <c r="A634" s="4">
        <v>0</v>
      </c>
      <c r="B634" s="4" t="s">
        <v>9</v>
      </c>
      <c r="C634" s="4">
        <v>3</v>
      </c>
      <c r="D634" s="4" t="s">
        <v>8</v>
      </c>
      <c r="E634" s="4">
        <v>25</v>
      </c>
      <c r="F634" s="5">
        <v>7.8958000000000004</v>
      </c>
      <c r="G634" s="4">
        <v>0</v>
      </c>
      <c r="H634" s="4">
        <v>0</v>
      </c>
      <c r="I634" s="11">
        <f>Table134[[#This Row],[Age]]/$E$1</f>
        <v>0.3125</v>
      </c>
      <c r="J634" s="11">
        <f>LOG10(Table134[[#This Row],[Fare]]+1)</f>
        <v>0.94918501031343461</v>
      </c>
      <c r="K634" s="4">
        <f>IF(Table134[[#This Row],[Pclass]]=1,1,0)</f>
        <v>0</v>
      </c>
      <c r="L634" s="4">
        <f>IF(Table134[[#This Row],[Pclass]]=2,1,0)</f>
        <v>0</v>
      </c>
      <c r="M634" s="4">
        <f>IF(Table134[[#This Row],[Embarked]]="S",1,0)</f>
        <v>1</v>
      </c>
      <c r="N634" s="4">
        <f>IF(Table134[[#This Row],[Embarked]]="C",1,0)</f>
        <v>0</v>
      </c>
      <c r="O634" s="4">
        <f>IF(Table134[[#This Row],[Sex]]="male",1,0)</f>
        <v>1</v>
      </c>
      <c r="P634" s="4">
        <v>1</v>
      </c>
      <c r="AC634" s="12">
        <f>SUMPRODUCT(Table13[[#This Row],[SibSp]:[Ones]],$R$4:$AA$4)</f>
        <v>0.11595871475668407</v>
      </c>
      <c r="AD634" s="12">
        <f>SUMPRODUCT(Table134[[#This Row],[SibSp]:[Ones]],$R$5:$AA$5)</f>
        <v>-1.5325093784894535</v>
      </c>
      <c r="AE634" s="11">
        <f t="shared" si="27"/>
        <v>0.11595871475668407</v>
      </c>
      <c r="AF634" s="11">
        <f t="shared" si="28"/>
        <v>0</v>
      </c>
      <c r="AG634" s="11">
        <f t="shared" si="29"/>
        <v>0.11595871475668407</v>
      </c>
      <c r="AH634" s="11">
        <f>(Table134[[#This Row],[Survived]]-AG634)^2</f>
        <v>1.3446423528022019E-2</v>
      </c>
    </row>
    <row r="635" spans="1:34" x14ac:dyDescent="0.25">
      <c r="A635" s="4">
        <v>0</v>
      </c>
      <c r="B635" s="4" t="s">
        <v>9</v>
      </c>
      <c r="C635" s="4">
        <v>2</v>
      </c>
      <c r="D635" s="4" t="s">
        <v>8</v>
      </c>
      <c r="E635" s="4">
        <v>39</v>
      </c>
      <c r="F635" s="5">
        <v>13</v>
      </c>
      <c r="G635" s="4">
        <v>0</v>
      </c>
      <c r="H635" s="4">
        <v>0</v>
      </c>
      <c r="I635" s="11">
        <f>Table134[[#This Row],[Age]]/$E$1</f>
        <v>0.48749999999999999</v>
      </c>
      <c r="J635" s="11">
        <f>LOG10(Table134[[#This Row],[Fare]]+1)</f>
        <v>1.146128035678238</v>
      </c>
      <c r="K635" s="4">
        <f>IF(Table134[[#This Row],[Pclass]]=1,1,0)</f>
        <v>0</v>
      </c>
      <c r="L635" s="4">
        <f>IF(Table134[[#This Row],[Pclass]]=2,1,0)</f>
        <v>1</v>
      </c>
      <c r="M635" s="4">
        <f>IF(Table134[[#This Row],[Embarked]]="S",1,0)</f>
        <v>1</v>
      </c>
      <c r="N635" s="4">
        <f>IF(Table134[[#This Row],[Embarked]]="C",1,0)</f>
        <v>0</v>
      </c>
      <c r="O635" s="4">
        <f>IF(Table134[[#This Row],[Sex]]="male",1,0)</f>
        <v>1</v>
      </c>
      <c r="P635" s="4">
        <v>1</v>
      </c>
      <c r="AC635" s="12">
        <f>SUMPRODUCT(Table13[[#This Row],[SibSp]:[Ones]],$R$4:$AA$4)</f>
        <v>0.22247277440360719</v>
      </c>
      <c r="AD635" s="12">
        <f>SUMPRODUCT(Table134[[#This Row],[SibSp]:[Ones]],$R$5:$AA$5)</f>
        <v>-1.5771863569927762</v>
      </c>
      <c r="AE635" s="11">
        <f t="shared" si="27"/>
        <v>0.22247277440360719</v>
      </c>
      <c r="AF635" s="11">
        <f t="shared" si="28"/>
        <v>0</v>
      </c>
      <c r="AG635" s="11">
        <f t="shared" si="29"/>
        <v>0.22247277440360719</v>
      </c>
      <c r="AH635" s="11">
        <f>(Table134[[#This Row],[Survived]]-AG635)^2</f>
        <v>4.9494135350838298E-2</v>
      </c>
    </row>
    <row r="636" spans="1:34" x14ac:dyDescent="0.25">
      <c r="A636" s="4">
        <v>1</v>
      </c>
      <c r="B636" s="4" t="s">
        <v>9</v>
      </c>
      <c r="C636" s="4">
        <v>1</v>
      </c>
      <c r="D636" s="4" t="s">
        <v>10</v>
      </c>
      <c r="E636" s="4">
        <v>49</v>
      </c>
      <c r="F636" s="5">
        <v>25.929200000000002</v>
      </c>
      <c r="G636" s="4">
        <v>0</v>
      </c>
      <c r="H636" s="4">
        <v>0</v>
      </c>
      <c r="I636" s="11">
        <f>Table134[[#This Row],[Age]]/$E$1</f>
        <v>0.61250000000000004</v>
      </c>
      <c r="J636" s="11">
        <f>LOG10(Table134[[#This Row],[Fare]]+1)</f>
        <v>1.4302234517870693</v>
      </c>
      <c r="K636" s="4">
        <f>IF(Table134[[#This Row],[Pclass]]=1,1,0)</f>
        <v>1</v>
      </c>
      <c r="L636" s="4">
        <f>IF(Table134[[#This Row],[Pclass]]=2,1,0)</f>
        <v>0</v>
      </c>
      <c r="M636" s="4">
        <f>IF(Table134[[#This Row],[Embarked]]="S",1,0)</f>
        <v>1</v>
      </c>
      <c r="N636" s="4">
        <f>IF(Table134[[#This Row],[Embarked]]="C",1,0)</f>
        <v>0</v>
      </c>
      <c r="O636" s="4">
        <f>IF(Table134[[#This Row],[Sex]]="male",1,0)</f>
        <v>0</v>
      </c>
      <c r="P636" s="4">
        <v>1</v>
      </c>
      <c r="AC636" s="12">
        <f>SUMPRODUCT(Table13[[#This Row],[SibSp]:[Ones]],$R$4:$AA$4)</f>
        <v>0.82889347310086814</v>
      </c>
      <c r="AD636" s="12">
        <f>SUMPRODUCT(Table134[[#This Row],[SibSp]:[Ones]],$R$5:$AA$5)</f>
        <v>-1.8982416445207908</v>
      </c>
      <c r="AE636" s="11">
        <f t="shared" si="27"/>
        <v>0.82889347310086814</v>
      </c>
      <c r="AF636" s="11">
        <f t="shared" si="28"/>
        <v>0</v>
      </c>
      <c r="AG636" s="11">
        <f t="shared" si="29"/>
        <v>0.82889347310086814</v>
      </c>
      <c r="AH636" s="11">
        <f>(Table134[[#This Row],[Survived]]-AG636)^2</f>
        <v>2.9277443547483337E-2</v>
      </c>
    </row>
    <row r="637" spans="1:34" x14ac:dyDescent="0.25">
      <c r="A637" s="4">
        <v>1</v>
      </c>
      <c r="B637" s="4" t="s">
        <v>9</v>
      </c>
      <c r="C637" s="4">
        <v>3</v>
      </c>
      <c r="D637" s="4" t="s">
        <v>10</v>
      </c>
      <c r="E637" s="4">
        <v>31</v>
      </c>
      <c r="F637" s="5">
        <v>8.6832999999999991</v>
      </c>
      <c r="G637" s="4">
        <v>0</v>
      </c>
      <c r="H637" s="4">
        <v>0</v>
      </c>
      <c r="I637" s="11">
        <f>Table134[[#This Row],[Age]]/$E$1</f>
        <v>0.38750000000000001</v>
      </c>
      <c r="J637" s="11">
        <f>LOG10(Table134[[#This Row],[Fare]]+1)</f>
        <v>0.98602338701450321</v>
      </c>
      <c r="K637" s="4">
        <f>IF(Table134[[#This Row],[Pclass]]=1,1,0)</f>
        <v>0</v>
      </c>
      <c r="L637" s="4">
        <f>IF(Table134[[#This Row],[Pclass]]=2,1,0)</f>
        <v>0</v>
      </c>
      <c r="M637" s="4">
        <f>IF(Table134[[#This Row],[Embarked]]="S",1,0)</f>
        <v>1</v>
      </c>
      <c r="N637" s="4">
        <f>IF(Table134[[#This Row],[Embarked]]="C",1,0)</f>
        <v>0</v>
      </c>
      <c r="O637" s="4">
        <f>IF(Table134[[#This Row],[Sex]]="male",1,0)</f>
        <v>0</v>
      </c>
      <c r="P637" s="4">
        <v>1</v>
      </c>
      <c r="AC637" s="12">
        <f>SUMPRODUCT(Table13[[#This Row],[SibSp]:[Ones]],$R$4:$AA$4)</f>
        <v>0.56308692552401962</v>
      </c>
      <c r="AD637" s="12">
        <f>SUMPRODUCT(Table134[[#This Row],[SibSp]:[Ones]],$R$5:$AA$5)</f>
        <v>-1.4691858453187563</v>
      </c>
      <c r="AE637" s="11">
        <f t="shared" si="27"/>
        <v>0.56308692552401962</v>
      </c>
      <c r="AF637" s="11">
        <f t="shared" si="28"/>
        <v>0</v>
      </c>
      <c r="AG637" s="11">
        <f t="shared" si="29"/>
        <v>0.56308692552401962</v>
      </c>
      <c r="AH637" s="11">
        <f>(Table134[[#This Row],[Survived]]-AG637)^2</f>
        <v>0.19089303464805357</v>
      </c>
    </row>
    <row r="638" spans="1:34" x14ac:dyDescent="0.25">
      <c r="A638" s="4">
        <v>0</v>
      </c>
      <c r="B638" s="4" t="s">
        <v>11</v>
      </c>
      <c r="C638" s="4">
        <v>3</v>
      </c>
      <c r="D638" s="4" t="s">
        <v>8</v>
      </c>
      <c r="E638" s="4">
        <v>30</v>
      </c>
      <c r="F638" s="5">
        <v>7.2291999999999996</v>
      </c>
      <c r="G638" s="4">
        <v>0</v>
      </c>
      <c r="H638" s="4">
        <v>0</v>
      </c>
      <c r="I638" s="11">
        <f>Table134[[#This Row],[Age]]/$E$1</f>
        <v>0.375</v>
      </c>
      <c r="J638" s="11">
        <f>LOG10(Table134[[#This Row],[Fare]]+1)</f>
        <v>0.91535761741483168</v>
      </c>
      <c r="K638" s="4">
        <f>IF(Table134[[#This Row],[Pclass]]=1,1,0)</f>
        <v>0</v>
      </c>
      <c r="L638" s="4">
        <f>IF(Table134[[#This Row],[Pclass]]=2,1,0)</f>
        <v>0</v>
      </c>
      <c r="M638" s="4">
        <f>IF(Table134[[#This Row],[Embarked]]="S",1,0)</f>
        <v>0</v>
      </c>
      <c r="N638" s="4">
        <f>IF(Table134[[#This Row],[Embarked]]="C",1,0)</f>
        <v>1</v>
      </c>
      <c r="O638" s="4">
        <f>IF(Table134[[#This Row],[Sex]]="male",1,0)</f>
        <v>1</v>
      </c>
      <c r="P638" s="4">
        <v>1</v>
      </c>
      <c r="AC638" s="12">
        <f>SUMPRODUCT(Table13[[#This Row],[SibSp]:[Ones]],$R$4:$AA$4)</f>
        <v>0.14623076067653584</v>
      </c>
      <c r="AD638" s="12">
        <f>SUMPRODUCT(Table134[[#This Row],[SibSp]:[Ones]],$R$5:$AA$5)</f>
        <v>-0.91015768876449998</v>
      </c>
      <c r="AE638" s="11">
        <f t="shared" si="27"/>
        <v>0.14623076067653584</v>
      </c>
      <c r="AF638" s="11">
        <f t="shared" si="28"/>
        <v>0</v>
      </c>
      <c r="AG638" s="11">
        <f t="shared" si="29"/>
        <v>0.14623076067653584</v>
      </c>
      <c r="AH638" s="11">
        <f>(Table134[[#This Row],[Survived]]-AG638)^2</f>
        <v>2.13834353680383E-2</v>
      </c>
    </row>
    <row r="639" spans="1:34" x14ac:dyDescent="0.25">
      <c r="A639" s="4">
        <v>0</v>
      </c>
      <c r="B639" s="4" t="s">
        <v>9</v>
      </c>
      <c r="C639" s="4">
        <v>3</v>
      </c>
      <c r="D639" s="4" t="s">
        <v>10</v>
      </c>
      <c r="E639" s="4">
        <v>30</v>
      </c>
      <c r="F639" s="5">
        <v>24.15</v>
      </c>
      <c r="G639" s="4">
        <v>1</v>
      </c>
      <c r="H639" s="4">
        <v>1</v>
      </c>
      <c r="I639" s="11">
        <f>Table134[[#This Row],[Age]]/$E$1</f>
        <v>0.375</v>
      </c>
      <c r="J639" s="11">
        <f>LOG10(Table134[[#This Row],[Fare]]+1)</f>
        <v>1.4005379893919461</v>
      </c>
      <c r="K639" s="4">
        <f>IF(Table134[[#This Row],[Pclass]]=1,1,0)</f>
        <v>0</v>
      </c>
      <c r="L639" s="4">
        <f>IF(Table134[[#This Row],[Pclass]]=2,1,0)</f>
        <v>0</v>
      </c>
      <c r="M639" s="4">
        <f>IF(Table134[[#This Row],[Embarked]]="S",1,0)</f>
        <v>1</v>
      </c>
      <c r="N639" s="4">
        <f>IF(Table134[[#This Row],[Embarked]]="C",1,0)</f>
        <v>0</v>
      </c>
      <c r="O639" s="4">
        <f>IF(Table134[[#This Row],[Sex]]="male",1,0)</f>
        <v>0</v>
      </c>
      <c r="P639" s="4">
        <v>1</v>
      </c>
      <c r="AC639" s="12">
        <f>SUMPRODUCT(Table13[[#This Row],[SibSp]:[Ones]],$R$4:$AA$4)</f>
        <v>0.51799946697640997</v>
      </c>
      <c r="AD639" s="12">
        <f>SUMPRODUCT(Table134[[#This Row],[SibSp]:[Ones]],$R$5:$AA$5)</f>
        <v>-2.2304978471618373</v>
      </c>
      <c r="AE639" s="11">
        <f t="shared" si="27"/>
        <v>0.51799946697640997</v>
      </c>
      <c r="AF639" s="11">
        <f t="shared" si="28"/>
        <v>0</v>
      </c>
      <c r="AG639" s="11">
        <f t="shared" si="29"/>
        <v>0.51799946697640997</v>
      </c>
      <c r="AH639" s="11">
        <f>(Table134[[#This Row],[Survived]]-AG639)^2</f>
        <v>0.26832344778784484</v>
      </c>
    </row>
    <row r="640" spans="1:34" x14ac:dyDescent="0.25">
      <c r="A640" s="4">
        <v>0</v>
      </c>
      <c r="B640" s="4" t="s">
        <v>9</v>
      </c>
      <c r="C640" s="4">
        <v>2</v>
      </c>
      <c r="D640" s="4" t="s">
        <v>8</v>
      </c>
      <c r="E640" s="4">
        <v>34</v>
      </c>
      <c r="F640" s="5">
        <v>13</v>
      </c>
      <c r="G640" s="4">
        <v>0</v>
      </c>
      <c r="H640" s="4">
        <v>0</v>
      </c>
      <c r="I640" s="11">
        <f>Table134[[#This Row],[Age]]/$E$1</f>
        <v>0.42499999999999999</v>
      </c>
      <c r="J640" s="11">
        <f>LOG10(Table134[[#This Row],[Fare]]+1)</f>
        <v>1.146128035678238</v>
      </c>
      <c r="K640" s="4">
        <f>IF(Table134[[#This Row],[Pclass]]=1,1,0)</f>
        <v>0</v>
      </c>
      <c r="L640" s="4">
        <f>IF(Table134[[#This Row],[Pclass]]=2,1,0)</f>
        <v>1</v>
      </c>
      <c r="M640" s="4">
        <f>IF(Table134[[#This Row],[Embarked]]="S",1,0)</f>
        <v>1</v>
      </c>
      <c r="N640" s="4">
        <f>IF(Table134[[#This Row],[Embarked]]="C",1,0)</f>
        <v>0</v>
      </c>
      <c r="O640" s="4">
        <f>IF(Table134[[#This Row],[Sex]]="male",1,0)</f>
        <v>1</v>
      </c>
      <c r="P640" s="4">
        <v>1</v>
      </c>
      <c r="AC640" s="12">
        <f>SUMPRODUCT(Table13[[#This Row],[SibSp]:[Ones]],$R$4:$AA$4)</f>
        <v>0.25866460176427936</v>
      </c>
      <c r="AD640" s="12">
        <f>SUMPRODUCT(Table134[[#This Row],[SibSp]:[Ones]],$R$5:$AA$5)</f>
        <v>-1.5834389710122723</v>
      </c>
      <c r="AE640" s="11">
        <f t="shared" si="27"/>
        <v>0.25866460176427936</v>
      </c>
      <c r="AF640" s="11">
        <f t="shared" si="28"/>
        <v>0</v>
      </c>
      <c r="AG640" s="11">
        <f t="shared" si="29"/>
        <v>0.25866460176427936</v>
      </c>
      <c r="AH640" s="11">
        <f>(Table134[[#This Row],[Survived]]-AG640)^2</f>
        <v>6.6907376205873226E-2</v>
      </c>
    </row>
    <row r="641" spans="1:34" x14ac:dyDescent="0.25">
      <c r="A641" s="4">
        <v>1</v>
      </c>
      <c r="B641" s="4" t="s">
        <v>9</v>
      </c>
      <c r="C641" s="4">
        <v>2</v>
      </c>
      <c r="D641" s="4" t="s">
        <v>10</v>
      </c>
      <c r="E641" s="4">
        <v>31</v>
      </c>
      <c r="F641" s="5">
        <v>26.25</v>
      </c>
      <c r="G641" s="4">
        <v>1</v>
      </c>
      <c r="H641" s="4">
        <v>1</v>
      </c>
      <c r="I641" s="11">
        <f>Table134[[#This Row],[Age]]/$E$1</f>
        <v>0.38750000000000001</v>
      </c>
      <c r="J641" s="11">
        <f>LOG10(Table134[[#This Row],[Fare]]+1)</f>
        <v>1.4353665066126613</v>
      </c>
      <c r="K641" s="4">
        <f>IF(Table134[[#This Row],[Pclass]]=1,1,0)</f>
        <v>0</v>
      </c>
      <c r="L641" s="4">
        <f>IF(Table134[[#This Row],[Pclass]]=2,1,0)</f>
        <v>1</v>
      </c>
      <c r="M641" s="4">
        <f>IF(Table134[[#This Row],[Embarked]]="S",1,0)</f>
        <v>1</v>
      </c>
      <c r="N641" s="4">
        <f>IF(Table134[[#This Row],[Embarked]]="C",1,0)</f>
        <v>0</v>
      </c>
      <c r="O641" s="4">
        <f>IF(Table134[[#This Row],[Sex]]="male",1,0)</f>
        <v>0</v>
      </c>
      <c r="P641" s="4">
        <v>1</v>
      </c>
      <c r="AC641" s="12">
        <f>SUMPRODUCT(Table13[[#This Row],[SibSp]:[Ones]],$R$4:$AA$4)</f>
        <v>0.71083335588965912</v>
      </c>
      <c r="AD641" s="12">
        <f>SUMPRODUCT(Table134[[#This Row],[SibSp]:[Ones]],$R$5:$AA$5)</f>
        <v>-2.190662792487089</v>
      </c>
      <c r="AE641" s="11">
        <f t="shared" si="27"/>
        <v>0.71083335588965912</v>
      </c>
      <c r="AF641" s="11">
        <f t="shared" si="28"/>
        <v>0</v>
      </c>
      <c r="AG641" s="11">
        <f t="shared" si="29"/>
        <v>0.71083335588965912</v>
      </c>
      <c r="AH641" s="11">
        <f>(Table134[[#This Row],[Survived]]-AG641)^2</f>
        <v>8.3617348066036531E-2</v>
      </c>
    </row>
    <row r="642" spans="1:34" x14ac:dyDescent="0.25">
      <c r="A642" s="4">
        <v>1</v>
      </c>
      <c r="B642" s="4" t="s">
        <v>9</v>
      </c>
      <c r="C642" s="4">
        <v>1</v>
      </c>
      <c r="D642" s="4" t="s">
        <v>8</v>
      </c>
      <c r="E642" s="4">
        <v>11</v>
      </c>
      <c r="F642" s="5">
        <v>120</v>
      </c>
      <c r="G642" s="4">
        <v>1</v>
      </c>
      <c r="H642" s="4">
        <v>2</v>
      </c>
      <c r="I642" s="11">
        <f>Table134[[#This Row],[Age]]/$E$1</f>
        <v>0.13750000000000001</v>
      </c>
      <c r="J642" s="11">
        <f>LOG10(Table134[[#This Row],[Fare]]+1)</f>
        <v>2.0827853703164503</v>
      </c>
      <c r="K642" s="4">
        <f>IF(Table134[[#This Row],[Pclass]]=1,1,0)</f>
        <v>1</v>
      </c>
      <c r="L642" s="4">
        <f>IF(Table134[[#This Row],[Pclass]]=2,1,0)</f>
        <v>0</v>
      </c>
      <c r="M642" s="4">
        <f>IF(Table134[[#This Row],[Embarked]]="S",1,0)</f>
        <v>1</v>
      </c>
      <c r="N642" s="4">
        <f>IF(Table134[[#This Row],[Embarked]]="C",1,0)</f>
        <v>0</v>
      </c>
      <c r="O642" s="4">
        <f>IF(Table134[[#This Row],[Sex]]="male",1,0)</f>
        <v>1</v>
      </c>
      <c r="P642" s="4">
        <v>1</v>
      </c>
      <c r="AC642" s="12">
        <f>SUMPRODUCT(Table13[[#This Row],[SibSp]:[Ones]],$R$4:$AA$4)</f>
        <v>0.55935596752510541</v>
      </c>
      <c r="AD642" s="12">
        <f>SUMPRODUCT(Table134[[#This Row],[SibSp]:[Ones]],$R$5:$AA$5)</f>
        <v>-3.3202707862244285</v>
      </c>
      <c r="AE642" s="11">
        <f t="shared" si="27"/>
        <v>0.55935596752510541</v>
      </c>
      <c r="AF642" s="11">
        <f t="shared" si="28"/>
        <v>0</v>
      </c>
      <c r="AG642" s="11">
        <f t="shared" si="29"/>
        <v>0.55935596752510541</v>
      </c>
      <c r="AH642" s="11">
        <f>(Table134[[#This Row],[Survived]]-AG642)^2</f>
        <v>0.19416716335573594</v>
      </c>
    </row>
    <row r="643" spans="1:34" x14ac:dyDescent="0.25">
      <c r="A643" s="4">
        <v>1</v>
      </c>
      <c r="B643" s="4" t="s">
        <v>11</v>
      </c>
      <c r="C643" s="4">
        <v>3</v>
      </c>
      <c r="D643" s="4" t="s">
        <v>8</v>
      </c>
      <c r="E643" s="4">
        <v>0.42</v>
      </c>
      <c r="F643" s="5">
        <v>8.5167000000000002</v>
      </c>
      <c r="G643" s="4">
        <v>0</v>
      </c>
      <c r="H643" s="4">
        <v>1</v>
      </c>
      <c r="I643" s="11">
        <f>Table134[[#This Row],[Age]]/$E$1</f>
        <v>5.2499999999999995E-3</v>
      </c>
      <c r="J643" s="11">
        <f>LOG10(Table134[[#This Row],[Fare]]+1)</f>
        <v>0.97848637903110569</v>
      </c>
      <c r="K643" s="4">
        <f>IF(Table134[[#This Row],[Pclass]]=1,1,0)</f>
        <v>0</v>
      </c>
      <c r="L643" s="4">
        <f>IF(Table134[[#This Row],[Pclass]]=2,1,0)</f>
        <v>0</v>
      </c>
      <c r="M643" s="4">
        <f>IF(Table134[[#This Row],[Embarked]]="S",1,0)</f>
        <v>0</v>
      </c>
      <c r="N643" s="4">
        <f>IF(Table134[[#This Row],[Embarked]]="C",1,0)</f>
        <v>1</v>
      </c>
      <c r="O643" s="4">
        <f>IF(Table134[[#This Row],[Sex]]="male",1,0)</f>
        <v>1</v>
      </c>
      <c r="P643" s="4">
        <v>1</v>
      </c>
      <c r="AC643" s="12">
        <f>SUMPRODUCT(Table13[[#This Row],[SibSp]:[Ones]],$R$4:$AA$4)</f>
        <v>0.34846947563030672</v>
      </c>
      <c r="AD643" s="12">
        <f>SUMPRODUCT(Table134[[#This Row],[SibSp]:[Ones]],$R$5:$AA$5)</f>
        <v>-1.3741494674695673</v>
      </c>
      <c r="AE643" s="11">
        <f t="shared" si="27"/>
        <v>0.34846947563030672</v>
      </c>
      <c r="AF643" s="11">
        <f t="shared" si="28"/>
        <v>0</v>
      </c>
      <c r="AG643" s="11">
        <f t="shared" si="29"/>
        <v>0.34846947563030672</v>
      </c>
      <c r="AH643" s="11">
        <f>(Table134[[#This Row],[Survived]]-AG643)^2</f>
        <v>0.42449202418544746</v>
      </c>
    </row>
    <row r="644" spans="1:34" x14ac:dyDescent="0.25">
      <c r="A644" s="4">
        <v>1</v>
      </c>
      <c r="B644" s="4" t="s">
        <v>9</v>
      </c>
      <c r="C644" s="4">
        <v>3</v>
      </c>
      <c r="D644" s="4" t="s">
        <v>8</v>
      </c>
      <c r="E644" s="4">
        <v>27</v>
      </c>
      <c r="F644" s="5">
        <v>6.9749999999999996</v>
      </c>
      <c r="G644" s="4">
        <v>0</v>
      </c>
      <c r="H644" s="4">
        <v>0</v>
      </c>
      <c r="I644" s="11">
        <f>Table134[[#This Row],[Age]]/$E$1</f>
        <v>0.33750000000000002</v>
      </c>
      <c r="J644" s="11">
        <f>LOG10(Table134[[#This Row],[Fare]]+1)</f>
        <v>0.90173069172921871</v>
      </c>
      <c r="K644" s="4">
        <f>IF(Table134[[#This Row],[Pclass]]=1,1,0)</f>
        <v>0</v>
      </c>
      <c r="L644" s="4">
        <f>IF(Table134[[#This Row],[Pclass]]=2,1,0)</f>
        <v>0</v>
      </c>
      <c r="M644" s="4">
        <f>IF(Table134[[#This Row],[Embarked]]="S",1,0)</f>
        <v>1</v>
      </c>
      <c r="N644" s="4">
        <f>IF(Table134[[#This Row],[Embarked]]="C",1,0)</f>
        <v>0</v>
      </c>
      <c r="O644" s="4">
        <f>IF(Table134[[#This Row],[Sex]]="male",1,0)</f>
        <v>1</v>
      </c>
      <c r="P644" s="4">
        <v>1</v>
      </c>
      <c r="AC644" s="12">
        <f>SUMPRODUCT(Table13[[#This Row],[SibSp]:[Ones]],$R$4:$AA$4)</f>
        <v>9.920493013625642E-2</v>
      </c>
      <c r="AD644" s="12">
        <f>SUMPRODUCT(Table134[[#This Row],[SibSp]:[Ones]],$R$5:$AA$5)</f>
        <v>-1.5005111817672614</v>
      </c>
      <c r="AE644" s="11">
        <f t="shared" si="27"/>
        <v>9.920493013625642E-2</v>
      </c>
      <c r="AF644" s="11">
        <f t="shared" si="28"/>
        <v>0</v>
      </c>
      <c r="AG644" s="11">
        <f t="shared" si="29"/>
        <v>9.920493013625642E-2</v>
      </c>
      <c r="AH644" s="11">
        <f>(Table134[[#This Row],[Survived]]-AG644)^2</f>
        <v>0.81143175789082667</v>
      </c>
    </row>
    <row r="645" spans="1:34" x14ac:dyDescent="0.25">
      <c r="A645" s="4">
        <v>0</v>
      </c>
      <c r="B645" s="4" t="s">
        <v>9</v>
      </c>
      <c r="C645" s="4">
        <v>3</v>
      </c>
      <c r="D645" s="4" t="s">
        <v>8</v>
      </c>
      <c r="E645" s="4">
        <v>31</v>
      </c>
      <c r="F645" s="5">
        <v>7.7750000000000004</v>
      </c>
      <c r="G645" s="4">
        <v>0</v>
      </c>
      <c r="H645" s="4">
        <v>0</v>
      </c>
      <c r="I645" s="11">
        <f>Table134[[#This Row],[Age]]/$E$1</f>
        <v>0.38750000000000001</v>
      </c>
      <c r="J645" s="11">
        <f>LOG10(Table134[[#This Row],[Fare]]+1)</f>
        <v>0.94324712513786169</v>
      </c>
      <c r="K645" s="4">
        <f>IF(Table134[[#This Row],[Pclass]]=1,1,0)</f>
        <v>0</v>
      </c>
      <c r="L645" s="4">
        <f>IF(Table134[[#This Row],[Pclass]]=2,1,0)</f>
        <v>0</v>
      </c>
      <c r="M645" s="4">
        <f>IF(Table134[[#This Row],[Embarked]]="S",1,0)</f>
        <v>1</v>
      </c>
      <c r="N645" s="4">
        <f>IF(Table134[[#This Row],[Embarked]]="C",1,0)</f>
        <v>0</v>
      </c>
      <c r="O645" s="4">
        <f>IF(Table134[[#This Row],[Sex]]="male",1,0)</f>
        <v>1</v>
      </c>
      <c r="P645" s="4">
        <v>1</v>
      </c>
      <c r="AC645" s="12">
        <f>SUMPRODUCT(Table13[[#This Row],[SibSp]:[Ones]],$R$4:$AA$4)</f>
        <v>7.2243597734234943E-2</v>
      </c>
      <c r="AD645" s="12">
        <f>SUMPRODUCT(Table134[[#This Row],[SibSp]:[Ones]],$R$5:$AA$5)</f>
        <v>-1.5213153089638436</v>
      </c>
      <c r="AE645" s="11">
        <f t="shared" ref="AE645:AE708" si="30">IF(AC645&lt;0,0,AC645)</f>
        <v>7.2243597734234943E-2</v>
      </c>
      <c r="AF645" s="11">
        <f t="shared" ref="AF645:AF708" si="31">IF(AD645&lt;0,0,AD645)</f>
        <v>0</v>
      </c>
      <c r="AG645" s="11">
        <f t="shared" ref="AG645:AG708" si="32">AE645+AF645</f>
        <v>7.2243597734234943E-2</v>
      </c>
      <c r="AH645" s="11">
        <f>(Table134[[#This Row],[Survived]]-AG645)^2</f>
        <v>5.2191374135859558E-3</v>
      </c>
    </row>
    <row r="646" spans="1:34" x14ac:dyDescent="0.25">
      <c r="A646" s="4">
        <v>0</v>
      </c>
      <c r="B646" s="4" t="s">
        <v>9</v>
      </c>
      <c r="C646" s="4">
        <v>1</v>
      </c>
      <c r="D646" s="4" t="s">
        <v>8</v>
      </c>
      <c r="E646" s="4">
        <v>39</v>
      </c>
      <c r="F646" s="5">
        <v>0</v>
      </c>
      <c r="G646" s="4">
        <v>0</v>
      </c>
      <c r="H646" s="4">
        <v>0</v>
      </c>
      <c r="I646" s="11">
        <f>Table134[[#This Row],[Age]]/$E$1</f>
        <v>0.48749999999999999</v>
      </c>
      <c r="J646" s="11">
        <f>LOG10(Table134[[#This Row],[Fare]]+1)</f>
        <v>0</v>
      </c>
      <c r="K646" s="4">
        <f>IF(Table134[[#This Row],[Pclass]]=1,1,0)</f>
        <v>1</v>
      </c>
      <c r="L646" s="4">
        <f>IF(Table134[[#This Row],[Pclass]]=2,1,0)</f>
        <v>0</v>
      </c>
      <c r="M646" s="4">
        <f>IF(Table134[[#This Row],[Embarked]]="S",1,0)</f>
        <v>1</v>
      </c>
      <c r="N646" s="4">
        <f>IF(Table134[[#This Row],[Embarked]]="C",1,0)</f>
        <v>0</v>
      </c>
      <c r="O646" s="4">
        <f>IF(Table134[[#This Row],[Sex]]="male",1,0)</f>
        <v>1</v>
      </c>
      <c r="P646" s="4">
        <v>1</v>
      </c>
      <c r="AC646" s="12">
        <f>SUMPRODUCT(Table13[[#This Row],[SibSp]:[Ones]],$R$4:$AA$4)</f>
        <v>0.34385836878574449</v>
      </c>
      <c r="AD646" s="12">
        <f>SUMPRODUCT(Table134[[#This Row],[SibSp]:[Ones]],$R$5:$AA$5)</f>
        <v>-1.10045241684337</v>
      </c>
      <c r="AE646" s="11">
        <f t="shared" si="30"/>
        <v>0.34385836878574449</v>
      </c>
      <c r="AF646" s="11">
        <f t="shared" si="31"/>
        <v>0</v>
      </c>
      <c r="AG646" s="11">
        <f t="shared" si="32"/>
        <v>0.34385836878574449</v>
      </c>
      <c r="AH646" s="11">
        <f>(Table134[[#This Row],[Survived]]-AG646)^2</f>
        <v>0.11823857778399306</v>
      </c>
    </row>
    <row r="647" spans="1:34" x14ac:dyDescent="0.25">
      <c r="A647" s="4">
        <v>0</v>
      </c>
      <c r="B647" s="4" t="s">
        <v>9</v>
      </c>
      <c r="C647" s="4">
        <v>3</v>
      </c>
      <c r="D647" s="4" t="s">
        <v>10</v>
      </c>
      <c r="E647" s="4">
        <v>18</v>
      </c>
      <c r="F647" s="5">
        <v>7.7750000000000004</v>
      </c>
      <c r="G647" s="4">
        <v>0</v>
      </c>
      <c r="H647" s="4">
        <v>0</v>
      </c>
      <c r="I647" s="11">
        <f>Table134[[#This Row],[Age]]/$E$1</f>
        <v>0.22500000000000001</v>
      </c>
      <c r="J647" s="11">
        <f>LOG10(Table134[[#This Row],[Fare]]+1)</f>
        <v>0.94324712513786169</v>
      </c>
      <c r="K647" s="4">
        <f>IF(Table134[[#This Row],[Pclass]]=1,1,0)</f>
        <v>0</v>
      </c>
      <c r="L647" s="4">
        <f>IF(Table134[[#This Row],[Pclass]]=2,1,0)</f>
        <v>0</v>
      </c>
      <c r="M647" s="4">
        <f>IF(Table134[[#This Row],[Embarked]]="S",1,0)</f>
        <v>1</v>
      </c>
      <c r="N647" s="4">
        <f>IF(Table134[[#This Row],[Embarked]]="C",1,0)</f>
        <v>0</v>
      </c>
      <c r="O647" s="4">
        <f>IF(Table134[[#This Row],[Sex]]="male",1,0)</f>
        <v>0</v>
      </c>
      <c r="P647" s="4">
        <v>1</v>
      </c>
      <c r="AC647" s="12">
        <f>SUMPRODUCT(Table13[[#This Row],[SibSp]:[Ones]],$R$4:$AA$4)</f>
        <v>0.65513309541595965</v>
      </c>
      <c r="AD647" s="12">
        <f>SUMPRODUCT(Table134[[#This Row],[SibSp]:[Ones]],$R$5:$AA$5)</f>
        <v>-1.458853326016341</v>
      </c>
      <c r="AE647" s="11">
        <f t="shared" si="30"/>
        <v>0.65513309541595965</v>
      </c>
      <c r="AF647" s="11">
        <f t="shared" si="31"/>
        <v>0</v>
      </c>
      <c r="AG647" s="11">
        <f t="shared" si="32"/>
        <v>0.65513309541595965</v>
      </c>
      <c r="AH647" s="11">
        <f>(Table134[[#This Row],[Survived]]-AG647)^2</f>
        <v>0.42919937270929692</v>
      </c>
    </row>
    <row r="648" spans="1:34" x14ac:dyDescent="0.25">
      <c r="A648" s="4">
        <v>0</v>
      </c>
      <c r="B648" s="4" t="s">
        <v>9</v>
      </c>
      <c r="C648" s="4">
        <v>2</v>
      </c>
      <c r="D648" s="4" t="s">
        <v>8</v>
      </c>
      <c r="E648" s="4">
        <v>39</v>
      </c>
      <c r="F648" s="5">
        <v>13</v>
      </c>
      <c r="G648" s="4">
        <v>0</v>
      </c>
      <c r="H648" s="4">
        <v>0</v>
      </c>
      <c r="I648" s="11">
        <f>Table134[[#This Row],[Age]]/$E$1</f>
        <v>0.48749999999999999</v>
      </c>
      <c r="J648" s="11">
        <f>LOG10(Table134[[#This Row],[Fare]]+1)</f>
        <v>1.146128035678238</v>
      </c>
      <c r="K648" s="4">
        <f>IF(Table134[[#This Row],[Pclass]]=1,1,0)</f>
        <v>0</v>
      </c>
      <c r="L648" s="4">
        <f>IF(Table134[[#This Row],[Pclass]]=2,1,0)</f>
        <v>1</v>
      </c>
      <c r="M648" s="4">
        <f>IF(Table134[[#This Row],[Embarked]]="S",1,0)</f>
        <v>1</v>
      </c>
      <c r="N648" s="4">
        <f>IF(Table134[[#This Row],[Embarked]]="C",1,0)</f>
        <v>0</v>
      </c>
      <c r="O648" s="4">
        <f>IF(Table134[[#This Row],[Sex]]="male",1,0)</f>
        <v>1</v>
      </c>
      <c r="P648" s="4">
        <v>1</v>
      </c>
      <c r="AC648" s="12">
        <f>SUMPRODUCT(Table13[[#This Row],[SibSp]:[Ones]],$R$4:$AA$4)</f>
        <v>0.22247277440360719</v>
      </c>
      <c r="AD648" s="12">
        <f>SUMPRODUCT(Table134[[#This Row],[SibSp]:[Ones]],$R$5:$AA$5)</f>
        <v>-1.5771863569927762</v>
      </c>
      <c r="AE648" s="11">
        <f t="shared" si="30"/>
        <v>0.22247277440360719</v>
      </c>
      <c r="AF648" s="11">
        <f t="shared" si="31"/>
        <v>0</v>
      </c>
      <c r="AG648" s="11">
        <f t="shared" si="32"/>
        <v>0.22247277440360719</v>
      </c>
      <c r="AH648" s="11">
        <f>(Table134[[#This Row],[Survived]]-AG648)^2</f>
        <v>4.9494135350838298E-2</v>
      </c>
    </row>
    <row r="649" spans="1:34" x14ac:dyDescent="0.25">
      <c r="A649" s="4">
        <v>1</v>
      </c>
      <c r="B649" s="4" t="s">
        <v>9</v>
      </c>
      <c r="C649" s="4">
        <v>1</v>
      </c>
      <c r="D649" s="4" t="s">
        <v>10</v>
      </c>
      <c r="E649" s="4">
        <v>33</v>
      </c>
      <c r="F649" s="5">
        <v>53.1</v>
      </c>
      <c r="G649" s="4">
        <v>1</v>
      </c>
      <c r="H649" s="4">
        <v>0</v>
      </c>
      <c r="I649" s="11">
        <f>Table134[[#This Row],[Age]]/$E$1</f>
        <v>0.41249999999999998</v>
      </c>
      <c r="J649" s="11">
        <f>LOG10(Table134[[#This Row],[Fare]]+1)</f>
        <v>1.7331972651065695</v>
      </c>
      <c r="K649" s="4">
        <f>IF(Table134[[#This Row],[Pclass]]=1,1,0)</f>
        <v>1</v>
      </c>
      <c r="L649" s="4">
        <f>IF(Table134[[#This Row],[Pclass]]=2,1,0)</f>
        <v>0</v>
      </c>
      <c r="M649" s="4">
        <f>IF(Table134[[#This Row],[Embarked]]="S",1,0)</f>
        <v>1</v>
      </c>
      <c r="N649" s="4">
        <f>IF(Table134[[#This Row],[Embarked]]="C",1,0)</f>
        <v>0</v>
      </c>
      <c r="O649" s="4">
        <f>IF(Table134[[#This Row],[Sex]]="male",1,0)</f>
        <v>0</v>
      </c>
      <c r="P649" s="4">
        <v>1</v>
      </c>
      <c r="AC649" s="12">
        <f>SUMPRODUCT(Table13[[#This Row],[SibSp]:[Ones]],$R$4:$AA$4)</f>
        <v>0.90193062385517431</v>
      </c>
      <c r="AD649" s="12">
        <f>SUMPRODUCT(Table134[[#This Row],[SibSp]:[Ones]],$R$5:$AA$5)</f>
        <v>-2.221217720465166</v>
      </c>
      <c r="AE649" s="11">
        <f t="shared" si="30"/>
        <v>0.90193062385517431</v>
      </c>
      <c r="AF649" s="11">
        <f t="shared" si="31"/>
        <v>0</v>
      </c>
      <c r="AG649" s="11">
        <f t="shared" si="32"/>
        <v>0.90193062385517431</v>
      </c>
      <c r="AH649" s="11">
        <f>(Table134[[#This Row],[Survived]]-AG649)^2</f>
        <v>9.6176025374353075E-3</v>
      </c>
    </row>
    <row r="650" spans="1:34" x14ac:dyDescent="0.25">
      <c r="A650" s="4">
        <v>0</v>
      </c>
      <c r="B650" s="4" t="s">
        <v>9</v>
      </c>
      <c r="C650" s="4">
        <v>3</v>
      </c>
      <c r="D650" s="4" t="s">
        <v>8</v>
      </c>
      <c r="E650" s="4">
        <v>26</v>
      </c>
      <c r="F650" s="5">
        <v>7.8875000000000002</v>
      </c>
      <c r="G650" s="4">
        <v>0</v>
      </c>
      <c r="H650" s="4">
        <v>0</v>
      </c>
      <c r="I650" s="11">
        <f>Table134[[#This Row],[Age]]/$E$1</f>
        <v>0.32500000000000001</v>
      </c>
      <c r="J650" s="11">
        <f>LOG10(Table134[[#This Row],[Fare]]+1)</f>
        <v>0.94877961373782271</v>
      </c>
      <c r="K650" s="4">
        <f>IF(Table134[[#This Row],[Pclass]]=1,1,0)</f>
        <v>0</v>
      </c>
      <c r="L650" s="4">
        <f>IF(Table134[[#This Row],[Pclass]]=2,1,0)</f>
        <v>0</v>
      </c>
      <c r="M650" s="4">
        <f>IF(Table134[[#This Row],[Embarked]]="S",1,0)</f>
        <v>1</v>
      </c>
      <c r="N650" s="4">
        <f>IF(Table134[[#This Row],[Embarked]]="C",1,0)</f>
        <v>0</v>
      </c>
      <c r="O650" s="4">
        <f>IF(Table134[[#This Row],[Sex]]="male",1,0)</f>
        <v>1</v>
      </c>
      <c r="P650" s="4">
        <v>1</v>
      </c>
      <c r="AC650" s="12">
        <f>SUMPRODUCT(Table13[[#This Row],[SibSp]:[Ones]],$R$4:$AA$4)</f>
        <v>0.1087008966869708</v>
      </c>
      <c r="AD650" s="12">
        <f>SUMPRODUCT(Table134[[#This Row],[SibSp]:[Ones]],$R$5:$AA$5)</f>
        <v>-1.5310068650467914</v>
      </c>
      <c r="AE650" s="11">
        <f t="shared" si="30"/>
        <v>0.1087008966869708</v>
      </c>
      <c r="AF650" s="11">
        <f t="shared" si="31"/>
        <v>0</v>
      </c>
      <c r="AG650" s="11">
        <f t="shared" si="32"/>
        <v>0.1087008966869708</v>
      </c>
      <c r="AH650" s="11">
        <f>(Table134[[#This Row],[Survived]]-AG650)^2</f>
        <v>1.18158849405515E-2</v>
      </c>
    </row>
    <row r="651" spans="1:34" x14ac:dyDescent="0.25">
      <c r="A651" s="4">
        <v>0</v>
      </c>
      <c r="B651" s="4" t="s">
        <v>9</v>
      </c>
      <c r="C651" s="4">
        <v>3</v>
      </c>
      <c r="D651" s="4" t="s">
        <v>8</v>
      </c>
      <c r="E651" s="4">
        <v>39</v>
      </c>
      <c r="F651" s="5">
        <v>24.15</v>
      </c>
      <c r="G651" s="4">
        <v>0</v>
      </c>
      <c r="H651" s="4">
        <v>0</v>
      </c>
      <c r="I651" s="11">
        <f>Table134[[#This Row],[Age]]/$E$1</f>
        <v>0.48749999999999999</v>
      </c>
      <c r="J651" s="11">
        <f>LOG10(Table134[[#This Row],[Fare]]+1)</f>
        <v>1.4005379893919461</v>
      </c>
      <c r="K651" s="4">
        <f>IF(Table134[[#This Row],[Pclass]]=1,1,0)</f>
        <v>0</v>
      </c>
      <c r="L651" s="4">
        <f>IF(Table134[[#This Row],[Pclass]]=2,1,0)</f>
        <v>0</v>
      </c>
      <c r="M651" s="4">
        <f>IF(Table134[[#This Row],[Embarked]]="S",1,0)</f>
        <v>1</v>
      </c>
      <c r="N651" s="4">
        <f>IF(Table134[[#This Row],[Embarked]]="C",1,0)</f>
        <v>0</v>
      </c>
      <c r="O651" s="4">
        <f>IF(Table134[[#This Row],[Sex]]="male",1,0)</f>
        <v>1</v>
      </c>
      <c r="P651" s="4">
        <v>1</v>
      </c>
      <c r="AC651" s="12">
        <f>SUMPRODUCT(Table13[[#This Row],[SibSp]:[Ones]],$R$4:$AA$4)</f>
        <v>3.6279373264402781E-2</v>
      </c>
      <c r="AD651" s="12">
        <f>SUMPRODUCT(Table134[[#This Row],[SibSp]:[Ones]],$R$5:$AA$5)</f>
        <v>-1.795558759383941</v>
      </c>
      <c r="AE651" s="11">
        <f t="shared" si="30"/>
        <v>3.6279373264402781E-2</v>
      </c>
      <c r="AF651" s="11">
        <f t="shared" si="31"/>
        <v>0</v>
      </c>
      <c r="AG651" s="11">
        <f t="shared" si="32"/>
        <v>3.6279373264402781E-2</v>
      </c>
      <c r="AH651" s="11">
        <f>(Table134[[#This Row],[Survived]]-AG651)^2</f>
        <v>1.3161929244578632E-3</v>
      </c>
    </row>
    <row r="652" spans="1:34" x14ac:dyDescent="0.25">
      <c r="A652" s="4">
        <v>0</v>
      </c>
      <c r="B652" s="4" t="s">
        <v>9</v>
      </c>
      <c r="C652" s="4">
        <v>2</v>
      </c>
      <c r="D652" s="4" t="s">
        <v>8</v>
      </c>
      <c r="E652" s="4">
        <v>35</v>
      </c>
      <c r="F652" s="5">
        <v>10.5</v>
      </c>
      <c r="G652" s="4">
        <v>0</v>
      </c>
      <c r="H652" s="4">
        <v>0</v>
      </c>
      <c r="I652" s="11">
        <f>Table134[[#This Row],[Age]]/$E$1</f>
        <v>0.4375</v>
      </c>
      <c r="J652" s="11">
        <f>LOG10(Table134[[#This Row],[Fare]]+1)</f>
        <v>1.0606978403536116</v>
      </c>
      <c r="K652" s="4">
        <f>IF(Table134[[#This Row],[Pclass]]=1,1,0)</f>
        <v>0</v>
      </c>
      <c r="L652" s="4">
        <f>IF(Table134[[#This Row],[Pclass]]=2,1,0)</f>
        <v>1</v>
      </c>
      <c r="M652" s="4">
        <f>IF(Table134[[#This Row],[Embarked]]="S",1,0)</f>
        <v>1</v>
      </c>
      <c r="N652" s="4">
        <f>IF(Table134[[#This Row],[Embarked]]="C",1,0)</f>
        <v>0</v>
      </c>
      <c r="O652" s="4">
        <f>IF(Table134[[#This Row],[Sex]]="male",1,0)</f>
        <v>1</v>
      </c>
      <c r="P652" s="4">
        <v>1</v>
      </c>
      <c r="AC652" s="12">
        <f>SUMPRODUCT(Table13[[#This Row],[SibSp]:[Ones]],$R$4:$AA$4)</f>
        <v>0.24732694362242352</v>
      </c>
      <c r="AD652" s="12">
        <f>SUMPRODUCT(Table134[[#This Row],[SibSp]:[Ones]],$R$5:$AA$5)</f>
        <v>-1.5290858548848465</v>
      </c>
      <c r="AE652" s="11">
        <f t="shared" si="30"/>
        <v>0.24732694362242352</v>
      </c>
      <c r="AF652" s="11">
        <f t="shared" si="31"/>
        <v>0</v>
      </c>
      <c r="AG652" s="11">
        <f t="shared" si="32"/>
        <v>0.24732694362242352</v>
      </c>
      <c r="AH652" s="11">
        <f>(Table134[[#This Row],[Survived]]-AG652)^2</f>
        <v>6.1170617041609462E-2</v>
      </c>
    </row>
    <row r="653" spans="1:34" x14ac:dyDescent="0.25">
      <c r="A653" s="4">
        <v>0</v>
      </c>
      <c r="B653" s="4" t="s">
        <v>9</v>
      </c>
      <c r="C653" s="4">
        <v>3</v>
      </c>
      <c r="D653" s="4" t="s">
        <v>10</v>
      </c>
      <c r="E653" s="4">
        <v>6</v>
      </c>
      <c r="F653" s="5">
        <v>31.274999999999999</v>
      </c>
      <c r="G653" s="4">
        <v>4</v>
      </c>
      <c r="H653" s="4">
        <v>2</v>
      </c>
      <c r="I653" s="11">
        <f>Table134[[#This Row],[Age]]/$E$1</f>
        <v>7.4999999999999997E-2</v>
      </c>
      <c r="J653" s="11">
        <f>LOG10(Table134[[#This Row],[Fare]]+1)</f>
        <v>1.5088662509384578</v>
      </c>
      <c r="K653" s="4">
        <f>IF(Table134[[#This Row],[Pclass]]=1,1,0)</f>
        <v>0</v>
      </c>
      <c r="L653" s="4">
        <f>IF(Table134[[#This Row],[Pclass]]=2,1,0)</f>
        <v>0</v>
      </c>
      <c r="M653" s="4">
        <f>IF(Table134[[#This Row],[Embarked]]="S",1,0)</f>
        <v>1</v>
      </c>
      <c r="N653" s="4">
        <f>IF(Table134[[#This Row],[Embarked]]="C",1,0)</f>
        <v>0</v>
      </c>
      <c r="O653" s="4">
        <f>IF(Table134[[#This Row],[Sex]]="male",1,0)</f>
        <v>0</v>
      </c>
      <c r="P653" s="4">
        <v>1</v>
      </c>
      <c r="AC653" s="12">
        <f>SUMPRODUCT(Table13[[#This Row],[SibSp]:[Ones]],$R$4:$AA$4)</f>
        <v>0.51007307573097604</v>
      </c>
      <c r="AD653" s="12">
        <f>SUMPRODUCT(Table134[[#This Row],[SibSp]:[Ones]],$R$5:$AA$5)</f>
        <v>-3.0595335348345971</v>
      </c>
      <c r="AE653" s="11">
        <f t="shared" si="30"/>
        <v>0.51007307573097604</v>
      </c>
      <c r="AF653" s="11">
        <f t="shared" si="31"/>
        <v>0</v>
      </c>
      <c r="AG653" s="11">
        <f t="shared" si="32"/>
        <v>0.51007307573097604</v>
      </c>
      <c r="AH653" s="11">
        <f>(Table134[[#This Row],[Survived]]-AG653)^2</f>
        <v>0.26017454258565803</v>
      </c>
    </row>
    <row r="654" spans="1:34" x14ac:dyDescent="0.25">
      <c r="A654" s="4">
        <v>0</v>
      </c>
      <c r="B654" s="4" t="s">
        <v>9</v>
      </c>
      <c r="C654" s="4">
        <v>3</v>
      </c>
      <c r="D654" s="4" t="s">
        <v>8</v>
      </c>
      <c r="E654" s="4">
        <v>30.5</v>
      </c>
      <c r="F654" s="5">
        <v>8.0500000000000007</v>
      </c>
      <c r="G654" s="4">
        <v>0</v>
      </c>
      <c r="H654" s="4">
        <v>0</v>
      </c>
      <c r="I654" s="11">
        <f>Table134[[#This Row],[Age]]/$E$1</f>
        <v>0.38124999999999998</v>
      </c>
      <c r="J654" s="11">
        <f>LOG10(Table134[[#This Row],[Fare]]+1)</f>
        <v>0.9566485792052033</v>
      </c>
      <c r="K654" s="4">
        <f>IF(Table134[[#This Row],[Pclass]]=1,1,0)</f>
        <v>0</v>
      </c>
      <c r="L654" s="4">
        <f>IF(Table134[[#This Row],[Pclass]]=2,1,0)</f>
        <v>0</v>
      </c>
      <c r="M654" s="4">
        <f>IF(Table134[[#This Row],[Embarked]]="S",1,0)</f>
        <v>1</v>
      </c>
      <c r="N654" s="4">
        <f>IF(Table134[[#This Row],[Embarked]]="C",1,0)</f>
        <v>0</v>
      </c>
      <c r="O654" s="4">
        <f>IF(Table134[[#This Row],[Sex]]="male",1,0)</f>
        <v>1</v>
      </c>
      <c r="P654" s="4">
        <v>1</v>
      </c>
      <c r="AC654" s="12">
        <f>SUMPRODUCT(Table13[[#This Row],[SibSp]:[Ones]],$R$4:$AA$4)</f>
        <v>7.6505837438779256E-2</v>
      </c>
      <c r="AD654" s="12">
        <f>SUMPRODUCT(Table134[[#This Row],[SibSp]:[Ones]],$R$5:$AA$5)</f>
        <v>-1.5302707861937888</v>
      </c>
      <c r="AE654" s="11">
        <f t="shared" si="30"/>
        <v>7.6505837438779256E-2</v>
      </c>
      <c r="AF654" s="11">
        <f t="shared" si="31"/>
        <v>0</v>
      </c>
      <c r="AG654" s="11">
        <f t="shared" si="32"/>
        <v>7.6505837438779256E-2</v>
      </c>
      <c r="AH654" s="11">
        <f>(Table134[[#This Row],[Survived]]-AG654)^2</f>
        <v>5.8531431622089181E-3</v>
      </c>
    </row>
    <row r="655" spans="1:34" x14ac:dyDescent="0.25">
      <c r="A655" s="4">
        <v>0</v>
      </c>
      <c r="B655" s="4" t="s">
        <v>9</v>
      </c>
      <c r="C655" s="4">
        <v>3</v>
      </c>
      <c r="D655" s="4" t="s">
        <v>10</v>
      </c>
      <c r="E655" s="4">
        <v>23</v>
      </c>
      <c r="F655" s="5">
        <v>7.9249999999999998</v>
      </c>
      <c r="G655" s="4">
        <v>0</v>
      </c>
      <c r="H655" s="4">
        <v>0</v>
      </c>
      <c r="I655" s="11">
        <f>Table134[[#This Row],[Age]]/$E$1</f>
        <v>0.28749999999999998</v>
      </c>
      <c r="J655" s="11">
        <f>LOG10(Table134[[#This Row],[Fare]]+1)</f>
        <v>0.95060822478423079</v>
      </c>
      <c r="K655" s="4">
        <f>IF(Table134[[#This Row],[Pclass]]=1,1,0)</f>
        <v>0</v>
      </c>
      <c r="L655" s="4">
        <f>IF(Table134[[#This Row],[Pclass]]=2,1,0)</f>
        <v>0</v>
      </c>
      <c r="M655" s="4">
        <f>IF(Table134[[#This Row],[Embarked]]="S",1,0)</f>
        <v>1</v>
      </c>
      <c r="N655" s="4">
        <f>IF(Table134[[#This Row],[Embarked]]="C",1,0)</f>
        <v>0</v>
      </c>
      <c r="O655" s="4">
        <f>IF(Table134[[#This Row],[Sex]]="male",1,0)</f>
        <v>0</v>
      </c>
      <c r="P655" s="4">
        <v>1</v>
      </c>
      <c r="AC655" s="12">
        <f>SUMPRODUCT(Table13[[#This Row],[SibSp]:[Ones]],$R$4:$AA$4)</f>
        <v>0.61929448393764375</v>
      </c>
      <c r="AD655" s="12">
        <f>SUMPRODUCT(Table134[[#This Row],[SibSp]:[Ones]],$R$5:$AA$5)</f>
        <v>-1.457176301218545</v>
      </c>
      <c r="AE655" s="11">
        <f t="shared" si="30"/>
        <v>0.61929448393764375</v>
      </c>
      <c r="AF655" s="11">
        <f t="shared" si="31"/>
        <v>0</v>
      </c>
      <c r="AG655" s="11">
        <f t="shared" si="32"/>
        <v>0.61929448393764375</v>
      </c>
      <c r="AH655" s="11">
        <f>(Table134[[#This Row],[Survived]]-AG655)^2</f>
        <v>0.3835256578355925</v>
      </c>
    </row>
    <row r="656" spans="1:34" x14ac:dyDescent="0.25">
      <c r="A656" s="4">
        <v>0</v>
      </c>
      <c r="B656" s="4" t="s">
        <v>11</v>
      </c>
      <c r="C656" s="4">
        <v>2</v>
      </c>
      <c r="D656" s="4" t="s">
        <v>8</v>
      </c>
      <c r="E656" s="4">
        <v>31</v>
      </c>
      <c r="F656" s="5">
        <v>37.004199999999997</v>
      </c>
      <c r="G656" s="4">
        <v>1</v>
      </c>
      <c r="H656" s="4">
        <v>1</v>
      </c>
      <c r="I656" s="11">
        <f>Table134[[#This Row],[Age]]/$E$1</f>
        <v>0.38750000000000001</v>
      </c>
      <c r="J656" s="11">
        <f>LOG10(Table134[[#This Row],[Fare]]+1)</f>
        <v>1.579831594933373</v>
      </c>
      <c r="K656" s="4">
        <f>IF(Table134[[#This Row],[Pclass]]=1,1,0)</f>
        <v>0</v>
      </c>
      <c r="L656" s="4">
        <f>IF(Table134[[#This Row],[Pclass]]=2,1,0)</f>
        <v>1</v>
      </c>
      <c r="M656" s="4">
        <f>IF(Table134[[#This Row],[Embarked]]="S",1,0)</f>
        <v>0</v>
      </c>
      <c r="N656" s="4">
        <f>IF(Table134[[#This Row],[Embarked]]="C",1,0)</f>
        <v>1</v>
      </c>
      <c r="O656" s="4">
        <f>IF(Table134[[#This Row],[Sex]]="male",1,0)</f>
        <v>1</v>
      </c>
      <c r="P656" s="4">
        <v>1</v>
      </c>
      <c r="AC656" s="12">
        <f>SUMPRODUCT(Table13[[#This Row],[SibSp]:[Ones]],$R$4:$AA$4)</f>
        <v>0.29706169028494456</v>
      </c>
      <c r="AD656" s="12">
        <f>SUMPRODUCT(Table134[[#This Row],[SibSp]:[Ones]],$R$5:$AA$5)</f>
        <v>-1.7641073993285887</v>
      </c>
      <c r="AE656" s="11">
        <f t="shared" si="30"/>
        <v>0.29706169028494456</v>
      </c>
      <c r="AF656" s="11">
        <f t="shared" si="31"/>
        <v>0</v>
      </c>
      <c r="AG656" s="11">
        <f t="shared" si="32"/>
        <v>0.29706169028494456</v>
      </c>
      <c r="AH656" s="11">
        <f>(Table134[[#This Row],[Survived]]-AG656)^2</f>
        <v>8.8245647834948329E-2</v>
      </c>
    </row>
    <row r="657" spans="1:34" x14ac:dyDescent="0.25">
      <c r="A657" s="4">
        <v>0</v>
      </c>
      <c r="B657" s="4" t="s">
        <v>9</v>
      </c>
      <c r="C657" s="4">
        <v>3</v>
      </c>
      <c r="D657" s="4" t="s">
        <v>8</v>
      </c>
      <c r="E657" s="4">
        <v>43</v>
      </c>
      <c r="F657" s="5">
        <v>6.45</v>
      </c>
      <c r="G657" s="4">
        <v>0</v>
      </c>
      <c r="H657" s="4">
        <v>0</v>
      </c>
      <c r="I657" s="11">
        <f>Table134[[#This Row],[Age]]/$E$1</f>
        <v>0.53749999999999998</v>
      </c>
      <c r="J657" s="11">
        <f>LOG10(Table134[[#This Row],[Fare]]+1)</f>
        <v>0.87215627274829288</v>
      </c>
      <c r="K657" s="4">
        <f>IF(Table134[[#This Row],[Pclass]]=1,1,0)</f>
        <v>0</v>
      </c>
      <c r="L657" s="4">
        <f>IF(Table134[[#This Row],[Pclass]]=2,1,0)</f>
        <v>0</v>
      </c>
      <c r="M657" s="4">
        <f>IF(Table134[[#This Row],[Embarked]]="S",1,0)</f>
        <v>1</v>
      </c>
      <c r="N657" s="4">
        <f>IF(Table134[[#This Row],[Embarked]]="C",1,0)</f>
        <v>0</v>
      </c>
      <c r="O657" s="4">
        <f>IF(Table134[[#This Row],[Sex]]="male",1,0)</f>
        <v>1</v>
      </c>
      <c r="P657" s="4">
        <v>1</v>
      </c>
      <c r="AC657" s="12">
        <f>SUMPRODUCT(Table13[[#This Row],[SibSp]:[Ones]],$R$4:$AA$4)</f>
        <v>-1.8028019861463629E-2</v>
      </c>
      <c r="AD657" s="12">
        <f>SUMPRODUCT(Table134[[#This Row],[SibSp]:[Ones]],$R$5:$AA$5)</f>
        <v>-1.4621196405823096</v>
      </c>
      <c r="AE657" s="11">
        <f t="shared" si="30"/>
        <v>0</v>
      </c>
      <c r="AF657" s="11">
        <f t="shared" si="31"/>
        <v>0</v>
      </c>
      <c r="AG657" s="11">
        <f t="shared" si="32"/>
        <v>0</v>
      </c>
      <c r="AH657" s="11">
        <f>(Table134[[#This Row],[Survived]]-AG657)^2</f>
        <v>0</v>
      </c>
    </row>
    <row r="658" spans="1:34" x14ac:dyDescent="0.25">
      <c r="A658" s="4">
        <v>0</v>
      </c>
      <c r="B658" s="4" t="s">
        <v>9</v>
      </c>
      <c r="C658" s="4">
        <v>3</v>
      </c>
      <c r="D658" s="4" t="s">
        <v>8</v>
      </c>
      <c r="E658" s="4">
        <v>10</v>
      </c>
      <c r="F658" s="5">
        <v>27.9</v>
      </c>
      <c r="G658" s="4">
        <v>3</v>
      </c>
      <c r="H658" s="4">
        <v>2</v>
      </c>
      <c r="I658" s="11">
        <f>Table134[[#This Row],[Age]]/$E$1</f>
        <v>0.125</v>
      </c>
      <c r="J658" s="11">
        <f>LOG10(Table134[[#This Row],[Fare]]+1)</f>
        <v>1.4608978427565478</v>
      </c>
      <c r="K658" s="4">
        <f>IF(Table134[[#This Row],[Pclass]]=1,1,0)</f>
        <v>0</v>
      </c>
      <c r="L658" s="4">
        <f>IF(Table134[[#This Row],[Pclass]]=2,1,0)</f>
        <v>0</v>
      </c>
      <c r="M658" s="4">
        <f>IF(Table134[[#This Row],[Embarked]]="S",1,0)</f>
        <v>1</v>
      </c>
      <c r="N658" s="4">
        <f>IF(Table134[[#This Row],[Embarked]]="C",1,0)</f>
        <v>0</v>
      </c>
      <c r="O658" s="4">
        <f>IF(Table134[[#This Row],[Sex]]="male",1,0)</f>
        <v>1</v>
      </c>
      <c r="P658" s="4">
        <v>1</v>
      </c>
      <c r="AC658" s="12">
        <f>SUMPRODUCT(Table13[[#This Row],[SibSp]:[Ones]],$R$4:$AA$4)</f>
        <v>4.7341773837118462E-2</v>
      </c>
      <c r="AD658" s="12">
        <f>SUMPRODUCT(Table134[[#This Row],[SibSp]:[Ones]],$R$5:$AA$5)</f>
        <v>-2.988791435774913</v>
      </c>
      <c r="AE658" s="11">
        <f t="shared" si="30"/>
        <v>4.7341773837118462E-2</v>
      </c>
      <c r="AF658" s="11">
        <f t="shared" si="31"/>
        <v>0</v>
      </c>
      <c r="AG658" s="11">
        <f t="shared" si="32"/>
        <v>4.7341773837118462E-2</v>
      </c>
      <c r="AH658" s="11">
        <f>(Table134[[#This Row],[Survived]]-AG658)^2</f>
        <v>2.2412435500448742E-3</v>
      </c>
    </row>
    <row r="659" spans="1:34" x14ac:dyDescent="0.25">
      <c r="A659" s="4">
        <v>1</v>
      </c>
      <c r="B659" s="4" t="s">
        <v>9</v>
      </c>
      <c r="C659" s="4">
        <v>1</v>
      </c>
      <c r="D659" s="4" t="s">
        <v>10</v>
      </c>
      <c r="E659" s="4">
        <v>52</v>
      </c>
      <c r="F659" s="5">
        <v>93.5</v>
      </c>
      <c r="G659" s="4">
        <v>1</v>
      </c>
      <c r="H659" s="4">
        <v>1</v>
      </c>
      <c r="I659" s="11">
        <f>Table134[[#This Row],[Age]]/$E$1</f>
        <v>0.65</v>
      </c>
      <c r="J659" s="11">
        <f>LOG10(Table134[[#This Row],[Fare]]+1)</f>
        <v>1.975431808509263</v>
      </c>
      <c r="K659" s="4">
        <f>IF(Table134[[#This Row],[Pclass]]=1,1,0)</f>
        <v>1</v>
      </c>
      <c r="L659" s="4">
        <f>IF(Table134[[#This Row],[Pclass]]=2,1,0)</f>
        <v>0</v>
      </c>
      <c r="M659" s="4">
        <f>IF(Table134[[#This Row],[Embarked]]="S",1,0)</f>
        <v>1</v>
      </c>
      <c r="N659" s="4">
        <f>IF(Table134[[#This Row],[Embarked]]="C",1,0)</f>
        <v>0</v>
      </c>
      <c r="O659" s="4">
        <f>IF(Table134[[#This Row],[Sex]]="male",1,0)</f>
        <v>0</v>
      </c>
      <c r="P659" s="4">
        <v>1</v>
      </c>
      <c r="AC659" s="12">
        <f>SUMPRODUCT(Table13[[#This Row],[SibSp]:[Ones]],$R$4:$AA$4)</f>
        <v>0.76112377734269332</v>
      </c>
      <c r="AD659" s="12">
        <f>SUMPRODUCT(Table134[[#This Row],[SibSp]:[Ones]],$R$5:$AA$5)</f>
        <v>-2.7357895443688562</v>
      </c>
      <c r="AE659" s="11">
        <f t="shared" si="30"/>
        <v>0.76112377734269332</v>
      </c>
      <c r="AF659" s="11">
        <f t="shared" si="31"/>
        <v>0</v>
      </c>
      <c r="AG659" s="11">
        <f t="shared" si="32"/>
        <v>0.76112377734269332</v>
      </c>
      <c r="AH659" s="11">
        <f>(Table134[[#This Row],[Survived]]-AG659)^2</f>
        <v>5.7061849751023158E-2</v>
      </c>
    </row>
    <row r="660" spans="1:34" x14ac:dyDescent="0.25">
      <c r="A660" s="4">
        <v>1</v>
      </c>
      <c r="B660" s="4" t="s">
        <v>9</v>
      </c>
      <c r="C660" s="4">
        <v>3</v>
      </c>
      <c r="D660" s="4" t="s">
        <v>8</v>
      </c>
      <c r="E660" s="4">
        <v>27</v>
      </c>
      <c r="F660" s="5">
        <v>8.6624999999999996</v>
      </c>
      <c r="G660" s="4">
        <v>0</v>
      </c>
      <c r="H660" s="4">
        <v>0</v>
      </c>
      <c r="I660" s="11">
        <f>Table134[[#This Row],[Age]]/$E$1</f>
        <v>0.33750000000000002</v>
      </c>
      <c r="J660" s="11">
        <f>LOG10(Table134[[#This Row],[Fare]]+1)</f>
        <v>0.98508950692638131</v>
      </c>
      <c r="K660" s="4">
        <f>IF(Table134[[#This Row],[Pclass]]=1,1,0)</f>
        <v>0</v>
      </c>
      <c r="L660" s="4">
        <f>IF(Table134[[#This Row],[Pclass]]=2,1,0)</f>
        <v>0</v>
      </c>
      <c r="M660" s="4">
        <f>IF(Table134[[#This Row],[Embarked]]="S",1,0)</f>
        <v>1</v>
      </c>
      <c r="N660" s="4">
        <f>IF(Table134[[#This Row],[Embarked]]="C",1,0)</f>
        <v>0</v>
      </c>
      <c r="O660" s="4">
        <f>IF(Table134[[#This Row],[Sex]]="male",1,0)</f>
        <v>1</v>
      </c>
      <c r="P660" s="4">
        <v>1</v>
      </c>
      <c r="AC660" s="12">
        <f>SUMPRODUCT(Table13[[#This Row],[SibSp]:[Ones]],$R$4:$AA$4)</f>
        <v>0.10320482945517895</v>
      </c>
      <c r="AD660" s="12">
        <f>SUMPRODUCT(Table134[[#This Row],[SibSp]:[Ones]],$R$5:$AA$5)</f>
        <v>-1.5523262249908589</v>
      </c>
      <c r="AE660" s="11">
        <f t="shared" si="30"/>
        <v>0.10320482945517895</v>
      </c>
      <c r="AF660" s="11">
        <f t="shared" si="31"/>
        <v>0</v>
      </c>
      <c r="AG660" s="11">
        <f t="shared" si="32"/>
        <v>0.10320482945517895</v>
      </c>
      <c r="AH660" s="11">
        <f>(Table134[[#This Row],[Survived]]-AG660)^2</f>
        <v>0.80424157791251472</v>
      </c>
    </row>
    <row r="661" spans="1:34" x14ac:dyDescent="0.25">
      <c r="A661" s="4">
        <v>0</v>
      </c>
      <c r="B661" s="4" t="s">
        <v>9</v>
      </c>
      <c r="C661" s="4">
        <v>1</v>
      </c>
      <c r="D661" s="4" t="s">
        <v>8</v>
      </c>
      <c r="E661" s="4">
        <v>38</v>
      </c>
      <c r="F661" s="5">
        <v>0</v>
      </c>
      <c r="G661" s="4">
        <v>0</v>
      </c>
      <c r="H661" s="4">
        <v>0</v>
      </c>
      <c r="I661" s="11">
        <f>Table134[[#This Row],[Age]]/$E$1</f>
        <v>0.47499999999999998</v>
      </c>
      <c r="J661" s="11">
        <f>LOG10(Table134[[#This Row],[Fare]]+1)</f>
        <v>0</v>
      </c>
      <c r="K661" s="4">
        <f>IF(Table134[[#This Row],[Pclass]]=1,1,0)</f>
        <v>1</v>
      </c>
      <c r="L661" s="4">
        <f>IF(Table134[[#This Row],[Pclass]]=2,1,0)</f>
        <v>0</v>
      </c>
      <c r="M661" s="4">
        <f>IF(Table134[[#This Row],[Embarked]]="S",1,0)</f>
        <v>1</v>
      </c>
      <c r="N661" s="4">
        <f>IF(Table134[[#This Row],[Embarked]]="C",1,0)</f>
        <v>0</v>
      </c>
      <c r="O661" s="4">
        <f>IF(Table134[[#This Row],[Sex]]="male",1,0)</f>
        <v>1</v>
      </c>
      <c r="P661" s="4">
        <v>1</v>
      </c>
      <c r="AC661" s="12">
        <f>SUMPRODUCT(Table13[[#This Row],[SibSp]:[Ones]],$R$4:$AA$4)</f>
        <v>0.35109673425787896</v>
      </c>
      <c r="AD661" s="12">
        <f>SUMPRODUCT(Table134[[#This Row],[SibSp]:[Ones]],$R$5:$AA$5)</f>
        <v>-1.1017029396472693</v>
      </c>
      <c r="AE661" s="11">
        <f t="shared" si="30"/>
        <v>0.35109673425787896</v>
      </c>
      <c r="AF661" s="11">
        <f t="shared" si="31"/>
        <v>0</v>
      </c>
      <c r="AG661" s="11">
        <f t="shared" si="32"/>
        <v>0.35109673425787896</v>
      </c>
      <c r="AH661" s="11">
        <f>(Table134[[#This Row],[Survived]]-AG661)^2</f>
        <v>0.12326891680654768</v>
      </c>
    </row>
    <row r="662" spans="1:34" x14ac:dyDescent="0.25">
      <c r="A662" s="4">
        <v>1</v>
      </c>
      <c r="B662" s="4" t="s">
        <v>9</v>
      </c>
      <c r="C662" s="4">
        <v>3</v>
      </c>
      <c r="D662" s="4" t="s">
        <v>10</v>
      </c>
      <c r="E662" s="4">
        <v>27</v>
      </c>
      <c r="F662" s="5">
        <v>12.475</v>
      </c>
      <c r="G662" s="4">
        <v>0</v>
      </c>
      <c r="H662" s="4">
        <v>1</v>
      </c>
      <c r="I662" s="11">
        <f>Table134[[#This Row],[Age]]/$E$1</f>
        <v>0.33750000000000002</v>
      </c>
      <c r="J662" s="11">
        <f>LOG10(Table134[[#This Row],[Fare]]+1)</f>
        <v>1.1295287738587763</v>
      </c>
      <c r="K662" s="4">
        <f>IF(Table134[[#This Row],[Pclass]]=1,1,0)</f>
        <v>0</v>
      </c>
      <c r="L662" s="4">
        <f>IF(Table134[[#This Row],[Pclass]]=2,1,0)</f>
        <v>0</v>
      </c>
      <c r="M662" s="4">
        <f>IF(Table134[[#This Row],[Embarked]]="S",1,0)</f>
        <v>1</v>
      </c>
      <c r="N662" s="4">
        <f>IF(Table134[[#This Row],[Embarked]]="C",1,0)</f>
        <v>0</v>
      </c>
      <c r="O662" s="4">
        <f>IF(Table134[[#This Row],[Sex]]="male",1,0)</f>
        <v>0</v>
      </c>
      <c r="P662" s="4">
        <v>1</v>
      </c>
      <c r="AC662" s="12">
        <f>SUMPRODUCT(Table13[[#This Row],[SibSp]:[Ones]],$R$4:$AA$4)</f>
        <v>0.5840250532607667</v>
      </c>
      <c r="AD662" s="12">
        <f>SUMPRODUCT(Table134[[#This Row],[SibSp]:[Ones]],$R$5:$AA$5)</f>
        <v>-1.9511505931268556</v>
      </c>
      <c r="AE662" s="11">
        <f t="shared" si="30"/>
        <v>0.5840250532607667</v>
      </c>
      <c r="AF662" s="11">
        <f t="shared" si="31"/>
        <v>0</v>
      </c>
      <c r="AG662" s="11">
        <f t="shared" si="32"/>
        <v>0.5840250532607667</v>
      </c>
      <c r="AH662" s="11">
        <f>(Table134[[#This Row],[Survived]]-AG662)^2</f>
        <v>0.17303515631470798</v>
      </c>
    </row>
    <row r="663" spans="1:34" x14ac:dyDescent="0.25">
      <c r="A663" s="4">
        <v>0</v>
      </c>
      <c r="B663" s="4" t="s">
        <v>9</v>
      </c>
      <c r="C663" s="4">
        <v>3</v>
      </c>
      <c r="D663" s="4" t="s">
        <v>8</v>
      </c>
      <c r="E663" s="4">
        <v>2</v>
      </c>
      <c r="F663" s="5">
        <v>39.6875</v>
      </c>
      <c r="G663" s="4">
        <v>4</v>
      </c>
      <c r="H663" s="4">
        <v>1</v>
      </c>
      <c r="I663" s="11">
        <f>Table134[[#This Row],[Age]]/$E$1</f>
        <v>2.5000000000000001E-2</v>
      </c>
      <c r="J663" s="11">
        <f>LOG10(Table134[[#This Row],[Fare]]+1)</f>
        <v>1.6094610059122672</v>
      </c>
      <c r="K663" s="4">
        <f>IF(Table134[[#This Row],[Pclass]]=1,1,0)</f>
        <v>0</v>
      </c>
      <c r="L663" s="4">
        <f>IF(Table134[[#This Row],[Pclass]]=2,1,0)</f>
        <v>0</v>
      </c>
      <c r="M663" s="4">
        <f>IF(Table134[[#This Row],[Embarked]]="S",1,0)</f>
        <v>1</v>
      </c>
      <c r="N663" s="4">
        <f>IF(Table134[[#This Row],[Embarked]]="C",1,0)</f>
        <v>0</v>
      </c>
      <c r="O663" s="4">
        <f>IF(Table134[[#This Row],[Sex]]="male",1,0)</f>
        <v>1</v>
      </c>
      <c r="P663" s="4">
        <v>1</v>
      </c>
      <c r="AC663" s="12">
        <f>SUMPRODUCT(Table13[[#This Row],[SibSp]:[Ones]],$R$4:$AA$4)</f>
        <v>6.996405551187701E-2</v>
      </c>
      <c r="AD663" s="12">
        <f>SUMPRODUCT(Table134[[#This Row],[SibSp]:[Ones]],$R$5:$AA$5)</f>
        <v>-2.8180220651910517</v>
      </c>
      <c r="AE663" s="11">
        <f t="shared" si="30"/>
        <v>6.996405551187701E-2</v>
      </c>
      <c r="AF663" s="11">
        <f t="shared" si="31"/>
        <v>0</v>
      </c>
      <c r="AG663" s="11">
        <f t="shared" si="32"/>
        <v>6.996405551187701E-2</v>
      </c>
      <c r="AH663" s="11">
        <f>(Table134[[#This Row],[Survived]]-AG663)^2</f>
        <v>4.8949690636690074E-3</v>
      </c>
    </row>
    <row r="664" spans="1:34" x14ac:dyDescent="0.25">
      <c r="A664" s="4">
        <v>1</v>
      </c>
      <c r="B664" s="4" t="s">
        <v>11</v>
      </c>
      <c r="C664" s="4">
        <v>2</v>
      </c>
      <c r="D664" s="4" t="s">
        <v>8</v>
      </c>
      <c r="E664" s="4">
        <v>1</v>
      </c>
      <c r="F664" s="5">
        <v>37.004199999999997</v>
      </c>
      <c r="G664" s="4">
        <v>0</v>
      </c>
      <c r="H664" s="4">
        <v>2</v>
      </c>
      <c r="I664" s="11">
        <f>Table134[[#This Row],[Age]]/$E$1</f>
        <v>1.2500000000000001E-2</v>
      </c>
      <c r="J664" s="11">
        <f>LOG10(Table134[[#This Row],[Fare]]+1)</f>
        <v>1.579831594933373</v>
      </c>
      <c r="K664" s="4">
        <f>IF(Table134[[#This Row],[Pclass]]=1,1,0)</f>
        <v>0</v>
      </c>
      <c r="L664" s="4">
        <f>IF(Table134[[#This Row],[Pclass]]=2,1,0)</f>
        <v>1</v>
      </c>
      <c r="M664" s="4">
        <f>IF(Table134[[#This Row],[Embarked]]="S",1,0)</f>
        <v>0</v>
      </c>
      <c r="N664" s="4">
        <f>IF(Table134[[#This Row],[Embarked]]="C",1,0)</f>
        <v>1</v>
      </c>
      <c r="O664" s="4">
        <f>IF(Table134[[#This Row],[Sex]]="male",1,0)</f>
        <v>1</v>
      </c>
      <c r="P664" s="4">
        <v>1</v>
      </c>
      <c r="AC664" s="12">
        <f>SUMPRODUCT(Table13[[#This Row],[SibSp]:[Ones]],$R$4:$AA$4)</f>
        <v>0.55662596907042783</v>
      </c>
      <c r="AD664" s="12">
        <f>SUMPRODUCT(Table134[[#This Row],[SibSp]:[Ones]],$R$5:$AA$5)</f>
        <v>-2.0747420794967404</v>
      </c>
      <c r="AE664" s="11">
        <f t="shared" si="30"/>
        <v>0.55662596907042783</v>
      </c>
      <c r="AF664" s="11">
        <f t="shared" si="31"/>
        <v>0</v>
      </c>
      <c r="AG664" s="11">
        <f t="shared" si="32"/>
        <v>0.55662596907042783</v>
      </c>
      <c r="AH664" s="11">
        <f>(Table134[[#This Row],[Survived]]-AG664)^2</f>
        <v>0.19658053130273723</v>
      </c>
    </row>
    <row r="665" spans="1:34" x14ac:dyDescent="0.25">
      <c r="A665" s="4">
        <v>1</v>
      </c>
      <c r="B665" s="4" t="s">
        <v>11</v>
      </c>
      <c r="C665" s="4">
        <v>3</v>
      </c>
      <c r="D665" s="4" t="s">
        <v>10</v>
      </c>
      <c r="E665" s="4">
        <v>15</v>
      </c>
      <c r="F665" s="5">
        <v>14.4542</v>
      </c>
      <c r="G665" s="4">
        <v>1</v>
      </c>
      <c r="H665" s="4">
        <v>0</v>
      </c>
      <c r="I665" s="11">
        <f>Table134[[#This Row],[Age]]/$E$1</f>
        <v>0.1875</v>
      </c>
      <c r="J665" s="11">
        <f>LOG10(Table134[[#This Row],[Fare]]+1)</f>
        <v>1.1890465283525415</v>
      </c>
      <c r="K665" s="4">
        <f>IF(Table134[[#This Row],[Pclass]]=1,1,0)</f>
        <v>0</v>
      </c>
      <c r="L665" s="4">
        <f>IF(Table134[[#This Row],[Pclass]]=2,1,0)</f>
        <v>0</v>
      </c>
      <c r="M665" s="4">
        <f>IF(Table134[[#This Row],[Embarked]]="S",1,0)</f>
        <v>0</v>
      </c>
      <c r="N665" s="4">
        <f>IF(Table134[[#This Row],[Embarked]]="C",1,0)</f>
        <v>1</v>
      </c>
      <c r="O665" s="4">
        <f>IF(Table134[[#This Row],[Sex]]="male",1,0)</f>
        <v>0</v>
      </c>
      <c r="P665" s="4">
        <v>1</v>
      </c>
      <c r="AC665" s="12">
        <f>SUMPRODUCT(Table13[[#This Row],[SibSp]:[Ones]],$R$4:$AA$4)</f>
        <v>0.69941508225809845</v>
      </c>
      <c r="AD665" s="12">
        <f>SUMPRODUCT(Table134[[#This Row],[SibSp]:[Ones]],$R$5:$AA$5)</f>
        <v>-1.134961246936572</v>
      </c>
      <c r="AE665" s="11">
        <f t="shared" si="30"/>
        <v>0.69941508225809845</v>
      </c>
      <c r="AF665" s="11">
        <f t="shared" si="31"/>
        <v>0</v>
      </c>
      <c r="AG665" s="11">
        <f t="shared" si="32"/>
        <v>0.69941508225809845</v>
      </c>
      <c r="AH665" s="11">
        <f>(Table134[[#This Row],[Survived]]-AG665)^2</f>
        <v>9.0351292773905717E-2</v>
      </c>
    </row>
    <row r="666" spans="1:34" x14ac:dyDescent="0.25">
      <c r="A666" s="4">
        <v>1</v>
      </c>
      <c r="B666" s="4" t="s">
        <v>9</v>
      </c>
      <c r="C666" s="4">
        <v>2</v>
      </c>
      <c r="D666" s="4" t="s">
        <v>8</v>
      </c>
      <c r="E666" s="4">
        <v>0.83</v>
      </c>
      <c r="F666" s="5">
        <v>18.75</v>
      </c>
      <c r="G666" s="4">
        <v>1</v>
      </c>
      <c r="H666" s="4">
        <v>1</v>
      </c>
      <c r="I666" s="11">
        <f>Table134[[#This Row],[Age]]/$E$1</f>
        <v>1.0374999999999999E-2</v>
      </c>
      <c r="J666" s="11">
        <f>LOG10(Table134[[#This Row],[Fare]]+1)</f>
        <v>1.2955670999624791</v>
      </c>
      <c r="K666" s="4">
        <f>IF(Table134[[#This Row],[Pclass]]=1,1,0)</f>
        <v>0</v>
      </c>
      <c r="L666" s="4">
        <f>IF(Table134[[#This Row],[Pclass]]=2,1,0)</f>
        <v>1</v>
      </c>
      <c r="M666" s="4">
        <f>IF(Table134[[#This Row],[Embarked]]="S",1,0)</f>
        <v>1</v>
      </c>
      <c r="N666" s="4">
        <f>IF(Table134[[#This Row],[Embarked]]="C",1,0)</f>
        <v>0</v>
      </c>
      <c r="O666" s="4">
        <f>IF(Table134[[#This Row],[Sex]]="male",1,0)</f>
        <v>1</v>
      </c>
      <c r="P666" s="4">
        <v>1</v>
      </c>
      <c r="AC666" s="12">
        <f>SUMPRODUCT(Table13[[#This Row],[SibSp]:[Ones]],$R$4:$AA$4)</f>
        <v>0.43371594425702881</v>
      </c>
      <c r="AD666" s="12">
        <f>SUMPRODUCT(Table134[[#This Row],[SibSp]:[Ones]],$R$5:$AA$5)</f>
        <v>-2.2202118691689803</v>
      </c>
      <c r="AE666" s="11">
        <f t="shared" si="30"/>
        <v>0.43371594425702881</v>
      </c>
      <c r="AF666" s="11">
        <f t="shared" si="31"/>
        <v>0</v>
      </c>
      <c r="AG666" s="11">
        <f t="shared" si="32"/>
        <v>0.43371594425702881</v>
      </c>
      <c r="AH666" s="11">
        <f>(Table134[[#This Row],[Survived]]-AG666)^2</f>
        <v>0.32067763178870845</v>
      </c>
    </row>
    <row r="667" spans="1:34" x14ac:dyDescent="0.25">
      <c r="A667" s="4">
        <v>0</v>
      </c>
      <c r="B667" s="4" t="s">
        <v>9</v>
      </c>
      <c r="C667" s="4">
        <v>3</v>
      </c>
      <c r="D667" s="4" t="s">
        <v>8</v>
      </c>
      <c r="E667" s="4">
        <v>23</v>
      </c>
      <c r="F667" s="5">
        <v>7.8541999999999996</v>
      </c>
      <c r="G667" s="4">
        <v>0</v>
      </c>
      <c r="H667" s="4">
        <v>0</v>
      </c>
      <c r="I667" s="11">
        <f>Table134[[#This Row],[Age]]/$E$1</f>
        <v>0.28749999999999998</v>
      </c>
      <c r="J667" s="11">
        <f>LOG10(Table134[[#This Row],[Fare]]+1)</f>
        <v>0.94714932766263737</v>
      </c>
      <c r="K667" s="4">
        <f>IF(Table134[[#This Row],[Pclass]]=1,1,0)</f>
        <v>0</v>
      </c>
      <c r="L667" s="4">
        <f>IF(Table134[[#This Row],[Pclass]]=2,1,0)</f>
        <v>0</v>
      </c>
      <c r="M667" s="4">
        <f>IF(Table134[[#This Row],[Embarked]]="S",1,0)</f>
        <v>1</v>
      </c>
      <c r="N667" s="4">
        <f>IF(Table134[[#This Row],[Embarked]]="C",1,0)</f>
        <v>0</v>
      </c>
      <c r="O667" s="4">
        <f>IF(Table134[[#This Row],[Sex]]="male",1,0)</f>
        <v>1</v>
      </c>
      <c r="P667" s="4">
        <v>1</v>
      </c>
      <c r="AC667" s="12">
        <f>SUMPRODUCT(Table13[[#This Row],[SibSp]:[Ones]],$R$4:$AA$4)</f>
        <v>0.13033776526212704</v>
      </c>
      <c r="AD667" s="12">
        <f>SUMPRODUCT(Table134[[#This Row],[SibSp]:[Ones]],$R$5:$AA$5)</f>
        <v>-1.5337450632078113</v>
      </c>
      <c r="AE667" s="11">
        <f t="shared" si="30"/>
        <v>0.13033776526212704</v>
      </c>
      <c r="AF667" s="11">
        <f t="shared" si="31"/>
        <v>0</v>
      </c>
      <c r="AG667" s="11">
        <f t="shared" si="32"/>
        <v>0.13033776526212704</v>
      </c>
      <c r="AH667" s="11">
        <f>(Table134[[#This Row],[Survived]]-AG667)^2</f>
        <v>1.698793305352533E-2</v>
      </c>
    </row>
    <row r="668" spans="1:34" x14ac:dyDescent="0.25">
      <c r="A668" s="4">
        <v>0</v>
      </c>
      <c r="B668" s="4" t="s">
        <v>9</v>
      </c>
      <c r="C668" s="4">
        <v>3</v>
      </c>
      <c r="D668" s="4" t="s">
        <v>8</v>
      </c>
      <c r="E668" s="4">
        <v>18</v>
      </c>
      <c r="F668" s="5">
        <v>8.3000000000000007</v>
      </c>
      <c r="G668" s="4">
        <v>0</v>
      </c>
      <c r="H668" s="4">
        <v>0</v>
      </c>
      <c r="I668" s="11">
        <f>Table134[[#This Row],[Age]]/$E$1</f>
        <v>0.22500000000000001</v>
      </c>
      <c r="J668" s="11">
        <f>LOG10(Table134[[#This Row],[Fare]]+1)</f>
        <v>0.96848294855393513</v>
      </c>
      <c r="K668" s="4">
        <f>IF(Table134[[#This Row],[Pclass]]=1,1,0)</f>
        <v>0</v>
      </c>
      <c r="L668" s="4">
        <f>IF(Table134[[#This Row],[Pclass]]=2,1,0)</f>
        <v>0</v>
      </c>
      <c r="M668" s="4">
        <f>IF(Table134[[#This Row],[Embarked]]="S",1,0)</f>
        <v>1</v>
      </c>
      <c r="N668" s="4">
        <f>IF(Table134[[#This Row],[Embarked]]="C",1,0)</f>
        <v>0</v>
      </c>
      <c r="O668" s="4">
        <f>IF(Table134[[#This Row],[Sex]]="male",1,0)</f>
        <v>1</v>
      </c>
      <c r="P668" s="4">
        <v>1</v>
      </c>
      <c r="AC668" s="12">
        <f>SUMPRODUCT(Table13[[#This Row],[SibSp]:[Ones]],$R$4:$AA$4)</f>
        <v>0.16755326762911282</v>
      </c>
      <c r="AD668" s="12">
        <f>SUMPRODUCT(Table134[[#This Row],[SibSp]:[Ones]],$R$5:$AA$5)</f>
        <v>-1.5532584521793498</v>
      </c>
      <c r="AE668" s="11">
        <f t="shared" si="30"/>
        <v>0.16755326762911282</v>
      </c>
      <c r="AF668" s="11">
        <f t="shared" si="31"/>
        <v>0</v>
      </c>
      <c r="AG668" s="11">
        <f t="shared" si="32"/>
        <v>0.16755326762911282</v>
      </c>
      <c r="AH668" s="11">
        <f>(Table134[[#This Row],[Survived]]-AG668)^2</f>
        <v>2.8074097493193107E-2</v>
      </c>
    </row>
    <row r="669" spans="1:34" x14ac:dyDescent="0.25">
      <c r="A669" s="4">
        <v>1</v>
      </c>
      <c r="B669" s="4" t="s">
        <v>11</v>
      </c>
      <c r="C669" s="4">
        <v>1</v>
      </c>
      <c r="D669" s="4" t="s">
        <v>10</v>
      </c>
      <c r="E669" s="4">
        <v>39</v>
      </c>
      <c r="F669" s="5">
        <v>83.158299999999997</v>
      </c>
      <c r="G669" s="4">
        <v>1</v>
      </c>
      <c r="H669" s="4">
        <v>1</v>
      </c>
      <c r="I669" s="11">
        <f>Table134[[#This Row],[Age]]/$E$1</f>
        <v>0.48749999999999999</v>
      </c>
      <c r="J669" s="11">
        <f>LOG10(Table134[[#This Row],[Fare]]+1)</f>
        <v>1.9250969541376577</v>
      </c>
      <c r="K669" s="4">
        <f>IF(Table134[[#This Row],[Pclass]]=1,1,0)</f>
        <v>1</v>
      </c>
      <c r="L669" s="4">
        <f>IF(Table134[[#This Row],[Pclass]]=2,1,0)</f>
        <v>0</v>
      </c>
      <c r="M669" s="4">
        <f>IF(Table134[[#This Row],[Embarked]]="S",1,0)</f>
        <v>0</v>
      </c>
      <c r="N669" s="4">
        <f>IF(Table134[[#This Row],[Embarked]]="C",1,0)</f>
        <v>1</v>
      </c>
      <c r="O669" s="4">
        <f>IF(Table134[[#This Row],[Sex]]="male",1,0)</f>
        <v>0</v>
      </c>
      <c r="P669" s="4">
        <v>1</v>
      </c>
      <c r="AC669" s="12">
        <f>SUMPRODUCT(Table13[[#This Row],[SibSp]:[Ones]],$R$4:$AA$4)</f>
        <v>0.92089430576311704</v>
      </c>
      <c r="AD669" s="12">
        <f>SUMPRODUCT(Table134[[#This Row],[SibSp]:[Ones]],$R$5:$AA$5)</f>
        <v>-2.1256863847535366</v>
      </c>
      <c r="AE669" s="11">
        <f t="shared" si="30"/>
        <v>0.92089430576311704</v>
      </c>
      <c r="AF669" s="11">
        <f t="shared" si="31"/>
        <v>0</v>
      </c>
      <c r="AG669" s="11">
        <f t="shared" si="32"/>
        <v>0.92089430576311704</v>
      </c>
      <c r="AH669" s="11">
        <f>(Table134[[#This Row],[Survived]]-AG669)^2</f>
        <v>6.2577108606992182E-3</v>
      </c>
    </row>
    <row r="670" spans="1:34" x14ac:dyDescent="0.25">
      <c r="A670" s="4">
        <v>0</v>
      </c>
      <c r="B670" s="4" t="s">
        <v>9</v>
      </c>
      <c r="C670" s="4">
        <v>3</v>
      </c>
      <c r="D670" s="4" t="s">
        <v>8</v>
      </c>
      <c r="E670" s="4">
        <v>21</v>
      </c>
      <c r="F670" s="5">
        <v>8.6624999999999996</v>
      </c>
      <c r="G670" s="4">
        <v>0</v>
      </c>
      <c r="H670" s="4">
        <v>0</v>
      </c>
      <c r="I670" s="11">
        <f>Table134[[#This Row],[Age]]/$E$1</f>
        <v>0.26250000000000001</v>
      </c>
      <c r="J670" s="11">
        <f>LOG10(Table134[[#This Row],[Fare]]+1)</f>
        <v>0.98508950692638131</v>
      </c>
      <c r="K670" s="4">
        <f>IF(Table134[[#This Row],[Pclass]]=1,1,0)</f>
        <v>0</v>
      </c>
      <c r="L670" s="4">
        <f>IF(Table134[[#This Row],[Pclass]]=2,1,0)</f>
        <v>0</v>
      </c>
      <c r="M670" s="4">
        <f>IF(Table134[[#This Row],[Embarked]]="S",1,0)</f>
        <v>1</v>
      </c>
      <c r="N670" s="4">
        <f>IF(Table134[[#This Row],[Embarked]]="C",1,0)</f>
        <v>0</v>
      </c>
      <c r="O670" s="4">
        <f>IF(Table134[[#This Row],[Sex]]="male",1,0)</f>
        <v>1</v>
      </c>
      <c r="P670" s="4">
        <v>1</v>
      </c>
      <c r="AC670" s="12">
        <f>SUMPRODUCT(Table13[[#This Row],[SibSp]:[Ones]],$R$4:$AA$4)</f>
        <v>0.14663502228798553</v>
      </c>
      <c r="AD670" s="12">
        <f>SUMPRODUCT(Table134[[#This Row],[SibSp]:[Ones]],$R$5:$AA$5)</f>
        <v>-1.5598293618142545</v>
      </c>
      <c r="AE670" s="11">
        <f t="shared" si="30"/>
        <v>0.14663502228798553</v>
      </c>
      <c r="AF670" s="11">
        <f t="shared" si="31"/>
        <v>0</v>
      </c>
      <c r="AG670" s="11">
        <f t="shared" si="32"/>
        <v>0.14663502228798553</v>
      </c>
      <c r="AH670" s="11">
        <f>(Table134[[#This Row],[Survived]]-AG670)^2</f>
        <v>2.1501829761398014E-2</v>
      </c>
    </row>
    <row r="671" spans="1:34" x14ac:dyDescent="0.25">
      <c r="A671" s="4">
        <v>1</v>
      </c>
      <c r="B671" s="4" t="s">
        <v>9</v>
      </c>
      <c r="C671" s="4">
        <v>3</v>
      </c>
      <c r="D671" s="4" t="s">
        <v>8</v>
      </c>
      <c r="E671" s="4">
        <v>32</v>
      </c>
      <c r="F671" s="5">
        <v>56.495800000000003</v>
      </c>
      <c r="G671" s="4">
        <v>0</v>
      </c>
      <c r="H671" s="4">
        <v>0</v>
      </c>
      <c r="I671" s="11">
        <f>Table134[[#This Row],[Age]]/$E$1</f>
        <v>0.4</v>
      </c>
      <c r="J671" s="11">
        <f>LOG10(Table134[[#This Row],[Fare]]+1)</f>
        <v>1.7596361211514699</v>
      </c>
      <c r="K671" s="4">
        <f>IF(Table134[[#This Row],[Pclass]]=1,1,0)</f>
        <v>0</v>
      </c>
      <c r="L671" s="4">
        <f>IF(Table134[[#This Row],[Pclass]]=2,1,0)</f>
        <v>0</v>
      </c>
      <c r="M671" s="4">
        <f>IF(Table134[[#This Row],[Embarked]]="S",1,0)</f>
        <v>1</v>
      </c>
      <c r="N671" s="4">
        <f>IF(Table134[[#This Row],[Embarked]]="C",1,0)</f>
        <v>0</v>
      </c>
      <c r="O671" s="4">
        <f>IF(Table134[[#This Row],[Sex]]="male",1,0)</f>
        <v>1</v>
      </c>
      <c r="P671" s="4">
        <v>1</v>
      </c>
      <c r="AC671" s="12">
        <f>SUMPRODUCT(Table13[[#This Row],[SibSp]:[Ones]],$R$4:$AA$4)</f>
        <v>0.10417893910290765</v>
      </c>
      <c r="AD671" s="12">
        <f>SUMPRODUCT(Table134[[#This Row],[SibSp]:[Ones]],$R$5:$AA$5)</f>
        <v>-2.0275243873510433</v>
      </c>
      <c r="AE671" s="11">
        <f t="shared" si="30"/>
        <v>0.10417893910290765</v>
      </c>
      <c r="AF671" s="11">
        <f t="shared" si="31"/>
        <v>0</v>
      </c>
      <c r="AG671" s="11">
        <f t="shared" si="32"/>
        <v>0.10417893910290765</v>
      </c>
      <c r="AH671" s="11">
        <f>(Table134[[#This Row],[Survived]]-AG671)^2</f>
        <v>0.80249537314679209</v>
      </c>
    </row>
    <row r="672" spans="1:34" x14ac:dyDescent="0.25">
      <c r="A672" s="4">
        <v>0</v>
      </c>
      <c r="B672" s="4" t="s">
        <v>9</v>
      </c>
      <c r="C672" s="4">
        <v>3</v>
      </c>
      <c r="D672" s="4" t="s">
        <v>8</v>
      </c>
      <c r="E672" s="4">
        <v>20</v>
      </c>
      <c r="F672" s="5">
        <v>7.9249999999999998</v>
      </c>
      <c r="G672" s="4">
        <v>0</v>
      </c>
      <c r="H672" s="4">
        <v>0</v>
      </c>
      <c r="I672" s="11">
        <f>Table134[[#This Row],[Age]]/$E$1</f>
        <v>0.25</v>
      </c>
      <c r="J672" s="11">
        <f>LOG10(Table134[[#This Row],[Fare]]+1)</f>
        <v>0.95060822478423079</v>
      </c>
      <c r="K672" s="4">
        <f>IF(Table134[[#This Row],[Pclass]]=1,1,0)</f>
        <v>0</v>
      </c>
      <c r="L672" s="4">
        <f>IF(Table134[[#This Row],[Pclass]]=2,1,0)</f>
        <v>0</v>
      </c>
      <c r="M672" s="4">
        <f>IF(Table134[[#This Row],[Embarked]]="S",1,0)</f>
        <v>1</v>
      </c>
      <c r="N672" s="4">
        <f>IF(Table134[[#This Row],[Embarked]]="C",1,0)</f>
        <v>0</v>
      </c>
      <c r="O672" s="4">
        <f>IF(Table134[[#This Row],[Sex]]="male",1,0)</f>
        <v>1</v>
      </c>
      <c r="P672" s="4">
        <v>1</v>
      </c>
      <c r="AC672" s="12">
        <f>SUMPRODUCT(Table13[[#This Row],[SibSp]:[Ones]],$R$4:$AA$4)</f>
        <v>0.15221883381006984</v>
      </c>
      <c r="AD672" s="12">
        <f>SUMPRODUCT(Table134[[#This Row],[SibSp]:[Ones]],$R$5:$AA$5)</f>
        <v>-1.5396466490284351</v>
      </c>
      <c r="AE672" s="11">
        <f t="shared" si="30"/>
        <v>0.15221883381006984</v>
      </c>
      <c r="AF672" s="11">
        <f t="shared" si="31"/>
        <v>0</v>
      </c>
      <c r="AG672" s="11">
        <f t="shared" si="32"/>
        <v>0.15221883381006984</v>
      </c>
      <c r="AH672" s="11">
        <f>(Table134[[#This Row],[Survived]]-AG672)^2</f>
        <v>2.3170573366497662E-2</v>
      </c>
    </row>
    <row r="673" spans="1:34" x14ac:dyDescent="0.25">
      <c r="A673" s="4">
        <v>0</v>
      </c>
      <c r="B673" s="4" t="s">
        <v>9</v>
      </c>
      <c r="C673" s="4">
        <v>2</v>
      </c>
      <c r="D673" s="4" t="s">
        <v>8</v>
      </c>
      <c r="E673" s="4">
        <v>16</v>
      </c>
      <c r="F673" s="5">
        <v>10.5</v>
      </c>
      <c r="G673" s="4">
        <v>0</v>
      </c>
      <c r="H673" s="4">
        <v>0</v>
      </c>
      <c r="I673" s="11">
        <f>Table134[[#This Row],[Age]]/$E$1</f>
        <v>0.2</v>
      </c>
      <c r="J673" s="11">
        <f>LOG10(Table134[[#This Row],[Fare]]+1)</f>
        <v>1.0606978403536116</v>
      </c>
      <c r="K673" s="4">
        <f>IF(Table134[[#This Row],[Pclass]]=1,1,0)</f>
        <v>0</v>
      </c>
      <c r="L673" s="4">
        <f>IF(Table134[[#This Row],[Pclass]]=2,1,0)</f>
        <v>1</v>
      </c>
      <c r="M673" s="4">
        <f>IF(Table134[[#This Row],[Embarked]]="S",1,0)</f>
        <v>1</v>
      </c>
      <c r="N673" s="4">
        <f>IF(Table134[[#This Row],[Embarked]]="C",1,0)</f>
        <v>0</v>
      </c>
      <c r="O673" s="4">
        <f>IF(Table134[[#This Row],[Sex]]="male",1,0)</f>
        <v>1</v>
      </c>
      <c r="P673" s="4">
        <v>1</v>
      </c>
      <c r="AC673" s="12">
        <f>SUMPRODUCT(Table13[[#This Row],[SibSp]:[Ones]],$R$4:$AA$4)</f>
        <v>0.38485588759297773</v>
      </c>
      <c r="AD673" s="12">
        <f>SUMPRODUCT(Table134[[#This Row],[SibSp]:[Ones]],$R$5:$AA$5)</f>
        <v>-1.5528457881589321</v>
      </c>
      <c r="AE673" s="11">
        <f t="shared" si="30"/>
        <v>0.38485588759297773</v>
      </c>
      <c r="AF673" s="11">
        <f t="shared" si="31"/>
        <v>0</v>
      </c>
      <c r="AG673" s="11">
        <f t="shared" si="32"/>
        <v>0.38485588759297773</v>
      </c>
      <c r="AH673" s="11">
        <f>(Table134[[#This Row],[Survived]]-AG673)^2</f>
        <v>0.1481140542149787</v>
      </c>
    </row>
    <row r="674" spans="1:34" x14ac:dyDescent="0.25">
      <c r="A674" s="4">
        <v>1</v>
      </c>
      <c r="B674" s="4" t="s">
        <v>11</v>
      </c>
      <c r="C674" s="4">
        <v>1</v>
      </c>
      <c r="D674" s="4" t="s">
        <v>10</v>
      </c>
      <c r="E674" s="4">
        <v>30</v>
      </c>
      <c r="F674" s="5">
        <v>31</v>
      </c>
      <c r="G674" s="4">
        <v>0</v>
      </c>
      <c r="H674" s="4">
        <v>0</v>
      </c>
      <c r="I674" s="11">
        <f>Table134[[#This Row],[Age]]/$E$1</f>
        <v>0.375</v>
      </c>
      <c r="J674" s="11">
        <f>LOG10(Table134[[#This Row],[Fare]]+1)</f>
        <v>1.505149978319906</v>
      </c>
      <c r="K674" s="4">
        <f>IF(Table134[[#This Row],[Pclass]]=1,1,0)</f>
        <v>1</v>
      </c>
      <c r="L674" s="4">
        <f>IF(Table134[[#This Row],[Pclass]]=2,1,0)</f>
        <v>0</v>
      </c>
      <c r="M674" s="4">
        <f>IF(Table134[[#This Row],[Embarked]]="S",1,0)</f>
        <v>0</v>
      </c>
      <c r="N674" s="4">
        <f>IF(Table134[[#This Row],[Embarked]]="C",1,0)</f>
        <v>1</v>
      </c>
      <c r="O674" s="4">
        <f>IF(Table134[[#This Row],[Sex]]="male",1,0)</f>
        <v>0</v>
      </c>
      <c r="P674" s="4">
        <v>1</v>
      </c>
      <c r="AC674" s="12">
        <f>SUMPRODUCT(Table13[[#This Row],[SibSp]:[Ones]],$R$4:$AA$4)</f>
        <v>1.0381047513777548</v>
      </c>
      <c r="AD674" s="12">
        <f>SUMPRODUCT(Table134[[#This Row],[SibSp]:[Ones]],$R$5:$AA$5)</f>
        <v>-1.3735028995128644</v>
      </c>
      <c r="AE674" s="11">
        <f t="shared" si="30"/>
        <v>1.0381047513777548</v>
      </c>
      <c r="AF674" s="11">
        <f t="shared" si="31"/>
        <v>0</v>
      </c>
      <c r="AG674" s="11">
        <f t="shared" si="32"/>
        <v>1.0381047513777548</v>
      </c>
      <c r="AH674" s="11">
        <f>(Table134[[#This Row],[Survived]]-AG674)^2</f>
        <v>1.4519720775605079E-3</v>
      </c>
    </row>
    <row r="675" spans="1:34" x14ac:dyDescent="0.25">
      <c r="A675" s="4">
        <v>0</v>
      </c>
      <c r="B675" s="4" t="s">
        <v>11</v>
      </c>
      <c r="C675" s="4">
        <v>3</v>
      </c>
      <c r="D675" s="4" t="s">
        <v>8</v>
      </c>
      <c r="E675" s="4">
        <v>34.5</v>
      </c>
      <c r="F675" s="5">
        <v>6.4375</v>
      </c>
      <c r="G675" s="4">
        <v>0</v>
      </c>
      <c r="H675" s="4">
        <v>0</v>
      </c>
      <c r="I675" s="11">
        <f>Table134[[#This Row],[Age]]/$E$1</f>
        <v>0.43125000000000002</v>
      </c>
      <c r="J675" s="11">
        <f>LOG10(Table134[[#This Row],[Fare]]+1)</f>
        <v>0.87142697873660602</v>
      </c>
      <c r="K675" s="4">
        <f>IF(Table134[[#This Row],[Pclass]]=1,1,0)</f>
        <v>0</v>
      </c>
      <c r="L675" s="4">
        <f>IF(Table134[[#This Row],[Pclass]]=2,1,0)</f>
        <v>0</v>
      </c>
      <c r="M675" s="4">
        <f>IF(Table134[[#This Row],[Embarked]]="S",1,0)</f>
        <v>0</v>
      </c>
      <c r="N675" s="4">
        <f>IF(Table134[[#This Row],[Embarked]]="C",1,0)</f>
        <v>1</v>
      </c>
      <c r="O675" s="4">
        <f>IF(Table134[[#This Row],[Sex]]="male",1,0)</f>
        <v>1</v>
      </c>
      <c r="P675" s="4">
        <v>1</v>
      </c>
      <c r="AC675" s="12">
        <f>SUMPRODUCT(Table13[[#This Row],[SibSp]:[Ones]],$R$4:$AA$4)</f>
        <v>0.11155014305215571</v>
      </c>
      <c r="AD675" s="12">
        <f>SUMPRODUCT(Table134[[#This Row],[SibSp]:[Ones]],$R$5:$AA$5)</f>
        <v>-0.87722347080141527</v>
      </c>
      <c r="AE675" s="11">
        <f t="shared" si="30"/>
        <v>0.11155014305215571</v>
      </c>
      <c r="AF675" s="11">
        <f t="shared" si="31"/>
        <v>0</v>
      </c>
      <c r="AG675" s="11">
        <f t="shared" si="32"/>
        <v>0.11155014305215571</v>
      </c>
      <c r="AH675" s="11">
        <f>(Table134[[#This Row],[Survived]]-AG675)^2</f>
        <v>1.2443434414956404E-2</v>
      </c>
    </row>
    <row r="676" spans="1:34" x14ac:dyDescent="0.25">
      <c r="A676" s="4">
        <v>0</v>
      </c>
      <c r="B676" s="4" t="s">
        <v>9</v>
      </c>
      <c r="C676" s="4">
        <v>3</v>
      </c>
      <c r="D676" s="4" t="s">
        <v>8</v>
      </c>
      <c r="E676" s="4">
        <v>17</v>
      </c>
      <c r="F676" s="5">
        <v>8.6624999999999996</v>
      </c>
      <c r="G676" s="4">
        <v>0</v>
      </c>
      <c r="H676" s="4">
        <v>0</v>
      </c>
      <c r="I676" s="11">
        <f>Table134[[#This Row],[Age]]/$E$1</f>
        <v>0.21249999999999999</v>
      </c>
      <c r="J676" s="11">
        <f>LOG10(Table134[[#This Row],[Fare]]+1)</f>
        <v>0.98508950692638131</v>
      </c>
      <c r="K676" s="4">
        <f>IF(Table134[[#This Row],[Pclass]]=1,1,0)</f>
        <v>0</v>
      </c>
      <c r="L676" s="4">
        <f>IF(Table134[[#This Row],[Pclass]]=2,1,0)</f>
        <v>0</v>
      </c>
      <c r="M676" s="4">
        <f>IF(Table134[[#This Row],[Embarked]]="S",1,0)</f>
        <v>1</v>
      </c>
      <c r="N676" s="4">
        <f>IF(Table134[[#This Row],[Embarked]]="C",1,0)</f>
        <v>0</v>
      </c>
      <c r="O676" s="4">
        <f>IF(Table134[[#This Row],[Sex]]="male",1,0)</f>
        <v>1</v>
      </c>
      <c r="P676" s="4">
        <v>1</v>
      </c>
      <c r="AC676" s="12">
        <f>SUMPRODUCT(Table13[[#This Row],[SibSp]:[Ones]],$R$4:$AA$4)</f>
        <v>0.17558848417652329</v>
      </c>
      <c r="AD676" s="12">
        <f>SUMPRODUCT(Table134[[#This Row],[SibSp]:[Ones]],$R$5:$AA$5)</f>
        <v>-1.5648314530298515</v>
      </c>
      <c r="AE676" s="11">
        <f t="shared" si="30"/>
        <v>0.17558848417652329</v>
      </c>
      <c r="AF676" s="11">
        <f t="shared" si="31"/>
        <v>0</v>
      </c>
      <c r="AG676" s="11">
        <f t="shared" si="32"/>
        <v>0.17558848417652329</v>
      </c>
      <c r="AH676" s="11">
        <f>(Table134[[#This Row],[Survived]]-AG676)^2</f>
        <v>3.0831315775409169E-2</v>
      </c>
    </row>
    <row r="677" spans="1:34" x14ac:dyDescent="0.25">
      <c r="A677" s="4">
        <v>0</v>
      </c>
      <c r="B677" s="4" t="s">
        <v>9</v>
      </c>
      <c r="C677" s="4">
        <v>3</v>
      </c>
      <c r="D677" s="4" t="s">
        <v>8</v>
      </c>
      <c r="E677" s="4">
        <v>42</v>
      </c>
      <c r="F677" s="5">
        <v>7.55</v>
      </c>
      <c r="G677" s="4">
        <v>0</v>
      </c>
      <c r="H677" s="4">
        <v>0</v>
      </c>
      <c r="I677" s="11">
        <f>Table134[[#This Row],[Age]]/$E$1</f>
        <v>0.52500000000000002</v>
      </c>
      <c r="J677" s="11">
        <f>LOG10(Table134[[#This Row],[Fare]]+1)</f>
        <v>0.9319661147281727</v>
      </c>
      <c r="K677" s="4">
        <f>IF(Table134[[#This Row],[Pclass]]=1,1,0)</f>
        <v>0</v>
      </c>
      <c r="L677" s="4">
        <f>IF(Table134[[#This Row],[Pclass]]=2,1,0)</f>
        <v>0</v>
      </c>
      <c r="M677" s="4">
        <f>IF(Table134[[#This Row],[Embarked]]="S",1,0)</f>
        <v>1</v>
      </c>
      <c r="N677" s="4">
        <f>IF(Table134[[#This Row],[Embarked]]="C",1,0)</f>
        <v>0</v>
      </c>
      <c r="O677" s="4">
        <f>IF(Table134[[#This Row],[Sex]]="male",1,0)</f>
        <v>1</v>
      </c>
      <c r="P677" s="4">
        <v>1</v>
      </c>
      <c r="AC677" s="12">
        <f>SUMPRODUCT(Table13[[#This Row],[SibSp]:[Ones]],$R$4:$AA$4)</f>
        <v>-7.9197318066445144E-3</v>
      </c>
      <c r="AD677" s="12">
        <f>SUMPRODUCT(Table134[[#This Row],[SibSp]:[Ones]],$R$5:$AA$5)</f>
        <v>-1.5005473898145605</v>
      </c>
      <c r="AE677" s="11">
        <f t="shared" si="30"/>
        <v>0</v>
      </c>
      <c r="AF677" s="11">
        <f t="shared" si="31"/>
        <v>0</v>
      </c>
      <c r="AG677" s="11">
        <f t="shared" si="32"/>
        <v>0</v>
      </c>
      <c r="AH677" s="11">
        <f>(Table134[[#This Row],[Survived]]-AG677)^2</f>
        <v>0</v>
      </c>
    </row>
    <row r="678" spans="1:34" x14ac:dyDescent="0.25">
      <c r="A678" s="4">
        <v>0</v>
      </c>
      <c r="B678" s="4" t="s">
        <v>11</v>
      </c>
      <c r="C678" s="4">
        <v>3</v>
      </c>
      <c r="D678" s="4" t="s">
        <v>8</v>
      </c>
      <c r="E678" s="4">
        <v>35</v>
      </c>
      <c r="F678" s="5">
        <v>7.8958000000000004</v>
      </c>
      <c r="G678" s="4">
        <v>0</v>
      </c>
      <c r="H678" s="4">
        <v>0</v>
      </c>
      <c r="I678" s="11">
        <f>Table134[[#This Row],[Age]]/$E$1</f>
        <v>0.4375</v>
      </c>
      <c r="J678" s="11">
        <f>LOG10(Table134[[#This Row],[Fare]]+1)</f>
        <v>0.94918501031343461</v>
      </c>
      <c r="K678" s="4">
        <f>IF(Table134[[#This Row],[Pclass]]=1,1,0)</f>
        <v>0</v>
      </c>
      <c r="L678" s="4">
        <f>IF(Table134[[#This Row],[Pclass]]=2,1,0)</f>
        <v>0</v>
      </c>
      <c r="M678" s="4">
        <f>IF(Table134[[#This Row],[Embarked]]="S",1,0)</f>
        <v>0</v>
      </c>
      <c r="N678" s="4">
        <f>IF(Table134[[#This Row],[Embarked]]="C",1,0)</f>
        <v>1</v>
      </c>
      <c r="O678" s="4">
        <f>IF(Table134[[#This Row],[Sex]]="male",1,0)</f>
        <v>1</v>
      </c>
      <c r="P678" s="4">
        <v>1</v>
      </c>
      <c r="AC678" s="12">
        <f>SUMPRODUCT(Table13[[#This Row],[SibSp]:[Ones]],$R$4:$AA$4)</f>
        <v>0.11166211096655387</v>
      </c>
      <c r="AD678" s="12">
        <f>SUMPRODUCT(Table134[[#This Row],[SibSp]:[Ones]],$R$5:$AA$5)</f>
        <v>-0.92493185902735042</v>
      </c>
      <c r="AE678" s="11">
        <f t="shared" si="30"/>
        <v>0.11166211096655387</v>
      </c>
      <c r="AF678" s="11">
        <f t="shared" si="31"/>
        <v>0</v>
      </c>
      <c r="AG678" s="11">
        <f t="shared" si="32"/>
        <v>0.11166211096655387</v>
      </c>
      <c r="AH678" s="11">
        <f>(Table134[[#This Row],[Survived]]-AG678)^2</f>
        <v>1.2468427025506991E-2</v>
      </c>
    </row>
    <row r="679" spans="1:34" x14ac:dyDescent="0.25">
      <c r="A679" s="4">
        <v>0</v>
      </c>
      <c r="B679" s="4" t="s">
        <v>9</v>
      </c>
      <c r="C679" s="4">
        <v>2</v>
      </c>
      <c r="D679" s="4" t="s">
        <v>8</v>
      </c>
      <c r="E679" s="4">
        <v>28</v>
      </c>
      <c r="F679" s="5">
        <v>33</v>
      </c>
      <c r="G679" s="4">
        <v>0</v>
      </c>
      <c r="H679" s="4">
        <v>1</v>
      </c>
      <c r="I679" s="11">
        <f>Table134[[#This Row],[Age]]/$E$1</f>
        <v>0.35</v>
      </c>
      <c r="J679" s="11">
        <f>LOG10(Table134[[#This Row],[Fare]]+1)</f>
        <v>1.5314789170422551</v>
      </c>
      <c r="K679" s="4">
        <f>IF(Table134[[#This Row],[Pclass]]=1,1,0)</f>
        <v>0</v>
      </c>
      <c r="L679" s="4">
        <f>IF(Table134[[#This Row],[Pclass]]=2,1,0)</f>
        <v>1</v>
      </c>
      <c r="M679" s="4">
        <f>IF(Table134[[#This Row],[Embarked]]="S",1,0)</f>
        <v>1</v>
      </c>
      <c r="N679" s="4">
        <f>IF(Table134[[#This Row],[Embarked]]="C",1,0)</f>
        <v>0</v>
      </c>
      <c r="O679" s="4">
        <f>IF(Table134[[#This Row],[Sex]]="male",1,0)</f>
        <v>1</v>
      </c>
      <c r="P679" s="4">
        <v>1</v>
      </c>
      <c r="AC679" s="12">
        <f>SUMPRODUCT(Table13[[#This Row],[SibSp]:[Ones]],$R$4:$AA$4)</f>
        <v>0.30568420346528652</v>
      </c>
      <c r="AD679" s="12">
        <f>SUMPRODUCT(Table134[[#This Row],[SibSp]:[Ones]],$R$5:$AA$5)</f>
        <v>-2.2182336135406926</v>
      </c>
      <c r="AE679" s="11">
        <f t="shared" si="30"/>
        <v>0.30568420346528652</v>
      </c>
      <c r="AF679" s="11">
        <f t="shared" si="31"/>
        <v>0</v>
      </c>
      <c r="AG679" s="11">
        <f t="shared" si="32"/>
        <v>0.30568420346528652</v>
      </c>
      <c r="AH679" s="11">
        <f>(Table134[[#This Row],[Survived]]-AG679)^2</f>
        <v>9.3442832248206681E-2</v>
      </c>
    </row>
    <row r="680" spans="1:34" x14ac:dyDescent="0.25">
      <c r="A680" s="4">
        <v>0</v>
      </c>
      <c r="B680" s="4" t="s">
        <v>9</v>
      </c>
      <c r="C680" s="4">
        <v>3</v>
      </c>
      <c r="D680" s="4" t="s">
        <v>8</v>
      </c>
      <c r="E680" s="4">
        <v>4</v>
      </c>
      <c r="F680" s="5">
        <v>31.274999999999999</v>
      </c>
      <c r="G680" s="4">
        <v>4</v>
      </c>
      <c r="H680" s="4">
        <v>2</v>
      </c>
      <c r="I680" s="11">
        <f>Table134[[#This Row],[Age]]/$E$1</f>
        <v>0.05</v>
      </c>
      <c r="J680" s="11">
        <f>LOG10(Table134[[#This Row],[Fare]]+1)</f>
        <v>1.5088662509384578</v>
      </c>
      <c r="K680" s="4">
        <f>IF(Table134[[#This Row],[Pclass]]=1,1,0)</f>
        <v>0</v>
      </c>
      <c r="L680" s="4">
        <f>IF(Table134[[#This Row],[Pclass]]=2,1,0)</f>
        <v>0</v>
      </c>
      <c r="M680" s="4">
        <f>IF(Table134[[#This Row],[Embarked]]="S",1,0)</f>
        <v>1</v>
      </c>
      <c r="N680" s="4">
        <f>IF(Table134[[#This Row],[Embarked]]="C",1,0)</f>
        <v>0</v>
      </c>
      <c r="O680" s="4">
        <f>IF(Table134[[#This Row],[Sex]]="male",1,0)</f>
        <v>1</v>
      </c>
      <c r="P680" s="4">
        <v>1</v>
      </c>
      <c r="AC680" s="12">
        <f>SUMPRODUCT(Table13[[#This Row],[SibSp]:[Ones]],$R$4:$AA$4)</f>
        <v>3.5759060131267728E-2</v>
      </c>
      <c r="AD680" s="12">
        <f>SUMPRODUCT(Table134[[#This Row],[SibSp]:[Ones]],$R$5:$AA$5)</f>
        <v>-3.1407533598405877</v>
      </c>
      <c r="AE680" s="11">
        <f t="shared" si="30"/>
        <v>3.5759060131267728E-2</v>
      </c>
      <c r="AF680" s="11">
        <f t="shared" si="31"/>
        <v>0</v>
      </c>
      <c r="AG680" s="11">
        <f t="shared" si="32"/>
        <v>3.5759060131267728E-2</v>
      </c>
      <c r="AH680" s="11">
        <f>(Table134[[#This Row],[Survived]]-AG680)^2</f>
        <v>1.2787103814716212E-3</v>
      </c>
    </row>
    <row r="681" spans="1:34" x14ac:dyDescent="0.25">
      <c r="A681" s="4">
        <v>0</v>
      </c>
      <c r="B681" s="4" t="s">
        <v>9</v>
      </c>
      <c r="C681" s="4">
        <v>3</v>
      </c>
      <c r="D681" s="4" t="s">
        <v>8</v>
      </c>
      <c r="E681" s="4">
        <v>74</v>
      </c>
      <c r="F681" s="5">
        <v>7.7750000000000004</v>
      </c>
      <c r="G681" s="4">
        <v>0</v>
      </c>
      <c r="H681" s="4">
        <v>0</v>
      </c>
      <c r="I681" s="11">
        <f>Table134[[#This Row],[Age]]/$E$1</f>
        <v>0.92500000000000004</v>
      </c>
      <c r="J681" s="11">
        <f>LOG10(Table134[[#This Row],[Fare]]+1)</f>
        <v>0.94324712513786169</v>
      </c>
      <c r="K681" s="4">
        <f>IF(Table134[[#This Row],[Pclass]]=1,1,0)</f>
        <v>0</v>
      </c>
      <c r="L681" s="4">
        <f>IF(Table134[[#This Row],[Pclass]]=2,1,0)</f>
        <v>0</v>
      </c>
      <c r="M681" s="4">
        <f>IF(Table134[[#This Row],[Embarked]]="S",1,0)</f>
        <v>1</v>
      </c>
      <c r="N681" s="4">
        <f>IF(Table134[[#This Row],[Embarked]]="C",1,0)</f>
        <v>0</v>
      </c>
      <c r="O681" s="4">
        <f>IF(Table134[[#This Row],[Sex]]="male",1,0)</f>
        <v>1</v>
      </c>
      <c r="P681" s="4">
        <v>1</v>
      </c>
      <c r="AC681" s="12">
        <f>SUMPRODUCT(Table13[[#This Row],[SibSp]:[Ones]],$R$4:$AA$4)</f>
        <v>-0.23900611756754564</v>
      </c>
      <c r="AD681" s="12">
        <f>SUMPRODUCT(Table134[[#This Row],[SibSp]:[Ones]],$R$5:$AA$5)</f>
        <v>-1.4675428283961762</v>
      </c>
      <c r="AE681" s="11">
        <f t="shared" si="30"/>
        <v>0</v>
      </c>
      <c r="AF681" s="11">
        <f t="shared" si="31"/>
        <v>0</v>
      </c>
      <c r="AG681" s="11">
        <f t="shared" si="32"/>
        <v>0</v>
      </c>
      <c r="AH681" s="11">
        <f>(Table134[[#This Row],[Survived]]-AG681)^2</f>
        <v>0</v>
      </c>
    </row>
    <row r="682" spans="1:34" x14ac:dyDescent="0.25">
      <c r="A682" s="4">
        <v>0</v>
      </c>
      <c r="B682" s="4" t="s">
        <v>11</v>
      </c>
      <c r="C682" s="4">
        <v>3</v>
      </c>
      <c r="D682" s="4" t="s">
        <v>10</v>
      </c>
      <c r="E682" s="4">
        <v>9</v>
      </c>
      <c r="F682" s="5">
        <v>15.245799999999999</v>
      </c>
      <c r="G682" s="4">
        <v>1</v>
      </c>
      <c r="H682" s="4">
        <v>1</v>
      </c>
      <c r="I682" s="11">
        <f>Table134[[#This Row],[Age]]/$E$1</f>
        <v>0.1125</v>
      </c>
      <c r="J682" s="11">
        <f>LOG10(Table134[[#This Row],[Fare]]+1)</f>
        <v>1.2107411023865056</v>
      </c>
      <c r="K682" s="4">
        <f>IF(Table134[[#This Row],[Pclass]]=1,1,0)</f>
        <v>0</v>
      </c>
      <c r="L682" s="4">
        <f>IF(Table134[[#This Row],[Pclass]]=2,1,0)</f>
        <v>0</v>
      </c>
      <c r="M682" s="4">
        <f>IF(Table134[[#This Row],[Embarked]]="S",1,0)</f>
        <v>0</v>
      </c>
      <c r="N682" s="4">
        <f>IF(Table134[[#This Row],[Embarked]]="C",1,0)</f>
        <v>1</v>
      </c>
      <c r="O682" s="4">
        <f>IF(Table134[[#This Row],[Sex]]="male",1,0)</f>
        <v>0</v>
      </c>
      <c r="P682" s="4">
        <v>1</v>
      </c>
      <c r="AC682" s="12">
        <f>SUMPRODUCT(Table13[[#This Row],[SibSp]:[Ones]],$R$4:$AA$4)</f>
        <v>0.72898495638595184</v>
      </c>
      <c r="AD682" s="12">
        <f>SUMPRODUCT(Table134[[#This Row],[SibSp]:[Ones]],$R$5:$AA$5)</f>
        <v>-1.5437106027334937</v>
      </c>
      <c r="AE682" s="11">
        <f t="shared" si="30"/>
        <v>0.72898495638595184</v>
      </c>
      <c r="AF682" s="11">
        <f t="shared" si="31"/>
        <v>0</v>
      </c>
      <c r="AG682" s="11">
        <f t="shared" si="32"/>
        <v>0.72898495638595184</v>
      </c>
      <c r="AH682" s="11">
        <f>(Table134[[#This Row],[Survived]]-AG682)^2</f>
        <v>0.53141906663702809</v>
      </c>
    </row>
    <row r="683" spans="1:34" x14ac:dyDescent="0.25">
      <c r="A683" s="4">
        <v>1</v>
      </c>
      <c r="B683" s="4" t="s">
        <v>9</v>
      </c>
      <c r="C683" s="4">
        <v>1</v>
      </c>
      <c r="D683" s="4" t="s">
        <v>10</v>
      </c>
      <c r="E683" s="4">
        <v>16</v>
      </c>
      <c r="F683" s="5">
        <v>39.4</v>
      </c>
      <c r="G683" s="4">
        <v>0</v>
      </c>
      <c r="H683" s="4">
        <v>1</v>
      </c>
      <c r="I683" s="11">
        <f>Table134[[#This Row],[Age]]/$E$1</f>
        <v>0.2</v>
      </c>
      <c r="J683" s="11">
        <f>LOG10(Table134[[#This Row],[Fare]]+1)</f>
        <v>1.6063813651106049</v>
      </c>
      <c r="K683" s="4">
        <f>IF(Table134[[#This Row],[Pclass]]=1,1,0)</f>
        <v>1</v>
      </c>
      <c r="L683" s="4">
        <f>IF(Table134[[#This Row],[Pclass]]=2,1,0)</f>
        <v>0</v>
      </c>
      <c r="M683" s="4">
        <f>IF(Table134[[#This Row],[Embarked]]="S",1,0)</f>
        <v>1</v>
      </c>
      <c r="N683" s="4">
        <f>IF(Table134[[#This Row],[Embarked]]="C",1,0)</f>
        <v>0</v>
      </c>
      <c r="O683" s="4">
        <f>IF(Table134[[#This Row],[Sex]]="male",1,0)</f>
        <v>0</v>
      </c>
      <c r="P683" s="4">
        <v>1</v>
      </c>
      <c r="AC683" s="12">
        <f>SUMPRODUCT(Table13[[#This Row],[SibSp]:[Ones]],$R$4:$AA$4)</f>
        <v>1.061311002249977</v>
      </c>
      <c r="AD683" s="12">
        <f>SUMPRODUCT(Table134[[#This Row],[SibSp]:[Ones]],$R$5:$AA$5)</f>
        <v>-2.4367680521812165</v>
      </c>
      <c r="AE683" s="11">
        <f t="shared" si="30"/>
        <v>1.061311002249977</v>
      </c>
      <c r="AF683" s="11">
        <f t="shared" si="31"/>
        <v>0</v>
      </c>
      <c r="AG683" s="11">
        <f t="shared" si="32"/>
        <v>1.061311002249977</v>
      </c>
      <c r="AH683" s="11">
        <f>(Table134[[#This Row],[Survived]]-AG683)^2</f>
        <v>3.759038996896683E-3</v>
      </c>
    </row>
    <row r="684" spans="1:34" x14ac:dyDescent="0.25">
      <c r="A684" s="4">
        <v>0</v>
      </c>
      <c r="B684" s="4" t="s">
        <v>9</v>
      </c>
      <c r="C684" s="4">
        <v>2</v>
      </c>
      <c r="D684" s="4" t="s">
        <v>10</v>
      </c>
      <c r="E684" s="4">
        <v>44</v>
      </c>
      <c r="F684" s="5">
        <v>26</v>
      </c>
      <c r="G684" s="4">
        <v>1</v>
      </c>
      <c r="H684" s="4">
        <v>0</v>
      </c>
      <c r="I684" s="11">
        <f>Table134[[#This Row],[Age]]/$E$1</f>
        <v>0.55000000000000004</v>
      </c>
      <c r="J684" s="11">
        <f>LOG10(Table134[[#This Row],[Fare]]+1)</f>
        <v>1.4313637641589874</v>
      </c>
      <c r="K684" s="4">
        <f>IF(Table134[[#This Row],[Pclass]]=1,1,0)</f>
        <v>0</v>
      </c>
      <c r="L684" s="4">
        <f>IF(Table134[[#This Row],[Pclass]]=2,1,0)</f>
        <v>1</v>
      </c>
      <c r="M684" s="4">
        <f>IF(Table134[[#This Row],[Embarked]]="S",1,0)</f>
        <v>1</v>
      </c>
      <c r="N684" s="4">
        <f>IF(Table134[[#This Row],[Embarked]]="C",1,0)</f>
        <v>0</v>
      </c>
      <c r="O684" s="4">
        <f>IF(Table134[[#This Row],[Sex]]="male",1,0)</f>
        <v>0</v>
      </c>
      <c r="P684" s="4">
        <v>1</v>
      </c>
      <c r="AC684" s="12">
        <f>SUMPRODUCT(Table13[[#This Row],[SibSp]:[Ones]],$R$4:$AA$4)</f>
        <v>0.63144385041103401</v>
      </c>
      <c r="AD684" s="12">
        <f>SUMPRODUCT(Table134[[#This Row],[SibSp]:[Ones]],$R$5:$AA$5)</f>
        <v>-1.784156850568166</v>
      </c>
      <c r="AE684" s="11">
        <f t="shared" si="30"/>
        <v>0.63144385041103401</v>
      </c>
      <c r="AF684" s="11">
        <f t="shared" si="31"/>
        <v>0</v>
      </c>
      <c r="AG684" s="11">
        <f t="shared" si="32"/>
        <v>0.63144385041103401</v>
      </c>
      <c r="AH684" s="11">
        <f>(Table134[[#This Row],[Survived]]-AG684)^2</f>
        <v>0.3987213362219123</v>
      </c>
    </row>
    <row r="685" spans="1:34" x14ac:dyDescent="0.25">
      <c r="A685" s="4">
        <v>1</v>
      </c>
      <c r="B685" s="4" t="s">
        <v>9</v>
      </c>
      <c r="C685" s="4">
        <v>3</v>
      </c>
      <c r="D685" s="4" t="s">
        <v>10</v>
      </c>
      <c r="E685" s="4">
        <v>18</v>
      </c>
      <c r="F685" s="5">
        <v>9.35</v>
      </c>
      <c r="G685" s="4">
        <v>0</v>
      </c>
      <c r="H685" s="4">
        <v>1</v>
      </c>
      <c r="I685" s="11">
        <f>Table134[[#This Row],[Age]]/$E$1</f>
        <v>0.22500000000000001</v>
      </c>
      <c r="J685" s="11">
        <f>LOG10(Table134[[#This Row],[Fare]]+1)</f>
        <v>1.0149403497929366</v>
      </c>
      <c r="K685" s="4">
        <f>IF(Table134[[#This Row],[Pclass]]=1,1,0)</f>
        <v>0</v>
      </c>
      <c r="L685" s="4">
        <f>IF(Table134[[#This Row],[Pclass]]=2,1,0)</f>
        <v>0</v>
      </c>
      <c r="M685" s="4">
        <f>IF(Table134[[#This Row],[Embarked]]="S",1,0)</f>
        <v>1</v>
      </c>
      <c r="N685" s="4">
        <f>IF(Table134[[#This Row],[Embarked]]="C",1,0)</f>
        <v>0</v>
      </c>
      <c r="O685" s="4">
        <f>IF(Table134[[#This Row],[Sex]]="male",1,0)</f>
        <v>0</v>
      </c>
      <c r="P685" s="4">
        <v>1</v>
      </c>
      <c r="AC685" s="12">
        <f>SUMPRODUCT(Table13[[#This Row],[SibSp]:[Ones]],$R$4:$AA$4)</f>
        <v>0.64367191791872891</v>
      </c>
      <c r="AD685" s="12">
        <f>SUMPRODUCT(Table134[[#This Row],[SibSp]:[Ones]],$R$5:$AA$5)</f>
        <v>-1.8911782285931176</v>
      </c>
      <c r="AE685" s="11">
        <f t="shared" si="30"/>
        <v>0.64367191791872891</v>
      </c>
      <c r="AF685" s="11">
        <f t="shared" si="31"/>
        <v>0</v>
      </c>
      <c r="AG685" s="11">
        <f t="shared" si="32"/>
        <v>0.64367191791872891</v>
      </c>
      <c r="AH685" s="11">
        <f>(Table134[[#This Row],[Survived]]-AG685)^2</f>
        <v>0.12696970207971706</v>
      </c>
    </row>
    <row r="686" spans="1:34" x14ac:dyDescent="0.25">
      <c r="A686" s="4">
        <v>1</v>
      </c>
      <c r="B686" s="4" t="s">
        <v>9</v>
      </c>
      <c r="C686" s="4">
        <v>1</v>
      </c>
      <c r="D686" s="4" t="s">
        <v>10</v>
      </c>
      <c r="E686" s="4">
        <v>45</v>
      </c>
      <c r="F686" s="5">
        <v>164.86670000000001</v>
      </c>
      <c r="G686" s="4">
        <v>1</v>
      </c>
      <c r="H686" s="4">
        <v>1</v>
      </c>
      <c r="I686" s="11">
        <f>Table134[[#This Row],[Age]]/$E$1</f>
        <v>0.5625</v>
      </c>
      <c r="J686" s="11">
        <f>LOG10(Table134[[#This Row],[Fare]]+1)</f>
        <v>2.2197592042409209</v>
      </c>
      <c r="K686" s="4">
        <f>IF(Table134[[#This Row],[Pclass]]=1,1,0)</f>
        <v>1</v>
      </c>
      <c r="L686" s="4">
        <f>IF(Table134[[#This Row],[Pclass]]=2,1,0)</f>
        <v>0</v>
      </c>
      <c r="M686" s="4">
        <f>IF(Table134[[#This Row],[Embarked]]="S",1,0)</f>
        <v>1</v>
      </c>
      <c r="N686" s="4">
        <f>IF(Table134[[#This Row],[Embarked]]="C",1,0)</f>
        <v>0</v>
      </c>
      <c r="O686" s="4">
        <f>IF(Table134[[#This Row],[Sex]]="male",1,0)</f>
        <v>0</v>
      </c>
      <c r="P686" s="4">
        <v>1</v>
      </c>
      <c r="AC686" s="12">
        <f>SUMPRODUCT(Table13[[#This Row],[SibSp]:[Ones]],$R$4:$AA$4)</f>
        <v>0.82351617051104575</v>
      </c>
      <c r="AD686" s="12">
        <f>SUMPRODUCT(Table134[[#This Row],[SibSp]:[Ones]],$R$5:$AA$5)</f>
        <v>-2.8964147791931056</v>
      </c>
      <c r="AE686" s="11">
        <f t="shared" si="30"/>
        <v>0.82351617051104575</v>
      </c>
      <c r="AF686" s="11">
        <f t="shared" si="31"/>
        <v>0</v>
      </c>
      <c r="AG686" s="11">
        <f t="shared" si="32"/>
        <v>0.82351617051104575</v>
      </c>
      <c r="AH686" s="11">
        <f>(Table134[[#This Row],[Survived]]-AG686)^2</f>
        <v>3.1146542071086275E-2</v>
      </c>
    </row>
    <row r="687" spans="1:34" x14ac:dyDescent="0.25">
      <c r="A687" s="4">
        <v>1</v>
      </c>
      <c r="B687" s="4" t="s">
        <v>9</v>
      </c>
      <c r="C687" s="4">
        <v>1</v>
      </c>
      <c r="D687" s="4" t="s">
        <v>8</v>
      </c>
      <c r="E687" s="4">
        <v>51</v>
      </c>
      <c r="F687" s="5">
        <v>26.55</v>
      </c>
      <c r="G687" s="4">
        <v>0</v>
      </c>
      <c r="H687" s="4">
        <v>0</v>
      </c>
      <c r="I687" s="11">
        <f>Table134[[#This Row],[Age]]/$E$1</f>
        <v>0.63749999999999996</v>
      </c>
      <c r="J687" s="11">
        <f>LOG10(Table134[[#This Row],[Fare]]+1)</f>
        <v>1.4401216031878039</v>
      </c>
      <c r="K687" s="4">
        <f>IF(Table134[[#This Row],[Pclass]]=1,1,0)</f>
        <v>1</v>
      </c>
      <c r="L687" s="4">
        <f>IF(Table134[[#This Row],[Pclass]]=2,1,0)</f>
        <v>0</v>
      </c>
      <c r="M687" s="4">
        <f>IF(Table134[[#This Row],[Embarked]]="S",1,0)</f>
        <v>1</v>
      </c>
      <c r="N687" s="4">
        <f>IF(Table134[[#This Row],[Embarked]]="C",1,0)</f>
        <v>0</v>
      </c>
      <c r="O687" s="4">
        <f>IF(Table134[[#This Row],[Sex]]="male",1,0)</f>
        <v>1</v>
      </c>
      <c r="P687" s="4">
        <v>1</v>
      </c>
      <c r="AC687" s="12">
        <f>SUMPRODUCT(Table13[[#This Row],[SibSp]:[Ones]],$R$4:$AA$4)</f>
        <v>0.32610094968859776</v>
      </c>
      <c r="AD687" s="12">
        <f>SUMPRODUCT(Table134[[#This Row],[SibSp]:[Ones]],$R$5:$AA$5)</f>
        <v>-1.9806119746676678</v>
      </c>
      <c r="AE687" s="11">
        <f t="shared" si="30"/>
        <v>0.32610094968859776</v>
      </c>
      <c r="AF687" s="11">
        <f t="shared" si="31"/>
        <v>0</v>
      </c>
      <c r="AG687" s="11">
        <f t="shared" si="32"/>
        <v>0.32610094968859776</v>
      </c>
      <c r="AH687" s="11">
        <f>(Table134[[#This Row],[Survived]]-AG687)^2</f>
        <v>0.45413993001060976</v>
      </c>
    </row>
    <row r="688" spans="1:34" x14ac:dyDescent="0.25">
      <c r="A688" s="4">
        <v>1</v>
      </c>
      <c r="B688" s="4" t="s">
        <v>11</v>
      </c>
      <c r="C688" s="4">
        <v>3</v>
      </c>
      <c r="D688" s="4" t="s">
        <v>10</v>
      </c>
      <c r="E688" s="4">
        <v>24</v>
      </c>
      <c r="F688" s="5">
        <v>19.258299999999998</v>
      </c>
      <c r="G688" s="4">
        <v>0</v>
      </c>
      <c r="H688" s="4">
        <v>3</v>
      </c>
      <c r="I688" s="11">
        <f>Table134[[#This Row],[Age]]/$E$1</f>
        <v>0.3</v>
      </c>
      <c r="J688" s="11">
        <f>LOG10(Table134[[#This Row],[Fare]]+1)</f>
        <v>1.3066029982011584</v>
      </c>
      <c r="K688" s="4">
        <f>IF(Table134[[#This Row],[Pclass]]=1,1,0)</f>
        <v>0</v>
      </c>
      <c r="L688" s="4">
        <f>IF(Table134[[#This Row],[Pclass]]=2,1,0)</f>
        <v>0</v>
      </c>
      <c r="M688" s="4">
        <f>IF(Table134[[#This Row],[Embarked]]="S",1,0)</f>
        <v>0</v>
      </c>
      <c r="N688" s="4">
        <f>IF(Table134[[#This Row],[Embarked]]="C",1,0)</f>
        <v>1</v>
      </c>
      <c r="O688" s="4">
        <f>IF(Table134[[#This Row],[Sex]]="male",1,0)</f>
        <v>0</v>
      </c>
      <c r="P688" s="4">
        <v>1</v>
      </c>
      <c r="AC688" s="12">
        <f>SUMPRODUCT(Table13[[#This Row],[SibSp]:[Ones]],$R$4:$AA$4)</f>
        <v>0.65252132382428019</v>
      </c>
      <c r="AD688" s="12">
        <f>SUMPRODUCT(Table134[[#This Row],[SibSp]:[Ones]],$R$5:$AA$5)</f>
        <v>-2.245419674419336</v>
      </c>
      <c r="AE688" s="11">
        <f t="shared" si="30"/>
        <v>0.65252132382428019</v>
      </c>
      <c r="AF688" s="11">
        <f t="shared" si="31"/>
        <v>0</v>
      </c>
      <c r="AG688" s="11">
        <f t="shared" si="32"/>
        <v>0.65252132382428019</v>
      </c>
      <c r="AH688" s="11">
        <f>(Table134[[#This Row],[Survived]]-AG688)^2</f>
        <v>0.12074143039683076</v>
      </c>
    </row>
    <row r="689" spans="1:34" x14ac:dyDescent="0.25">
      <c r="A689" s="4">
        <v>0</v>
      </c>
      <c r="B689" s="4" t="s">
        <v>9</v>
      </c>
      <c r="C689" s="4">
        <v>3</v>
      </c>
      <c r="D689" s="4" t="s">
        <v>8</v>
      </c>
      <c r="E689" s="4">
        <v>41</v>
      </c>
      <c r="F689" s="5">
        <v>14.1083</v>
      </c>
      <c r="G689" s="4">
        <v>2</v>
      </c>
      <c r="H689" s="4">
        <v>0</v>
      </c>
      <c r="I689" s="11">
        <f>Table134[[#This Row],[Age]]/$E$1</f>
        <v>0.51249999999999996</v>
      </c>
      <c r="J689" s="11">
        <f>LOG10(Table134[[#This Row],[Fare]]+1)</f>
        <v>1.1792155998681575</v>
      </c>
      <c r="K689" s="4">
        <f>IF(Table134[[#This Row],[Pclass]]=1,1,0)</f>
        <v>0</v>
      </c>
      <c r="L689" s="4">
        <f>IF(Table134[[#This Row],[Pclass]]=2,1,0)</f>
        <v>0</v>
      </c>
      <c r="M689" s="4">
        <f>IF(Table134[[#This Row],[Embarked]]="S",1,0)</f>
        <v>1</v>
      </c>
      <c r="N689" s="4">
        <f>IF(Table134[[#This Row],[Embarked]]="C",1,0)</f>
        <v>0</v>
      </c>
      <c r="O689" s="4">
        <f>IF(Table134[[#This Row],[Sex]]="male",1,0)</f>
        <v>1</v>
      </c>
      <c r="P689" s="4">
        <v>1</v>
      </c>
      <c r="AC689" s="12">
        <f>SUMPRODUCT(Table13[[#This Row],[SibSp]:[Ones]],$R$4:$AA$4)</f>
        <v>-0.1034465742874523</v>
      </c>
      <c r="AD689" s="12">
        <f>SUMPRODUCT(Table134[[#This Row],[SibSp]:[Ones]],$R$5:$AA$5)</f>
        <v>-1.8847699965675646</v>
      </c>
      <c r="AE689" s="11">
        <f t="shared" si="30"/>
        <v>0</v>
      </c>
      <c r="AF689" s="11">
        <f t="shared" si="31"/>
        <v>0</v>
      </c>
      <c r="AG689" s="11">
        <f t="shared" si="32"/>
        <v>0</v>
      </c>
      <c r="AH689" s="11">
        <f>(Table134[[#This Row],[Survived]]-AG689)^2</f>
        <v>0</v>
      </c>
    </row>
    <row r="690" spans="1:34" x14ac:dyDescent="0.25">
      <c r="A690" s="4">
        <v>0</v>
      </c>
      <c r="B690" s="4" t="s">
        <v>9</v>
      </c>
      <c r="C690" s="4">
        <v>2</v>
      </c>
      <c r="D690" s="4" t="s">
        <v>8</v>
      </c>
      <c r="E690" s="4">
        <v>21</v>
      </c>
      <c r="F690" s="5">
        <v>11.5</v>
      </c>
      <c r="G690" s="4">
        <v>1</v>
      </c>
      <c r="H690" s="4">
        <v>0</v>
      </c>
      <c r="I690" s="11">
        <f>Table134[[#This Row],[Age]]/$E$1</f>
        <v>0.26250000000000001</v>
      </c>
      <c r="J690" s="11">
        <f>LOG10(Table134[[#This Row],[Fare]]+1)</f>
        <v>1.0969100130080565</v>
      </c>
      <c r="K690" s="4">
        <f>IF(Table134[[#This Row],[Pclass]]=1,1,0)</f>
        <v>0</v>
      </c>
      <c r="L690" s="4">
        <f>IF(Table134[[#This Row],[Pclass]]=2,1,0)</f>
        <v>1</v>
      </c>
      <c r="M690" s="4">
        <f>IF(Table134[[#This Row],[Embarked]]="S",1,0)</f>
        <v>1</v>
      </c>
      <c r="N690" s="4">
        <f>IF(Table134[[#This Row],[Embarked]]="C",1,0)</f>
        <v>0</v>
      </c>
      <c r="O690" s="4">
        <f>IF(Table134[[#This Row],[Sex]]="male",1,0)</f>
        <v>1</v>
      </c>
      <c r="P690" s="4">
        <v>1</v>
      </c>
      <c r="AC690" s="12">
        <f>SUMPRODUCT(Table13[[#This Row],[SibSp]:[Ones]],$R$4:$AA$4)</f>
        <v>0.29308704108758277</v>
      </c>
      <c r="AD690" s="12">
        <f>SUMPRODUCT(Table134[[#This Row],[SibSp]:[Ones]],$R$5:$AA$5)</f>
        <v>-1.6837443976818041</v>
      </c>
      <c r="AE690" s="11">
        <f t="shared" si="30"/>
        <v>0.29308704108758277</v>
      </c>
      <c r="AF690" s="11">
        <f t="shared" si="31"/>
        <v>0</v>
      </c>
      <c r="AG690" s="11">
        <f t="shared" si="32"/>
        <v>0.29308704108758277</v>
      </c>
      <c r="AH690" s="11">
        <f>(Table134[[#This Row],[Survived]]-AG690)^2</f>
        <v>8.5900013653474425E-2</v>
      </c>
    </row>
    <row r="691" spans="1:34" x14ac:dyDescent="0.25">
      <c r="A691" s="4">
        <v>1</v>
      </c>
      <c r="B691" s="4" t="s">
        <v>9</v>
      </c>
      <c r="C691" s="4">
        <v>1</v>
      </c>
      <c r="D691" s="4" t="s">
        <v>10</v>
      </c>
      <c r="E691" s="4">
        <v>48</v>
      </c>
      <c r="F691" s="5">
        <v>25.929200000000002</v>
      </c>
      <c r="G691" s="4">
        <v>0</v>
      </c>
      <c r="H691" s="4">
        <v>0</v>
      </c>
      <c r="I691" s="11">
        <f>Table134[[#This Row],[Age]]/$E$1</f>
        <v>0.6</v>
      </c>
      <c r="J691" s="11">
        <f>LOG10(Table134[[#This Row],[Fare]]+1)</f>
        <v>1.4302234517870693</v>
      </c>
      <c r="K691" s="4">
        <f>IF(Table134[[#This Row],[Pclass]]=1,1,0)</f>
        <v>1</v>
      </c>
      <c r="L691" s="4">
        <f>IF(Table134[[#This Row],[Pclass]]=2,1,0)</f>
        <v>0</v>
      </c>
      <c r="M691" s="4">
        <f>IF(Table134[[#This Row],[Embarked]]="S",1,0)</f>
        <v>1</v>
      </c>
      <c r="N691" s="4">
        <f>IF(Table134[[#This Row],[Embarked]]="C",1,0)</f>
        <v>0</v>
      </c>
      <c r="O691" s="4">
        <f>IF(Table134[[#This Row],[Sex]]="male",1,0)</f>
        <v>0</v>
      </c>
      <c r="P691" s="4">
        <v>1</v>
      </c>
      <c r="AC691" s="12">
        <f>SUMPRODUCT(Table13[[#This Row],[SibSp]:[Ones]],$R$4:$AA$4)</f>
        <v>0.83613183857300255</v>
      </c>
      <c r="AD691" s="12">
        <f>SUMPRODUCT(Table134[[#This Row],[SibSp]:[Ones]],$R$5:$AA$5)</f>
        <v>-1.8994921673246903</v>
      </c>
      <c r="AE691" s="11">
        <f t="shared" si="30"/>
        <v>0.83613183857300255</v>
      </c>
      <c r="AF691" s="11">
        <f t="shared" si="31"/>
        <v>0</v>
      </c>
      <c r="AG691" s="11">
        <f t="shared" si="32"/>
        <v>0.83613183857300255</v>
      </c>
      <c r="AH691" s="11">
        <f>(Table134[[#This Row],[Survived]]-AG691)^2</f>
        <v>2.6852774329464493E-2</v>
      </c>
    </row>
    <row r="692" spans="1:34" x14ac:dyDescent="0.25">
      <c r="A692" s="4">
        <v>0</v>
      </c>
      <c r="B692" s="4" t="s">
        <v>9</v>
      </c>
      <c r="C692" s="4">
        <v>2</v>
      </c>
      <c r="D692" s="4" t="s">
        <v>8</v>
      </c>
      <c r="E692" s="4">
        <v>24</v>
      </c>
      <c r="F692" s="5">
        <v>13</v>
      </c>
      <c r="G692" s="4">
        <v>0</v>
      </c>
      <c r="H692" s="4">
        <v>0</v>
      </c>
      <c r="I692" s="11">
        <f>Table134[[#This Row],[Age]]/$E$1</f>
        <v>0.3</v>
      </c>
      <c r="J692" s="11">
        <f>LOG10(Table134[[#This Row],[Fare]]+1)</f>
        <v>1.146128035678238</v>
      </c>
      <c r="K692" s="4">
        <f>IF(Table134[[#This Row],[Pclass]]=1,1,0)</f>
        <v>0</v>
      </c>
      <c r="L692" s="4">
        <f>IF(Table134[[#This Row],[Pclass]]=2,1,0)</f>
        <v>1</v>
      </c>
      <c r="M692" s="4">
        <f>IF(Table134[[#This Row],[Embarked]]="S",1,0)</f>
        <v>1</v>
      </c>
      <c r="N692" s="4">
        <f>IF(Table134[[#This Row],[Embarked]]="C",1,0)</f>
        <v>0</v>
      </c>
      <c r="O692" s="4">
        <f>IF(Table134[[#This Row],[Sex]]="male",1,0)</f>
        <v>1</v>
      </c>
      <c r="P692" s="4">
        <v>1</v>
      </c>
      <c r="AC692" s="12">
        <f>SUMPRODUCT(Table13[[#This Row],[SibSp]:[Ones]],$R$4:$AA$4)</f>
        <v>0.33104825648562364</v>
      </c>
      <c r="AD692" s="12">
        <f>SUMPRODUCT(Table134[[#This Row],[SibSp]:[Ones]],$R$5:$AA$5)</f>
        <v>-1.5959441990512648</v>
      </c>
      <c r="AE692" s="11">
        <f t="shared" si="30"/>
        <v>0.33104825648562364</v>
      </c>
      <c r="AF692" s="11">
        <f t="shared" si="31"/>
        <v>0</v>
      </c>
      <c r="AG692" s="11">
        <f t="shared" si="32"/>
        <v>0.33104825648562364</v>
      </c>
      <c r="AH692" s="11">
        <f>(Table134[[#This Row],[Survived]]-AG692)^2</f>
        <v>0.10959294812217125</v>
      </c>
    </row>
    <row r="693" spans="1:34" x14ac:dyDescent="0.25">
      <c r="A693" s="4">
        <v>1</v>
      </c>
      <c r="B693" s="4" t="s">
        <v>9</v>
      </c>
      <c r="C693" s="4">
        <v>2</v>
      </c>
      <c r="D693" s="4" t="s">
        <v>10</v>
      </c>
      <c r="E693" s="4">
        <v>42</v>
      </c>
      <c r="F693" s="5">
        <v>13</v>
      </c>
      <c r="G693" s="4">
        <v>0</v>
      </c>
      <c r="H693" s="4">
        <v>0</v>
      </c>
      <c r="I693" s="11">
        <f>Table134[[#This Row],[Age]]/$E$1</f>
        <v>0.52500000000000002</v>
      </c>
      <c r="J693" s="11">
        <f>LOG10(Table134[[#This Row],[Fare]]+1)</f>
        <v>1.146128035678238</v>
      </c>
      <c r="K693" s="4">
        <f>IF(Table134[[#This Row],[Pclass]]=1,1,0)</f>
        <v>0</v>
      </c>
      <c r="L693" s="4">
        <f>IF(Table134[[#This Row],[Pclass]]=2,1,0)</f>
        <v>1</v>
      </c>
      <c r="M693" s="4">
        <f>IF(Table134[[#This Row],[Embarked]]="S",1,0)</f>
        <v>1</v>
      </c>
      <c r="N693" s="4">
        <f>IF(Table134[[#This Row],[Embarked]]="C",1,0)</f>
        <v>0</v>
      </c>
      <c r="O693" s="4">
        <f>IF(Table134[[#This Row],[Sex]]="male",1,0)</f>
        <v>0</v>
      </c>
      <c r="P693" s="4">
        <v>1</v>
      </c>
      <c r="AC693" s="12">
        <f>SUMPRODUCT(Table13[[#This Row],[SibSp]:[Ones]],$R$4:$AA$4)</f>
        <v>0.68954842453118104</v>
      </c>
      <c r="AD693" s="12">
        <f>SUMPRODUCT(Table134[[#This Row],[SibSp]:[Ones]],$R$5:$AA$5)</f>
        <v>-1.4947160091828857</v>
      </c>
      <c r="AE693" s="11">
        <f t="shared" si="30"/>
        <v>0.68954842453118104</v>
      </c>
      <c r="AF693" s="11">
        <f t="shared" si="31"/>
        <v>0</v>
      </c>
      <c r="AG693" s="11">
        <f t="shared" si="32"/>
        <v>0.68954842453118104</v>
      </c>
      <c r="AH693" s="11">
        <f>(Table134[[#This Row],[Survived]]-AG693)^2</f>
        <v>9.6380180711071795E-2</v>
      </c>
    </row>
    <row r="694" spans="1:34" x14ac:dyDescent="0.25">
      <c r="A694" s="4">
        <v>1</v>
      </c>
      <c r="B694" s="4" t="s">
        <v>11</v>
      </c>
      <c r="C694" s="4">
        <v>2</v>
      </c>
      <c r="D694" s="4" t="s">
        <v>10</v>
      </c>
      <c r="E694" s="4">
        <v>27</v>
      </c>
      <c r="F694" s="5">
        <v>13.8583</v>
      </c>
      <c r="G694" s="4">
        <v>1</v>
      </c>
      <c r="H694" s="4">
        <v>0</v>
      </c>
      <c r="I694" s="11">
        <f>Table134[[#This Row],[Age]]/$E$1</f>
        <v>0.33750000000000002</v>
      </c>
      <c r="J694" s="11">
        <f>LOG10(Table134[[#This Row],[Fare]]+1)</f>
        <v>1.1719691228260605</v>
      </c>
      <c r="K694" s="4">
        <f>IF(Table134[[#This Row],[Pclass]]=1,1,0)</f>
        <v>0</v>
      </c>
      <c r="L694" s="4">
        <f>IF(Table134[[#This Row],[Pclass]]=2,1,0)</f>
        <v>1</v>
      </c>
      <c r="M694" s="4">
        <f>IF(Table134[[#This Row],[Embarked]]="S",1,0)</f>
        <v>0</v>
      </c>
      <c r="N694" s="4">
        <f>IF(Table134[[#This Row],[Embarked]]="C",1,0)</f>
        <v>1</v>
      </c>
      <c r="O694" s="4">
        <f>IF(Table134[[#This Row],[Sex]]="male",1,0)</f>
        <v>0</v>
      </c>
      <c r="P694" s="4">
        <v>1</v>
      </c>
      <c r="AC694" s="12">
        <f>SUMPRODUCT(Table13[[#This Row],[SibSp]:[Ones]],$R$4:$AA$4)</f>
        <v>0.81013629099723583</v>
      </c>
      <c r="AD694" s="12">
        <f>SUMPRODUCT(Table134[[#This Row],[SibSp]:[Ones]],$R$5:$AA$5)</f>
        <v>-1.0491062156817337</v>
      </c>
      <c r="AE694" s="11">
        <f t="shared" si="30"/>
        <v>0.81013629099723583</v>
      </c>
      <c r="AF694" s="11">
        <f t="shared" si="31"/>
        <v>0</v>
      </c>
      <c r="AG694" s="11">
        <f t="shared" si="32"/>
        <v>0.81013629099723583</v>
      </c>
      <c r="AH694" s="11">
        <f>(Table134[[#This Row],[Survived]]-AG694)^2</f>
        <v>3.6048227996286313E-2</v>
      </c>
    </row>
    <row r="695" spans="1:34" x14ac:dyDescent="0.25">
      <c r="A695" s="4">
        <v>0</v>
      </c>
      <c r="B695" s="4" t="s">
        <v>9</v>
      </c>
      <c r="C695" s="4">
        <v>1</v>
      </c>
      <c r="D695" s="4" t="s">
        <v>8</v>
      </c>
      <c r="E695" s="4">
        <v>31</v>
      </c>
      <c r="F695" s="5">
        <v>50.495800000000003</v>
      </c>
      <c r="G695" s="4">
        <v>0</v>
      </c>
      <c r="H695" s="4">
        <v>0</v>
      </c>
      <c r="I695" s="11">
        <f>Table134[[#This Row],[Age]]/$E$1</f>
        <v>0.38750000000000001</v>
      </c>
      <c r="J695" s="11">
        <f>LOG10(Table134[[#This Row],[Fare]]+1)</f>
        <v>1.7117718094061185</v>
      </c>
      <c r="K695" s="4">
        <f>IF(Table134[[#This Row],[Pclass]]=1,1,0)</f>
        <v>1</v>
      </c>
      <c r="L695" s="4">
        <f>IF(Table134[[#This Row],[Pclass]]=2,1,0)</f>
        <v>0</v>
      </c>
      <c r="M695" s="4">
        <f>IF(Table134[[#This Row],[Embarked]]="S",1,0)</f>
        <v>1</v>
      </c>
      <c r="N695" s="4">
        <f>IF(Table134[[#This Row],[Embarked]]="C",1,0)</f>
        <v>0</v>
      </c>
      <c r="O695" s="4">
        <f>IF(Table134[[#This Row],[Sex]]="male",1,0)</f>
        <v>1</v>
      </c>
      <c r="P695" s="4">
        <v>1</v>
      </c>
      <c r="AC695" s="12">
        <f>SUMPRODUCT(Table13[[#This Row],[SibSp]:[Ones]],$R$4:$AA$4)</f>
        <v>0.48390315498804487</v>
      </c>
      <c r="AD695" s="12">
        <f>SUMPRODUCT(Table134[[#This Row],[SibSp]:[Ones]],$R$5:$AA$5)</f>
        <v>-2.1744776039341067</v>
      </c>
      <c r="AE695" s="11">
        <f t="shared" si="30"/>
        <v>0.48390315498804487</v>
      </c>
      <c r="AF695" s="11">
        <f t="shared" si="31"/>
        <v>0</v>
      </c>
      <c r="AG695" s="11">
        <f t="shared" si="32"/>
        <v>0.48390315498804487</v>
      </c>
      <c r="AH695" s="11">
        <f>(Table134[[#This Row],[Survived]]-AG695)^2</f>
        <v>0.23416226340738377</v>
      </c>
    </row>
    <row r="696" spans="1:34" x14ac:dyDescent="0.25">
      <c r="A696" s="4">
        <v>1</v>
      </c>
      <c r="B696" s="4" t="s">
        <v>9</v>
      </c>
      <c r="C696" s="4">
        <v>3</v>
      </c>
      <c r="D696" s="4" t="s">
        <v>8</v>
      </c>
      <c r="E696" s="4">
        <v>4</v>
      </c>
      <c r="F696" s="5">
        <v>11.1333</v>
      </c>
      <c r="G696" s="4">
        <v>1</v>
      </c>
      <c r="H696" s="4">
        <v>1</v>
      </c>
      <c r="I696" s="11">
        <f>Table134[[#This Row],[Age]]/$E$1</f>
        <v>0.05</v>
      </c>
      <c r="J696" s="11">
        <f>LOG10(Table134[[#This Row],[Fare]]+1)</f>
        <v>1.0839789358110461</v>
      </c>
      <c r="K696" s="4">
        <f>IF(Table134[[#This Row],[Pclass]]=1,1,0)</f>
        <v>0</v>
      </c>
      <c r="L696" s="4">
        <f>IF(Table134[[#This Row],[Pclass]]=2,1,0)</f>
        <v>0</v>
      </c>
      <c r="M696" s="4">
        <f>IF(Table134[[#This Row],[Embarked]]="S",1,0)</f>
        <v>1</v>
      </c>
      <c r="N696" s="4">
        <f>IF(Table134[[#This Row],[Embarked]]="C",1,0)</f>
        <v>0</v>
      </c>
      <c r="O696" s="4">
        <f>IF(Table134[[#This Row],[Sex]]="male",1,0)</f>
        <v>1</v>
      </c>
      <c r="P696" s="4">
        <v>1</v>
      </c>
      <c r="AC696" s="12">
        <f>SUMPRODUCT(Table13[[#This Row],[SibSp]:[Ones]],$R$4:$AA$4)</f>
        <v>0.20221641536935042</v>
      </c>
      <c r="AD696" s="12">
        <f>SUMPRODUCT(Table134[[#This Row],[SibSp]:[Ones]],$R$5:$AA$5)</f>
        <v>-2.1449601357537684</v>
      </c>
      <c r="AE696" s="11">
        <f t="shared" si="30"/>
        <v>0.20221641536935042</v>
      </c>
      <c r="AF696" s="11">
        <f t="shared" si="31"/>
        <v>0</v>
      </c>
      <c r="AG696" s="11">
        <f t="shared" si="32"/>
        <v>0.20221641536935042</v>
      </c>
      <c r="AH696" s="11">
        <f>(Table134[[#This Row],[Survived]]-AG696)^2</f>
        <v>0.63645864790612883</v>
      </c>
    </row>
    <row r="697" spans="1:34" x14ac:dyDescent="0.25">
      <c r="A697" s="4">
        <v>0</v>
      </c>
      <c r="B697" s="4" t="s">
        <v>9</v>
      </c>
      <c r="C697" s="4">
        <v>3</v>
      </c>
      <c r="D697" s="4" t="s">
        <v>8</v>
      </c>
      <c r="E697" s="4">
        <v>26</v>
      </c>
      <c r="F697" s="5">
        <v>7.8958000000000004</v>
      </c>
      <c r="G697" s="4">
        <v>0</v>
      </c>
      <c r="H697" s="4">
        <v>0</v>
      </c>
      <c r="I697" s="11">
        <f>Table134[[#This Row],[Age]]/$E$1</f>
        <v>0.32500000000000001</v>
      </c>
      <c r="J697" s="11">
        <f>LOG10(Table134[[#This Row],[Fare]]+1)</f>
        <v>0.94918501031343461</v>
      </c>
      <c r="K697" s="4">
        <f>IF(Table134[[#This Row],[Pclass]]=1,1,0)</f>
        <v>0</v>
      </c>
      <c r="L697" s="4">
        <f>IF(Table134[[#This Row],[Pclass]]=2,1,0)</f>
        <v>0</v>
      </c>
      <c r="M697" s="4">
        <f>IF(Table134[[#This Row],[Embarked]]="S",1,0)</f>
        <v>1</v>
      </c>
      <c r="N697" s="4">
        <f>IF(Table134[[#This Row],[Embarked]]="C",1,0)</f>
        <v>0</v>
      </c>
      <c r="O697" s="4">
        <f>IF(Table134[[#This Row],[Sex]]="male",1,0)</f>
        <v>1</v>
      </c>
      <c r="P697" s="4">
        <v>1</v>
      </c>
      <c r="AC697" s="12">
        <f>SUMPRODUCT(Table13[[#This Row],[SibSp]:[Ones]],$R$4:$AA$4)</f>
        <v>0.10872034928454966</v>
      </c>
      <c r="AD697" s="12">
        <f>SUMPRODUCT(Table134[[#This Row],[SibSp]:[Ones]],$R$5:$AA$5)</f>
        <v>-1.5312588556855544</v>
      </c>
      <c r="AE697" s="11">
        <f t="shared" si="30"/>
        <v>0.10872034928454966</v>
      </c>
      <c r="AF697" s="11">
        <f t="shared" si="31"/>
        <v>0</v>
      </c>
      <c r="AG697" s="11">
        <f t="shared" si="32"/>
        <v>0.10872034928454966</v>
      </c>
      <c r="AH697" s="11">
        <f>(Table134[[#This Row],[Survived]]-AG697)^2</f>
        <v>1.1820114348554477E-2</v>
      </c>
    </row>
    <row r="698" spans="1:34" x14ac:dyDescent="0.25">
      <c r="A698" s="4">
        <v>1</v>
      </c>
      <c r="B698" s="4" t="s">
        <v>9</v>
      </c>
      <c r="C698" s="4">
        <v>1</v>
      </c>
      <c r="D698" s="4" t="s">
        <v>10</v>
      </c>
      <c r="E698" s="4">
        <v>47</v>
      </c>
      <c r="F698" s="5">
        <v>52.554200000000002</v>
      </c>
      <c r="G698" s="4">
        <v>1</v>
      </c>
      <c r="H698" s="4">
        <v>1</v>
      </c>
      <c r="I698" s="11">
        <f>Table134[[#This Row],[Age]]/$E$1</f>
        <v>0.58750000000000002</v>
      </c>
      <c r="J698" s="11">
        <f>LOG10(Table134[[#This Row],[Fare]]+1)</f>
        <v>1.7287935361444735</v>
      </c>
      <c r="K698" s="4">
        <f>IF(Table134[[#This Row],[Pclass]]=1,1,0)</f>
        <v>1</v>
      </c>
      <c r="L698" s="4">
        <f>IF(Table134[[#This Row],[Pclass]]=2,1,0)</f>
        <v>0</v>
      </c>
      <c r="M698" s="4">
        <f>IF(Table134[[#This Row],[Embarked]]="S",1,0)</f>
        <v>1</v>
      </c>
      <c r="N698" s="4">
        <f>IF(Table134[[#This Row],[Embarked]]="C",1,0)</f>
        <v>0</v>
      </c>
      <c r="O698" s="4">
        <f>IF(Table134[[#This Row],[Sex]]="male",1,0)</f>
        <v>0</v>
      </c>
      <c r="P698" s="4">
        <v>1</v>
      </c>
      <c r="AC698" s="12">
        <f>SUMPRODUCT(Table13[[#This Row],[SibSp]:[Ones]],$R$4:$AA$4)</f>
        <v>0.78548088446029596</v>
      </c>
      <c r="AD698" s="12">
        <f>SUMPRODUCT(Table134[[#This Row],[SibSp]:[Ones]],$R$5:$AA$5)</f>
        <v>-2.5887341643513881</v>
      </c>
      <c r="AE698" s="11">
        <f t="shared" si="30"/>
        <v>0.78548088446029596</v>
      </c>
      <c r="AF698" s="11">
        <f t="shared" si="31"/>
        <v>0</v>
      </c>
      <c r="AG698" s="11">
        <f t="shared" si="32"/>
        <v>0.78548088446029596</v>
      </c>
      <c r="AH698" s="11">
        <f>(Table134[[#This Row],[Survived]]-AG698)^2</f>
        <v>4.6018450931936891E-2</v>
      </c>
    </row>
    <row r="699" spans="1:34" x14ac:dyDescent="0.25">
      <c r="A699" s="4">
        <v>0</v>
      </c>
      <c r="B699" s="4" t="s">
        <v>9</v>
      </c>
      <c r="C699" s="4">
        <v>1</v>
      </c>
      <c r="D699" s="4" t="s">
        <v>8</v>
      </c>
      <c r="E699" s="4">
        <v>33</v>
      </c>
      <c r="F699" s="5">
        <v>5</v>
      </c>
      <c r="G699" s="4">
        <v>0</v>
      </c>
      <c r="H699" s="4">
        <v>0</v>
      </c>
      <c r="I699" s="11">
        <f>Table134[[#This Row],[Age]]/$E$1</f>
        <v>0.41249999999999998</v>
      </c>
      <c r="J699" s="11">
        <f>LOG10(Table134[[#This Row],[Fare]]+1)</f>
        <v>0.77815125038364363</v>
      </c>
      <c r="K699" s="4">
        <f>IF(Table134[[#This Row],[Pclass]]=1,1,0)</f>
        <v>1</v>
      </c>
      <c r="L699" s="4">
        <f>IF(Table134[[#This Row],[Pclass]]=2,1,0)</f>
        <v>0</v>
      </c>
      <c r="M699" s="4">
        <f>IF(Table134[[#This Row],[Embarked]]="S",1,0)</f>
        <v>1</v>
      </c>
      <c r="N699" s="4">
        <f>IF(Table134[[#This Row],[Embarked]]="C",1,0)</f>
        <v>0</v>
      </c>
      <c r="O699" s="4">
        <f>IF(Table134[[#This Row],[Sex]]="male",1,0)</f>
        <v>1</v>
      </c>
      <c r="P699" s="4">
        <v>1</v>
      </c>
      <c r="AC699" s="12">
        <f>SUMPRODUCT(Table13[[#This Row],[SibSp]:[Ones]],$R$4:$AA$4)</f>
        <v>0.42462746391780287</v>
      </c>
      <c r="AD699" s="12">
        <f>SUMPRODUCT(Table134[[#This Row],[SibSp]:[Ones]],$R$5:$AA$5)</f>
        <v>-1.5916469374485434</v>
      </c>
      <c r="AE699" s="11">
        <f t="shared" si="30"/>
        <v>0.42462746391780287</v>
      </c>
      <c r="AF699" s="11">
        <f t="shared" si="31"/>
        <v>0</v>
      </c>
      <c r="AG699" s="11">
        <f t="shared" si="32"/>
        <v>0.42462746391780287</v>
      </c>
      <c r="AH699" s="11">
        <f>(Table134[[#This Row],[Survived]]-AG699)^2</f>
        <v>0.18030848311326497</v>
      </c>
    </row>
    <row r="700" spans="1:34" x14ac:dyDescent="0.25">
      <c r="A700" s="4">
        <v>0</v>
      </c>
      <c r="B700" s="4" t="s">
        <v>9</v>
      </c>
      <c r="C700" s="4">
        <v>3</v>
      </c>
      <c r="D700" s="4" t="s">
        <v>8</v>
      </c>
      <c r="E700" s="4">
        <v>47</v>
      </c>
      <c r="F700" s="5">
        <v>9</v>
      </c>
      <c r="G700" s="4">
        <v>0</v>
      </c>
      <c r="H700" s="4">
        <v>0</v>
      </c>
      <c r="I700" s="11">
        <f>Table134[[#This Row],[Age]]/$E$1</f>
        <v>0.58750000000000002</v>
      </c>
      <c r="J700" s="11">
        <f>LOG10(Table134[[#This Row],[Fare]]+1)</f>
        <v>1</v>
      </c>
      <c r="K700" s="4">
        <f>IF(Table134[[#This Row],[Pclass]]=1,1,0)</f>
        <v>0</v>
      </c>
      <c r="L700" s="4">
        <f>IF(Table134[[#This Row],[Pclass]]=2,1,0)</f>
        <v>0</v>
      </c>
      <c r="M700" s="4">
        <f>IF(Table134[[#This Row],[Embarked]]="S",1,0)</f>
        <v>1</v>
      </c>
      <c r="N700" s="4">
        <f>IF(Table134[[#This Row],[Embarked]]="C",1,0)</f>
        <v>0</v>
      </c>
      <c r="O700" s="4">
        <f>IF(Table134[[#This Row],[Sex]]="male",1,0)</f>
        <v>1</v>
      </c>
      <c r="P700" s="4">
        <v>1</v>
      </c>
      <c r="AC700" s="12">
        <f>SUMPRODUCT(Table13[[#This Row],[SibSp]:[Ones]],$R$4:$AA$4)</f>
        <v>-4.0847013111584229E-2</v>
      </c>
      <c r="AD700" s="12">
        <f>SUMPRODUCT(Table134[[#This Row],[SibSp]:[Ones]],$R$5:$AA$5)</f>
        <v>-1.536583988971753</v>
      </c>
      <c r="AE700" s="11">
        <f t="shared" si="30"/>
        <v>0</v>
      </c>
      <c r="AF700" s="11">
        <f t="shared" si="31"/>
        <v>0</v>
      </c>
      <c r="AG700" s="11">
        <f t="shared" si="32"/>
        <v>0</v>
      </c>
      <c r="AH700" s="11">
        <f>(Table134[[#This Row],[Survived]]-AG700)^2</f>
        <v>0</v>
      </c>
    </row>
    <row r="701" spans="1:34" x14ac:dyDescent="0.25">
      <c r="A701" s="4">
        <v>1</v>
      </c>
      <c r="B701" s="4" t="s">
        <v>11</v>
      </c>
      <c r="C701" s="4">
        <v>2</v>
      </c>
      <c r="D701" s="4" t="s">
        <v>10</v>
      </c>
      <c r="E701" s="4">
        <v>28</v>
      </c>
      <c r="F701" s="5">
        <v>24</v>
      </c>
      <c r="G701" s="4">
        <v>1</v>
      </c>
      <c r="H701" s="4">
        <v>0</v>
      </c>
      <c r="I701" s="11">
        <f>Table134[[#This Row],[Age]]/$E$1</f>
        <v>0.35</v>
      </c>
      <c r="J701" s="11">
        <f>LOG10(Table134[[#This Row],[Fare]]+1)</f>
        <v>1.3979400086720377</v>
      </c>
      <c r="K701" s="4">
        <f>IF(Table134[[#This Row],[Pclass]]=1,1,0)</f>
        <v>0</v>
      </c>
      <c r="L701" s="4">
        <f>IF(Table134[[#This Row],[Pclass]]=2,1,0)</f>
        <v>1</v>
      </c>
      <c r="M701" s="4">
        <f>IF(Table134[[#This Row],[Embarked]]="S",1,0)</f>
        <v>0</v>
      </c>
      <c r="N701" s="4">
        <f>IF(Table134[[#This Row],[Embarked]]="C",1,0)</f>
        <v>1</v>
      </c>
      <c r="O701" s="4">
        <f>IF(Table134[[#This Row],[Sex]]="male",1,0)</f>
        <v>0</v>
      </c>
      <c r="P701" s="4">
        <v>1</v>
      </c>
      <c r="AC701" s="12">
        <f>SUMPRODUCT(Table13[[#This Row],[SibSp]:[Ones]],$R$4:$AA$4)</f>
        <v>0.81374093943135484</v>
      </c>
      <c r="AD701" s="12">
        <f>SUMPRODUCT(Table134[[#This Row],[SibSp]:[Ones]],$R$5:$AA$5)</f>
        <v>-1.1883170368843472</v>
      </c>
      <c r="AE701" s="11">
        <f t="shared" si="30"/>
        <v>0.81374093943135484</v>
      </c>
      <c r="AF701" s="11">
        <f t="shared" si="31"/>
        <v>0</v>
      </c>
      <c r="AG701" s="11">
        <f t="shared" si="32"/>
        <v>0.81374093943135484</v>
      </c>
      <c r="AH701" s="11">
        <f>(Table134[[#This Row],[Survived]]-AG701)^2</f>
        <v>3.4692437643914227E-2</v>
      </c>
    </row>
    <row r="702" spans="1:34" x14ac:dyDescent="0.25">
      <c r="A702" s="4">
        <v>1</v>
      </c>
      <c r="B702" s="4" t="s">
        <v>11</v>
      </c>
      <c r="C702" s="4">
        <v>3</v>
      </c>
      <c r="D702" s="4" t="s">
        <v>10</v>
      </c>
      <c r="E702" s="4">
        <v>15</v>
      </c>
      <c r="F702" s="5">
        <v>7.2249999999999996</v>
      </c>
      <c r="G702" s="4">
        <v>0</v>
      </c>
      <c r="H702" s="4">
        <v>0</v>
      </c>
      <c r="I702" s="11">
        <f>Table134[[#This Row],[Age]]/$E$1</f>
        <v>0.1875</v>
      </c>
      <c r="J702" s="11">
        <f>LOG10(Table134[[#This Row],[Fare]]+1)</f>
        <v>0.91513590662201194</v>
      </c>
      <c r="K702" s="4">
        <f>IF(Table134[[#This Row],[Pclass]]=1,1,0)</f>
        <v>0</v>
      </c>
      <c r="L702" s="4">
        <f>IF(Table134[[#This Row],[Pclass]]=2,1,0)</f>
        <v>0</v>
      </c>
      <c r="M702" s="4">
        <f>IF(Table134[[#This Row],[Embarked]]="S",1,0)</f>
        <v>0</v>
      </c>
      <c r="N702" s="4">
        <f>IF(Table134[[#This Row],[Embarked]]="C",1,0)</f>
        <v>1</v>
      </c>
      <c r="O702" s="4">
        <f>IF(Table134[[#This Row],[Sex]]="male",1,0)</f>
        <v>0</v>
      </c>
      <c r="P702" s="4">
        <v>1</v>
      </c>
      <c r="AC702" s="12">
        <f>SUMPRODUCT(Table13[[#This Row],[SibSp]:[Ones]],$R$4:$AA$4)</f>
        <v>0.74358635070543455</v>
      </c>
      <c r="AD702" s="12">
        <f>SUMPRODUCT(Table134[[#This Row],[SibSp]:[Ones]],$R$5:$AA$5)</f>
        <v>-0.85005893811391919</v>
      </c>
      <c r="AE702" s="11">
        <f t="shared" si="30"/>
        <v>0.74358635070543455</v>
      </c>
      <c r="AF702" s="11">
        <f t="shared" si="31"/>
        <v>0</v>
      </c>
      <c r="AG702" s="11">
        <f t="shared" si="32"/>
        <v>0.74358635070543455</v>
      </c>
      <c r="AH702" s="11">
        <f>(Table134[[#This Row],[Survived]]-AG702)^2</f>
        <v>6.5747959544556409E-2</v>
      </c>
    </row>
    <row r="703" spans="1:34" x14ac:dyDescent="0.25">
      <c r="A703" s="4">
        <v>0</v>
      </c>
      <c r="B703" s="4" t="s">
        <v>9</v>
      </c>
      <c r="C703" s="4">
        <v>3</v>
      </c>
      <c r="D703" s="4" t="s">
        <v>8</v>
      </c>
      <c r="E703" s="4">
        <v>20</v>
      </c>
      <c r="F703" s="5">
        <v>9.8458000000000006</v>
      </c>
      <c r="G703" s="4">
        <v>0</v>
      </c>
      <c r="H703" s="4">
        <v>0</v>
      </c>
      <c r="I703" s="11">
        <f>Table134[[#This Row],[Age]]/$E$1</f>
        <v>0.25</v>
      </c>
      <c r="J703" s="11">
        <f>LOG10(Table134[[#This Row],[Fare]]+1)</f>
        <v>1.0352615916449619</v>
      </c>
      <c r="K703" s="4">
        <f>IF(Table134[[#This Row],[Pclass]]=1,1,0)</f>
        <v>0</v>
      </c>
      <c r="L703" s="4">
        <f>IF(Table134[[#This Row],[Pclass]]=2,1,0)</f>
        <v>0</v>
      </c>
      <c r="M703" s="4">
        <f>IF(Table134[[#This Row],[Embarked]]="S",1,0)</f>
        <v>1</v>
      </c>
      <c r="N703" s="4">
        <f>IF(Table134[[#This Row],[Embarked]]="C",1,0)</f>
        <v>0</v>
      </c>
      <c r="O703" s="4">
        <f>IF(Table134[[#This Row],[Sex]]="male",1,0)</f>
        <v>1</v>
      </c>
      <c r="P703" s="4">
        <v>1</v>
      </c>
      <c r="AC703" s="12">
        <f>SUMPRODUCT(Table13[[#This Row],[SibSp]:[Ones]],$R$4:$AA$4)</f>
        <v>0.15628085105023648</v>
      </c>
      <c r="AD703" s="12">
        <f>SUMPRODUCT(Table134[[#This Row],[SibSp]:[Ones]],$R$5:$AA$5)</f>
        <v>-1.5922663731996247</v>
      </c>
      <c r="AE703" s="11">
        <f t="shared" si="30"/>
        <v>0.15628085105023648</v>
      </c>
      <c r="AF703" s="11">
        <f t="shared" si="31"/>
        <v>0</v>
      </c>
      <c r="AG703" s="11">
        <f t="shared" si="32"/>
        <v>0.15628085105023648</v>
      </c>
      <c r="AH703" s="11">
        <f>(Table134[[#This Row],[Survived]]-AG703)^2</f>
        <v>2.4423704404986202E-2</v>
      </c>
    </row>
    <row r="704" spans="1:34" x14ac:dyDescent="0.25">
      <c r="A704" s="4">
        <v>0</v>
      </c>
      <c r="B704" s="4" t="s">
        <v>9</v>
      </c>
      <c r="C704" s="4">
        <v>3</v>
      </c>
      <c r="D704" s="4" t="s">
        <v>8</v>
      </c>
      <c r="E704" s="4">
        <v>19</v>
      </c>
      <c r="F704" s="5">
        <v>7.8958000000000004</v>
      </c>
      <c r="G704" s="4">
        <v>0</v>
      </c>
      <c r="H704" s="4">
        <v>0</v>
      </c>
      <c r="I704" s="11">
        <f>Table134[[#This Row],[Age]]/$E$1</f>
        <v>0.23749999999999999</v>
      </c>
      <c r="J704" s="11">
        <f>LOG10(Table134[[#This Row],[Fare]]+1)</f>
        <v>0.94918501031343461</v>
      </c>
      <c r="K704" s="4">
        <f>IF(Table134[[#This Row],[Pclass]]=1,1,0)</f>
        <v>0</v>
      </c>
      <c r="L704" s="4">
        <f>IF(Table134[[#This Row],[Pclass]]=2,1,0)</f>
        <v>0</v>
      </c>
      <c r="M704" s="4">
        <f>IF(Table134[[#This Row],[Embarked]]="S",1,0)</f>
        <v>1</v>
      </c>
      <c r="N704" s="4">
        <f>IF(Table134[[#This Row],[Embarked]]="C",1,0)</f>
        <v>0</v>
      </c>
      <c r="O704" s="4">
        <f>IF(Table134[[#This Row],[Sex]]="male",1,0)</f>
        <v>1</v>
      </c>
      <c r="P704" s="4">
        <v>1</v>
      </c>
      <c r="AC704" s="12">
        <f>SUMPRODUCT(Table13[[#This Row],[SibSp]:[Ones]],$R$4:$AA$4)</f>
        <v>0.15938890758949065</v>
      </c>
      <c r="AD704" s="12">
        <f>SUMPRODUCT(Table134[[#This Row],[SibSp]:[Ones]],$R$5:$AA$5)</f>
        <v>-1.540012515312849</v>
      </c>
      <c r="AE704" s="11">
        <f t="shared" si="30"/>
        <v>0.15938890758949065</v>
      </c>
      <c r="AF704" s="11">
        <f t="shared" si="31"/>
        <v>0</v>
      </c>
      <c r="AG704" s="11">
        <f t="shared" si="32"/>
        <v>0.15938890758949065</v>
      </c>
      <c r="AH704" s="11">
        <f>(Table134[[#This Row],[Survived]]-AG704)^2</f>
        <v>2.5404823862571188E-2</v>
      </c>
    </row>
    <row r="705" spans="1:34" x14ac:dyDescent="0.25">
      <c r="A705" s="4">
        <v>1</v>
      </c>
      <c r="B705" s="4" t="s">
        <v>11</v>
      </c>
      <c r="C705" s="4">
        <v>1</v>
      </c>
      <c r="D705" s="4" t="s">
        <v>10</v>
      </c>
      <c r="E705" s="4">
        <v>56</v>
      </c>
      <c r="F705" s="5">
        <v>83.158299999999997</v>
      </c>
      <c r="G705" s="4">
        <v>0</v>
      </c>
      <c r="H705" s="4">
        <v>1</v>
      </c>
      <c r="I705" s="11">
        <f>Table134[[#This Row],[Age]]/$E$1</f>
        <v>0.7</v>
      </c>
      <c r="J705" s="11">
        <f>LOG10(Table134[[#This Row],[Fare]]+1)</f>
        <v>1.9250969541376577</v>
      </c>
      <c r="K705" s="4">
        <f>IF(Table134[[#This Row],[Pclass]]=1,1,0)</f>
        <v>1</v>
      </c>
      <c r="L705" s="4">
        <f>IF(Table134[[#This Row],[Pclass]]=2,1,0)</f>
        <v>0</v>
      </c>
      <c r="M705" s="4">
        <f>IF(Table134[[#This Row],[Embarked]]="S",1,0)</f>
        <v>0</v>
      </c>
      <c r="N705" s="4">
        <f>IF(Table134[[#This Row],[Embarked]]="C",1,0)</f>
        <v>1</v>
      </c>
      <c r="O705" s="4">
        <f>IF(Table134[[#This Row],[Sex]]="male",1,0)</f>
        <v>0</v>
      </c>
      <c r="P705" s="4">
        <v>1</v>
      </c>
      <c r="AC705" s="12">
        <f>SUMPRODUCT(Table13[[#This Row],[SibSp]:[Ones]],$R$4:$AA$4)</f>
        <v>0.85515672108814689</v>
      </c>
      <c r="AD705" s="12">
        <f>SUMPRODUCT(Table134[[#This Row],[SibSp]:[Ones]],$R$5:$AA$5)</f>
        <v>-1.989785414142339</v>
      </c>
      <c r="AE705" s="11">
        <f t="shared" si="30"/>
        <v>0.85515672108814689</v>
      </c>
      <c r="AF705" s="11">
        <f t="shared" si="31"/>
        <v>0</v>
      </c>
      <c r="AG705" s="11">
        <f t="shared" si="32"/>
        <v>0.85515672108814689</v>
      </c>
      <c r="AH705" s="11">
        <f>(Table134[[#This Row],[Survived]]-AG705)^2</f>
        <v>2.0979575445936871E-2</v>
      </c>
    </row>
    <row r="706" spans="1:34" x14ac:dyDescent="0.25">
      <c r="A706" s="4">
        <v>1</v>
      </c>
      <c r="B706" s="4" t="s">
        <v>9</v>
      </c>
      <c r="C706" s="4">
        <v>2</v>
      </c>
      <c r="D706" s="4" t="s">
        <v>10</v>
      </c>
      <c r="E706" s="4">
        <v>25</v>
      </c>
      <c r="F706" s="5">
        <v>26</v>
      </c>
      <c r="G706" s="4">
        <v>0</v>
      </c>
      <c r="H706" s="4">
        <v>1</v>
      </c>
      <c r="I706" s="11">
        <f>Table134[[#This Row],[Age]]/$E$1</f>
        <v>0.3125</v>
      </c>
      <c r="J706" s="11">
        <f>LOG10(Table134[[#This Row],[Fare]]+1)</f>
        <v>1.4313637641589874</v>
      </c>
      <c r="K706" s="4">
        <f>IF(Table134[[#This Row],[Pclass]]=1,1,0)</f>
        <v>0</v>
      </c>
      <c r="L706" s="4">
        <f>IF(Table134[[#This Row],[Pclass]]=2,1,0)</f>
        <v>1</v>
      </c>
      <c r="M706" s="4">
        <f>IF(Table134[[#This Row],[Embarked]]="S",1,0)</f>
        <v>1</v>
      </c>
      <c r="N706" s="4">
        <f>IF(Table134[[#This Row],[Embarked]]="C",1,0)</f>
        <v>0</v>
      </c>
      <c r="O706" s="4">
        <f>IF(Table134[[#This Row],[Sex]]="male",1,0)</f>
        <v>0</v>
      </c>
      <c r="P706" s="4">
        <v>1</v>
      </c>
      <c r="AC706" s="12">
        <f>SUMPRODUCT(Table13[[#This Row],[SibSp]:[Ones]],$R$4:$AA$4)</f>
        <v>0.81138610900303865</v>
      </c>
      <c r="AD706" s="12">
        <f>SUMPRODUCT(Table134[[#This Row],[SibSp]:[Ones]],$R$5:$AA$5)</f>
        <v>-2.0810357798934263</v>
      </c>
      <c r="AE706" s="11">
        <f t="shared" si="30"/>
        <v>0.81138610900303865</v>
      </c>
      <c r="AF706" s="11">
        <f t="shared" si="31"/>
        <v>0</v>
      </c>
      <c r="AG706" s="11">
        <f t="shared" si="32"/>
        <v>0.81138610900303865</v>
      </c>
      <c r="AH706" s="11">
        <f>(Table134[[#This Row],[Survived]]-AG706)^2</f>
        <v>3.5575199877013616E-2</v>
      </c>
    </row>
    <row r="707" spans="1:34" x14ac:dyDescent="0.25">
      <c r="A707" s="4">
        <v>0</v>
      </c>
      <c r="B707" s="4" t="s">
        <v>9</v>
      </c>
      <c r="C707" s="4">
        <v>3</v>
      </c>
      <c r="D707" s="4" t="s">
        <v>8</v>
      </c>
      <c r="E707" s="4">
        <v>33</v>
      </c>
      <c r="F707" s="5">
        <v>7.8958000000000004</v>
      </c>
      <c r="G707" s="4">
        <v>0</v>
      </c>
      <c r="H707" s="4">
        <v>0</v>
      </c>
      <c r="I707" s="11">
        <f>Table134[[#This Row],[Age]]/$E$1</f>
        <v>0.41249999999999998</v>
      </c>
      <c r="J707" s="11">
        <f>LOG10(Table134[[#This Row],[Fare]]+1)</f>
        <v>0.94918501031343461</v>
      </c>
      <c r="K707" s="4">
        <f>IF(Table134[[#This Row],[Pclass]]=1,1,0)</f>
        <v>0</v>
      </c>
      <c r="L707" s="4">
        <f>IF(Table134[[#This Row],[Pclass]]=2,1,0)</f>
        <v>0</v>
      </c>
      <c r="M707" s="4">
        <f>IF(Table134[[#This Row],[Embarked]]="S",1,0)</f>
        <v>1</v>
      </c>
      <c r="N707" s="4">
        <f>IF(Table134[[#This Row],[Embarked]]="C",1,0)</f>
        <v>0</v>
      </c>
      <c r="O707" s="4">
        <f>IF(Table134[[#This Row],[Sex]]="male",1,0)</f>
        <v>1</v>
      </c>
      <c r="P707" s="4">
        <v>1</v>
      </c>
      <c r="AC707" s="12">
        <f>SUMPRODUCT(Table13[[#This Row],[SibSp]:[Ones]],$R$4:$AA$4)</f>
        <v>5.8051790979608664E-2</v>
      </c>
      <c r="AD707" s="12">
        <f>SUMPRODUCT(Table134[[#This Row],[SibSp]:[Ones]],$R$5:$AA$5)</f>
        <v>-1.5225051960582598</v>
      </c>
      <c r="AE707" s="11">
        <f t="shared" si="30"/>
        <v>5.8051790979608664E-2</v>
      </c>
      <c r="AF707" s="11">
        <f t="shared" si="31"/>
        <v>0</v>
      </c>
      <c r="AG707" s="11">
        <f t="shared" si="32"/>
        <v>5.8051790979608664E-2</v>
      </c>
      <c r="AH707" s="11">
        <f>(Table134[[#This Row],[Survived]]-AG707)^2</f>
        <v>3.3700104359401738E-3</v>
      </c>
    </row>
    <row r="708" spans="1:34" x14ac:dyDescent="0.25">
      <c r="A708" s="4">
        <v>0</v>
      </c>
      <c r="B708" s="4" t="s">
        <v>9</v>
      </c>
      <c r="C708" s="4">
        <v>3</v>
      </c>
      <c r="D708" s="4" t="s">
        <v>10</v>
      </c>
      <c r="E708" s="4">
        <v>22</v>
      </c>
      <c r="F708" s="5">
        <v>10.5167</v>
      </c>
      <c r="G708" s="4">
        <v>0</v>
      </c>
      <c r="H708" s="4">
        <v>0</v>
      </c>
      <c r="I708" s="11">
        <f>Table134[[#This Row],[Age]]/$E$1</f>
        <v>0.27500000000000002</v>
      </c>
      <c r="J708" s="11">
        <f>LOG10(Table134[[#This Row],[Fare]]+1)</f>
        <v>1.0613280539915777</v>
      </c>
      <c r="K708" s="4">
        <f>IF(Table134[[#This Row],[Pclass]]=1,1,0)</f>
        <v>0</v>
      </c>
      <c r="L708" s="4">
        <f>IF(Table134[[#This Row],[Pclass]]=2,1,0)</f>
        <v>0</v>
      </c>
      <c r="M708" s="4">
        <f>IF(Table134[[#This Row],[Embarked]]="S",1,0)</f>
        <v>1</v>
      </c>
      <c r="N708" s="4">
        <f>IF(Table134[[#This Row],[Embarked]]="C",1,0)</f>
        <v>0</v>
      </c>
      <c r="O708" s="4">
        <f>IF(Table134[[#This Row],[Sex]]="male",1,0)</f>
        <v>0</v>
      </c>
      <c r="P708" s="4">
        <v>1</v>
      </c>
      <c r="AC708" s="12">
        <f>SUMPRODUCT(Table13[[#This Row],[SibSp]:[Ones]],$R$4:$AA$4)</f>
        <v>0.63184564288447187</v>
      </c>
      <c r="AD708" s="12">
        <f>SUMPRODUCT(Table134[[#This Row],[SibSp]:[Ones]],$R$5:$AA$5)</f>
        <v>-1.5272492121828185</v>
      </c>
      <c r="AE708" s="11">
        <f t="shared" si="30"/>
        <v>0.63184564288447187</v>
      </c>
      <c r="AF708" s="11">
        <f t="shared" si="31"/>
        <v>0</v>
      </c>
      <c r="AG708" s="11">
        <f t="shared" si="32"/>
        <v>0.63184564288447187</v>
      </c>
      <c r="AH708" s="11">
        <f>(Table134[[#This Row],[Survived]]-AG708)^2</f>
        <v>0.39922891643209157</v>
      </c>
    </row>
    <row r="709" spans="1:34" x14ac:dyDescent="0.25">
      <c r="A709" s="4">
        <v>0</v>
      </c>
      <c r="B709" s="4" t="s">
        <v>9</v>
      </c>
      <c r="C709" s="4">
        <v>2</v>
      </c>
      <c r="D709" s="4" t="s">
        <v>8</v>
      </c>
      <c r="E709" s="4">
        <v>28</v>
      </c>
      <c r="F709" s="5">
        <v>10.5</v>
      </c>
      <c r="G709" s="4">
        <v>0</v>
      </c>
      <c r="H709" s="4">
        <v>0</v>
      </c>
      <c r="I709" s="11">
        <f>Table134[[#This Row],[Age]]/$E$1</f>
        <v>0.35</v>
      </c>
      <c r="J709" s="11">
        <f>LOG10(Table134[[#This Row],[Fare]]+1)</f>
        <v>1.0606978403536116</v>
      </c>
      <c r="K709" s="4">
        <f>IF(Table134[[#This Row],[Pclass]]=1,1,0)</f>
        <v>0</v>
      </c>
      <c r="L709" s="4">
        <f>IF(Table134[[#This Row],[Pclass]]=2,1,0)</f>
        <v>1</v>
      </c>
      <c r="M709" s="4">
        <f>IF(Table134[[#This Row],[Embarked]]="S",1,0)</f>
        <v>1</v>
      </c>
      <c r="N709" s="4">
        <f>IF(Table134[[#This Row],[Embarked]]="C",1,0)</f>
        <v>0</v>
      </c>
      <c r="O709" s="4">
        <f>IF(Table134[[#This Row],[Sex]]="male",1,0)</f>
        <v>1</v>
      </c>
      <c r="P709" s="4">
        <v>1</v>
      </c>
      <c r="AC709" s="12">
        <f>SUMPRODUCT(Table13[[#This Row],[SibSp]:[Ones]],$R$4:$AA$4)</f>
        <v>0.29799550192736457</v>
      </c>
      <c r="AD709" s="12">
        <f>SUMPRODUCT(Table134[[#This Row],[SibSp]:[Ones]],$R$5:$AA$5)</f>
        <v>-1.5378395145121415</v>
      </c>
      <c r="AE709" s="11">
        <f t="shared" ref="AE709:AE715" si="33">IF(AC709&lt;0,0,AC709)</f>
        <v>0.29799550192736457</v>
      </c>
      <c r="AF709" s="11">
        <f t="shared" ref="AF709:AF715" si="34">IF(AD709&lt;0,0,AD709)</f>
        <v>0</v>
      </c>
      <c r="AG709" s="11">
        <f t="shared" ref="AG709:AG715" si="35">AE709+AF709</f>
        <v>0.29799550192736457</v>
      </c>
      <c r="AH709" s="11">
        <f>(Table134[[#This Row],[Survived]]-AG709)^2</f>
        <v>8.8801319168941947E-2</v>
      </c>
    </row>
    <row r="710" spans="1:34" x14ac:dyDescent="0.25">
      <c r="A710" s="4">
        <v>0</v>
      </c>
      <c r="B710" s="4" t="s">
        <v>9</v>
      </c>
      <c r="C710" s="4">
        <v>3</v>
      </c>
      <c r="D710" s="4" t="s">
        <v>8</v>
      </c>
      <c r="E710" s="4">
        <v>25</v>
      </c>
      <c r="F710" s="5">
        <v>7.05</v>
      </c>
      <c r="G710" s="4">
        <v>0</v>
      </c>
      <c r="H710" s="4">
        <v>0</v>
      </c>
      <c r="I710" s="11">
        <f>Table134[[#This Row],[Age]]/$E$1</f>
        <v>0.3125</v>
      </c>
      <c r="J710" s="11">
        <f>LOG10(Table134[[#This Row],[Fare]]+1)</f>
        <v>0.90579588036786851</v>
      </c>
      <c r="K710" s="4">
        <f>IF(Table134[[#This Row],[Pclass]]=1,1,0)</f>
        <v>0</v>
      </c>
      <c r="L710" s="4">
        <f>IF(Table134[[#This Row],[Pclass]]=2,1,0)</f>
        <v>0</v>
      </c>
      <c r="M710" s="4">
        <f>IF(Table134[[#This Row],[Embarked]]="S",1,0)</f>
        <v>1</v>
      </c>
      <c r="N710" s="4">
        <f>IF(Table134[[#This Row],[Embarked]]="C",1,0)</f>
        <v>0</v>
      </c>
      <c r="O710" s="4">
        <f>IF(Table134[[#This Row],[Sex]]="male",1,0)</f>
        <v>1</v>
      </c>
      <c r="P710" s="4">
        <v>1</v>
      </c>
      <c r="AC710" s="12">
        <f>SUMPRODUCT(Table13[[#This Row],[SibSp]:[Ones]],$R$4:$AA$4)</f>
        <v>0.11387672557644657</v>
      </c>
      <c r="AD710" s="12">
        <f>SUMPRODUCT(Table134[[#This Row],[SibSp]:[Ones]],$R$5:$AA$5)</f>
        <v>-1.5055391097992581</v>
      </c>
      <c r="AE710" s="11">
        <f t="shared" si="33"/>
        <v>0.11387672557644657</v>
      </c>
      <c r="AF710" s="11">
        <f t="shared" si="34"/>
        <v>0</v>
      </c>
      <c r="AG710" s="11">
        <f t="shared" si="35"/>
        <v>0.11387672557644657</v>
      </c>
      <c r="AH710" s="11">
        <f>(Table134[[#This Row],[Survived]]-AG710)^2</f>
        <v>1.296790862801332E-2</v>
      </c>
    </row>
    <row r="711" spans="1:34" x14ac:dyDescent="0.25">
      <c r="A711" s="4">
        <v>0</v>
      </c>
      <c r="B711" s="4" t="s">
        <v>12</v>
      </c>
      <c r="C711" s="4">
        <v>3</v>
      </c>
      <c r="D711" s="4" t="s">
        <v>10</v>
      </c>
      <c r="E711" s="4">
        <v>39</v>
      </c>
      <c r="F711" s="5">
        <v>29.125</v>
      </c>
      <c r="G711" s="4">
        <v>0</v>
      </c>
      <c r="H711" s="4">
        <v>5</v>
      </c>
      <c r="I711" s="11">
        <f>Table134[[#This Row],[Age]]/$E$1</f>
        <v>0.48749999999999999</v>
      </c>
      <c r="J711" s="11">
        <f>LOG10(Table134[[#This Row],[Fare]]+1)</f>
        <v>1.4789270555829248</v>
      </c>
      <c r="K711" s="4">
        <f>IF(Table134[[#This Row],[Pclass]]=1,1,0)</f>
        <v>0</v>
      </c>
      <c r="L711" s="4">
        <f>IF(Table134[[#This Row],[Pclass]]=2,1,0)</f>
        <v>0</v>
      </c>
      <c r="M711" s="4">
        <f>IF(Table134[[#This Row],[Embarked]]="S",1,0)</f>
        <v>0</v>
      </c>
      <c r="N711" s="4">
        <f>IF(Table134[[#This Row],[Embarked]]="C",1,0)</f>
        <v>0</v>
      </c>
      <c r="O711" s="4">
        <f>IF(Table134[[#This Row],[Sex]]="male",1,0)</f>
        <v>0</v>
      </c>
      <c r="P711" s="4">
        <v>1</v>
      </c>
      <c r="AC711" s="12">
        <f>SUMPRODUCT(Table13[[#This Row],[SibSp]:[Ones]],$R$4:$AA$4)</f>
        <v>0.41295184975774069</v>
      </c>
      <c r="AD711" s="12">
        <f>SUMPRODUCT(Table134[[#This Row],[SibSp]:[Ones]],$R$5:$AA$5)</f>
        <v>-3.0660806924647952</v>
      </c>
      <c r="AE711" s="11">
        <f t="shared" si="33"/>
        <v>0.41295184975774069</v>
      </c>
      <c r="AF711" s="11">
        <f t="shared" si="34"/>
        <v>0</v>
      </c>
      <c r="AG711" s="11">
        <f t="shared" si="35"/>
        <v>0.41295184975774069</v>
      </c>
      <c r="AH711" s="11">
        <f>(Table134[[#This Row],[Survived]]-AG711)^2</f>
        <v>0.17052923021833963</v>
      </c>
    </row>
    <row r="712" spans="1:34" x14ac:dyDescent="0.25">
      <c r="A712" s="4">
        <v>0</v>
      </c>
      <c r="B712" s="4" t="s">
        <v>9</v>
      </c>
      <c r="C712" s="4">
        <v>2</v>
      </c>
      <c r="D712" s="4" t="s">
        <v>8</v>
      </c>
      <c r="E712" s="4">
        <v>27</v>
      </c>
      <c r="F712" s="5">
        <v>13</v>
      </c>
      <c r="G712" s="4">
        <v>0</v>
      </c>
      <c r="H712" s="4">
        <v>0</v>
      </c>
      <c r="I712" s="11">
        <f>Table134[[#This Row],[Age]]/$E$1</f>
        <v>0.33750000000000002</v>
      </c>
      <c r="J712" s="11">
        <f>LOG10(Table134[[#This Row],[Fare]]+1)</f>
        <v>1.146128035678238</v>
      </c>
      <c r="K712" s="4">
        <f>IF(Table134[[#This Row],[Pclass]]=1,1,0)</f>
        <v>0</v>
      </c>
      <c r="L712" s="4">
        <f>IF(Table134[[#This Row],[Pclass]]=2,1,0)</f>
        <v>1</v>
      </c>
      <c r="M712" s="4">
        <f>IF(Table134[[#This Row],[Embarked]]="S",1,0)</f>
        <v>1</v>
      </c>
      <c r="N712" s="4">
        <f>IF(Table134[[#This Row],[Embarked]]="C",1,0)</f>
        <v>0</v>
      </c>
      <c r="O712" s="4">
        <f>IF(Table134[[#This Row],[Sex]]="male",1,0)</f>
        <v>1</v>
      </c>
      <c r="P712" s="4">
        <v>1</v>
      </c>
      <c r="AC712" s="12">
        <f>SUMPRODUCT(Table13[[#This Row],[SibSp]:[Ones]],$R$4:$AA$4)</f>
        <v>0.3093331600692204</v>
      </c>
      <c r="AD712" s="12">
        <f>SUMPRODUCT(Table134[[#This Row],[SibSp]:[Ones]],$R$5:$AA$5)</f>
        <v>-1.5921926306395668</v>
      </c>
      <c r="AE712" s="11">
        <f t="shared" si="33"/>
        <v>0.3093331600692204</v>
      </c>
      <c r="AF712" s="11">
        <f t="shared" si="34"/>
        <v>0</v>
      </c>
      <c r="AG712" s="11">
        <f t="shared" si="35"/>
        <v>0.3093331600692204</v>
      </c>
      <c r="AH712" s="11">
        <f>(Table134[[#This Row],[Survived]]-AG712)^2</f>
        <v>9.5687003918409938E-2</v>
      </c>
    </row>
    <row r="713" spans="1:34" x14ac:dyDescent="0.25">
      <c r="A713" s="4">
        <v>1</v>
      </c>
      <c r="B713" s="4" t="s">
        <v>9</v>
      </c>
      <c r="C713" s="4">
        <v>1</v>
      </c>
      <c r="D713" s="4" t="s">
        <v>10</v>
      </c>
      <c r="E713" s="4">
        <v>19</v>
      </c>
      <c r="F713" s="5">
        <v>30</v>
      </c>
      <c r="G713" s="4">
        <v>0</v>
      </c>
      <c r="H713" s="4">
        <v>0</v>
      </c>
      <c r="I713" s="11">
        <f>Table134[[#This Row],[Age]]/$E$1</f>
        <v>0.23749999999999999</v>
      </c>
      <c r="J713" s="11">
        <f>LOG10(Table134[[#This Row],[Fare]]+1)</f>
        <v>1.4913616938342726</v>
      </c>
      <c r="K713" s="4">
        <f>IF(Table134[[#This Row],[Pclass]]=1,1,0)</f>
        <v>1</v>
      </c>
      <c r="L713" s="4">
        <f>IF(Table134[[#This Row],[Pclass]]=2,1,0)</f>
        <v>0</v>
      </c>
      <c r="M713" s="4">
        <f>IF(Table134[[#This Row],[Embarked]]="S",1,0)</f>
        <v>1</v>
      </c>
      <c r="N713" s="4">
        <f>IF(Table134[[#This Row],[Embarked]]="C",1,0)</f>
        <v>0</v>
      </c>
      <c r="O713" s="4">
        <f>IF(Table134[[#This Row],[Sex]]="male",1,0)</f>
        <v>0</v>
      </c>
      <c r="P713" s="4">
        <v>1</v>
      </c>
      <c r="AC713" s="12">
        <f>SUMPRODUCT(Table13[[#This Row],[SibSp]:[Ones]],$R$4:$AA$4)</f>
        <v>1.048978101954668</v>
      </c>
      <c r="AD713" s="12">
        <f>SUMPRODUCT(Table134[[#This Row],[SibSp]:[Ones]],$R$5:$AA$5)</f>
        <v>-1.9737602758581414</v>
      </c>
      <c r="AE713" s="11">
        <f t="shared" si="33"/>
        <v>1.048978101954668</v>
      </c>
      <c r="AF713" s="11">
        <f t="shared" si="34"/>
        <v>0</v>
      </c>
      <c r="AG713" s="11">
        <f t="shared" si="35"/>
        <v>1.048978101954668</v>
      </c>
      <c r="AH713" s="11">
        <f>(Table134[[#This Row],[Survived]]-AG713)^2</f>
        <v>2.3988544710818543E-3</v>
      </c>
    </row>
    <row r="714" spans="1:34" x14ac:dyDescent="0.25">
      <c r="A714" s="4">
        <v>1</v>
      </c>
      <c r="B714" s="4" t="s">
        <v>11</v>
      </c>
      <c r="C714" s="4">
        <v>1</v>
      </c>
      <c r="D714" s="4" t="s">
        <v>8</v>
      </c>
      <c r="E714" s="4">
        <v>26</v>
      </c>
      <c r="F714" s="5">
        <v>30</v>
      </c>
      <c r="G714" s="4">
        <v>0</v>
      </c>
      <c r="H714" s="4">
        <v>0</v>
      </c>
      <c r="I714" s="11">
        <f>Table134[[#This Row],[Age]]/$E$1</f>
        <v>0.32500000000000001</v>
      </c>
      <c r="J714" s="11">
        <f>LOG10(Table134[[#This Row],[Fare]]+1)</f>
        <v>1.4913616938342726</v>
      </c>
      <c r="K714" s="4">
        <f>IF(Table134[[#This Row],[Pclass]]=1,1,0)</f>
        <v>1</v>
      </c>
      <c r="L714" s="4">
        <f>IF(Table134[[#This Row],[Pclass]]=2,1,0)</f>
        <v>0</v>
      </c>
      <c r="M714" s="4">
        <f>IF(Table134[[#This Row],[Embarked]]="S",1,0)</f>
        <v>0</v>
      </c>
      <c r="N714" s="4">
        <f>IF(Table134[[#This Row],[Embarked]]="C",1,0)</f>
        <v>1</v>
      </c>
      <c r="O714" s="4">
        <f>IF(Table134[[#This Row],[Sex]]="male",1,0)</f>
        <v>1</v>
      </c>
      <c r="P714" s="4">
        <v>1</v>
      </c>
      <c r="AC714" s="12">
        <f>SUMPRODUCT(Table13[[#This Row],[SibSp]:[Ones]],$R$4:$AA$4)</f>
        <v>0.57760584803696402</v>
      </c>
      <c r="AD714" s="12">
        <f>SUMPRODUCT(Table134[[#This Row],[SibSp]:[Ones]],$R$5:$AA$5)</f>
        <v>-1.4486531042059287</v>
      </c>
      <c r="AE714" s="11">
        <f t="shared" si="33"/>
        <v>0.57760584803696402</v>
      </c>
      <c r="AF714" s="11">
        <f t="shared" si="34"/>
        <v>0</v>
      </c>
      <c r="AG714" s="11">
        <f t="shared" si="35"/>
        <v>0.57760584803696402</v>
      </c>
      <c r="AH714" s="11">
        <f>(Table134[[#This Row],[Survived]]-AG714)^2</f>
        <v>0.17841681961257233</v>
      </c>
    </row>
    <row r="715" spans="1:34" x14ac:dyDescent="0.25">
      <c r="A715" s="4">
        <v>0</v>
      </c>
      <c r="B715" s="4" t="s">
        <v>12</v>
      </c>
      <c r="C715" s="4">
        <v>3</v>
      </c>
      <c r="D715" s="4" t="s">
        <v>8</v>
      </c>
      <c r="E715" s="4">
        <v>32</v>
      </c>
      <c r="F715" s="5">
        <v>7.75</v>
      </c>
      <c r="G715" s="4">
        <v>0</v>
      </c>
      <c r="H715" s="4">
        <v>0</v>
      </c>
      <c r="I715" s="11">
        <f>Table134[[#This Row],[Age]]/$E$1</f>
        <v>0.4</v>
      </c>
      <c r="J715" s="11">
        <f>LOG10(Table134[[#This Row],[Fare]]+1)</f>
        <v>0.94200805302231327</v>
      </c>
      <c r="K715" s="4">
        <f>IF(Table134[[#This Row],[Pclass]]=1,1,0)</f>
        <v>0</v>
      </c>
      <c r="L715" s="4">
        <f>IF(Table134[[#This Row],[Pclass]]=2,1,0)</f>
        <v>0</v>
      </c>
      <c r="M715" s="4">
        <f>IF(Table134[[#This Row],[Embarked]]="S",1,0)</f>
        <v>0</v>
      </c>
      <c r="N715" s="4">
        <f>IF(Table134[[#This Row],[Embarked]]="C",1,0)</f>
        <v>0</v>
      </c>
      <c r="O715" s="4">
        <f>IF(Table134[[#This Row],[Sex]]="male",1,0)</f>
        <v>1</v>
      </c>
      <c r="P715" s="4">
        <v>1</v>
      </c>
      <c r="AC715" s="12">
        <f>SUMPRODUCT(Table13[[#This Row],[SibSp]:[Ones]],$R$4:$AA$4)</f>
        <v>2.3572644786216679E-2</v>
      </c>
      <c r="AD715" s="12">
        <f>SUMPRODUCT(Table134[[#This Row],[SibSp]:[Ones]],$R$5:$AA$5)</f>
        <v>-0.88100401355209612</v>
      </c>
      <c r="AE715" s="11">
        <f t="shared" si="33"/>
        <v>2.3572644786216679E-2</v>
      </c>
      <c r="AF715" s="11">
        <f t="shared" si="34"/>
        <v>0</v>
      </c>
      <c r="AG715" s="11">
        <f t="shared" si="35"/>
        <v>2.3572644786216679E-2</v>
      </c>
      <c r="AH715" s="11">
        <f>(Table134[[#This Row],[Survived]]-AG715)^2</f>
        <v>5.5566958221714836E-4</v>
      </c>
    </row>
    <row r="716" spans="1:34" x14ac:dyDescent="0.25">
      <c r="F716" s="5"/>
      <c r="I716" s="11"/>
      <c r="J716" s="11"/>
      <c r="AC716" s="12"/>
      <c r="AD716" s="11"/>
      <c r="AE716" s="11"/>
    </row>
    <row r="717" spans="1:34" x14ac:dyDescent="0.25">
      <c r="AD717" s="11"/>
      <c r="AG717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16"/>
  <sheetViews>
    <sheetView workbookViewId="0">
      <pane xSplit="1" ySplit="3" topLeftCell="K4" activePane="bottomRight" state="frozen"/>
      <selection pane="topRight" activeCell="B1" sqref="B1"/>
      <selection pane="bottomLeft" activeCell="A4" sqref="A4"/>
      <selection pane="bottomRight" activeCell="W4" sqref="W4"/>
    </sheetView>
  </sheetViews>
  <sheetFormatPr baseColWidth="10" defaultColWidth="8.83203125" defaultRowHeight="21" x14ac:dyDescent="0.25"/>
  <cols>
    <col min="1" max="1" width="9.83203125" style="4" customWidth="1"/>
    <col min="2" max="2" width="11.33203125" style="4" customWidth="1"/>
    <col min="3" max="3" width="7.83203125" style="4" customWidth="1"/>
    <col min="4" max="4" width="6.5" style="4" bestFit="1" customWidth="1"/>
    <col min="5" max="5" width="5.83203125" style="4" customWidth="1"/>
    <col min="6" max="6" width="9.83203125" style="4" bestFit="1" customWidth="1"/>
    <col min="7" max="7" width="7.6640625" style="4" bestFit="1" customWidth="1"/>
    <col min="8" max="8" width="8" style="4" bestFit="1" customWidth="1"/>
    <col min="9" max="9" width="8.6640625" style="4" bestFit="1" customWidth="1"/>
    <col min="10" max="12" width="10.33203125" style="4" bestFit="1" customWidth="1"/>
    <col min="13" max="13" width="11.6640625" style="4" bestFit="1" customWidth="1"/>
    <col min="14" max="14" width="11.83203125" style="4" bestFit="1" customWidth="1"/>
    <col min="15" max="16" width="7.5" style="4" bestFit="1" customWidth="1"/>
    <col min="17" max="17" width="11.6640625" style="4" bestFit="1" customWidth="1"/>
    <col min="18" max="18" width="9" style="4" bestFit="1" customWidth="1"/>
    <col min="19" max="20" width="6.6640625" style="4" bestFit="1" customWidth="1"/>
    <col min="21" max="23" width="8" style="4" bestFit="1" customWidth="1"/>
    <col min="24" max="24" width="9.33203125" style="4" bestFit="1" customWidth="1"/>
    <col min="25" max="25" width="9.5" style="4" bestFit="1" customWidth="1"/>
    <col min="26" max="26" width="6.6640625" style="4" bestFit="1" customWidth="1"/>
    <col min="27" max="27" width="7.1640625" style="4" bestFit="1" customWidth="1"/>
    <col min="28" max="28" width="9.33203125" style="4" bestFit="1" customWidth="1"/>
    <col min="29" max="29" width="8.83203125" style="4" bestFit="1" customWidth="1"/>
    <col min="30" max="30" width="6.83203125" style="4" bestFit="1" customWidth="1"/>
    <col min="31" max="16384" width="8.83203125" style="4"/>
  </cols>
  <sheetData>
    <row r="1" spans="1:31" x14ac:dyDescent="0.25">
      <c r="A1" s="3" t="s">
        <v>18</v>
      </c>
      <c r="D1" s="3" t="s">
        <v>20</v>
      </c>
      <c r="E1" s="4">
        <f>MAX(Table13[Age])</f>
        <v>80</v>
      </c>
      <c r="F1" s="5">
        <f>MAX(Table13[Fare])</f>
        <v>512.32920000000001</v>
      </c>
      <c r="R1" s="3" t="s">
        <v>19</v>
      </c>
      <c r="AC1" s="3" t="s">
        <v>24</v>
      </c>
      <c r="AE1" s="3"/>
    </row>
    <row r="3" spans="1:31" x14ac:dyDescent="0.25">
      <c r="A3" s="3" t="s">
        <v>0</v>
      </c>
      <c r="B3" s="3" t="s">
        <v>7</v>
      </c>
      <c r="C3" s="3" t="s">
        <v>1</v>
      </c>
      <c r="D3" s="3" t="s">
        <v>2</v>
      </c>
      <c r="E3" s="3" t="s">
        <v>3</v>
      </c>
      <c r="F3" s="3" t="s">
        <v>6</v>
      </c>
      <c r="G3" s="3" t="s">
        <v>4</v>
      </c>
      <c r="H3" s="3" t="s">
        <v>5</v>
      </c>
      <c r="I3" s="3" t="s">
        <v>21</v>
      </c>
      <c r="J3" s="3" t="s">
        <v>22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34</v>
      </c>
      <c r="R3" s="8" t="s">
        <v>4</v>
      </c>
      <c r="S3" s="8" t="s">
        <v>5</v>
      </c>
      <c r="T3" s="8" t="s">
        <v>21</v>
      </c>
      <c r="U3" s="8" t="s">
        <v>22</v>
      </c>
      <c r="V3" s="8" t="s">
        <v>13</v>
      </c>
      <c r="W3" s="8" t="s">
        <v>14</v>
      </c>
      <c r="X3" s="8" t="s">
        <v>15</v>
      </c>
      <c r="Y3" s="8" t="s">
        <v>16</v>
      </c>
      <c r="Z3" s="9" t="s">
        <v>17</v>
      </c>
      <c r="AA3" s="10" t="s">
        <v>35</v>
      </c>
      <c r="AC3" s="10" t="s">
        <v>23</v>
      </c>
      <c r="AD3" s="10" t="s">
        <v>25</v>
      </c>
    </row>
    <row r="4" spans="1:31" x14ac:dyDescent="0.25">
      <c r="A4" s="4">
        <v>0</v>
      </c>
      <c r="B4" s="4" t="s">
        <v>9</v>
      </c>
      <c r="C4" s="4">
        <v>3</v>
      </c>
      <c r="D4" s="4" t="s">
        <v>8</v>
      </c>
      <c r="E4" s="4">
        <v>22</v>
      </c>
      <c r="F4" s="5">
        <v>7.25</v>
      </c>
      <c r="G4" s="4">
        <v>1</v>
      </c>
      <c r="H4" s="4">
        <v>0</v>
      </c>
      <c r="I4" s="11">
        <f>Table13[[#This Row],[Age]]/$E$1</f>
        <v>0.27500000000000002</v>
      </c>
      <c r="J4" s="11">
        <f>LOG10(Table13[[#This Row],[Fare]]+1)</f>
        <v>0.91645394854992512</v>
      </c>
      <c r="K4" s="4">
        <f>IF(Table13[[#This Row],[Pclass]]=1,1,0)</f>
        <v>0</v>
      </c>
      <c r="L4" s="4">
        <f>IF(Table13[[#This Row],[Pclass]]=2,1,0)</f>
        <v>0</v>
      </c>
      <c r="M4" s="4">
        <f>IF(Table13[[#This Row],[Embarked]]="S",1,0)</f>
        <v>1</v>
      </c>
      <c r="N4" s="4">
        <f>IF(Table13[[#This Row],[Embarked]]="C",1,0)</f>
        <v>0</v>
      </c>
      <c r="O4" s="4">
        <f>IF(Table13[[#This Row],[Sex]]="male",1,0)</f>
        <v>1</v>
      </c>
      <c r="P4" s="4">
        <v>1</v>
      </c>
      <c r="R4" s="12">
        <v>-5.4934226788955369E-2</v>
      </c>
      <c r="S4" s="12">
        <v>-1.3927333056445666E-2</v>
      </c>
      <c r="T4" s="12">
        <v>-0.5121098377984048</v>
      </c>
      <c r="U4" s="12">
        <v>4.8748032833701244E-2</v>
      </c>
      <c r="V4" s="12">
        <v>0.35260167766602923</v>
      </c>
      <c r="W4" s="12">
        <v>0.18283848813803177</v>
      </c>
      <c r="X4" s="12">
        <v>3.0725490655091271E-2</v>
      </c>
      <c r="Y4" s="12">
        <v>9.6820907531291092E-2</v>
      </c>
      <c r="Z4" s="12">
        <v>-0.48306516956376327</v>
      </c>
      <c r="AA4" s="12">
        <v>0.69439633694476444</v>
      </c>
      <c r="AC4" s="12">
        <f>SUMPRODUCT(Table13[[#This Row],[SibSp]:[Ones]],$R$4:$AA$4)</f>
        <v>9.0967553027062609E-2</v>
      </c>
      <c r="AD4" s="11">
        <f>(AC4-Table13[[#This Row],[Survived]])^2</f>
        <v>8.2750957037314478E-3</v>
      </c>
      <c r="AE4" s="11"/>
    </row>
    <row r="5" spans="1:31" x14ac:dyDescent="0.25">
      <c r="A5" s="4">
        <v>1</v>
      </c>
      <c r="B5" s="4" t="s">
        <v>11</v>
      </c>
      <c r="C5" s="4">
        <v>1</v>
      </c>
      <c r="D5" s="4" t="s">
        <v>10</v>
      </c>
      <c r="E5" s="4">
        <v>38</v>
      </c>
      <c r="F5" s="5">
        <v>71.283299999999997</v>
      </c>
      <c r="G5" s="4">
        <v>1</v>
      </c>
      <c r="H5" s="4">
        <v>0</v>
      </c>
      <c r="I5" s="11">
        <f>Table13[[#This Row],[Age]]/$E$1</f>
        <v>0.47499999999999998</v>
      </c>
      <c r="J5" s="11">
        <f>LOG10(Table13[[#This Row],[Fare]]+1)</f>
        <v>1.8590379714909278</v>
      </c>
      <c r="K5" s="4">
        <f>IF(Table13[[#This Row],[Pclass]]=1,1,0)</f>
        <v>1</v>
      </c>
      <c r="L5" s="4">
        <f>IF(Table13[[#This Row],[Pclass]]=2,1,0)</f>
        <v>0</v>
      </c>
      <c r="M5" s="4">
        <f>IF(Table13[[#This Row],[Embarked]]="S",1,0)</f>
        <v>0</v>
      </c>
      <c r="N5" s="4">
        <f>IF(Table13[[#This Row],[Embarked]]="C",1,0)</f>
        <v>1</v>
      </c>
      <c r="O5" s="4">
        <f>IF(Table13[[#This Row],[Sex]]="male",1,0)</f>
        <v>0</v>
      </c>
      <c r="P5" s="4">
        <v>1</v>
      </c>
      <c r="AC5" s="12">
        <f>SUMPRODUCT(Table13[[#This Row],[SibSp]:[Ones]],$R$4:$AA$4)</f>
        <v>0.93625696647222423</v>
      </c>
      <c r="AD5" s="11">
        <f>(AC5-Table13[[#This Row],[Survived]])^2</f>
        <v>4.0631743233231462E-3</v>
      </c>
      <c r="AE5" s="11"/>
    </row>
    <row r="6" spans="1:31" x14ac:dyDescent="0.25">
      <c r="A6" s="4">
        <v>1</v>
      </c>
      <c r="B6" s="4" t="s">
        <v>9</v>
      </c>
      <c r="C6" s="4">
        <v>3</v>
      </c>
      <c r="D6" s="4" t="s">
        <v>10</v>
      </c>
      <c r="E6" s="4">
        <v>26</v>
      </c>
      <c r="F6" s="5">
        <v>7.9249999999999998</v>
      </c>
      <c r="G6" s="4">
        <v>0</v>
      </c>
      <c r="H6" s="4">
        <v>0</v>
      </c>
      <c r="I6" s="11">
        <f>Table13[[#This Row],[Age]]/$E$1</f>
        <v>0.32500000000000001</v>
      </c>
      <c r="J6" s="11">
        <f>LOG10(Table13[[#This Row],[Fare]]+1)</f>
        <v>0.95060822478423079</v>
      </c>
      <c r="K6" s="4">
        <f>IF(Table13[[#This Row],[Pclass]]=1,1,0)</f>
        <v>0</v>
      </c>
      <c r="L6" s="4">
        <f>IF(Table13[[#This Row],[Pclass]]=2,1,0)</f>
        <v>0</v>
      </c>
      <c r="M6" s="4">
        <f>IF(Table13[[#This Row],[Embarked]]="S",1,0)</f>
        <v>1</v>
      </c>
      <c r="N6" s="4">
        <f>IF(Table13[[#This Row],[Embarked]]="C",1,0)</f>
        <v>0</v>
      </c>
      <c r="O6" s="4">
        <f>IF(Table13[[#This Row],[Sex]]="male",1,0)</f>
        <v>0</v>
      </c>
      <c r="P6" s="4">
        <v>1</v>
      </c>
      <c r="AC6" s="12">
        <f>SUMPRODUCT(Table13[[#This Row],[SibSp]:[Ones]],$R$4:$AA$4)</f>
        <v>0.60502641126914225</v>
      </c>
      <c r="AD6" s="11">
        <f>(AC6-Table13[[#This Row],[Survived]])^2</f>
        <v>0.15600413579493275</v>
      </c>
      <c r="AE6" s="11"/>
    </row>
    <row r="7" spans="1:31" x14ac:dyDescent="0.25">
      <c r="A7" s="4">
        <v>1</v>
      </c>
      <c r="B7" s="4" t="s">
        <v>9</v>
      </c>
      <c r="C7" s="4">
        <v>1</v>
      </c>
      <c r="D7" s="4" t="s">
        <v>10</v>
      </c>
      <c r="E7" s="4">
        <v>35</v>
      </c>
      <c r="F7" s="5">
        <v>53.1</v>
      </c>
      <c r="G7" s="4">
        <v>1</v>
      </c>
      <c r="H7" s="4">
        <v>0</v>
      </c>
      <c r="I7" s="11">
        <f>Table13[[#This Row],[Age]]/$E$1</f>
        <v>0.4375</v>
      </c>
      <c r="J7" s="11">
        <f>LOG10(Table13[[#This Row],[Fare]]+1)</f>
        <v>1.7331972651065695</v>
      </c>
      <c r="K7" s="4">
        <f>IF(Table13[[#This Row],[Pclass]]=1,1,0)</f>
        <v>1</v>
      </c>
      <c r="L7" s="4">
        <f>IF(Table13[[#This Row],[Pclass]]=2,1,0)</f>
        <v>0</v>
      </c>
      <c r="M7" s="4">
        <f>IF(Table13[[#This Row],[Embarked]]="S",1,0)</f>
        <v>1</v>
      </c>
      <c r="N7" s="4">
        <f>IF(Table13[[#This Row],[Embarked]]="C",1,0)</f>
        <v>0</v>
      </c>
      <c r="O7" s="4">
        <f>IF(Table13[[#This Row],[Sex]]="male",1,0)</f>
        <v>0</v>
      </c>
      <c r="P7" s="4">
        <v>1</v>
      </c>
      <c r="Z7" s="6" t="s">
        <v>36</v>
      </c>
      <c r="AA7" s="7">
        <f>AVERAGE(AD4:AD715)</f>
        <v>0.14422714931577013</v>
      </c>
      <c r="AC7" s="12">
        <f>SUMPRODUCT(Table13[[#This Row],[SibSp]:[Ones]],$R$4:$AA$4)</f>
        <v>0.88323118162682368</v>
      </c>
      <c r="AD7" s="11">
        <f>(AC7-Table13[[#This Row],[Survived]])^2</f>
        <v>1.3634956944267839E-2</v>
      </c>
      <c r="AE7" s="11"/>
    </row>
    <row r="8" spans="1:31" x14ac:dyDescent="0.25">
      <c r="A8" s="4">
        <v>0</v>
      </c>
      <c r="B8" s="4" t="s">
        <v>9</v>
      </c>
      <c r="C8" s="4">
        <v>3</v>
      </c>
      <c r="D8" s="4" t="s">
        <v>8</v>
      </c>
      <c r="E8" s="4">
        <v>35</v>
      </c>
      <c r="F8" s="5">
        <v>8.0500000000000007</v>
      </c>
      <c r="G8" s="4">
        <v>0</v>
      </c>
      <c r="H8" s="4">
        <v>0</v>
      </c>
      <c r="I8" s="11">
        <f>Table13[[#This Row],[Age]]/$E$1</f>
        <v>0.4375</v>
      </c>
      <c r="J8" s="11">
        <f>LOG10(Table13[[#This Row],[Fare]]+1)</f>
        <v>0.9566485792052033</v>
      </c>
      <c r="K8" s="4">
        <f>IF(Table13[[#This Row],[Pclass]]=1,1,0)</f>
        <v>0</v>
      </c>
      <c r="L8" s="4">
        <f>IF(Table13[[#This Row],[Pclass]]=2,1,0)</f>
        <v>0</v>
      </c>
      <c r="M8" s="4">
        <f>IF(Table13[[#This Row],[Embarked]]="S",1,0)</f>
        <v>1</v>
      </c>
      <c r="N8" s="4">
        <f>IF(Table13[[#This Row],[Embarked]]="C",1,0)</f>
        <v>0</v>
      </c>
      <c r="O8" s="4">
        <f>IF(Table13[[#This Row],[Sex]]="male",1,0)</f>
        <v>1</v>
      </c>
      <c r="P8" s="4">
        <v>1</v>
      </c>
      <c r="AC8" s="12">
        <f>SUMPRODUCT(Table13[[#This Row],[SibSp]:[Ones]],$R$4:$AA$4)</f>
        <v>6.464334034869923E-2</v>
      </c>
      <c r="AD8" s="11">
        <f>(AC8-Table13[[#This Row],[Survived]])^2</f>
        <v>4.1787614514377661E-3</v>
      </c>
      <c r="AE8" s="11"/>
    </row>
    <row r="9" spans="1:31" x14ac:dyDescent="0.25">
      <c r="A9" s="4">
        <v>0</v>
      </c>
      <c r="B9" s="4" t="s">
        <v>9</v>
      </c>
      <c r="C9" s="4">
        <v>1</v>
      </c>
      <c r="D9" s="4" t="s">
        <v>8</v>
      </c>
      <c r="E9" s="4">
        <v>54</v>
      </c>
      <c r="F9" s="5">
        <v>51.862499999999997</v>
      </c>
      <c r="G9" s="4">
        <v>0</v>
      </c>
      <c r="H9" s="4">
        <v>0</v>
      </c>
      <c r="I9" s="11">
        <f>Table13[[#This Row],[Age]]/$E$1</f>
        <v>0.67500000000000004</v>
      </c>
      <c r="J9" s="11">
        <f>LOG10(Table13[[#This Row],[Fare]]+1)</f>
        <v>1.7231476981549567</v>
      </c>
      <c r="K9" s="4">
        <f>IF(Table13[[#This Row],[Pclass]]=1,1,0)</f>
        <v>1</v>
      </c>
      <c r="L9" s="4">
        <f>IF(Table13[[#This Row],[Pclass]]=2,1,0)</f>
        <v>0</v>
      </c>
      <c r="M9" s="4">
        <f>IF(Table13[[#This Row],[Embarked]]="S",1,0)</f>
        <v>1</v>
      </c>
      <c r="N9" s="4">
        <f>IF(Table13[[#This Row],[Embarked]]="C",1,0)</f>
        <v>0</v>
      </c>
      <c r="O9" s="4">
        <f>IF(Table13[[#This Row],[Sex]]="male",1,0)</f>
        <v>1</v>
      </c>
      <c r="P9" s="4">
        <v>1</v>
      </c>
      <c r="AC9" s="12">
        <f>SUMPRODUCT(Table13[[#This Row],[SibSp]:[Ones]],$R$4:$AA$4)</f>
        <v>0.33298425575517299</v>
      </c>
      <c r="AD9" s="11">
        <f>(AC9-Table13[[#This Row],[Survived]])^2</f>
        <v>0.11087851458082645</v>
      </c>
      <c r="AE9" s="11"/>
    </row>
    <row r="10" spans="1:31" x14ac:dyDescent="0.25">
      <c r="A10" s="4">
        <v>0</v>
      </c>
      <c r="B10" s="4" t="s">
        <v>9</v>
      </c>
      <c r="C10" s="4">
        <v>3</v>
      </c>
      <c r="D10" s="4" t="s">
        <v>8</v>
      </c>
      <c r="E10" s="4">
        <v>2</v>
      </c>
      <c r="F10" s="5">
        <v>21.074999999999999</v>
      </c>
      <c r="G10" s="4">
        <v>3</v>
      </c>
      <c r="H10" s="4">
        <v>1</v>
      </c>
      <c r="I10" s="11">
        <f>Table13[[#This Row],[Age]]/$E$1</f>
        <v>2.5000000000000001E-2</v>
      </c>
      <c r="J10" s="11">
        <f>LOG10(Table13[[#This Row],[Fare]]+1)</f>
        <v>1.3439007122496063</v>
      </c>
      <c r="K10" s="4">
        <f>IF(Table13[[#This Row],[Pclass]]=1,1,0)</f>
        <v>0</v>
      </c>
      <c r="L10" s="4">
        <f>IF(Table13[[#This Row],[Pclass]]=2,1,0)</f>
        <v>0</v>
      </c>
      <c r="M10" s="4">
        <f>IF(Table13[[#This Row],[Embarked]]="S",1,0)</f>
        <v>1</v>
      </c>
      <c r="N10" s="4">
        <f>IF(Table13[[#This Row],[Embarked]]="C",1,0)</f>
        <v>0</v>
      </c>
      <c r="O10" s="4">
        <f>IF(Table13[[#This Row],[Sex]]="male",1,0)</f>
        <v>1</v>
      </c>
      <c r="P10" s="4">
        <v>1</v>
      </c>
      <c r="AC10" s="12">
        <f>SUMPRODUCT(Table13[[#This Row],[SibSp]:[Ones]],$R$4:$AA$4)</f>
        <v>0.11603641471379889</v>
      </c>
      <c r="AD10" s="11">
        <f>(AC10-Table13[[#This Row],[Survived]])^2</f>
        <v>1.3464449539632722E-2</v>
      </c>
      <c r="AE10" s="11"/>
    </row>
    <row r="11" spans="1:31" x14ac:dyDescent="0.25">
      <c r="A11" s="4">
        <v>1</v>
      </c>
      <c r="B11" s="4" t="s">
        <v>9</v>
      </c>
      <c r="C11" s="4">
        <v>3</v>
      </c>
      <c r="D11" s="4" t="s">
        <v>10</v>
      </c>
      <c r="E11" s="4">
        <v>27</v>
      </c>
      <c r="F11" s="5">
        <v>11.1333</v>
      </c>
      <c r="G11" s="4">
        <v>0</v>
      </c>
      <c r="H11" s="4">
        <v>2</v>
      </c>
      <c r="I11" s="11">
        <f>Table13[[#This Row],[Age]]/$E$1</f>
        <v>0.33750000000000002</v>
      </c>
      <c r="J11" s="11">
        <f>LOG10(Table13[[#This Row],[Fare]]+1)</f>
        <v>1.0839789358110461</v>
      </c>
      <c r="K11" s="4">
        <f>IF(Table13[[#This Row],[Pclass]]=1,1,0)</f>
        <v>0</v>
      </c>
      <c r="L11" s="4">
        <f>IF(Table13[[#This Row],[Pclass]]=2,1,0)</f>
        <v>0</v>
      </c>
      <c r="M11" s="4">
        <f>IF(Table13[[#This Row],[Embarked]]="S",1,0)</f>
        <v>1</v>
      </c>
      <c r="N11" s="4">
        <f>IF(Table13[[#This Row],[Embarked]]="C",1,0)</f>
        <v>0</v>
      </c>
      <c r="O11" s="4">
        <f>IF(Table13[[#This Row],[Sex]]="male",1,0)</f>
        <v>0</v>
      </c>
      <c r="P11" s="4">
        <v>1</v>
      </c>
      <c r="AC11" s="12">
        <f>SUMPRODUCT(Table13[[#This Row],[SibSp]:[Ones]],$R$4:$AA$4)</f>
        <v>0.5772719319839601</v>
      </c>
      <c r="AD11" s="11">
        <f>(AC11-Table13[[#This Row],[Survived]])^2</f>
        <v>0.17869901948857367</v>
      </c>
      <c r="AE11" s="11"/>
    </row>
    <row r="12" spans="1:31" x14ac:dyDescent="0.25">
      <c r="A12" s="4">
        <v>1</v>
      </c>
      <c r="B12" s="4" t="s">
        <v>11</v>
      </c>
      <c r="C12" s="4">
        <v>2</v>
      </c>
      <c r="D12" s="4" t="s">
        <v>10</v>
      </c>
      <c r="E12" s="4">
        <v>14</v>
      </c>
      <c r="F12" s="5">
        <v>30.070799999999998</v>
      </c>
      <c r="G12" s="4">
        <v>1</v>
      </c>
      <c r="H12" s="4">
        <v>0</v>
      </c>
      <c r="I12" s="11">
        <f>Table13[[#This Row],[Age]]/$E$1</f>
        <v>0.17499999999999999</v>
      </c>
      <c r="J12" s="11">
        <f>LOG10(Table13[[#This Row],[Fare]]+1)</f>
        <v>1.492352435460081</v>
      </c>
      <c r="K12" s="4">
        <f>IF(Table13[[#This Row],[Pclass]]=1,1,0)</f>
        <v>0</v>
      </c>
      <c r="L12" s="4">
        <f>IF(Table13[[#This Row],[Pclass]]=2,1,0)</f>
        <v>1</v>
      </c>
      <c r="M12" s="4">
        <f>IF(Table13[[#This Row],[Embarked]]="S",1,0)</f>
        <v>0</v>
      </c>
      <c r="N12" s="4">
        <f>IF(Table13[[#This Row],[Embarked]]="C",1,0)</f>
        <v>1</v>
      </c>
      <c r="O12" s="4">
        <f>IF(Table13[[#This Row],[Sex]]="male",1,0)</f>
        <v>0</v>
      </c>
      <c r="P12" s="4">
        <v>1</v>
      </c>
      <c r="AC12" s="12">
        <f>SUMPRODUCT(Table13[[#This Row],[SibSp]:[Ones]],$R$4:$AA$4)</f>
        <v>0.90225152973367317</v>
      </c>
      <c r="AD12" s="11">
        <f>(AC12-Table13[[#This Row],[Survived]])^2</f>
        <v>9.5547634394069804E-3</v>
      </c>
      <c r="AE12" s="11"/>
    </row>
    <row r="13" spans="1:31" x14ac:dyDescent="0.25">
      <c r="A13" s="4">
        <v>1</v>
      </c>
      <c r="B13" s="4" t="s">
        <v>9</v>
      </c>
      <c r="C13" s="4">
        <v>3</v>
      </c>
      <c r="D13" s="4" t="s">
        <v>10</v>
      </c>
      <c r="E13" s="4">
        <v>4</v>
      </c>
      <c r="F13" s="5">
        <v>16.7</v>
      </c>
      <c r="G13" s="4">
        <v>1</v>
      </c>
      <c r="H13" s="4">
        <v>1</v>
      </c>
      <c r="I13" s="11">
        <f>Table13[[#This Row],[Age]]/$E$1</f>
        <v>0.05</v>
      </c>
      <c r="J13" s="11">
        <f>LOG10(Table13[[#This Row],[Fare]]+1)</f>
        <v>1.2479732663618066</v>
      </c>
      <c r="K13" s="4">
        <f>IF(Table13[[#This Row],[Pclass]]=1,1,0)</f>
        <v>0</v>
      </c>
      <c r="L13" s="4">
        <f>IF(Table13[[#This Row],[Pclass]]=2,1,0)</f>
        <v>0</v>
      </c>
      <c r="M13" s="4">
        <f>IF(Table13[[#This Row],[Embarked]]="S",1,0)</f>
        <v>1</v>
      </c>
      <c r="N13" s="4">
        <f>IF(Table13[[#This Row],[Embarked]]="C",1,0)</f>
        <v>0</v>
      </c>
      <c r="O13" s="4">
        <f>IF(Table13[[#This Row],[Sex]]="male",1,0)</f>
        <v>0</v>
      </c>
      <c r="P13" s="4">
        <v>1</v>
      </c>
      <c r="AC13" s="12">
        <f>SUMPRODUCT(Table13[[#This Row],[SibSp]:[Ones]],$R$4:$AA$4)</f>
        <v>0.69149101762872112</v>
      </c>
      <c r="AD13" s="11">
        <f>(AC13-Table13[[#This Row],[Survived]])^2</f>
        <v>9.517779220376206E-2</v>
      </c>
      <c r="AE13" s="11"/>
    </row>
    <row r="14" spans="1:31" x14ac:dyDescent="0.25">
      <c r="A14" s="4">
        <v>1</v>
      </c>
      <c r="B14" s="4" t="s">
        <v>9</v>
      </c>
      <c r="C14" s="4">
        <v>1</v>
      </c>
      <c r="D14" s="4" t="s">
        <v>10</v>
      </c>
      <c r="E14" s="4">
        <v>58</v>
      </c>
      <c r="F14" s="5">
        <v>26.55</v>
      </c>
      <c r="G14" s="4">
        <v>0</v>
      </c>
      <c r="H14" s="4">
        <v>0</v>
      </c>
      <c r="I14" s="11">
        <f>Table13[[#This Row],[Age]]/$E$1</f>
        <v>0.72499999999999998</v>
      </c>
      <c r="J14" s="11">
        <f>LOG10(Table13[[#This Row],[Fare]]+1)</f>
        <v>1.4401216031878039</v>
      </c>
      <c r="K14" s="4">
        <f>IF(Table13[[#This Row],[Pclass]]=1,1,0)</f>
        <v>1</v>
      </c>
      <c r="L14" s="4">
        <f>IF(Table13[[#This Row],[Pclass]]=2,1,0)</f>
        <v>0</v>
      </c>
      <c r="M14" s="4">
        <f>IF(Table13[[#This Row],[Embarked]]="S",1,0)</f>
        <v>1</v>
      </c>
      <c r="N14" s="4">
        <f>IF(Table13[[#This Row],[Embarked]]="C",1,0)</f>
        <v>0</v>
      </c>
      <c r="O14" s="4">
        <f>IF(Table13[[#This Row],[Sex]]="male",1,0)</f>
        <v>0</v>
      </c>
      <c r="P14" s="4">
        <v>1</v>
      </c>
      <c r="AC14" s="12">
        <f>SUMPRODUCT(Table13[[#This Row],[SibSp]:[Ones]],$R$4:$AA$4)</f>
        <v>0.77664696805876299</v>
      </c>
      <c r="AD14" s="11">
        <f>(AC14-Table13[[#This Row],[Survived]])^2</f>
        <v>4.9886576877343242E-2</v>
      </c>
      <c r="AE14" s="11"/>
    </row>
    <row r="15" spans="1:31" x14ac:dyDescent="0.25">
      <c r="A15" s="4">
        <v>0</v>
      </c>
      <c r="B15" s="4" t="s">
        <v>9</v>
      </c>
      <c r="C15" s="4">
        <v>3</v>
      </c>
      <c r="D15" s="4" t="s">
        <v>8</v>
      </c>
      <c r="E15" s="4">
        <v>20</v>
      </c>
      <c r="F15" s="5">
        <v>8.0500000000000007</v>
      </c>
      <c r="G15" s="4">
        <v>0</v>
      </c>
      <c r="H15" s="4">
        <v>0</v>
      </c>
      <c r="I15" s="11">
        <f>Table13[[#This Row],[Age]]/$E$1</f>
        <v>0.25</v>
      </c>
      <c r="J15" s="11">
        <f>LOG10(Table13[[#This Row],[Fare]]+1)</f>
        <v>0.9566485792052033</v>
      </c>
      <c r="K15" s="4">
        <f>IF(Table13[[#This Row],[Pclass]]=1,1,0)</f>
        <v>0</v>
      </c>
      <c r="L15" s="4">
        <f>IF(Table13[[#This Row],[Pclass]]=2,1,0)</f>
        <v>0</v>
      </c>
      <c r="M15" s="4">
        <f>IF(Table13[[#This Row],[Embarked]]="S",1,0)</f>
        <v>1</v>
      </c>
      <c r="N15" s="4">
        <f>IF(Table13[[#This Row],[Embarked]]="C",1,0)</f>
        <v>0</v>
      </c>
      <c r="O15" s="4">
        <f>IF(Table13[[#This Row],[Sex]]="male",1,0)</f>
        <v>1</v>
      </c>
      <c r="P15" s="4">
        <v>1</v>
      </c>
      <c r="AC15" s="12">
        <f>SUMPRODUCT(Table13[[#This Row],[SibSp]:[Ones]],$R$4:$AA$4)</f>
        <v>0.16066393493590014</v>
      </c>
      <c r="AD15" s="11">
        <f>(AC15-Table13[[#This Row],[Survived]])^2</f>
        <v>2.5812899989087156E-2</v>
      </c>
      <c r="AE15" s="11"/>
    </row>
    <row r="16" spans="1:31" x14ac:dyDescent="0.25">
      <c r="A16" s="4">
        <v>0</v>
      </c>
      <c r="B16" s="4" t="s">
        <v>9</v>
      </c>
      <c r="C16" s="4">
        <v>3</v>
      </c>
      <c r="D16" s="4" t="s">
        <v>8</v>
      </c>
      <c r="E16" s="4">
        <v>39</v>
      </c>
      <c r="F16" s="5">
        <v>31.274999999999999</v>
      </c>
      <c r="G16" s="4">
        <v>1</v>
      </c>
      <c r="H16" s="4">
        <v>5</v>
      </c>
      <c r="I16" s="11">
        <f>Table13[[#This Row],[Age]]/$E$1</f>
        <v>0.48749999999999999</v>
      </c>
      <c r="J16" s="11">
        <f>LOG10(Table13[[#This Row],[Fare]]+1)</f>
        <v>1.5088662509384578</v>
      </c>
      <c r="K16" s="4">
        <f>IF(Table13[[#This Row],[Pclass]]=1,1,0)</f>
        <v>0</v>
      </c>
      <c r="L16" s="4">
        <f>IF(Table13[[#This Row],[Pclass]]=2,1,0)</f>
        <v>0</v>
      </c>
      <c r="M16" s="4">
        <f>IF(Table13[[#This Row],[Embarked]]="S",1,0)</f>
        <v>1</v>
      </c>
      <c r="N16" s="4">
        <f>IF(Table13[[#This Row],[Embarked]]="C",1,0)</f>
        <v>0</v>
      </c>
      <c r="O16" s="4">
        <f>IF(Table13[[#This Row],[Sex]]="male",1,0)</f>
        <v>1</v>
      </c>
      <c r="P16" s="4">
        <v>1</v>
      </c>
      <c r="AC16" s="12">
        <f>SUMPRODUCT(Table13[[#This Row],[SibSp]:[Ones]],$R$4:$AA$4)</f>
        <v>-5.8613518419401989E-2</v>
      </c>
      <c r="AD16" s="11">
        <f>(AC16-Table13[[#This Row],[Survived]])^2</f>
        <v>3.4355445415015762E-3</v>
      </c>
      <c r="AE16" s="11"/>
    </row>
    <row r="17" spans="1:31" x14ac:dyDescent="0.25">
      <c r="A17" s="4">
        <v>0</v>
      </c>
      <c r="B17" s="4" t="s">
        <v>9</v>
      </c>
      <c r="C17" s="4">
        <v>3</v>
      </c>
      <c r="D17" s="4" t="s">
        <v>10</v>
      </c>
      <c r="E17" s="4">
        <v>14</v>
      </c>
      <c r="F17" s="5">
        <v>7.8541999999999996</v>
      </c>
      <c r="G17" s="4">
        <v>0</v>
      </c>
      <c r="H17" s="4">
        <v>0</v>
      </c>
      <c r="I17" s="11">
        <f>Table13[[#This Row],[Age]]/$E$1</f>
        <v>0.17499999999999999</v>
      </c>
      <c r="J17" s="11">
        <f>LOG10(Table13[[#This Row],[Fare]]+1)</f>
        <v>0.94714932766263737</v>
      </c>
      <c r="K17" s="4">
        <f>IF(Table13[[#This Row],[Pclass]]=1,1,0)</f>
        <v>0</v>
      </c>
      <c r="L17" s="4">
        <f>IF(Table13[[#This Row],[Pclass]]=2,1,0)</f>
        <v>0</v>
      </c>
      <c r="M17" s="4">
        <f>IF(Table13[[#This Row],[Embarked]]="S",1,0)</f>
        <v>1</v>
      </c>
      <c r="N17" s="4">
        <f>IF(Table13[[#This Row],[Embarked]]="C",1,0)</f>
        <v>0</v>
      </c>
      <c r="O17" s="4">
        <f>IF(Table13[[#This Row],[Sex]]="male",1,0)</f>
        <v>0</v>
      </c>
      <c r="P17" s="4">
        <v>1</v>
      </c>
      <c r="AC17" s="12">
        <f>SUMPRODUCT(Table13[[#This Row],[SibSp]:[Ones]],$R$4:$AA$4)</f>
        <v>0.68167427250845114</v>
      </c>
      <c r="AD17" s="11">
        <f>(AC17-Table13[[#This Row],[Survived]])^2</f>
        <v>0.46467981379992612</v>
      </c>
      <c r="AE17" s="11"/>
    </row>
    <row r="18" spans="1:31" x14ac:dyDescent="0.25">
      <c r="A18" s="4">
        <v>1</v>
      </c>
      <c r="B18" s="4" t="s">
        <v>9</v>
      </c>
      <c r="C18" s="4">
        <v>2</v>
      </c>
      <c r="D18" s="4" t="s">
        <v>10</v>
      </c>
      <c r="E18" s="4">
        <v>55</v>
      </c>
      <c r="F18" s="5">
        <v>16</v>
      </c>
      <c r="G18" s="4">
        <v>0</v>
      </c>
      <c r="H18" s="4">
        <v>0</v>
      </c>
      <c r="I18" s="11">
        <f>Table13[[#This Row],[Age]]/$E$1</f>
        <v>0.6875</v>
      </c>
      <c r="J18" s="11">
        <f>LOG10(Table13[[#This Row],[Fare]]+1)</f>
        <v>1.2304489213782739</v>
      </c>
      <c r="K18" s="4">
        <f>IF(Table13[[#This Row],[Pclass]]=1,1,0)</f>
        <v>0</v>
      </c>
      <c r="L18" s="4">
        <f>IF(Table13[[#This Row],[Pclass]]=2,1,0)</f>
        <v>1</v>
      </c>
      <c r="M18" s="4">
        <f>IF(Table13[[#This Row],[Embarked]]="S",1,0)</f>
        <v>1</v>
      </c>
      <c r="N18" s="4">
        <f>IF(Table13[[#This Row],[Embarked]]="C",1,0)</f>
        <v>0</v>
      </c>
      <c r="O18" s="4">
        <f>IF(Table13[[#This Row],[Sex]]="male",1,0)</f>
        <v>0</v>
      </c>
      <c r="P18" s="4">
        <v>1</v>
      </c>
      <c r="AC18" s="12">
        <f>SUMPRODUCT(Table13[[#This Row],[SibSp]:[Ones]],$R$4:$AA$4)</f>
        <v>0.61586676667102458</v>
      </c>
      <c r="AD18" s="11">
        <f>(AC18-Table13[[#This Row],[Survived]])^2</f>
        <v>0.14755834094777306</v>
      </c>
      <c r="AE18" s="11"/>
    </row>
    <row r="19" spans="1:31" x14ac:dyDescent="0.25">
      <c r="A19" s="4">
        <v>0</v>
      </c>
      <c r="B19" s="4" t="s">
        <v>12</v>
      </c>
      <c r="C19" s="4">
        <v>3</v>
      </c>
      <c r="D19" s="4" t="s">
        <v>8</v>
      </c>
      <c r="E19" s="4">
        <v>2</v>
      </c>
      <c r="F19" s="5">
        <v>29.125</v>
      </c>
      <c r="G19" s="4">
        <v>4</v>
      </c>
      <c r="H19" s="4">
        <v>1</v>
      </c>
      <c r="I19" s="11">
        <f>Table13[[#This Row],[Age]]/$E$1</f>
        <v>2.5000000000000001E-2</v>
      </c>
      <c r="J19" s="11">
        <f>LOG10(Table13[[#This Row],[Fare]]+1)</f>
        <v>1.4789270555829248</v>
      </c>
      <c r="K19" s="4">
        <f>IF(Table13[[#This Row],[Pclass]]=1,1,0)</f>
        <v>0</v>
      </c>
      <c r="L19" s="4">
        <f>IF(Table13[[#This Row],[Pclass]]=2,1,0)</f>
        <v>0</v>
      </c>
      <c r="M19" s="4">
        <f>IF(Table13[[#This Row],[Embarked]]="S",1,0)</f>
        <v>0</v>
      </c>
      <c r="N19" s="4">
        <f>IF(Table13[[#This Row],[Embarked]]="C",1,0)</f>
        <v>0</v>
      </c>
      <c r="O19" s="4">
        <f>IF(Table13[[#This Row],[Sex]]="male",1,0)</f>
        <v>1</v>
      </c>
      <c r="P19" s="4">
        <v>1</v>
      </c>
      <c r="AC19" s="12">
        <f>SUMPRODUCT(Table13[[#This Row],[SibSp]:[Ones]],$R$4:$AA$4)</f>
        <v>3.6958965887979423E-2</v>
      </c>
      <c r="AD19" s="11">
        <f>(AC19-Table13[[#This Row],[Survived]])^2</f>
        <v>1.3659651595088265E-3</v>
      </c>
      <c r="AE19" s="11"/>
    </row>
    <row r="20" spans="1:31" x14ac:dyDescent="0.25">
      <c r="A20" s="4">
        <v>0</v>
      </c>
      <c r="B20" s="4" t="s">
        <v>9</v>
      </c>
      <c r="C20" s="4">
        <v>3</v>
      </c>
      <c r="D20" s="4" t="s">
        <v>10</v>
      </c>
      <c r="E20" s="4">
        <v>31</v>
      </c>
      <c r="F20" s="5">
        <v>18</v>
      </c>
      <c r="G20" s="4">
        <v>1</v>
      </c>
      <c r="H20" s="4">
        <v>0</v>
      </c>
      <c r="I20" s="11">
        <f>Table13[[#This Row],[Age]]/$E$1</f>
        <v>0.38750000000000001</v>
      </c>
      <c r="J20" s="11">
        <f>LOG10(Table13[[#This Row],[Fare]]+1)</f>
        <v>1.2787536009528289</v>
      </c>
      <c r="K20" s="4">
        <f>IF(Table13[[#This Row],[Pclass]]=1,1,0)</f>
        <v>0</v>
      </c>
      <c r="L20" s="4">
        <f>IF(Table13[[#This Row],[Pclass]]=2,1,0)</f>
        <v>0</v>
      </c>
      <c r="M20" s="4">
        <f>IF(Table13[[#This Row],[Embarked]]="S",1,0)</f>
        <v>1</v>
      </c>
      <c r="N20" s="4">
        <f>IF(Table13[[#This Row],[Embarked]]="C",1,0)</f>
        <v>0</v>
      </c>
      <c r="O20" s="4">
        <f>IF(Table13[[#This Row],[Sex]]="male",1,0)</f>
        <v>0</v>
      </c>
      <c r="P20" s="4">
        <v>1</v>
      </c>
      <c r="AC20" s="12">
        <f>SUMPRODUCT(Table13[[#This Row],[SibSp]:[Ones]],$R$4:$AA$4)</f>
        <v>0.5340817611894807</v>
      </c>
      <c r="AD20" s="11">
        <f>(AC20-Table13[[#This Row],[Survived]])^2</f>
        <v>0.2852433276352575</v>
      </c>
      <c r="AE20" s="11"/>
    </row>
    <row r="21" spans="1:31" x14ac:dyDescent="0.25">
      <c r="A21" s="4">
        <v>0</v>
      </c>
      <c r="B21" s="4" t="s">
        <v>9</v>
      </c>
      <c r="C21" s="4">
        <v>2</v>
      </c>
      <c r="D21" s="4" t="s">
        <v>8</v>
      </c>
      <c r="E21" s="4">
        <v>35</v>
      </c>
      <c r="F21" s="5">
        <v>26</v>
      </c>
      <c r="G21" s="4">
        <v>0</v>
      </c>
      <c r="H21" s="4">
        <v>0</v>
      </c>
      <c r="I21" s="11">
        <f>Table13[[#This Row],[Age]]/$E$1</f>
        <v>0.4375</v>
      </c>
      <c r="J21" s="11">
        <f>LOG10(Table13[[#This Row],[Fare]]+1)</f>
        <v>1.4313637641589874</v>
      </c>
      <c r="K21" s="4">
        <f>IF(Table13[[#This Row],[Pclass]]=1,1,0)</f>
        <v>0</v>
      </c>
      <c r="L21" s="4">
        <f>IF(Table13[[#This Row],[Pclass]]=2,1,0)</f>
        <v>1</v>
      </c>
      <c r="M21" s="4">
        <f>IF(Table13[[#This Row],[Embarked]]="S",1,0)</f>
        <v>1</v>
      </c>
      <c r="N21" s="4">
        <f>IF(Table13[[#This Row],[Embarked]]="C",1,0)</f>
        <v>0</v>
      </c>
      <c r="O21" s="4">
        <f>IF(Table13[[#This Row],[Sex]]="male",1,0)</f>
        <v>1</v>
      </c>
      <c r="P21" s="4">
        <v>1</v>
      </c>
      <c r="AC21" s="12">
        <f>SUMPRODUCT(Table13[[#This Row],[SibSp]:[Ones]],$R$4:$AA$4)</f>
        <v>0.27062325990951464</v>
      </c>
      <c r="AD21" s="11">
        <f>(AC21-Table13[[#This Row],[Survived]])^2</f>
        <v>7.3236948804052709E-2</v>
      </c>
      <c r="AE21" s="11"/>
    </row>
    <row r="22" spans="1:31" x14ac:dyDescent="0.25">
      <c r="A22" s="4">
        <v>1</v>
      </c>
      <c r="B22" s="4" t="s">
        <v>9</v>
      </c>
      <c r="C22" s="4">
        <v>2</v>
      </c>
      <c r="D22" s="4" t="s">
        <v>8</v>
      </c>
      <c r="E22" s="4">
        <v>34</v>
      </c>
      <c r="F22" s="5">
        <v>13</v>
      </c>
      <c r="G22" s="4">
        <v>0</v>
      </c>
      <c r="H22" s="4">
        <v>0</v>
      </c>
      <c r="I22" s="11">
        <f>Table13[[#This Row],[Age]]/$E$1</f>
        <v>0.42499999999999999</v>
      </c>
      <c r="J22" s="11">
        <f>LOG10(Table13[[#This Row],[Fare]]+1)</f>
        <v>1.146128035678238</v>
      </c>
      <c r="K22" s="4">
        <f>IF(Table13[[#This Row],[Pclass]]=1,1,0)</f>
        <v>0</v>
      </c>
      <c r="L22" s="4">
        <f>IF(Table13[[#This Row],[Pclass]]=2,1,0)</f>
        <v>1</v>
      </c>
      <c r="M22" s="4">
        <f>IF(Table13[[#This Row],[Embarked]]="S",1,0)</f>
        <v>1</v>
      </c>
      <c r="N22" s="4">
        <f>IF(Table13[[#This Row],[Embarked]]="C",1,0)</f>
        <v>0</v>
      </c>
      <c r="O22" s="4">
        <f>IF(Table13[[#This Row],[Sex]]="male",1,0)</f>
        <v>1</v>
      </c>
      <c r="P22" s="4">
        <v>1</v>
      </c>
      <c r="AC22" s="12">
        <f>SUMPRODUCT(Table13[[#This Row],[SibSp]:[Ones]],$R$4:$AA$4)</f>
        <v>0.26311995222467044</v>
      </c>
      <c r="AD22" s="11">
        <f>(AC22-Table13[[#This Row],[Survived]])^2</f>
        <v>0.54299220480937194</v>
      </c>
      <c r="AE22" s="11"/>
    </row>
    <row r="23" spans="1:31" x14ac:dyDescent="0.25">
      <c r="A23" s="4">
        <v>1</v>
      </c>
      <c r="B23" s="4" t="s">
        <v>12</v>
      </c>
      <c r="C23" s="4">
        <v>3</v>
      </c>
      <c r="D23" s="4" t="s">
        <v>10</v>
      </c>
      <c r="E23" s="4">
        <v>15</v>
      </c>
      <c r="F23" s="5">
        <v>8.0291999999999994</v>
      </c>
      <c r="G23" s="4">
        <v>0</v>
      </c>
      <c r="H23" s="4">
        <v>0</v>
      </c>
      <c r="I23" s="11">
        <f>Table13[[#This Row],[Age]]/$E$1</f>
        <v>0.1875</v>
      </c>
      <c r="J23" s="11">
        <f>LOG10(Table13[[#This Row],[Fare]]+1)</f>
        <v>0.95564927290744683</v>
      </c>
      <c r="K23" s="4">
        <f>IF(Table13[[#This Row],[Pclass]]=1,1,0)</f>
        <v>0</v>
      </c>
      <c r="L23" s="4">
        <f>IF(Table13[[#This Row],[Pclass]]=2,1,0)</f>
        <v>0</v>
      </c>
      <c r="M23" s="4">
        <f>IF(Table13[[#This Row],[Embarked]]="S",1,0)</f>
        <v>0</v>
      </c>
      <c r="N23" s="4">
        <f>IF(Table13[[#This Row],[Embarked]]="C",1,0)</f>
        <v>0</v>
      </c>
      <c r="O23" s="4">
        <f>IF(Table13[[#This Row],[Sex]]="male",1,0)</f>
        <v>0</v>
      </c>
      <c r="P23" s="4">
        <v>1</v>
      </c>
      <c r="AC23" s="12">
        <f>SUMPRODUCT(Table13[[#This Row],[SibSp]:[Ones]],$R$4:$AA$4)</f>
        <v>0.64496176449075848</v>
      </c>
      <c r="AD23" s="11">
        <f>(AC23-Table13[[#This Row],[Survived]])^2</f>
        <v>0.12605214867351563</v>
      </c>
      <c r="AE23" s="11"/>
    </row>
    <row r="24" spans="1:31" x14ac:dyDescent="0.25">
      <c r="A24" s="4">
        <v>1</v>
      </c>
      <c r="B24" s="4" t="s">
        <v>9</v>
      </c>
      <c r="C24" s="4">
        <v>1</v>
      </c>
      <c r="D24" s="4" t="s">
        <v>8</v>
      </c>
      <c r="E24" s="4">
        <v>28</v>
      </c>
      <c r="F24" s="5">
        <v>35.5</v>
      </c>
      <c r="G24" s="4">
        <v>0</v>
      </c>
      <c r="H24" s="4">
        <v>0</v>
      </c>
      <c r="I24" s="11">
        <f>Table13[[#This Row],[Age]]/$E$1</f>
        <v>0.35</v>
      </c>
      <c r="J24" s="11">
        <f>LOG10(Table13[[#This Row],[Fare]]+1)</f>
        <v>1.5622928644564746</v>
      </c>
      <c r="K24" s="4">
        <f>IF(Table13[[#This Row],[Pclass]]=1,1,0)</f>
        <v>1</v>
      </c>
      <c r="L24" s="4">
        <f>IF(Table13[[#This Row],[Pclass]]=2,1,0)</f>
        <v>0</v>
      </c>
      <c r="M24" s="4">
        <f>IF(Table13[[#This Row],[Embarked]]="S",1,0)</f>
        <v>1</v>
      </c>
      <c r="N24" s="4">
        <f>IF(Table13[[#This Row],[Embarked]]="C",1,0)</f>
        <v>0</v>
      </c>
      <c r="O24" s="4">
        <f>IF(Table13[[#This Row],[Sex]]="male",1,0)</f>
        <v>1</v>
      </c>
      <c r="P24" s="4">
        <v>1</v>
      </c>
      <c r="AC24" s="12">
        <f>SUMPRODUCT(Table13[[#This Row],[SibSp]:[Ones]],$R$4:$AA$4)</f>
        <v>0.4915785963250614</v>
      </c>
      <c r="AD24" s="11">
        <f>(AC24-Table13[[#This Row],[Survived]])^2</f>
        <v>0.25849232371479486</v>
      </c>
      <c r="AE24" s="11"/>
    </row>
    <row r="25" spans="1:31" x14ac:dyDescent="0.25">
      <c r="A25" s="4">
        <v>0</v>
      </c>
      <c r="B25" s="4" t="s">
        <v>9</v>
      </c>
      <c r="C25" s="4">
        <v>3</v>
      </c>
      <c r="D25" s="4" t="s">
        <v>10</v>
      </c>
      <c r="E25" s="4">
        <v>8</v>
      </c>
      <c r="F25" s="5">
        <v>21.074999999999999</v>
      </c>
      <c r="G25" s="4">
        <v>3</v>
      </c>
      <c r="H25" s="4">
        <v>1</v>
      </c>
      <c r="I25" s="11">
        <f>Table13[[#This Row],[Age]]/$E$1</f>
        <v>0.1</v>
      </c>
      <c r="J25" s="11">
        <f>LOG10(Table13[[#This Row],[Fare]]+1)</f>
        <v>1.3439007122496063</v>
      </c>
      <c r="K25" s="4">
        <f>IF(Table13[[#This Row],[Pclass]]=1,1,0)</f>
        <v>0</v>
      </c>
      <c r="L25" s="4">
        <f>IF(Table13[[#This Row],[Pclass]]=2,1,0)</f>
        <v>0</v>
      </c>
      <c r="M25" s="4">
        <f>IF(Table13[[#This Row],[Embarked]]="S",1,0)</f>
        <v>1</v>
      </c>
      <c r="N25" s="4">
        <f>IF(Table13[[#This Row],[Embarked]]="C",1,0)</f>
        <v>0</v>
      </c>
      <c r="O25" s="4">
        <f>IF(Table13[[#This Row],[Sex]]="male",1,0)</f>
        <v>0</v>
      </c>
      <c r="P25" s="4">
        <v>1</v>
      </c>
      <c r="AC25" s="12">
        <f>SUMPRODUCT(Table13[[#This Row],[SibSp]:[Ones]],$R$4:$AA$4)</f>
        <v>0.56069334644268176</v>
      </c>
      <c r="AD25" s="11">
        <f>(AC25-Table13[[#This Row],[Survived]])^2</f>
        <v>0.31437702874509316</v>
      </c>
      <c r="AE25" s="11"/>
    </row>
    <row r="26" spans="1:31" x14ac:dyDescent="0.25">
      <c r="A26" s="4">
        <v>1</v>
      </c>
      <c r="B26" s="4" t="s">
        <v>9</v>
      </c>
      <c r="C26" s="4">
        <v>3</v>
      </c>
      <c r="D26" s="4" t="s">
        <v>10</v>
      </c>
      <c r="E26" s="4">
        <v>38</v>
      </c>
      <c r="F26" s="5">
        <v>31.387499999999999</v>
      </c>
      <c r="G26" s="4">
        <v>1</v>
      </c>
      <c r="H26" s="4">
        <v>5</v>
      </c>
      <c r="I26" s="11">
        <f>Table13[[#This Row],[Age]]/$E$1</f>
        <v>0.47499999999999998</v>
      </c>
      <c r="J26" s="11">
        <f>LOG10(Table13[[#This Row],[Fare]]+1)</f>
        <v>1.5103774259938814</v>
      </c>
      <c r="K26" s="4">
        <f>IF(Table13[[#This Row],[Pclass]]=1,1,0)</f>
        <v>0</v>
      </c>
      <c r="L26" s="4">
        <f>IF(Table13[[#This Row],[Pclass]]=2,1,0)</f>
        <v>0</v>
      </c>
      <c r="M26" s="4">
        <f>IF(Table13[[#This Row],[Embarked]]="S",1,0)</f>
        <v>1</v>
      </c>
      <c r="N26" s="4">
        <f>IF(Table13[[#This Row],[Embarked]]="C",1,0)</f>
        <v>0</v>
      </c>
      <c r="O26" s="4">
        <f>IF(Table13[[#This Row],[Sex]]="male",1,0)</f>
        <v>0</v>
      </c>
      <c r="P26" s="4">
        <v>1</v>
      </c>
      <c r="AC26" s="12">
        <f>SUMPRODUCT(Table13[[#This Row],[SibSp]:[Ones]],$R$4:$AA$4)</f>
        <v>0.43092669092806068</v>
      </c>
      <c r="AD26" s="11">
        <f>(AC26-Table13[[#This Row],[Survived]])^2</f>
        <v>0.32384443109808697</v>
      </c>
      <c r="AE26" s="11"/>
    </row>
    <row r="27" spans="1:31" x14ac:dyDescent="0.25">
      <c r="A27" s="4">
        <v>0</v>
      </c>
      <c r="B27" s="4" t="s">
        <v>9</v>
      </c>
      <c r="C27" s="4">
        <v>1</v>
      </c>
      <c r="D27" s="4" t="s">
        <v>8</v>
      </c>
      <c r="E27" s="4">
        <v>19</v>
      </c>
      <c r="F27" s="5">
        <v>263</v>
      </c>
      <c r="G27" s="4">
        <v>3</v>
      </c>
      <c r="H27" s="4">
        <v>2</v>
      </c>
      <c r="I27" s="11">
        <f>Table13[[#This Row],[Age]]/$E$1</f>
        <v>0.23749999999999999</v>
      </c>
      <c r="J27" s="11">
        <f>LOG10(Table13[[#This Row],[Fare]]+1)</f>
        <v>2.4216039268698313</v>
      </c>
      <c r="K27" s="4">
        <f>IF(Table13[[#This Row],[Pclass]]=1,1,0)</f>
        <v>1</v>
      </c>
      <c r="L27" s="4">
        <f>IF(Table13[[#This Row],[Pclass]]=2,1,0)</f>
        <v>0</v>
      </c>
      <c r="M27" s="4">
        <f>IF(Table13[[#This Row],[Embarked]]="S",1,0)</f>
        <v>1</v>
      </c>
      <c r="N27" s="4">
        <f>IF(Table13[[#This Row],[Embarked]]="C",1,0)</f>
        <v>0</v>
      </c>
      <c r="O27" s="4">
        <f>IF(Table13[[#This Row],[Sex]]="male",1,0)</f>
        <v>1</v>
      </c>
      <c r="P27" s="4">
        <v>1</v>
      </c>
      <c r="AC27" s="12">
        <f>SUMPRODUCT(Table13[[#This Row],[SibSp]:[Ones]],$R$4:$AA$4)</f>
        <v>0.39842333048251355</v>
      </c>
      <c r="AD27" s="11">
        <f>(AC27-Table13[[#This Row],[Survived]])^2</f>
        <v>0.15874115027277821</v>
      </c>
      <c r="AE27" s="11"/>
    </row>
    <row r="28" spans="1:31" x14ac:dyDescent="0.25">
      <c r="A28" s="4">
        <v>0</v>
      </c>
      <c r="B28" s="4" t="s">
        <v>11</v>
      </c>
      <c r="C28" s="4">
        <v>1</v>
      </c>
      <c r="D28" s="4" t="s">
        <v>8</v>
      </c>
      <c r="E28" s="4">
        <v>40</v>
      </c>
      <c r="F28" s="5">
        <v>27.720800000000001</v>
      </c>
      <c r="G28" s="4">
        <v>0</v>
      </c>
      <c r="H28" s="4">
        <v>0</v>
      </c>
      <c r="I28" s="11">
        <f>Table13[[#This Row],[Age]]/$E$1</f>
        <v>0.5</v>
      </c>
      <c r="J28" s="11">
        <f>LOG10(Table13[[#This Row],[Fare]]+1)</f>
        <v>1.4581965327411079</v>
      </c>
      <c r="K28" s="4">
        <f>IF(Table13[[#This Row],[Pclass]]=1,1,0)</f>
        <v>1</v>
      </c>
      <c r="L28" s="4">
        <f>IF(Table13[[#This Row],[Pclass]]=2,1,0)</f>
        <v>0</v>
      </c>
      <c r="M28" s="4">
        <f>IF(Table13[[#This Row],[Embarked]]="S",1,0)</f>
        <v>0</v>
      </c>
      <c r="N28" s="4">
        <f>IF(Table13[[#This Row],[Embarked]]="C",1,0)</f>
        <v>1</v>
      </c>
      <c r="O28" s="4">
        <f>IF(Table13[[#This Row],[Sex]]="male",1,0)</f>
        <v>1</v>
      </c>
      <c r="P28" s="4">
        <v>1</v>
      </c>
      <c r="AC28" s="12">
        <f>SUMPRODUCT(Table13[[#This Row],[SibSp]:[Ones]],$R$4:$AA$4)</f>
        <v>0.47578304613517192</v>
      </c>
      <c r="AD28" s="11">
        <f>(AC28-Table13[[#This Row],[Survived]])^2</f>
        <v>0.22636950698966313</v>
      </c>
      <c r="AE28" s="11"/>
    </row>
    <row r="29" spans="1:31" x14ac:dyDescent="0.25">
      <c r="A29" s="4">
        <v>0</v>
      </c>
      <c r="B29" s="4" t="s">
        <v>9</v>
      </c>
      <c r="C29" s="4">
        <v>2</v>
      </c>
      <c r="D29" s="4" t="s">
        <v>8</v>
      </c>
      <c r="E29" s="4">
        <v>66</v>
      </c>
      <c r="F29" s="5">
        <v>10.5</v>
      </c>
      <c r="G29" s="4">
        <v>0</v>
      </c>
      <c r="H29" s="4">
        <v>0</v>
      </c>
      <c r="I29" s="11">
        <f>Table13[[#This Row],[Age]]/$E$1</f>
        <v>0.82499999999999996</v>
      </c>
      <c r="J29" s="11">
        <f>LOG10(Table13[[#This Row],[Fare]]+1)</f>
        <v>1.0606978403536116</v>
      </c>
      <c r="K29" s="4">
        <f>IF(Table13[[#This Row],[Pclass]]=1,1,0)</f>
        <v>0</v>
      </c>
      <c r="L29" s="4">
        <f>IF(Table13[[#This Row],[Pclass]]=2,1,0)</f>
        <v>1</v>
      </c>
      <c r="M29" s="4">
        <f>IF(Table13[[#This Row],[Embarked]]="S",1,0)</f>
        <v>1</v>
      </c>
      <c r="N29" s="4">
        <f>IF(Table13[[#This Row],[Embarked]]="C",1,0)</f>
        <v>0</v>
      </c>
      <c r="O29" s="4">
        <f>IF(Table13[[#This Row],[Sex]]="male",1,0)</f>
        <v>1</v>
      </c>
      <c r="P29" s="4">
        <v>1</v>
      </c>
      <c r="AC29" s="12">
        <f>SUMPRODUCT(Table13[[#This Row],[SibSp]:[Ones]],$R$4:$AA$4)</f>
        <v>5.411146313863413E-2</v>
      </c>
      <c r="AD29" s="11">
        <f>(AC29-Table13[[#This Row],[Survived]])^2</f>
        <v>2.9280504430037602E-3</v>
      </c>
      <c r="AE29" s="11"/>
    </row>
    <row r="30" spans="1:31" x14ac:dyDescent="0.25">
      <c r="A30" s="4">
        <v>0</v>
      </c>
      <c r="B30" s="4" t="s">
        <v>11</v>
      </c>
      <c r="C30" s="4">
        <v>1</v>
      </c>
      <c r="D30" s="4" t="s">
        <v>8</v>
      </c>
      <c r="E30" s="4">
        <v>28</v>
      </c>
      <c r="F30" s="5">
        <v>82.1708</v>
      </c>
      <c r="G30" s="4">
        <v>1</v>
      </c>
      <c r="H30" s="4">
        <v>0</v>
      </c>
      <c r="I30" s="11">
        <f>Table13[[#This Row],[Age]]/$E$1</f>
        <v>0.35</v>
      </c>
      <c r="J30" s="11">
        <f>LOG10(Table13[[#This Row],[Fare]]+1)</f>
        <v>1.9199708788780554</v>
      </c>
      <c r="K30" s="4">
        <f>IF(Table13[[#This Row],[Pclass]]=1,1,0)</f>
        <v>1</v>
      </c>
      <c r="L30" s="4">
        <f>IF(Table13[[#This Row],[Pclass]]=2,1,0)</f>
        <v>0</v>
      </c>
      <c r="M30" s="4">
        <f>IF(Table13[[#This Row],[Embarked]]="S",1,0)</f>
        <v>0</v>
      </c>
      <c r="N30" s="4">
        <f>IF(Table13[[#This Row],[Embarked]]="C",1,0)</f>
        <v>1</v>
      </c>
      <c r="O30" s="4">
        <f>IF(Table13[[#This Row],[Sex]]="male",1,0)</f>
        <v>1</v>
      </c>
      <c r="P30" s="4">
        <v>1</v>
      </c>
      <c r="AC30" s="12">
        <f>SUMPRODUCT(Table13[[#This Row],[SibSp]:[Ones]],$R$4:$AA$4)</f>
        <v>0.52017588600322218</v>
      </c>
      <c r="AD30" s="11">
        <f>(AC30-Table13[[#This Row],[Survived]])^2</f>
        <v>0.27058295237923718</v>
      </c>
      <c r="AE30" s="11"/>
    </row>
    <row r="31" spans="1:31" x14ac:dyDescent="0.25">
      <c r="A31" s="4">
        <v>0</v>
      </c>
      <c r="B31" s="4" t="s">
        <v>9</v>
      </c>
      <c r="C31" s="4">
        <v>1</v>
      </c>
      <c r="D31" s="4" t="s">
        <v>8</v>
      </c>
      <c r="E31" s="4">
        <v>42</v>
      </c>
      <c r="F31" s="5">
        <v>52</v>
      </c>
      <c r="G31" s="4">
        <v>1</v>
      </c>
      <c r="H31" s="4">
        <v>0</v>
      </c>
      <c r="I31" s="11">
        <f>Table13[[#This Row],[Age]]/$E$1</f>
        <v>0.52500000000000002</v>
      </c>
      <c r="J31" s="11">
        <f>LOG10(Table13[[#This Row],[Fare]]+1)</f>
        <v>1.7242758696007889</v>
      </c>
      <c r="K31" s="4">
        <f>IF(Table13[[#This Row],[Pclass]]=1,1,0)</f>
        <v>1</v>
      </c>
      <c r="L31" s="4">
        <f>IF(Table13[[#This Row],[Pclass]]=2,1,0)</f>
        <v>0</v>
      </c>
      <c r="M31" s="4">
        <f>IF(Table13[[#This Row],[Embarked]]="S",1,0)</f>
        <v>1</v>
      </c>
      <c r="N31" s="4">
        <f>IF(Table13[[#This Row],[Embarked]]="C",1,0)</f>
        <v>0</v>
      </c>
      <c r="O31" s="4">
        <f>IF(Table13[[#This Row],[Sex]]="male",1,0)</f>
        <v>1</v>
      </c>
      <c r="P31" s="4">
        <v>1</v>
      </c>
      <c r="AC31" s="12">
        <f>SUMPRODUCT(Table13[[#This Row],[SibSp]:[Ones]],$R$4:$AA$4)</f>
        <v>0.35492150077466178</v>
      </c>
      <c r="AD31" s="11">
        <f>(AC31-Table13[[#This Row],[Survived]])^2</f>
        <v>0.12596927171213823</v>
      </c>
      <c r="AE31" s="11"/>
    </row>
    <row r="32" spans="1:31" x14ac:dyDescent="0.25">
      <c r="A32" s="4">
        <v>0</v>
      </c>
      <c r="B32" s="4" t="s">
        <v>9</v>
      </c>
      <c r="C32" s="4">
        <v>3</v>
      </c>
      <c r="D32" s="4" t="s">
        <v>8</v>
      </c>
      <c r="E32" s="4">
        <v>21</v>
      </c>
      <c r="F32" s="5">
        <v>8.0500000000000007</v>
      </c>
      <c r="G32" s="4">
        <v>0</v>
      </c>
      <c r="H32" s="4">
        <v>0</v>
      </c>
      <c r="I32" s="11">
        <f>Table13[[#This Row],[Age]]/$E$1</f>
        <v>0.26250000000000001</v>
      </c>
      <c r="J32" s="11">
        <f>LOG10(Table13[[#This Row],[Fare]]+1)</f>
        <v>0.9566485792052033</v>
      </c>
      <c r="K32" s="4">
        <f>IF(Table13[[#This Row],[Pclass]]=1,1,0)</f>
        <v>0</v>
      </c>
      <c r="L32" s="4">
        <f>IF(Table13[[#This Row],[Pclass]]=2,1,0)</f>
        <v>0</v>
      </c>
      <c r="M32" s="4">
        <f>IF(Table13[[#This Row],[Embarked]]="S",1,0)</f>
        <v>1</v>
      </c>
      <c r="N32" s="4">
        <f>IF(Table13[[#This Row],[Embarked]]="C",1,0)</f>
        <v>0</v>
      </c>
      <c r="O32" s="4">
        <f>IF(Table13[[#This Row],[Sex]]="male",1,0)</f>
        <v>1</v>
      </c>
      <c r="P32" s="4">
        <v>1</v>
      </c>
      <c r="AC32" s="12">
        <f>SUMPRODUCT(Table13[[#This Row],[SibSp]:[Ones]],$R$4:$AA$4)</f>
        <v>0.15426256196342003</v>
      </c>
      <c r="AD32" s="11">
        <f>(AC32-Table13[[#This Row],[Survived]])^2</f>
        <v>2.3796938023518004E-2</v>
      </c>
      <c r="AE32" s="11"/>
    </row>
    <row r="33" spans="1:31" x14ac:dyDescent="0.25">
      <c r="A33" s="4">
        <v>0</v>
      </c>
      <c r="B33" s="4" t="s">
        <v>9</v>
      </c>
      <c r="C33" s="4">
        <v>3</v>
      </c>
      <c r="D33" s="4" t="s">
        <v>10</v>
      </c>
      <c r="E33" s="4">
        <v>18</v>
      </c>
      <c r="F33" s="5">
        <v>18</v>
      </c>
      <c r="G33" s="4">
        <v>2</v>
      </c>
      <c r="H33" s="4">
        <v>0</v>
      </c>
      <c r="I33" s="11">
        <f>Table13[[#This Row],[Age]]/$E$1</f>
        <v>0.22500000000000001</v>
      </c>
      <c r="J33" s="11">
        <f>LOG10(Table13[[#This Row],[Fare]]+1)</f>
        <v>1.2787536009528289</v>
      </c>
      <c r="K33" s="4">
        <f>IF(Table13[[#This Row],[Pclass]]=1,1,0)</f>
        <v>0</v>
      </c>
      <c r="L33" s="4">
        <f>IF(Table13[[#This Row],[Pclass]]=2,1,0)</f>
        <v>0</v>
      </c>
      <c r="M33" s="4">
        <f>IF(Table13[[#This Row],[Embarked]]="S",1,0)</f>
        <v>1</v>
      </c>
      <c r="N33" s="4">
        <f>IF(Table13[[#This Row],[Embarked]]="C",1,0)</f>
        <v>0</v>
      </c>
      <c r="O33" s="4">
        <f>IF(Table13[[#This Row],[Sex]]="male",1,0)</f>
        <v>0</v>
      </c>
      <c r="P33" s="4">
        <v>1</v>
      </c>
      <c r="AC33" s="12">
        <f>SUMPRODUCT(Table13[[#This Row],[SibSp]:[Ones]],$R$4:$AA$4)</f>
        <v>0.56236538304276606</v>
      </c>
      <c r="AD33" s="11">
        <f>(AC33-Table13[[#This Row],[Survived]])^2</f>
        <v>0.31625482404483701</v>
      </c>
      <c r="AE33" s="11"/>
    </row>
    <row r="34" spans="1:31" x14ac:dyDescent="0.25">
      <c r="A34" s="4">
        <v>1</v>
      </c>
      <c r="B34" s="4" t="s">
        <v>11</v>
      </c>
      <c r="C34" s="4">
        <v>3</v>
      </c>
      <c r="D34" s="4" t="s">
        <v>10</v>
      </c>
      <c r="E34" s="4">
        <v>14</v>
      </c>
      <c r="F34" s="5">
        <v>11.2417</v>
      </c>
      <c r="G34" s="4">
        <v>1</v>
      </c>
      <c r="H34" s="4">
        <v>0</v>
      </c>
      <c r="I34" s="11">
        <f>Table13[[#This Row],[Age]]/$E$1</f>
        <v>0.17499999999999999</v>
      </c>
      <c r="J34" s="11">
        <f>LOG10(Table13[[#This Row],[Fare]]+1)</f>
        <v>1.0878417322991751</v>
      </c>
      <c r="K34" s="4">
        <f>IF(Table13[[#This Row],[Pclass]]=1,1,0)</f>
        <v>0</v>
      </c>
      <c r="L34" s="4">
        <f>IF(Table13[[#This Row],[Pclass]]=2,1,0)</f>
        <v>0</v>
      </c>
      <c r="M34" s="4">
        <f>IF(Table13[[#This Row],[Embarked]]="S",1,0)</f>
        <v>0</v>
      </c>
      <c r="N34" s="4">
        <f>IF(Table13[[#This Row],[Embarked]]="C",1,0)</f>
        <v>1</v>
      </c>
      <c r="O34" s="4">
        <f>IF(Table13[[#This Row],[Sex]]="male",1,0)</f>
        <v>0</v>
      </c>
      <c r="P34" s="4">
        <v>1</v>
      </c>
      <c r="AC34" s="12">
        <f>SUMPRODUCT(Table13[[#This Row],[SibSp]:[Ones]],$R$4:$AA$4)</f>
        <v>0.69969394055636991</v>
      </c>
      <c r="AD34" s="11">
        <f>(AC34-Table13[[#This Row],[Survived]])^2</f>
        <v>9.0183729338561086E-2</v>
      </c>
      <c r="AE34" s="11"/>
    </row>
    <row r="35" spans="1:31" x14ac:dyDescent="0.25">
      <c r="A35" s="4">
        <v>0</v>
      </c>
      <c r="B35" s="4" t="s">
        <v>9</v>
      </c>
      <c r="C35" s="4">
        <v>3</v>
      </c>
      <c r="D35" s="4" t="s">
        <v>10</v>
      </c>
      <c r="E35" s="4">
        <v>40</v>
      </c>
      <c r="F35" s="5">
        <v>9.4749999999999996</v>
      </c>
      <c r="G35" s="4">
        <v>1</v>
      </c>
      <c r="H35" s="4">
        <v>0</v>
      </c>
      <c r="I35" s="11">
        <f>Table13[[#This Row],[Age]]/$E$1</f>
        <v>0.5</v>
      </c>
      <c r="J35" s="11">
        <f>LOG10(Table13[[#This Row],[Fare]]+1)</f>
        <v>1.0201540316383328</v>
      </c>
      <c r="K35" s="4">
        <f>IF(Table13[[#This Row],[Pclass]]=1,1,0)</f>
        <v>0</v>
      </c>
      <c r="L35" s="4">
        <f>IF(Table13[[#This Row],[Pclass]]=2,1,0)</f>
        <v>0</v>
      </c>
      <c r="M35" s="4">
        <f>IF(Table13[[#This Row],[Embarked]]="S",1,0)</f>
        <v>1</v>
      </c>
      <c r="N35" s="4">
        <f>IF(Table13[[#This Row],[Embarked]]="C",1,0)</f>
        <v>0</v>
      </c>
      <c r="O35" s="4">
        <f>IF(Table13[[#This Row],[Sex]]="male",1,0)</f>
        <v>0</v>
      </c>
      <c r="P35" s="4">
        <v>1</v>
      </c>
      <c r="AC35" s="12">
        <f>SUMPRODUCT(Table13[[#This Row],[SibSp]:[Ones]],$R$4:$AA$4)</f>
        <v>0.46386318414143607</v>
      </c>
      <c r="AD35" s="11">
        <f>(AC35-Table13[[#This Row],[Survived]])^2</f>
        <v>0.21516905360183183</v>
      </c>
      <c r="AE35" s="11"/>
    </row>
    <row r="36" spans="1:31" x14ac:dyDescent="0.25">
      <c r="A36" s="4">
        <v>0</v>
      </c>
      <c r="B36" s="4" t="s">
        <v>9</v>
      </c>
      <c r="C36" s="4">
        <v>2</v>
      </c>
      <c r="D36" s="4" t="s">
        <v>10</v>
      </c>
      <c r="E36" s="4">
        <v>27</v>
      </c>
      <c r="F36" s="5">
        <v>21</v>
      </c>
      <c r="G36" s="4">
        <v>1</v>
      </c>
      <c r="H36" s="4">
        <v>0</v>
      </c>
      <c r="I36" s="11">
        <f>Table13[[#This Row],[Age]]/$E$1</f>
        <v>0.33750000000000002</v>
      </c>
      <c r="J36" s="11">
        <f>LOG10(Table13[[#This Row],[Fare]]+1)</f>
        <v>1.3424226808222062</v>
      </c>
      <c r="K36" s="4">
        <f>IF(Table13[[#This Row],[Pclass]]=1,1,0)</f>
        <v>0</v>
      </c>
      <c r="L36" s="4">
        <f>IF(Table13[[#This Row],[Pclass]]=2,1,0)</f>
        <v>1</v>
      </c>
      <c r="M36" s="4">
        <f>IF(Table13[[#This Row],[Embarked]]="S",1,0)</f>
        <v>1</v>
      </c>
      <c r="N36" s="4">
        <f>IF(Table13[[#This Row],[Embarked]]="C",1,0)</f>
        <v>0</v>
      </c>
      <c r="O36" s="4">
        <f>IF(Table13[[#This Row],[Sex]]="male",1,0)</f>
        <v>0</v>
      </c>
      <c r="P36" s="4">
        <v>1</v>
      </c>
      <c r="AC36" s="12">
        <f>SUMPRODUCT(Table13[[#This Row],[SibSp]:[Ones]],$R$4:$AA$4)</f>
        <v>0.74562948361339665</v>
      </c>
      <c r="AD36" s="11">
        <f>(AC36-Table13[[#This Row],[Survived]])^2</f>
        <v>0.55596332683358052</v>
      </c>
      <c r="AE36" s="11"/>
    </row>
    <row r="37" spans="1:31" x14ac:dyDescent="0.25">
      <c r="A37" s="4">
        <v>1</v>
      </c>
      <c r="B37" s="4" t="s">
        <v>11</v>
      </c>
      <c r="C37" s="4">
        <v>2</v>
      </c>
      <c r="D37" s="4" t="s">
        <v>10</v>
      </c>
      <c r="E37" s="4">
        <v>3</v>
      </c>
      <c r="F37" s="5">
        <v>41.5792</v>
      </c>
      <c r="G37" s="4">
        <v>1</v>
      </c>
      <c r="H37" s="4">
        <v>2</v>
      </c>
      <c r="I37" s="11">
        <f>Table13[[#This Row],[Age]]/$E$1</f>
        <v>3.7499999999999999E-2</v>
      </c>
      <c r="J37" s="11">
        <f>LOG10(Table13[[#This Row],[Fare]]+1)</f>
        <v>1.6291974974299364</v>
      </c>
      <c r="K37" s="4">
        <f>IF(Table13[[#This Row],[Pclass]]=1,1,0)</f>
        <v>0</v>
      </c>
      <c r="L37" s="4">
        <f>IF(Table13[[#This Row],[Pclass]]=2,1,0)</f>
        <v>1</v>
      </c>
      <c r="M37" s="4">
        <f>IF(Table13[[#This Row],[Embarked]]="S",1,0)</f>
        <v>0</v>
      </c>
      <c r="N37" s="4">
        <f>IF(Table13[[#This Row],[Embarked]]="C",1,0)</f>
        <v>1</v>
      </c>
      <c r="O37" s="4">
        <f>IF(Table13[[#This Row],[Sex]]="male",1,0)</f>
        <v>0</v>
      </c>
      <c r="P37" s="4">
        <v>1</v>
      </c>
      <c r="AC37" s="12">
        <f>SUMPRODUCT(Table13[[#This Row],[SibSp]:[Ones]],$R$4:$AA$4)</f>
        <v>0.95148289389209884</v>
      </c>
      <c r="AD37" s="11">
        <f>(AC37-Table13[[#This Row],[Survived]])^2</f>
        <v>2.3539095850853404E-3</v>
      </c>
      <c r="AE37" s="11"/>
    </row>
    <row r="38" spans="1:31" x14ac:dyDescent="0.25">
      <c r="A38" s="4">
        <v>1</v>
      </c>
      <c r="B38" s="4" t="s">
        <v>12</v>
      </c>
      <c r="C38" s="4">
        <v>3</v>
      </c>
      <c r="D38" s="4" t="s">
        <v>10</v>
      </c>
      <c r="E38" s="4">
        <v>19</v>
      </c>
      <c r="F38" s="5">
        <v>7.8792</v>
      </c>
      <c r="G38" s="4">
        <v>0</v>
      </c>
      <c r="H38" s="4">
        <v>0</v>
      </c>
      <c r="I38" s="11">
        <f>Table13[[#This Row],[Age]]/$E$1</f>
        <v>0.23749999999999999</v>
      </c>
      <c r="J38" s="11">
        <f>LOG10(Table13[[#This Row],[Fare]]+1)</f>
        <v>0.94837383838707923</v>
      </c>
      <c r="K38" s="4">
        <f>IF(Table13[[#This Row],[Pclass]]=1,1,0)</f>
        <v>0</v>
      </c>
      <c r="L38" s="4">
        <f>IF(Table13[[#This Row],[Pclass]]=2,1,0)</f>
        <v>0</v>
      </c>
      <c r="M38" s="4">
        <f>IF(Table13[[#This Row],[Embarked]]="S",1,0)</f>
        <v>0</v>
      </c>
      <c r="N38" s="4">
        <f>IF(Table13[[#This Row],[Embarked]]="C",1,0)</f>
        <v>0</v>
      </c>
      <c r="O38" s="4">
        <f>IF(Table13[[#This Row],[Sex]]="male",1,0)</f>
        <v>0</v>
      </c>
      <c r="P38" s="4">
        <v>1</v>
      </c>
      <c r="AC38" s="12">
        <f>SUMPRODUCT(Table13[[#This Row],[SibSp]:[Ones]],$R$4:$AA$4)</f>
        <v>0.61900160947995997</v>
      </c>
      <c r="AD38" s="11">
        <f>(AC38-Table13[[#This Row],[Survived]])^2</f>
        <v>0.14515977357886092</v>
      </c>
      <c r="AE38" s="11"/>
    </row>
    <row r="39" spans="1:31" x14ac:dyDescent="0.25">
      <c r="A39" s="4">
        <v>0</v>
      </c>
      <c r="B39" s="4" t="s">
        <v>9</v>
      </c>
      <c r="C39" s="4">
        <v>3</v>
      </c>
      <c r="D39" s="4" t="s">
        <v>10</v>
      </c>
      <c r="E39" s="4">
        <v>18</v>
      </c>
      <c r="F39" s="5">
        <v>17.8</v>
      </c>
      <c r="G39" s="4">
        <v>1</v>
      </c>
      <c r="H39" s="4">
        <v>0</v>
      </c>
      <c r="I39" s="11">
        <f>Table13[[#This Row],[Age]]/$E$1</f>
        <v>0.22500000000000001</v>
      </c>
      <c r="J39" s="11">
        <f>LOG10(Table13[[#This Row],[Fare]]+1)</f>
        <v>1.2741578492636798</v>
      </c>
      <c r="K39" s="4">
        <f>IF(Table13[[#This Row],[Pclass]]=1,1,0)</f>
        <v>0</v>
      </c>
      <c r="L39" s="4">
        <f>IF(Table13[[#This Row],[Pclass]]=2,1,0)</f>
        <v>0</v>
      </c>
      <c r="M39" s="4">
        <f>IF(Table13[[#This Row],[Embarked]]="S",1,0)</f>
        <v>1</v>
      </c>
      <c r="N39" s="4">
        <f>IF(Table13[[#This Row],[Embarked]]="C",1,0)</f>
        <v>0</v>
      </c>
      <c r="O39" s="4">
        <f>IF(Table13[[#This Row],[Sex]]="male",1,0)</f>
        <v>0</v>
      </c>
      <c r="P39" s="4">
        <v>1</v>
      </c>
      <c r="AC39" s="12">
        <f>SUMPRODUCT(Table13[[#This Row],[SibSp]:[Ones]],$R$4:$AA$4)</f>
        <v>0.6170755759774833</v>
      </c>
      <c r="AD39" s="11">
        <f>(AC39-Table13[[#This Row],[Survived]])^2</f>
        <v>0.38078226646794278</v>
      </c>
      <c r="AE39" s="11"/>
    </row>
    <row r="40" spans="1:31" x14ac:dyDescent="0.25">
      <c r="A40" s="4">
        <v>0</v>
      </c>
      <c r="B40" s="4" t="s">
        <v>9</v>
      </c>
      <c r="C40" s="4">
        <v>3</v>
      </c>
      <c r="D40" s="4" t="s">
        <v>8</v>
      </c>
      <c r="E40" s="4">
        <v>7</v>
      </c>
      <c r="F40" s="5">
        <v>39.6875</v>
      </c>
      <c r="G40" s="4">
        <v>4</v>
      </c>
      <c r="H40" s="4">
        <v>1</v>
      </c>
      <c r="I40" s="11">
        <f>Table13[[#This Row],[Age]]/$E$1</f>
        <v>8.7499999999999994E-2</v>
      </c>
      <c r="J40" s="11">
        <f>LOG10(Table13[[#This Row],[Fare]]+1)</f>
        <v>1.6094610059122672</v>
      </c>
      <c r="K40" s="4">
        <f>IF(Table13[[#This Row],[Pclass]]=1,1,0)</f>
        <v>0</v>
      </c>
      <c r="L40" s="4">
        <f>IF(Table13[[#This Row],[Pclass]]=2,1,0)</f>
        <v>0</v>
      </c>
      <c r="M40" s="4">
        <f>IF(Table13[[#This Row],[Embarked]]="S",1,0)</f>
        <v>1</v>
      </c>
      <c r="N40" s="4">
        <f>IF(Table13[[#This Row],[Embarked]]="C",1,0)</f>
        <v>0</v>
      </c>
      <c r="O40" s="4">
        <f>IF(Table13[[#This Row],[Sex]]="male",1,0)</f>
        <v>1</v>
      </c>
      <c r="P40" s="4">
        <v>1</v>
      </c>
      <c r="AC40" s="12">
        <f>SUMPRODUCT(Table13[[#This Row],[SibSp]:[Ones]],$R$4:$AA$4)</f>
        <v>4.2040864977237913E-2</v>
      </c>
      <c r="AD40" s="11">
        <f>(AC40-Table13[[#This Row],[Survived]])^2</f>
        <v>1.7674343280343493E-3</v>
      </c>
      <c r="AE40" s="11"/>
    </row>
    <row r="41" spans="1:31" x14ac:dyDescent="0.25">
      <c r="A41" s="4">
        <v>0</v>
      </c>
      <c r="B41" s="4" t="s">
        <v>9</v>
      </c>
      <c r="C41" s="4">
        <v>3</v>
      </c>
      <c r="D41" s="4" t="s">
        <v>8</v>
      </c>
      <c r="E41" s="4">
        <v>21</v>
      </c>
      <c r="F41" s="5">
        <v>7.8</v>
      </c>
      <c r="G41" s="4">
        <v>0</v>
      </c>
      <c r="H41" s="4">
        <v>0</v>
      </c>
      <c r="I41" s="11">
        <f>Table13[[#This Row],[Age]]/$E$1</f>
        <v>0.26250000000000001</v>
      </c>
      <c r="J41" s="11">
        <f>LOG10(Table13[[#This Row],[Fare]]+1)</f>
        <v>0.94448267215016868</v>
      </c>
      <c r="K41" s="4">
        <f>IF(Table13[[#This Row],[Pclass]]=1,1,0)</f>
        <v>0</v>
      </c>
      <c r="L41" s="4">
        <f>IF(Table13[[#This Row],[Pclass]]=2,1,0)</f>
        <v>0</v>
      </c>
      <c r="M41" s="4">
        <f>IF(Table13[[#This Row],[Embarked]]="S",1,0)</f>
        <v>1</v>
      </c>
      <c r="N41" s="4">
        <f>IF(Table13[[#This Row],[Embarked]]="C",1,0)</f>
        <v>0</v>
      </c>
      <c r="O41" s="4">
        <f>IF(Table13[[#This Row],[Sex]]="male",1,0)</f>
        <v>1</v>
      </c>
      <c r="P41" s="4">
        <v>1</v>
      </c>
      <c r="AC41" s="12">
        <f>SUMPRODUCT(Table13[[#This Row],[SibSp]:[Ones]],$R$4:$AA$4)</f>
        <v>0.15366949792684947</v>
      </c>
      <c r="AD41" s="11">
        <f>(AC41-Table13[[#This Row],[Survived]])^2</f>
        <v>2.3614314593089995E-2</v>
      </c>
      <c r="AE41" s="11"/>
    </row>
    <row r="42" spans="1:31" x14ac:dyDescent="0.25">
      <c r="A42" s="4">
        <v>1</v>
      </c>
      <c r="B42" s="4" t="s">
        <v>11</v>
      </c>
      <c r="C42" s="4">
        <v>1</v>
      </c>
      <c r="D42" s="4" t="s">
        <v>10</v>
      </c>
      <c r="E42" s="4">
        <v>49</v>
      </c>
      <c r="F42" s="5">
        <v>76.729200000000006</v>
      </c>
      <c r="G42" s="4">
        <v>1</v>
      </c>
      <c r="H42" s="4">
        <v>0</v>
      </c>
      <c r="I42" s="11">
        <f>Table13[[#This Row],[Age]]/$E$1</f>
        <v>0.61250000000000004</v>
      </c>
      <c r="J42" s="11">
        <f>LOG10(Table13[[#This Row],[Fare]]+1)</f>
        <v>1.8905841979078102</v>
      </c>
      <c r="K42" s="4">
        <f>IF(Table13[[#This Row],[Pclass]]=1,1,0)</f>
        <v>1</v>
      </c>
      <c r="L42" s="4">
        <f>IF(Table13[[#This Row],[Pclass]]=2,1,0)</f>
        <v>0</v>
      </c>
      <c r="M42" s="4">
        <f>IF(Table13[[#This Row],[Embarked]]="S",1,0)</f>
        <v>0</v>
      </c>
      <c r="N42" s="4">
        <f>IF(Table13[[#This Row],[Embarked]]="C",1,0)</f>
        <v>1</v>
      </c>
      <c r="O42" s="4">
        <f>IF(Table13[[#This Row],[Sex]]="male",1,0)</f>
        <v>0</v>
      </c>
      <c r="P42" s="4">
        <v>1</v>
      </c>
      <c r="AC42" s="12">
        <f>SUMPRODUCT(Table13[[#This Row],[SibSp]:[Ones]],$R$4:$AA$4)</f>
        <v>0.86737968025609313</v>
      </c>
      <c r="AD42" s="11">
        <f>(AC42-Table13[[#This Row],[Survived]])^2</f>
        <v>1.7588149208976094E-2</v>
      </c>
      <c r="AE42" s="11"/>
    </row>
    <row r="43" spans="1:31" x14ac:dyDescent="0.25">
      <c r="A43" s="4">
        <v>1</v>
      </c>
      <c r="B43" s="4" t="s">
        <v>9</v>
      </c>
      <c r="C43" s="4">
        <v>2</v>
      </c>
      <c r="D43" s="4" t="s">
        <v>10</v>
      </c>
      <c r="E43" s="4">
        <v>29</v>
      </c>
      <c r="F43" s="5">
        <v>26</v>
      </c>
      <c r="G43" s="4">
        <v>1</v>
      </c>
      <c r="H43" s="4">
        <v>0</v>
      </c>
      <c r="I43" s="11">
        <f>Table13[[#This Row],[Age]]/$E$1</f>
        <v>0.36249999999999999</v>
      </c>
      <c r="J43" s="11">
        <f>LOG10(Table13[[#This Row],[Fare]]+1)</f>
        <v>1.4313637641589874</v>
      </c>
      <c r="K43" s="4">
        <f>IF(Table13[[#This Row],[Pclass]]=1,1,0)</f>
        <v>0</v>
      </c>
      <c r="L43" s="4">
        <f>IF(Table13[[#This Row],[Pclass]]=2,1,0)</f>
        <v>1</v>
      </c>
      <c r="M43" s="4">
        <f>IF(Table13[[#This Row],[Embarked]]="S",1,0)</f>
        <v>1</v>
      </c>
      <c r="N43" s="4">
        <f>IF(Table13[[#This Row],[Embarked]]="C",1,0)</f>
        <v>0</v>
      </c>
      <c r="O43" s="4">
        <f>IF(Table13[[#This Row],[Sex]]="male",1,0)</f>
        <v>0</v>
      </c>
      <c r="P43" s="4">
        <v>1</v>
      </c>
      <c r="AC43" s="12">
        <f>SUMPRODUCT(Table13[[#This Row],[SibSp]:[Ones]],$R$4:$AA$4)</f>
        <v>0.73716244051920288</v>
      </c>
      <c r="AD43" s="11">
        <f>(AC43-Table13[[#This Row],[Survived]])^2</f>
        <v>6.9083582673821559E-2</v>
      </c>
      <c r="AE43" s="11"/>
    </row>
    <row r="44" spans="1:31" x14ac:dyDescent="0.25">
      <c r="A44" s="4">
        <v>0</v>
      </c>
      <c r="B44" s="4" t="s">
        <v>11</v>
      </c>
      <c r="C44" s="4">
        <v>1</v>
      </c>
      <c r="D44" s="4" t="s">
        <v>8</v>
      </c>
      <c r="E44" s="4">
        <v>65</v>
      </c>
      <c r="F44" s="5">
        <v>61.979199999999999</v>
      </c>
      <c r="G44" s="4">
        <v>0</v>
      </c>
      <c r="H44" s="4">
        <v>1</v>
      </c>
      <c r="I44" s="11">
        <f>Table13[[#This Row],[Age]]/$E$1</f>
        <v>0.8125</v>
      </c>
      <c r="J44" s="11">
        <f>LOG10(Table13[[#This Row],[Fare]]+1)</f>
        <v>1.7991971396636215</v>
      </c>
      <c r="K44" s="4">
        <f>IF(Table13[[#This Row],[Pclass]]=1,1,0)</f>
        <v>1</v>
      </c>
      <c r="L44" s="4">
        <f>IF(Table13[[#This Row],[Pclass]]=2,1,0)</f>
        <v>0</v>
      </c>
      <c r="M44" s="4">
        <f>IF(Table13[[#This Row],[Embarked]]="S",1,0)</f>
        <v>0</v>
      </c>
      <c r="N44" s="4">
        <f>IF(Table13[[#This Row],[Embarked]]="C",1,0)</f>
        <v>1</v>
      </c>
      <c r="O44" s="4">
        <f>IF(Table13[[#This Row],[Sex]]="male",1,0)</f>
        <v>1</v>
      </c>
      <c r="P44" s="4">
        <v>1</v>
      </c>
      <c r="AC44" s="12">
        <f>SUMPRODUCT(Table13[[#This Row],[SibSp]:[Ones]],$R$4:$AA$4)</f>
        <v>0.31844449754929549</v>
      </c>
      <c r="AD44" s="11">
        <f>(AC44-Table13[[#This Row],[Survived]])^2</f>
        <v>0.10140689801942326</v>
      </c>
      <c r="AE44" s="11"/>
    </row>
    <row r="45" spans="1:31" x14ac:dyDescent="0.25">
      <c r="A45" s="4">
        <v>1</v>
      </c>
      <c r="B45" s="4" t="s">
        <v>9</v>
      </c>
      <c r="C45" s="4">
        <v>2</v>
      </c>
      <c r="D45" s="4" t="s">
        <v>10</v>
      </c>
      <c r="E45" s="4">
        <v>21</v>
      </c>
      <c r="F45" s="5">
        <v>10.5</v>
      </c>
      <c r="G45" s="4">
        <v>0</v>
      </c>
      <c r="H45" s="4">
        <v>0</v>
      </c>
      <c r="I45" s="11">
        <f>Table13[[#This Row],[Age]]/$E$1</f>
        <v>0.26250000000000001</v>
      </c>
      <c r="J45" s="11">
        <f>LOG10(Table13[[#This Row],[Fare]]+1)</f>
        <v>1.0606978403536116</v>
      </c>
      <c r="K45" s="4">
        <f>IF(Table13[[#This Row],[Pclass]]=1,1,0)</f>
        <v>0</v>
      </c>
      <c r="L45" s="4">
        <f>IF(Table13[[#This Row],[Pclass]]=2,1,0)</f>
        <v>1</v>
      </c>
      <c r="M45" s="4">
        <f>IF(Table13[[#This Row],[Embarked]]="S",1,0)</f>
        <v>1</v>
      </c>
      <c r="N45" s="4">
        <f>IF(Table13[[#This Row],[Embarked]]="C",1,0)</f>
        <v>0</v>
      </c>
      <c r="O45" s="4">
        <f>IF(Table13[[#This Row],[Sex]]="male",1,0)</f>
        <v>0</v>
      </c>
      <c r="P45" s="4">
        <v>1</v>
      </c>
      <c r="AC45" s="12">
        <f>SUMPRODUCT(Table13[[#This Row],[SibSp]:[Ones]],$R$4:$AA$4)</f>
        <v>0.82523841646400009</v>
      </c>
      <c r="AD45" s="11">
        <f>(AC45-Table13[[#This Row],[Survived]])^2</f>
        <v>3.0541611080010276E-2</v>
      </c>
      <c r="AE45" s="11"/>
    </row>
    <row r="46" spans="1:31" x14ac:dyDescent="0.25">
      <c r="A46" s="4">
        <v>0</v>
      </c>
      <c r="B46" s="4" t="s">
        <v>11</v>
      </c>
      <c r="C46" s="4">
        <v>3</v>
      </c>
      <c r="D46" s="4" t="s">
        <v>8</v>
      </c>
      <c r="E46" s="4">
        <v>28.5</v>
      </c>
      <c r="F46" s="5">
        <v>7.2291999999999996</v>
      </c>
      <c r="G46" s="4">
        <v>0</v>
      </c>
      <c r="H46" s="4">
        <v>0</v>
      </c>
      <c r="I46" s="11">
        <f>Table13[[#This Row],[Age]]/$E$1</f>
        <v>0.35625000000000001</v>
      </c>
      <c r="J46" s="11">
        <f>LOG10(Table13[[#This Row],[Fare]]+1)</f>
        <v>0.91535761741483168</v>
      </c>
      <c r="K46" s="4">
        <f>IF(Table13[[#This Row],[Pclass]]=1,1,0)</f>
        <v>0</v>
      </c>
      <c r="L46" s="4">
        <f>IF(Table13[[#This Row],[Pclass]]=2,1,0)</f>
        <v>0</v>
      </c>
      <c r="M46" s="4">
        <f>IF(Table13[[#This Row],[Embarked]]="S",1,0)</f>
        <v>0</v>
      </c>
      <c r="N46" s="4">
        <f>IF(Table13[[#This Row],[Embarked]]="C",1,0)</f>
        <v>1</v>
      </c>
      <c r="O46" s="4">
        <f>IF(Table13[[#This Row],[Sex]]="male",1,0)</f>
        <v>1</v>
      </c>
      <c r="P46" s="4">
        <v>1</v>
      </c>
      <c r="AC46" s="12">
        <f>SUMPRODUCT(Table13[[#This Row],[SibSp]:[Ones]],$R$4:$AA$4)</f>
        <v>0.17033482838492731</v>
      </c>
      <c r="AD46" s="11">
        <f>(AC46-Table13[[#This Row],[Survived]])^2</f>
        <v>2.9013953760922636E-2</v>
      </c>
      <c r="AE46" s="11"/>
    </row>
    <row r="47" spans="1:31" x14ac:dyDescent="0.25">
      <c r="A47" s="4">
        <v>1</v>
      </c>
      <c r="B47" s="4" t="s">
        <v>9</v>
      </c>
      <c r="C47" s="4">
        <v>2</v>
      </c>
      <c r="D47" s="4" t="s">
        <v>10</v>
      </c>
      <c r="E47" s="4">
        <v>5</v>
      </c>
      <c r="F47" s="5">
        <v>27.75</v>
      </c>
      <c r="G47" s="4">
        <v>1</v>
      </c>
      <c r="H47" s="4">
        <v>2</v>
      </c>
      <c r="I47" s="11">
        <f>Table13[[#This Row],[Age]]/$E$1</f>
        <v>6.25E-2</v>
      </c>
      <c r="J47" s="11">
        <f>LOG10(Table13[[#This Row],[Fare]]+1)</f>
        <v>1.4586378490256493</v>
      </c>
      <c r="K47" s="4">
        <f>IF(Table13[[#This Row],[Pclass]]=1,1,0)</f>
        <v>0</v>
      </c>
      <c r="L47" s="4">
        <f>IF(Table13[[#This Row],[Pclass]]=2,1,0)</f>
        <v>1</v>
      </c>
      <c r="M47" s="4">
        <f>IF(Table13[[#This Row],[Embarked]]="S",1,0)</f>
        <v>1</v>
      </c>
      <c r="N47" s="4">
        <f>IF(Table13[[#This Row],[Embarked]]="C",1,0)</f>
        <v>0</v>
      </c>
      <c r="O47" s="4">
        <f>IF(Table13[[#This Row],[Sex]]="male",1,0)</f>
        <v>0</v>
      </c>
      <c r="P47" s="4">
        <v>1</v>
      </c>
      <c r="AC47" s="12">
        <f>SUMPRODUCT(Table13[[#This Row],[SibSp]:[Ones]],$R$4:$AA$4)</f>
        <v>0.86427028373042214</v>
      </c>
      <c r="AD47" s="11">
        <f>(AC47-Table13[[#This Row],[Survived]])^2</f>
        <v>1.8422555878620107E-2</v>
      </c>
      <c r="AE47" s="11"/>
    </row>
    <row r="48" spans="1:31" x14ac:dyDescent="0.25">
      <c r="A48" s="4">
        <v>0</v>
      </c>
      <c r="B48" s="4" t="s">
        <v>9</v>
      </c>
      <c r="C48" s="4">
        <v>3</v>
      </c>
      <c r="D48" s="4" t="s">
        <v>8</v>
      </c>
      <c r="E48" s="4">
        <v>11</v>
      </c>
      <c r="F48" s="5">
        <v>46.9</v>
      </c>
      <c r="G48" s="4">
        <v>5</v>
      </c>
      <c r="H48" s="4">
        <v>2</v>
      </c>
      <c r="I48" s="11">
        <f>Table13[[#This Row],[Age]]/$E$1</f>
        <v>0.13750000000000001</v>
      </c>
      <c r="J48" s="11">
        <f>LOG10(Table13[[#This Row],[Fare]]+1)</f>
        <v>1.6803355134145632</v>
      </c>
      <c r="K48" s="4">
        <f>IF(Table13[[#This Row],[Pclass]]=1,1,0)</f>
        <v>0</v>
      </c>
      <c r="L48" s="4">
        <f>IF(Table13[[#This Row],[Pclass]]=2,1,0)</f>
        <v>0</v>
      </c>
      <c r="M48" s="4">
        <f>IF(Table13[[#This Row],[Embarked]]="S",1,0)</f>
        <v>1</v>
      </c>
      <c r="N48" s="4">
        <f>IF(Table13[[#This Row],[Embarked]]="C",1,0)</f>
        <v>0</v>
      </c>
      <c r="O48" s="4">
        <f>IF(Table13[[#This Row],[Sex]]="male",1,0)</f>
        <v>1</v>
      </c>
      <c r="P48" s="4">
        <v>1</v>
      </c>
      <c r="AC48" s="12">
        <f>SUMPRODUCT(Table13[[#This Row],[SibSp]:[Ones]],$R$4:$AA$4)</f>
        <v>-4.8971193939289059E-2</v>
      </c>
      <c r="AD48" s="11">
        <f>(AC48-Table13[[#This Row],[Survived]])^2</f>
        <v>2.3981778358394615E-3</v>
      </c>
      <c r="AE48" s="11"/>
    </row>
    <row r="49" spans="1:31" x14ac:dyDescent="0.25">
      <c r="A49" s="4">
        <v>0</v>
      </c>
      <c r="B49" s="4" t="s">
        <v>11</v>
      </c>
      <c r="C49" s="4">
        <v>3</v>
      </c>
      <c r="D49" s="4" t="s">
        <v>8</v>
      </c>
      <c r="E49" s="4">
        <v>22</v>
      </c>
      <c r="F49" s="5">
        <v>7.2291999999999996</v>
      </c>
      <c r="G49" s="4">
        <v>0</v>
      </c>
      <c r="H49" s="4">
        <v>0</v>
      </c>
      <c r="I49" s="11">
        <f>Table13[[#This Row],[Age]]/$E$1</f>
        <v>0.27500000000000002</v>
      </c>
      <c r="J49" s="11">
        <f>LOG10(Table13[[#This Row],[Fare]]+1)</f>
        <v>0.91535761741483168</v>
      </c>
      <c r="K49" s="4">
        <f>IF(Table13[[#This Row],[Pclass]]=1,1,0)</f>
        <v>0</v>
      </c>
      <c r="L49" s="4">
        <f>IF(Table13[[#This Row],[Pclass]]=2,1,0)</f>
        <v>0</v>
      </c>
      <c r="M49" s="4">
        <f>IF(Table13[[#This Row],[Embarked]]="S",1,0)</f>
        <v>0</v>
      </c>
      <c r="N49" s="4">
        <f>IF(Table13[[#This Row],[Embarked]]="C",1,0)</f>
        <v>1</v>
      </c>
      <c r="O49" s="4">
        <f>IF(Table13[[#This Row],[Sex]]="male",1,0)</f>
        <v>1</v>
      </c>
      <c r="P49" s="4">
        <v>1</v>
      </c>
      <c r="AC49" s="12">
        <f>SUMPRODUCT(Table13[[#This Row],[SibSp]:[Ones]],$R$4:$AA$4)</f>
        <v>0.21194375270604765</v>
      </c>
      <c r="AD49" s="11">
        <f>(AC49-Table13[[#This Row],[Survived]])^2</f>
        <v>4.4920154311122278E-2</v>
      </c>
      <c r="AE49" s="11"/>
    </row>
    <row r="50" spans="1:31" x14ac:dyDescent="0.25">
      <c r="A50" s="4">
        <v>0</v>
      </c>
      <c r="B50" s="4" t="s">
        <v>9</v>
      </c>
      <c r="C50" s="4">
        <v>1</v>
      </c>
      <c r="D50" s="4" t="s">
        <v>8</v>
      </c>
      <c r="E50" s="4">
        <v>45</v>
      </c>
      <c r="F50" s="5">
        <v>83.474999999999994</v>
      </c>
      <c r="G50" s="4">
        <v>1</v>
      </c>
      <c r="H50" s="4">
        <v>0</v>
      </c>
      <c r="I50" s="11">
        <f>Table13[[#This Row],[Age]]/$E$1</f>
        <v>0.5625</v>
      </c>
      <c r="J50" s="11">
        <f>LOG10(Table13[[#This Row],[Fare]]+1)</f>
        <v>1.9267282004469339</v>
      </c>
      <c r="K50" s="4">
        <f>IF(Table13[[#This Row],[Pclass]]=1,1,0)</f>
        <v>1</v>
      </c>
      <c r="L50" s="4">
        <f>IF(Table13[[#This Row],[Pclass]]=2,1,0)</f>
        <v>0</v>
      </c>
      <c r="M50" s="4">
        <f>IF(Table13[[#This Row],[Embarked]]="S",1,0)</f>
        <v>1</v>
      </c>
      <c r="N50" s="4">
        <f>IF(Table13[[#This Row],[Embarked]]="C",1,0)</f>
        <v>0</v>
      </c>
      <c r="O50" s="4">
        <f>IF(Table13[[#This Row],[Sex]]="male",1,0)</f>
        <v>1</v>
      </c>
      <c r="P50" s="4">
        <v>1</v>
      </c>
      <c r="AC50" s="12">
        <f>SUMPRODUCT(Table13[[#This Row],[SibSp]:[Ones]],$R$4:$AA$4)</f>
        <v>0.34558653472856887</v>
      </c>
      <c r="AD50" s="11">
        <f>(AC50-Table13[[#This Row],[Survived]])^2</f>
        <v>0.11943005298570034</v>
      </c>
      <c r="AE50" s="11"/>
    </row>
    <row r="51" spans="1:31" x14ac:dyDescent="0.25">
      <c r="A51" s="4">
        <v>0</v>
      </c>
      <c r="B51" s="4" t="s">
        <v>9</v>
      </c>
      <c r="C51" s="4">
        <v>3</v>
      </c>
      <c r="D51" s="4" t="s">
        <v>8</v>
      </c>
      <c r="E51" s="4">
        <v>4</v>
      </c>
      <c r="F51" s="5">
        <v>27.9</v>
      </c>
      <c r="G51" s="4">
        <v>3</v>
      </c>
      <c r="H51" s="4">
        <v>2</v>
      </c>
      <c r="I51" s="11">
        <f>Table13[[#This Row],[Age]]/$E$1</f>
        <v>0.05</v>
      </c>
      <c r="J51" s="11">
        <f>LOG10(Table13[[#This Row],[Fare]]+1)</f>
        <v>1.4608978427565478</v>
      </c>
      <c r="K51" s="4">
        <f>IF(Table13[[#This Row],[Pclass]]=1,1,0)</f>
        <v>0</v>
      </c>
      <c r="L51" s="4">
        <f>IF(Table13[[#This Row],[Pclass]]=2,1,0)</f>
        <v>0</v>
      </c>
      <c r="M51" s="4">
        <f>IF(Table13[[#This Row],[Embarked]]="S",1,0)</f>
        <v>1</v>
      </c>
      <c r="N51" s="4">
        <f>IF(Table13[[#This Row],[Embarked]]="C",1,0)</f>
        <v>0</v>
      </c>
      <c r="O51" s="4">
        <f>IF(Table13[[#This Row],[Sex]]="male",1,0)</f>
        <v>1</v>
      </c>
      <c r="P51" s="4">
        <v>1</v>
      </c>
      <c r="AC51" s="12">
        <f>SUMPRODUCT(Table13[[#This Row],[SibSp]:[Ones]],$R$4:$AA$4)</f>
        <v>9.5009715671794281E-2</v>
      </c>
      <c r="AD51" s="11">
        <f>(AC51-Table13[[#This Row],[Survived]])^2</f>
        <v>9.0268460720351919E-3</v>
      </c>
      <c r="AE51" s="11"/>
    </row>
    <row r="52" spans="1:31" x14ac:dyDescent="0.25">
      <c r="A52" s="4">
        <v>1</v>
      </c>
      <c r="B52" s="4" t="s">
        <v>9</v>
      </c>
      <c r="C52" s="4">
        <v>2</v>
      </c>
      <c r="D52" s="4" t="s">
        <v>10</v>
      </c>
      <c r="E52" s="4">
        <v>29</v>
      </c>
      <c r="F52" s="5">
        <v>10.5</v>
      </c>
      <c r="G52" s="4">
        <v>0</v>
      </c>
      <c r="H52" s="4">
        <v>0</v>
      </c>
      <c r="I52" s="11">
        <f>Table13[[#This Row],[Age]]/$E$1</f>
        <v>0.36249999999999999</v>
      </c>
      <c r="J52" s="11">
        <f>LOG10(Table13[[#This Row],[Fare]]+1)</f>
        <v>1.0606978403536116</v>
      </c>
      <c r="K52" s="4">
        <f>IF(Table13[[#This Row],[Pclass]]=1,1,0)</f>
        <v>0</v>
      </c>
      <c r="L52" s="4">
        <f>IF(Table13[[#This Row],[Pclass]]=2,1,0)</f>
        <v>1</v>
      </c>
      <c r="M52" s="4">
        <f>IF(Table13[[#This Row],[Embarked]]="S",1,0)</f>
        <v>1</v>
      </c>
      <c r="N52" s="4">
        <f>IF(Table13[[#This Row],[Embarked]]="C",1,0)</f>
        <v>0</v>
      </c>
      <c r="O52" s="4">
        <f>IF(Table13[[#This Row],[Sex]]="male",1,0)</f>
        <v>0</v>
      </c>
      <c r="P52" s="4">
        <v>1</v>
      </c>
      <c r="AC52" s="12">
        <f>SUMPRODUCT(Table13[[#This Row],[SibSp]:[Ones]],$R$4:$AA$4)</f>
        <v>0.77402743268415963</v>
      </c>
      <c r="AD52" s="11">
        <f>(AC52-Table13[[#This Row],[Survived]])^2</f>
        <v>5.1063601179312003E-2</v>
      </c>
      <c r="AE52" s="11"/>
    </row>
    <row r="53" spans="1:31" x14ac:dyDescent="0.25">
      <c r="A53" s="4">
        <v>0</v>
      </c>
      <c r="B53" s="4" t="s">
        <v>9</v>
      </c>
      <c r="C53" s="4">
        <v>3</v>
      </c>
      <c r="D53" s="4" t="s">
        <v>8</v>
      </c>
      <c r="E53" s="4">
        <v>19</v>
      </c>
      <c r="F53" s="5">
        <v>8.1583000000000006</v>
      </c>
      <c r="G53" s="4">
        <v>0</v>
      </c>
      <c r="H53" s="4">
        <v>0</v>
      </c>
      <c r="I53" s="11">
        <f>Table13[[#This Row],[Age]]/$E$1</f>
        <v>0.23749999999999999</v>
      </c>
      <c r="J53" s="11">
        <f>LOG10(Table13[[#This Row],[Fare]]+1)</f>
        <v>0.96181486568333707</v>
      </c>
      <c r="K53" s="4">
        <f>IF(Table13[[#This Row],[Pclass]]=1,1,0)</f>
        <v>0</v>
      </c>
      <c r="L53" s="4">
        <f>IF(Table13[[#This Row],[Pclass]]=2,1,0)</f>
        <v>0</v>
      </c>
      <c r="M53" s="4">
        <f>IF(Table13[[#This Row],[Embarked]]="S",1,0)</f>
        <v>1</v>
      </c>
      <c r="N53" s="4">
        <f>IF(Table13[[#This Row],[Embarked]]="C",1,0)</f>
        <v>0</v>
      </c>
      <c r="O53" s="4">
        <f>IF(Table13[[#This Row],[Sex]]="male",1,0)</f>
        <v>1</v>
      </c>
      <c r="P53" s="4">
        <v>1</v>
      </c>
      <c r="AC53" s="12">
        <f>SUMPRODUCT(Table13[[#This Row],[SibSp]:[Ones]],$R$4:$AA$4)</f>
        <v>0.1673171542112446</v>
      </c>
      <c r="AD53" s="11">
        <f>(AC53-Table13[[#This Row],[Survived]])^2</f>
        <v>2.7995030093349405E-2</v>
      </c>
      <c r="AE53" s="11"/>
    </row>
    <row r="54" spans="1:31" x14ac:dyDescent="0.25">
      <c r="A54" s="4">
        <v>1</v>
      </c>
      <c r="B54" s="4" t="s">
        <v>9</v>
      </c>
      <c r="C54" s="4">
        <v>3</v>
      </c>
      <c r="D54" s="4" t="s">
        <v>10</v>
      </c>
      <c r="E54" s="4">
        <v>17</v>
      </c>
      <c r="F54" s="5">
        <v>7.9249999999999998</v>
      </c>
      <c r="G54" s="4">
        <v>4</v>
      </c>
      <c r="H54" s="4">
        <v>2</v>
      </c>
      <c r="I54" s="11">
        <f>Table13[[#This Row],[Age]]/$E$1</f>
        <v>0.21249999999999999</v>
      </c>
      <c r="J54" s="11">
        <f>LOG10(Table13[[#This Row],[Fare]]+1)</f>
        <v>0.95060822478423079</v>
      </c>
      <c r="K54" s="4">
        <f>IF(Table13[[#This Row],[Pclass]]=1,1,0)</f>
        <v>0</v>
      </c>
      <c r="L54" s="4">
        <f>IF(Table13[[#This Row],[Pclass]]=2,1,0)</f>
        <v>0</v>
      </c>
      <c r="M54" s="4">
        <f>IF(Table13[[#This Row],[Embarked]]="S",1,0)</f>
        <v>1</v>
      </c>
      <c r="N54" s="4">
        <f>IF(Table13[[#This Row],[Embarked]]="C",1,0)</f>
        <v>0</v>
      </c>
      <c r="O54" s="4">
        <f>IF(Table13[[#This Row],[Sex]]="male",1,0)</f>
        <v>0</v>
      </c>
      <c r="P54" s="4">
        <v>1</v>
      </c>
      <c r="AC54" s="12">
        <f>SUMPRODUCT(Table13[[#This Row],[SibSp]:[Ones]],$R$4:$AA$4)</f>
        <v>0.41504719475275004</v>
      </c>
      <c r="AD54" s="11">
        <f>(AC54-Table13[[#This Row],[Survived]])^2</f>
        <v>0.34216978436662709</v>
      </c>
      <c r="AE54" s="11"/>
    </row>
    <row r="55" spans="1:31" x14ac:dyDescent="0.25">
      <c r="A55" s="4">
        <v>0</v>
      </c>
      <c r="B55" s="4" t="s">
        <v>9</v>
      </c>
      <c r="C55" s="4">
        <v>3</v>
      </c>
      <c r="D55" s="4" t="s">
        <v>8</v>
      </c>
      <c r="E55" s="4">
        <v>26</v>
      </c>
      <c r="F55" s="5">
        <v>8.6624999999999996</v>
      </c>
      <c r="G55" s="4">
        <v>2</v>
      </c>
      <c r="H55" s="4">
        <v>0</v>
      </c>
      <c r="I55" s="11">
        <f>Table13[[#This Row],[Age]]/$E$1</f>
        <v>0.32500000000000001</v>
      </c>
      <c r="J55" s="11">
        <f>LOG10(Table13[[#This Row],[Fare]]+1)</f>
        <v>0.98508950692638131</v>
      </c>
      <c r="K55" s="4">
        <f>IF(Table13[[#This Row],[Pclass]]=1,1,0)</f>
        <v>0</v>
      </c>
      <c r="L55" s="4">
        <f>IF(Table13[[#This Row],[Pclass]]=2,1,0)</f>
        <v>0</v>
      </c>
      <c r="M55" s="4">
        <f>IF(Table13[[#This Row],[Embarked]]="S",1,0)</f>
        <v>1</v>
      </c>
      <c r="N55" s="4">
        <f>IF(Table13[[#This Row],[Embarked]]="C",1,0)</f>
        <v>0</v>
      </c>
      <c r="O55" s="4">
        <f>IF(Table13[[#This Row],[Sex]]="male",1,0)</f>
        <v>1</v>
      </c>
      <c r="P55" s="4">
        <v>1</v>
      </c>
      <c r="AC55" s="12">
        <f>SUMPRODUCT(Table13[[#This Row],[SibSp]:[Ones]],$R$4:$AA$4)</f>
        <v>1.3773682801481946E-2</v>
      </c>
      <c r="AD55" s="11">
        <f>(AC55-Table13[[#This Row],[Survived]])^2</f>
        <v>1.8971433791583955E-4</v>
      </c>
      <c r="AE55" s="11"/>
    </row>
    <row r="56" spans="1:31" x14ac:dyDescent="0.25">
      <c r="A56" s="4">
        <v>0</v>
      </c>
      <c r="B56" s="4" t="s">
        <v>9</v>
      </c>
      <c r="C56" s="4">
        <v>2</v>
      </c>
      <c r="D56" s="4" t="s">
        <v>8</v>
      </c>
      <c r="E56" s="4">
        <v>32</v>
      </c>
      <c r="F56" s="5">
        <v>10.5</v>
      </c>
      <c r="G56" s="4">
        <v>0</v>
      </c>
      <c r="H56" s="4">
        <v>0</v>
      </c>
      <c r="I56" s="11">
        <f>Table13[[#This Row],[Age]]/$E$1</f>
        <v>0.4</v>
      </c>
      <c r="J56" s="11">
        <f>LOG10(Table13[[#This Row],[Fare]]+1)</f>
        <v>1.0606978403536116</v>
      </c>
      <c r="K56" s="4">
        <f>IF(Table13[[#This Row],[Pclass]]=1,1,0)</f>
        <v>0</v>
      </c>
      <c r="L56" s="4">
        <f>IF(Table13[[#This Row],[Pclass]]=2,1,0)</f>
        <v>1</v>
      </c>
      <c r="M56" s="4">
        <f>IF(Table13[[#This Row],[Embarked]]="S",1,0)</f>
        <v>1</v>
      </c>
      <c r="N56" s="4">
        <f>IF(Table13[[#This Row],[Embarked]]="C",1,0)</f>
        <v>0</v>
      </c>
      <c r="O56" s="4">
        <f>IF(Table13[[#This Row],[Sex]]="male",1,0)</f>
        <v>1</v>
      </c>
      <c r="P56" s="4">
        <v>1</v>
      </c>
      <c r="AC56" s="12">
        <f>SUMPRODUCT(Table13[[#This Row],[SibSp]:[Ones]],$R$4:$AA$4)</f>
        <v>0.27175814420295613</v>
      </c>
      <c r="AD56" s="11">
        <f>(AC56-Table13[[#This Row],[Survived]])^2</f>
        <v>7.3852488940634703E-2</v>
      </c>
      <c r="AE56" s="11"/>
    </row>
    <row r="57" spans="1:31" x14ac:dyDescent="0.25">
      <c r="A57" s="4">
        <v>0</v>
      </c>
      <c r="B57" s="4" t="s">
        <v>9</v>
      </c>
      <c r="C57" s="4">
        <v>3</v>
      </c>
      <c r="D57" s="4" t="s">
        <v>10</v>
      </c>
      <c r="E57" s="4">
        <v>16</v>
      </c>
      <c r="F57" s="5">
        <v>46.9</v>
      </c>
      <c r="G57" s="4">
        <v>5</v>
      </c>
      <c r="H57" s="4">
        <v>2</v>
      </c>
      <c r="I57" s="11">
        <f>Table13[[#This Row],[Age]]/$E$1</f>
        <v>0.2</v>
      </c>
      <c r="J57" s="11">
        <f>LOG10(Table13[[#This Row],[Fare]]+1)</f>
        <v>1.6803355134145632</v>
      </c>
      <c r="K57" s="4">
        <f>IF(Table13[[#This Row],[Pclass]]=1,1,0)</f>
        <v>0</v>
      </c>
      <c r="L57" s="4">
        <f>IF(Table13[[#This Row],[Pclass]]=2,1,0)</f>
        <v>0</v>
      </c>
      <c r="M57" s="4">
        <f>IF(Table13[[#This Row],[Embarked]]="S",1,0)</f>
        <v>1</v>
      </c>
      <c r="N57" s="4">
        <f>IF(Table13[[#This Row],[Embarked]]="C",1,0)</f>
        <v>0</v>
      </c>
      <c r="O57" s="4">
        <f>IF(Table13[[#This Row],[Sex]]="male",1,0)</f>
        <v>0</v>
      </c>
      <c r="P57" s="4">
        <v>1</v>
      </c>
      <c r="AC57" s="12">
        <f>SUMPRODUCT(Table13[[#This Row],[SibSp]:[Ones]],$R$4:$AA$4)</f>
        <v>0.40208711076207398</v>
      </c>
      <c r="AD57" s="11">
        <f>(AC57-Table13[[#This Row],[Survived]])^2</f>
        <v>0.16167404464099236</v>
      </c>
      <c r="AE57" s="11"/>
    </row>
    <row r="58" spans="1:31" x14ac:dyDescent="0.25">
      <c r="A58" s="4">
        <v>0</v>
      </c>
      <c r="B58" s="4" t="s">
        <v>9</v>
      </c>
      <c r="C58" s="4">
        <v>2</v>
      </c>
      <c r="D58" s="4" t="s">
        <v>8</v>
      </c>
      <c r="E58" s="4">
        <v>21</v>
      </c>
      <c r="F58" s="5">
        <v>73.5</v>
      </c>
      <c r="G58" s="4">
        <v>0</v>
      </c>
      <c r="H58" s="4">
        <v>0</v>
      </c>
      <c r="I58" s="11">
        <f>Table13[[#This Row],[Age]]/$E$1</f>
        <v>0.26250000000000001</v>
      </c>
      <c r="J58" s="11">
        <f>LOG10(Table13[[#This Row],[Fare]]+1)</f>
        <v>1.8721562727482928</v>
      </c>
      <c r="K58" s="4">
        <f>IF(Table13[[#This Row],[Pclass]]=1,1,0)</f>
        <v>0</v>
      </c>
      <c r="L58" s="4">
        <f>IF(Table13[[#This Row],[Pclass]]=2,1,0)</f>
        <v>1</v>
      </c>
      <c r="M58" s="4">
        <f>IF(Table13[[#This Row],[Embarked]]="S",1,0)</f>
        <v>1</v>
      </c>
      <c r="N58" s="4">
        <f>IF(Table13[[#This Row],[Embarked]]="C",1,0)</f>
        <v>0</v>
      </c>
      <c r="O58" s="4">
        <f>IF(Table13[[#This Row],[Sex]]="male",1,0)</f>
        <v>1</v>
      </c>
      <c r="P58" s="4">
        <v>1</v>
      </c>
      <c r="AC58" s="12">
        <f>SUMPRODUCT(Table13[[#This Row],[SibSp]:[Ones]],$R$4:$AA$4)</f>
        <v>0.38173024920579646</v>
      </c>
      <c r="AD58" s="11">
        <f>(AC58-Table13[[#This Row],[Survived]])^2</f>
        <v>0.14571798315871948</v>
      </c>
      <c r="AE58" s="11"/>
    </row>
    <row r="59" spans="1:31" x14ac:dyDescent="0.25">
      <c r="A59" s="4">
        <v>0</v>
      </c>
      <c r="B59" s="4" t="s">
        <v>11</v>
      </c>
      <c r="C59" s="4">
        <v>3</v>
      </c>
      <c r="D59" s="4" t="s">
        <v>8</v>
      </c>
      <c r="E59" s="4">
        <v>26</v>
      </c>
      <c r="F59" s="5">
        <v>14.4542</v>
      </c>
      <c r="G59" s="4">
        <v>1</v>
      </c>
      <c r="H59" s="4">
        <v>0</v>
      </c>
      <c r="I59" s="11">
        <f>Table13[[#This Row],[Age]]/$E$1</f>
        <v>0.32500000000000001</v>
      </c>
      <c r="J59" s="11">
        <f>LOG10(Table13[[#This Row],[Fare]]+1)</f>
        <v>1.1890465283525415</v>
      </c>
      <c r="K59" s="4">
        <f>IF(Table13[[#This Row],[Pclass]]=1,1,0)</f>
        <v>0</v>
      </c>
      <c r="L59" s="4">
        <f>IF(Table13[[#This Row],[Pclass]]=2,1,0)</f>
        <v>0</v>
      </c>
      <c r="M59" s="4">
        <f>IF(Table13[[#This Row],[Embarked]]="S",1,0)</f>
        <v>0</v>
      </c>
      <c r="N59" s="4">
        <f>IF(Table13[[#This Row],[Embarked]]="C",1,0)</f>
        <v>1</v>
      </c>
      <c r="O59" s="4">
        <f>IF(Table13[[#This Row],[Sex]]="male",1,0)</f>
        <v>1</v>
      </c>
      <c r="P59" s="4">
        <v>1</v>
      </c>
      <c r="AC59" s="12">
        <f>SUMPRODUCT(Table13[[#This Row],[SibSp]:[Ones]],$R$4:$AA$4)</f>
        <v>0.1447458300437835</v>
      </c>
      <c r="AD59" s="11">
        <f>(AC59-Table13[[#This Row],[Survived]])^2</f>
        <v>2.0951355315063858E-2</v>
      </c>
      <c r="AE59" s="11"/>
    </row>
    <row r="60" spans="1:31" x14ac:dyDescent="0.25">
      <c r="A60" s="4">
        <v>1</v>
      </c>
      <c r="B60" s="4" t="s">
        <v>9</v>
      </c>
      <c r="C60" s="4">
        <v>3</v>
      </c>
      <c r="D60" s="4" t="s">
        <v>8</v>
      </c>
      <c r="E60" s="4">
        <v>32</v>
      </c>
      <c r="F60" s="5">
        <v>56.495800000000003</v>
      </c>
      <c r="G60" s="4">
        <v>0</v>
      </c>
      <c r="H60" s="4">
        <v>0</v>
      </c>
      <c r="I60" s="11">
        <f>Table13[[#This Row],[Age]]/$E$1</f>
        <v>0.4</v>
      </c>
      <c r="J60" s="11">
        <f>LOG10(Table13[[#This Row],[Fare]]+1)</f>
        <v>1.7596361211514699</v>
      </c>
      <c r="K60" s="4">
        <f>IF(Table13[[#This Row],[Pclass]]=1,1,0)</f>
        <v>0</v>
      </c>
      <c r="L60" s="4">
        <f>IF(Table13[[#This Row],[Pclass]]=2,1,0)</f>
        <v>0</v>
      </c>
      <c r="M60" s="4">
        <f>IF(Table13[[#This Row],[Embarked]]="S",1,0)</f>
        <v>1</v>
      </c>
      <c r="N60" s="4">
        <f>IF(Table13[[#This Row],[Embarked]]="C",1,0)</f>
        <v>0</v>
      </c>
      <c r="O60" s="4">
        <f>IF(Table13[[#This Row],[Sex]]="male",1,0)</f>
        <v>1</v>
      </c>
      <c r="P60" s="4">
        <v>1</v>
      </c>
      <c r="AC60" s="12">
        <f>SUMPRODUCT(Table13[[#This Row],[SibSp]:[Ones]],$R$4:$AA$4)</f>
        <v>0.12299152232598909</v>
      </c>
      <c r="AD60" s="11">
        <f>(AC60-Table13[[#This Row],[Survived]])^2</f>
        <v>0.76914386991208605</v>
      </c>
      <c r="AE60" s="11"/>
    </row>
    <row r="61" spans="1:31" x14ac:dyDescent="0.25">
      <c r="A61" s="4">
        <v>0</v>
      </c>
      <c r="B61" s="4" t="s">
        <v>9</v>
      </c>
      <c r="C61" s="4">
        <v>3</v>
      </c>
      <c r="D61" s="4" t="s">
        <v>8</v>
      </c>
      <c r="E61" s="4">
        <v>25</v>
      </c>
      <c r="F61" s="5">
        <v>7.65</v>
      </c>
      <c r="G61" s="4">
        <v>0</v>
      </c>
      <c r="H61" s="4">
        <v>0</v>
      </c>
      <c r="I61" s="11">
        <f>Table13[[#This Row],[Age]]/$E$1</f>
        <v>0.3125</v>
      </c>
      <c r="J61" s="11">
        <f>LOG10(Table13[[#This Row],[Fare]]+1)</f>
        <v>0.93701610746481423</v>
      </c>
      <c r="K61" s="4">
        <f>IF(Table13[[#This Row],[Pclass]]=1,1,0)</f>
        <v>0</v>
      </c>
      <c r="L61" s="4">
        <f>IF(Table13[[#This Row],[Pclass]]=2,1,0)</f>
        <v>0</v>
      </c>
      <c r="M61" s="4">
        <f>IF(Table13[[#This Row],[Embarked]]="S",1,0)</f>
        <v>1</v>
      </c>
      <c r="N61" s="4">
        <f>IF(Table13[[#This Row],[Embarked]]="C",1,0)</f>
        <v>0</v>
      </c>
      <c r="O61" s="4">
        <f>IF(Table13[[#This Row],[Sex]]="male",1,0)</f>
        <v>1</v>
      </c>
      <c r="P61" s="4">
        <v>1</v>
      </c>
      <c r="AC61" s="12">
        <f>SUMPRODUCT(Table13[[#This Row],[SibSp]:[Ones]],$R$4:$AA$4)</f>
        <v>0.12770002569649264</v>
      </c>
      <c r="AD61" s="11">
        <f>(AC61-Table13[[#This Row],[Survived]])^2</f>
        <v>1.630729656288488E-2</v>
      </c>
      <c r="AE61" s="11"/>
    </row>
    <row r="62" spans="1:31" x14ac:dyDescent="0.25">
      <c r="A62" s="4">
        <v>1</v>
      </c>
      <c r="B62" s="4" t="s">
        <v>9</v>
      </c>
      <c r="C62" s="4">
        <v>2</v>
      </c>
      <c r="D62" s="4" t="s">
        <v>8</v>
      </c>
      <c r="E62" s="4">
        <v>0.83</v>
      </c>
      <c r="F62" s="5">
        <v>29</v>
      </c>
      <c r="G62" s="4">
        <v>0</v>
      </c>
      <c r="H62" s="4">
        <v>2</v>
      </c>
      <c r="I62" s="11">
        <f>Table13[[#This Row],[Age]]/$E$1</f>
        <v>1.0374999999999999E-2</v>
      </c>
      <c r="J62" s="11">
        <f>LOG10(Table13[[#This Row],[Fare]]+1)</f>
        <v>1.4771212547196624</v>
      </c>
      <c r="K62" s="4">
        <f>IF(Table13[[#This Row],[Pclass]]=1,1,0)</f>
        <v>0</v>
      </c>
      <c r="L62" s="4">
        <f>IF(Table13[[#This Row],[Pclass]]=2,1,0)</f>
        <v>1</v>
      </c>
      <c r="M62" s="4">
        <f>IF(Table13[[#This Row],[Embarked]]="S",1,0)</f>
        <v>1</v>
      </c>
      <c r="N62" s="4">
        <f>IF(Table13[[#This Row],[Embarked]]="C",1,0)</f>
        <v>0</v>
      </c>
      <c r="O62" s="4">
        <f>IF(Table13[[#This Row],[Sex]]="male",1,0)</f>
        <v>1</v>
      </c>
      <c r="P62" s="4">
        <v>1</v>
      </c>
      <c r="AC62" s="12">
        <f>SUMPRODUCT(Table13[[#This Row],[SibSp]:[Ones]],$R$4:$AA$4)</f>
        <v>0.46373409591850651</v>
      </c>
      <c r="AD62" s="11">
        <f>(AC62-Table13[[#This Row],[Survived]])^2</f>
        <v>0.28758111988034152</v>
      </c>
      <c r="AE62" s="11"/>
    </row>
    <row r="63" spans="1:31" x14ac:dyDescent="0.25">
      <c r="A63" s="4">
        <v>1</v>
      </c>
      <c r="B63" s="4" t="s">
        <v>9</v>
      </c>
      <c r="C63" s="4">
        <v>3</v>
      </c>
      <c r="D63" s="4" t="s">
        <v>10</v>
      </c>
      <c r="E63" s="4">
        <v>30</v>
      </c>
      <c r="F63" s="5">
        <v>12.475</v>
      </c>
      <c r="G63" s="4">
        <v>0</v>
      </c>
      <c r="H63" s="4">
        <v>0</v>
      </c>
      <c r="I63" s="11">
        <f>Table13[[#This Row],[Age]]/$E$1</f>
        <v>0.375</v>
      </c>
      <c r="J63" s="11">
        <f>LOG10(Table13[[#This Row],[Fare]]+1)</f>
        <v>1.1295287738587763</v>
      </c>
      <c r="K63" s="4">
        <f>IF(Table13[[#This Row],[Pclass]]=1,1,0)</f>
        <v>0</v>
      </c>
      <c r="L63" s="4">
        <f>IF(Table13[[#This Row],[Pclass]]=2,1,0)</f>
        <v>0</v>
      </c>
      <c r="M63" s="4">
        <f>IF(Table13[[#This Row],[Embarked]]="S",1,0)</f>
        <v>1</v>
      </c>
      <c r="N63" s="4">
        <f>IF(Table13[[#This Row],[Embarked]]="C",1,0)</f>
        <v>0</v>
      </c>
      <c r="O63" s="4">
        <f>IF(Table13[[#This Row],[Sex]]="male",1,0)</f>
        <v>0</v>
      </c>
      <c r="P63" s="4">
        <v>1</v>
      </c>
      <c r="AC63" s="12">
        <f>SUMPRODUCT(Table13[[#This Row],[SibSp]:[Ones]],$R$4:$AA$4)</f>
        <v>0.5881429441801318</v>
      </c>
      <c r="AD63" s="11">
        <f>(AC63-Table13[[#This Row],[Survived]])^2</f>
        <v>0.16962623442861002</v>
      </c>
      <c r="AE63" s="11"/>
    </row>
    <row r="64" spans="1:31" x14ac:dyDescent="0.25">
      <c r="A64" s="4">
        <v>0</v>
      </c>
      <c r="B64" s="4" t="s">
        <v>9</v>
      </c>
      <c r="C64" s="4">
        <v>3</v>
      </c>
      <c r="D64" s="4" t="s">
        <v>8</v>
      </c>
      <c r="E64" s="4">
        <v>22</v>
      </c>
      <c r="F64" s="5">
        <v>9</v>
      </c>
      <c r="G64" s="4">
        <v>0</v>
      </c>
      <c r="H64" s="4">
        <v>0</v>
      </c>
      <c r="I64" s="11">
        <f>Table13[[#This Row],[Age]]/$E$1</f>
        <v>0.27500000000000002</v>
      </c>
      <c r="J64" s="11">
        <f>LOG10(Table13[[#This Row],[Fare]]+1)</f>
        <v>1</v>
      </c>
      <c r="K64" s="4">
        <f>IF(Table13[[#This Row],[Pclass]]=1,1,0)</f>
        <v>0</v>
      </c>
      <c r="L64" s="4">
        <f>IF(Table13[[#This Row],[Pclass]]=2,1,0)</f>
        <v>0</v>
      </c>
      <c r="M64" s="4">
        <f>IF(Table13[[#This Row],[Embarked]]="S",1,0)</f>
        <v>1</v>
      </c>
      <c r="N64" s="4">
        <f>IF(Table13[[#This Row],[Embarked]]="C",1,0)</f>
        <v>0</v>
      </c>
      <c r="O64" s="4">
        <f>IF(Table13[[#This Row],[Sex]]="male",1,0)</f>
        <v>1</v>
      </c>
      <c r="P64" s="4">
        <v>1</v>
      </c>
      <c r="AC64" s="12">
        <f>SUMPRODUCT(Table13[[#This Row],[SibSp]:[Ones]],$R$4:$AA$4)</f>
        <v>0.14997448547523229</v>
      </c>
      <c r="AD64" s="11">
        <f>(AC64-Table13[[#This Row],[Survived]])^2</f>
        <v>2.2492346293560662E-2</v>
      </c>
      <c r="AE64" s="11"/>
    </row>
    <row r="65" spans="1:31" x14ac:dyDescent="0.25">
      <c r="A65" s="4">
        <v>1</v>
      </c>
      <c r="B65" s="4" t="s">
        <v>9</v>
      </c>
      <c r="C65" s="4">
        <v>3</v>
      </c>
      <c r="D65" s="4" t="s">
        <v>8</v>
      </c>
      <c r="E65" s="4">
        <v>29</v>
      </c>
      <c r="F65" s="5">
        <v>9.5</v>
      </c>
      <c r="G65" s="4">
        <v>0</v>
      </c>
      <c r="H65" s="4">
        <v>0</v>
      </c>
      <c r="I65" s="11">
        <f>Table13[[#This Row],[Age]]/$E$1</f>
        <v>0.36249999999999999</v>
      </c>
      <c r="J65" s="11">
        <f>LOG10(Table13[[#This Row],[Fare]]+1)</f>
        <v>1.0211892990699381</v>
      </c>
      <c r="K65" s="4">
        <f>IF(Table13[[#This Row],[Pclass]]=1,1,0)</f>
        <v>0</v>
      </c>
      <c r="L65" s="4">
        <f>IF(Table13[[#This Row],[Pclass]]=2,1,0)</f>
        <v>0</v>
      </c>
      <c r="M65" s="4">
        <f>IF(Table13[[#This Row],[Embarked]]="S",1,0)</f>
        <v>1</v>
      </c>
      <c r="N65" s="4">
        <f>IF(Table13[[#This Row],[Embarked]]="C",1,0)</f>
        <v>0</v>
      </c>
      <c r="O65" s="4">
        <f>IF(Table13[[#This Row],[Sex]]="male",1,0)</f>
        <v>1</v>
      </c>
      <c r="P65" s="4">
        <v>1</v>
      </c>
      <c r="AC65" s="12">
        <f>SUMPRODUCT(Table13[[#This Row],[SibSp]:[Ones]],$R$4:$AA$4)</f>
        <v>0.10619781131465633</v>
      </c>
      <c r="AD65" s="11">
        <f>(AC65-Table13[[#This Row],[Survived]])^2</f>
        <v>0.79888235249871065</v>
      </c>
      <c r="AE65" s="11"/>
    </row>
    <row r="66" spans="1:31" x14ac:dyDescent="0.25">
      <c r="A66" s="4">
        <v>0</v>
      </c>
      <c r="B66" s="4" t="s">
        <v>9</v>
      </c>
      <c r="C66" s="4">
        <v>1</v>
      </c>
      <c r="D66" s="4" t="s">
        <v>8</v>
      </c>
      <c r="E66" s="4">
        <v>28</v>
      </c>
      <c r="F66" s="5">
        <v>47.1</v>
      </c>
      <c r="G66" s="4">
        <v>0</v>
      </c>
      <c r="H66" s="4">
        <v>0</v>
      </c>
      <c r="I66" s="11">
        <f>Table13[[#This Row],[Age]]/$E$1</f>
        <v>0.35</v>
      </c>
      <c r="J66" s="11">
        <f>LOG10(Table13[[#This Row],[Fare]]+1)</f>
        <v>1.6821450763738317</v>
      </c>
      <c r="K66" s="4">
        <f>IF(Table13[[#This Row],[Pclass]]=1,1,0)</f>
        <v>1</v>
      </c>
      <c r="L66" s="4">
        <f>IF(Table13[[#This Row],[Pclass]]=2,1,0)</f>
        <v>0</v>
      </c>
      <c r="M66" s="4">
        <f>IF(Table13[[#This Row],[Embarked]]="S",1,0)</f>
        <v>1</v>
      </c>
      <c r="N66" s="4">
        <f>IF(Table13[[#This Row],[Embarked]]="C",1,0)</f>
        <v>0</v>
      </c>
      <c r="O66" s="4">
        <f>IF(Table13[[#This Row],[Sex]]="male",1,0)</f>
        <v>1</v>
      </c>
      <c r="P66" s="4">
        <v>1</v>
      </c>
      <c r="AC66" s="12">
        <f>SUMPRODUCT(Table13[[#This Row],[SibSp]:[Ones]],$R$4:$AA$4)</f>
        <v>0.49742115588680047</v>
      </c>
      <c r="AD66" s="11">
        <f>(AC66-Table13[[#This Row],[Survived]])^2</f>
        <v>0.24742780632376066</v>
      </c>
      <c r="AE66" s="11"/>
    </row>
    <row r="67" spans="1:31" x14ac:dyDescent="0.25">
      <c r="A67" s="4">
        <v>1</v>
      </c>
      <c r="B67" s="4" t="s">
        <v>9</v>
      </c>
      <c r="C67" s="4">
        <v>2</v>
      </c>
      <c r="D67" s="4" t="s">
        <v>10</v>
      </c>
      <c r="E67" s="4">
        <v>17</v>
      </c>
      <c r="F67" s="5">
        <v>10.5</v>
      </c>
      <c r="G67" s="4">
        <v>0</v>
      </c>
      <c r="H67" s="4">
        <v>0</v>
      </c>
      <c r="I67" s="11">
        <f>Table13[[#This Row],[Age]]/$E$1</f>
        <v>0.21249999999999999</v>
      </c>
      <c r="J67" s="11">
        <f>LOG10(Table13[[#This Row],[Fare]]+1)</f>
        <v>1.0606978403536116</v>
      </c>
      <c r="K67" s="4">
        <f>IF(Table13[[#This Row],[Pclass]]=1,1,0)</f>
        <v>0</v>
      </c>
      <c r="L67" s="4">
        <f>IF(Table13[[#This Row],[Pclass]]=2,1,0)</f>
        <v>1</v>
      </c>
      <c r="M67" s="4">
        <f>IF(Table13[[#This Row],[Embarked]]="S",1,0)</f>
        <v>1</v>
      </c>
      <c r="N67" s="4">
        <f>IF(Table13[[#This Row],[Embarked]]="C",1,0)</f>
        <v>0</v>
      </c>
      <c r="O67" s="4">
        <f>IF(Table13[[#This Row],[Sex]]="male",1,0)</f>
        <v>0</v>
      </c>
      <c r="P67" s="4">
        <v>1</v>
      </c>
      <c r="AC67" s="12">
        <f>SUMPRODUCT(Table13[[#This Row],[SibSp]:[Ones]],$R$4:$AA$4)</f>
        <v>0.85084390835392032</v>
      </c>
      <c r="AD67" s="11">
        <f>(AC67-Table13[[#This Row],[Survived]])^2</f>
        <v>2.224753967513372E-2</v>
      </c>
      <c r="AE67" s="11"/>
    </row>
    <row r="68" spans="1:31" x14ac:dyDescent="0.25">
      <c r="A68" s="4">
        <v>1</v>
      </c>
      <c r="B68" s="4" t="s">
        <v>9</v>
      </c>
      <c r="C68" s="4">
        <v>3</v>
      </c>
      <c r="D68" s="4" t="s">
        <v>10</v>
      </c>
      <c r="E68" s="4">
        <v>33</v>
      </c>
      <c r="F68" s="5">
        <v>15.85</v>
      </c>
      <c r="G68" s="4">
        <v>3</v>
      </c>
      <c r="H68" s="4">
        <v>0</v>
      </c>
      <c r="I68" s="11">
        <f>Table13[[#This Row],[Age]]/$E$1</f>
        <v>0.41249999999999998</v>
      </c>
      <c r="J68" s="11">
        <f>LOG10(Table13[[#This Row],[Fare]]+1)</f>
        <v>1.2265999052073575</v>
      </c>
      <c r="K68" s="4">
        <f>IF(Table13[[#This Row],[Pclass]]=1,1,0)</f>
        <v>0</v>
      </c>
      <c r="L68" s="4">
        <f>IF(Table13[[#This Row],[Pclass]]=2,1,0)</f>
        <v>0</v>
      </c>
      <c r="M68" s="4">
        <f>IF(Table13[[#This Row],[Embarked]]="S",1,0)</f>
        <v>1</v>
      </c>
      <c r="N68" s="4">
        <f>IF(Table13[[#This Row],[Embarked]]="C",1,0)</f>
        <v>0</v>
      </c>
      <c r="O68" s="4">
        <f>IF(Table13[[#This Row],[Sex]]="male",1,0)</f>
        <v>0</v>
      </c>
      <c r="P68" s="4">
        <v>1</v>
      </c>
      <c r="AC68" s="12">
        <f>SUMPRODUCT(Table13[[#This Row],[SibSp]:[Ones]],$R$4:$AA$4)</f>
        <v>0.40886817159401073</v>
      </c>
      <c r="AD68" s="11">
        <f>(AC68-Table13[[#This Row],[Survived]])^2</f>
        <v>0.34943683855460789</v>
      </c>
      <c r="AE68" s="11"/>
    </row>
    <row r="69" spans="1:31" x14ac:dyDescent="0.25">
      <c r="A69" s="4">
        <v>0</v>
      </c>
      <c r="B69" s="4" t="s">
        <v>9</v>
      </c>
      <c r="C69" s="4">
        <v>3</v>
      </c>
      <c r="D69" s="4" t="s">
        <v>8</v>
      </c>
      <c r="E69" s="4">
        <v>16</v>
      </c>
      <c r="F69" s="5">
        <v>34.375</v>
      </c>
      <c r="G69" s="4">
        <v>1</v>
      </c>
      <c r="H69" s="4">
        <v>3</v>
      </c>
      <c r="I69" s="11">
        <f>Table13[[#This Row],[Age]]/$E$1</f>
        <v>0.2</v>
      </c>
      <c r="J69" s="11">
        <f>LOG10(Table13[[#This Row],[Fare]]+1)</f>
        <v>1.5486964485323467</v>
      </c>
      <c r="K69" s="4">
        <f>IF(Table13[[#This Row],[Pclass]]=1,1,0)</f>
        <v>0</v>
      </c>
      <c r="L69" s="4">
        <f>IF(Table13[[#This Row],[Pclass]]=2,1,0)</f>
        <v>0</v>
      </c>
      <c r="M69" s="4">
        <f>IF(Table13[[#This Row],[Embarked]]="S",1,0)</f>
        <v>1</v>
      </c>
      <c r="N69" s="4">
        <f>IF(Table13[[#This Row],[Embarked]]="C",1,0)</f>
        <v>0</v>
      </c>
      <c r="O69" s="4">
        <f>IF(Table13[[#This Row],[Sex]]="male",1,0)</f>
        <v>1</v>
      </c>
      <c r="P69" s="4">
        <v>1</v>
      </c>
      <c r="AC69" s="12">
        <f>SUMPRODUCT(Table13[[#This Row],[SibSp]:[Ones]],$R$4:$AA$4)</f>
        <v>0.11841436984061038</v>
      </c>
      <c r="AD69" s="11">
        <f>(AC69-Table13[[#This Row],[Survived]])^2</f>
        <v>1.4021962984748856E-2</v>
      </c>
      <c r="AE69" s="11"/>
    </row>
    <row r="70" spans="1:31" x14ac:dyDescent="0.25">
      <c r="A70" s="4">
        <v>1</v>
      </c>
      <c r="B70" s="4" t="s">
        <v>9</v>
      </c>
      <c r="C70" s="4">
        <v>1</v>
      </c>
      <c r="D70" s="4" t="s">
        <v>10</v>
      </c>
      <c r="E70" s="4">
        <v>23</v>
      </c>
      <c r="F70" s="5">
        <v>263</v>
      </c>
      <c r="G70" s="4">
        <v>3</v>
      </c>
      <c r="H70" s="4">
        <v>2</v>
      </c>
      <c r="I70" s="11">
        <f>Table13[[#This Row],[Age]]/$E$1</f>
        <v>0.28749999999999998</v>
      </c>
      <c r="J70" s="11">
        <f>LOG10(Table13[[#This Row],[Fare]]+1)</f>
        <v>2.4216039268698313</v>
      </c>
      <c r="K70" s="4">
        <f>IF(Table13[[#This Row],[Pclass]]=1,1,0)</f>
        <v>1</v>
      </c>
      <c r="L70" s="4">
        <f>IF(Table13[[#This Row],[Pclass]]=2,1,0)</f>
        <v>0</v>
      </c>
      <c r="M70" s="4">
        <f>IF(Table13[[#This Row],[Embarked]]="S",1,0)</f>
        <v>1</v>
      </c>
      <c r="N70" s="4">
        <f>IF(Table13[[#This Row],[Embarked]]="C",1,0)</f>
        <v>0</v>
      </c>
      <c r="O70" s="4">
        <f>IF(Table13[[#This Row],[Sex]]="male",1,0)</f>
        <v>0</v>
      </c>
      <c r="P70" s="4">
        <v>1</v>
      </c>
      <c r="AC70" s="12">
        <f>SUMPRODUCT(Table13[[#This Row],[SibSp]:[Ones]],$R$4:$AA$4)</f>
        <v>0.85588300815635654</v>
      </c>
      <c r="AD70" s="11">
        <f>(AC70-Table13[[#This Row],[Survived]])^2</f>
        <v>2.0769707338060796E-2</v>
      </c>
      <c r="AE70" s="11"/>
    </row>
    <row r="71" spans="1:31" x14ac:dyDescent="0.25">
      <c r="A71" s="4">
        <v>0</v>
      </c>
      <c r="B71" s="4" t="s">
        <v>9</v>
      </c>
      <c r="C71" s="4">
        <v>3</v>
      </c>
      <c r="D71" s="4" t="s">
        <v>8</v>
      </c>
      <c r="E71" s="4">
        <v>24</v>
      </c>
      <c r="F71" s="5">
        <v>8.0500000000000007</v>
      </c>
      <c r="G71" s="4">
        <v>0</v>
      </c>
      <c r="H71" s="4">
        <v>0</v>
      </c>
      <c r="I71" s="11">
        <f>Table13[[#This Row],[Age]]/$E$1</f>
        <v>0.3</v>
      </c>
      <c r="J71" s="11">
        <f>LOG10(Table13[[#This Row],[Fare]]+1)</f>
        <v>0.9566485792052033</v>
      </c>
      <c r="K71" s="4">
        <f>IF(Table13[[#This Row],[Pclass]]=1,1,0)</f>
        <v>0</v>
      </c>
      <c r="L71" s="4">
        <f>IF(Table13[[#This Row],[Pclass]]=2,1,0)</f>
        <v>0</v>
      </c>
      <c r="M71" s="4">
        <f>IF(Table13[[#This Row],[Embarked]]="S",1,0)</f>
        <v>1</v>
      </c>
      <c r="N71" s="4">
        <f>IF(Table13[[#This Row],[Embarked]]="C",1,0)</f>
        <v>0</v>
      </c>
      <c r="O71" s="4">
        <f>IF(Table13[[#This Row],[Sex]]="male",1,0)</f>
        <v>1</v>
      </c>
      <c r="P71" s="4">
        <v>1</v>
      </c>
      <c r="AC71" s="12">
        <f>SUMPRODUCT(Table13[[#This Row],[SibSp]:[Ones]],$R$4:$AA$4)</f>
        <v>0.13505844304597991</v>
      </c>
      <c r="AD71" s="11">
        <f>(AC71-Table13[[#This Row],[Survived]])^2</f>
        <v>1.82407830380042E-2</v>
      </c>
      <c r="AE71" s="11"/>
    </row>
    <row r="72" spans="1:31" x14ac:dyDescent="0.25">
      <c r="A72" s="4">
        <v>0</v>
      </c>
      <c r="B72" s="4" t="s">
        <v>9</v>
      </c>
      <c r="C72" s="4">
        <v>3</v>
      </c>
      <c r="D72" s="4" t="s">
        <v>8</v>
      </c>
      <c r="E72" s="4">
        <v>29</v>
      </c>
      <c r="F72" s="5">
        <v>8.0500000000000007</v>
      </c>
      <c r="G72" s="4">
        <v>0</v>
      </c>
      <c r="H72" s="4">
        <v>0</v>
      </c>
      <c r="I72" s="11">
        <f>Table13[[#This Row],[Age]]/$E$1</f>
        <v>0.36249999999999999</v>
      </c>
      <c r="J72" s="11">
        <f>LOG10(Table13[[#This Row],[Fare]]+1)</f>
        <v>0.9566485792052033</v>
      </c>
      <c r="K72" s="4">
        <f>IF(Table13[[#This Row],[Pclass]]=1,1,0)</f>
        <v>0</v>
      </c>
      <c r="L72" s="4">
        <f>IF(Table13[[#This Row],[Pclass]]=2,1,0)</f>
        <v>0</v>
      </c>
      <c r="M72" s="4">
        <f>IF(Table13[[#This Row],[Embarked]]="S",1,0)</f>
        <v>1</v>
      </c>
      <c r="N72" s="4">
        <f>IF(Table13[[#This Row],[Embarked]]="C",1,0)</f>
        <v>0</v>
      </c>
      <c r="O72" s="4">
        <f>IF(Table13[[#This Row],[Sex]]="male",1,0)</f>
        <v>1</v>
      </c>
      <c r="P72" s="4">
        <v>1</v>
      </c>
      <c r="AC72" s="12">
        <f>SUMPRODUCT(Table13[[#This Row],[SibSp]:[Ones]],$R$4:$AA$4)</f>
        <v>0.10305157818357957</v>
      </c>
      <c r="AD72" s="11">
        <f>(AC72-Table13[[#This Row],[Survived]])^2</f>
        <v>1.0619627766126414E-2</v>
      </c>
      <c r="AE72" s="11"/>
    </row>
    <row r="73" spans="1:31" x14ac:dyDescent="0.25">
      <c r="A73" s="4">
        <v>0</v>
      </c>
      <c r="B73" s="4" t="s">
        <v>9</v>
      </c>
      <c r="C73" s="4">
        <v>3</v>
      </c>
      <c r="D73" s="4" t="s">
        <v>8</v>
      </c>
      <c r="E73" s="4">
        <v>20</v>
      </c>
      <c r="F73" s="5">
        <v>7.8541999999999996</v>
      </c>
      <c r="G73" s="4">
        <v>0</v>
      </c>
      <c r="H73" s="4">
        <v>0</v>
      </c>
      <c r="I73" s="11">
        <f>Table13[[#This Row],[Age]]/$E$1</f>
        <v>0.25</v>
      </c>
      <c r="J73" s="11">
        <f>LOG10(Table13[[#This Row],[Fare]]+1)</f>
        <v>0.94714932766263737</v>
      </c>
      <c r="K73" s="4">
        <f>IF(Table13[[#This Row],[Pclass]]=1,1,0)</f>
        <v>0</v>
      </c>
      <c r="L73" s="4">
        <f>IF(Table13[[#This Row],[Pclass]]=2,1,0)</f>
        <v>0</v>
      </c>
      <c r="M73" s="4">
        <f>IF(Table13[[#This Row],[Embarked]]="S",1,0)</f>
        <v>1</v>
      </c>
      <c r="N73" s="4">
        <f>IF(Table13[[#This Row],[Embarked]]="C",1,0)</f>
        <v>0</v>
      </c>
      <c r="O73" s="4">
        <f>IF(Table13[[#This Row],[Sex]]="male",1,0)</f>
        <v>1</v>
      </c>
      <c r="P73" s="4">
        <v>1</v>
      </c>
      <c r="AC73" s="12">
        <f>SUMPRODUCT(Table13[[#This Row],[SibSp]:[Ones]],$R$4:$AA$4)</f>
        <v>0.16020086510980758</v>
      </c>
      <c r="AD73" s="11">
        <f>(AC73-Table13[[#This Row],[Survived]])^2</f>
        <v>2.5664317181930761E-2</v>
      </c>
      <c r="AE73" s="11"/>
    </row>
    <row r="74" spans="1:31" x14ac:dyDescent="0.25">
      <c r="A74" s="4">
        <v>0</v>
      </c>
      <c r="B74" s="4" t="s">
        <v>9</v>
      </c>
      <c r="C74" s="4">
        <v>1</v>
      </c>
      <c r="D74" s="4" t="s">
        <v>8</v>
      </c>
      <c r="E74" s="4">
        <v>46</v>
      </c>
      <c r="F74" s="5">
        <v>61.174999999999997</v>
      </c>
      <c r="G74" s="4">
        <v>1</v>
      </c>
      <c r="H74" s="4">
        <v>0</v>
      </c>
      <c r="I74" s="11">
        <f>Table13[[#This Row],[Age]]/$E$1</f>
        <v>0.57499999999999996</v>
      </c>
      <c r="J74" s="11">
        <f>LOG10(Table13[[#This Row],[Fare]]+1)</f>
        <v>1.7936157939419737</v>
      </c>
      <c r="K74" s="4">
        <f>IF(Table13[[#This Row],[Pclass]]=1,1,0)</f>
        <v>1</v>
      </c>
      <c r="L74" s="4">
        <f>IF(Table13[[#This Row],[Pclass]]=2,1,0)</f>
        <v>0</v>
      </c>
      <c r="M74" s="4">
        <f>IF(Table13[[#This Row],[Embarked]]="S",1,0)</f>
        <v>1</v>
      </c>
      <c r="N74" s="4">
        <f>IF(Table13[[#This Row],[Embarked]]="C",1,0)</f>
        <v>0</v>
      </c>
      <c r="O74" s="4">
        <f>IF(Table13[[#This Row],[Sex]]="male",1,0)</f>
        <v>1</v>
      </c>
      <c r="P74" s="4">
        <v>1</v>
      </c>
      <c r="AC74" s="12">
        <f>SUMPRODUCT(Table13[[#This Row],[SibSp]:[Ones]],$R$4:$AA$4)</f>
        <v>0.33269619379321203</v>
      </c>
      <c r="AD74" s="11">
        <f>(AC74-Table13[[#This Row],[Survived]])^2</f>
        <v>0.11068675736449049</v>
      </c>
      <c r="AE74" s="11"/>
    </row>
    <row r="75" spans="1:31" x14ac:dyDescent="0.25">
      <c r="A75" s="4">
        <v>0</v>
      </c>
      <c r="B75" s="4" t="s">
        <v>9</v>
      </c>
      <c r="C75" s="4">
        <v>3</v>
      </c>
      <c r="D75" s="4" t="s">
        <v>8</v>
      </c>
      <c r="E75" s="4">
        <v>26</v>
      </c>
      <c r="F75" s="5">
        <v>20.574999999999999</v>
      </c>
      <c r="G75" s="4">
        <v>1</v>
      </c>
      <c r="H75" s="4">
        <v>2</v>
      </c>
      <c r="I75" s="11">
        <f>Table13[[#This Row],[Age]]/$E$1</f>
        <v>0.32500000000000001</v>
      </c>
      <c r="J75" s="11">
        <f>LOG10(Table13[[#This Row],[Fare]]+1)</f>
        <v>1.3339508043872472</v>
      </c>
      <c r="K75" s="4">
        <f>IF(Table13[[#This Row],[Pclass]]=1,1,0)</f>
        <v>0</v>
      </c>
      <c r="L75" s="4">
        <f>IF(Table13[[#This Row],[Pclass]]=2,1,0)</f>
        <v>0</v>
      </c>
      <c r="M75" s="4">
        <f>IF(Table13[[#This Row],[Embarked]]="S",1,0)</f>
        <v>1</v>
      </c>
      <c r="N75" s="4">
        <f>IF(Table13[[#This Row],[Embarked]]="C",1,0)</f>
        <v>0</v>
      </c>
      <c r="O75" s="4">
        <f>IF(Table13[[#This Row],[Sex]]="male",1,0)</f>
        <v>1</v>
      </c>
      <c r="P75" s="4">
        <v>1</v>
      </c>
      <c r="AC75" s="12">
        <f>SUMPRODUCT(Table13[[#This Row],[SibSp]:[Ones]],$R$4:$AA$4)</f>
        <v>5.7859545460575923E-2</v>
      </c>
      <c r="AD75" s="11">
        <f>(AC75-Table13[[#This Row],[Survived]])^2</f>
        <v>3.3477270009044519E-3</v>
      </c>
      <c r="AE75" s="11"/>
    </row>
    <row r="76" spans="1:31" x14ac:dyDescent="0.25">
      <c r="A76" s="4">
        <v>0</v>
      </c>
      <c r="B76" s="4" t="s">
        <v>9</v>
      </c>
      <c r="C76" s="4">
        <v>3</v>
      </c>
      <c r="D76" s="4" t="s">
        <v>8</v>
      </c>
      <c r="E76" s="4">
        <v>59</v>
      </c>
      <c r="F76" s="5">
        <v>7.25</v>
      </c>
      <c r="G76" s="4">
        <v>0</v>
      </c>
      <c r="H76" s="4">
        <v>0</v>
      </c>
      <c r="I76" s="11">
        <f>Table13[[#This Row],[Age]]/$E$1</f>
        <v>0.73750000000000004</v>
      </c>
      <c r="J76" s="11">
        <f>LOG10(Table13[[#This Row],[Fare]]+1)</f>
        <v>0.91645394854992512</v>
      </c>
      <c r="K76" s="4">
        <f>IF(Table13[[#This Row],[Pclass]]=1,1,0)</f>
        <v>0</v>
      </c>
      <c r="L76" s="4">
        <f>IF(Table13[[#This Row],[Pclass]]=2,1,0)</f>
        <v>0</v>
      </c>
      <c r="M76" s="4">
        <f>IF(Table13[[#This Row],[Embarked]]="S",1,0)</f>
        <v>1</v>
      </c>
      <c r="N76" s="4">
        <f>IF(Table13[[#This Row],[Embarked]]="C",1,0)</f>
        <v>0</v>
      </c>
      <c r="O76" s="4">
        <f>IF(Table13[[#This Row],[Sex]]="male",1,0)</f>
        <v>1</v>
      </c>
      <c r="P76" s="4">
        <v>1</v>
      </c>
      <c r="AC76" s="12">
        <f>SUMPRODUCT(Table13[[#This Row],[SibSp]:[Ones]],$R$4:$AA$4)</f>
        <v>-9.0949020165744243E-2</v>
      </c>
      <c r="AD76" s="11">
        <f>(AC76-Table13[[#This Row],[Survived]])^2</f>
        <v>8.2717242691089533E-3</v>
      </c>
      <c r="AE76" s="11"/>
    </row>
    <row r="77" spans="1:31" x14ac:dyDescent="0.25">
      <c r="A77" s="4">
        <v>0</v>
      </c>
      <c r="B77" s="4" t="s">
        <v>11</v>
      </c>
      <c r="C77" s="4">
        <v>1</v>
      </c>
      <c r="D77" s="4" t="s">
        <v>8</v>
      </c>
      <c r="E77" s="4">
        <v>71</v>
      </c>
      <c r="F77" s="5">
        <v>34.654200000000003</v>
      </c>
      <c r="G77" s="4">
        <v>0</v>
      </c>
      <c r="H77" s="4">
        <v>0</v>
      </c>
      <c r="I77" s="11">
        <f>Table13[[#This Row],[Age]]/$E$1</f>
        <v>0.88749999999999996</v>
      </c>
      <c r="J77" s="11">
        <f>LOG10(Table13[[#This Row],[Fare]]+1)</f>
        <v>1.5521106963024893</v>
      </c>
      <c r="K77" s="4">
        <f>IF(Table13[[#This Row],[Pclass]]=1,1,0)</f>
        <v>1</v>
      </c>
      <c r="L77" s="4">
        <f>IF(Table13[[#This Row],[Pclass]]=2,1,0)</f>
        <v>0</v>
      </c>
      <c r="M77" s="4">
        <f>IF(Table13[[#This Row],[Embarked]]="S",1,0)</f>
        <v>0</v>
      </c>
      <c r="N77" s="4">
        <f>IF(Table13[[#This Row],[Embarked]]="C",1,0)</f>
        <v>1</v>
      </c>
      <c r="O77" s="4">
        <f>IF(Table13[[#This Row],[Sex]]="male",1,0)</f>
        <v>1</v>
      </c>
      <c r="P77" s="4">
        <v>1</v>
      </c>
      <c r="AC77" s="12">
        <f>SUMPRODUCT(Table13[[#This Row],[SibSp]:[Ones]],$R$4:$AA$4)</f>
        <v>0.28191861471712987</v>
      </c>
      <c r="AD77" s="11">
        <f>(AC77-Table13[[#This Row],[Survived]])^2</f>
        <v>7.9478105324025508E-2</v>
      </c>
      <c r="AE77" s="11"/>
    </row>
    <row r="78" spans="1:31" x14ac:dyDescent="0.25">
      <c r="A78" s="4">
        <v>1</v>
      </c>
      <c r="B78" s="4" t="s">
        <v>11</v>
      </c>
      <c r="C78" s="4">
        <v>1</v>
      </c>
      <c r="D78" s="4" t="s">
        <v>8</v>
      </c>
      <c r="E78" s="4">
        <v>23</v>
      </c>
      <c r="F78" s="5">
        <v>63.3583</v>
      </c>
      <c r="G78" s="4">
        <v>0</v>
      </c>
      <c r="H78" s="4">
        <v>1</v>
      </c>
      <c r="I78" s="11">
        <f>Table13[[#This Row],[Age]]/$E$1</f>
        <v>0.28749999999999998</v>
      </c>
      <c r="J78" s="11">
        <f>LOG10(Table13[[#This Row],[Fare]]+1)</f>
        <v>1.808604563855051</v>
      </c>
      <c r="K78" s="4">
        <f>IF(Table13[[#This Row],[Pclass]]=1,1,0)</f>
        <v>1</v>
      </c>
      <c r="L78" s="4">
        <f>IF(Table13[[#This Row],[Pclass]]=2,1,0)</f>
        <v>0</v>
      </c>
      <c r="M78" s="4">
        <f>IF(Table13[[#This Row],[Embarked]]="S",1,0)</f>
        <v>0</v>
      </c>
      <c r="N78" s="4">
        <f>IF(Table13[[#This Row],[Embarked]]="C",1,0)</f>
        <v>1</v>
      </c>
      <c r="O78" s="4">
        <f>IF(Table13[[#This Row],[Sex]]="male",1,0)</f>
        <v>1</v>
      </c>
      <c r="P78" s="4">
        <v>1</v>
      </c>
      <c r="AC78" s="12">
        <f>SUMPRODUCT(Table13[[#This Row],[SibSp]:[Ones]],$R$4:$AA$4)</f>
        <v>0.58776075581682241</v>
      </c>
      <c r="AD78" s="11">
        <f>(AC78-Table13[[#This Row],[Survived]])^2</f>
        <v>0.16994119444471753</v>
      </c>
      <c r="AE78" s="11"/>
    </row>
    <row r="79" spans="1:31" x14ac:dyDescent="0.25">
      <c r="A79" s="4">
        <v>1</v>
      </c>
      <c r="B79" s="4" t="s">
        <v>9</v>
      </c>
      <c r="C79" s="4">
        <v>2</v>
      </c>
      <c r="D79" s="4" t="s">
        <v>10</v>
      </c>
      <c r="E79" s="4">
        <v>34</v>
      </c>
      <c r="F79" s="5">
        <v>23</v>
      </c>
      <c r="G79" s="4">
        <v>0</v>
      </c>
      <c r="H79" s="4">
        <v>1</v>
      </c>
      <c r="I79" s="11">
        <f>Table13[[#This Row],[Age]]/$E$1</f>
        <v>0.42499999999999999</v>
      </c>
      <c r="J79" s="11">
        <f>LOG10(Table13[[#This Row],[Fare]]+1)</f>
        <v>1.3802112417116059</v>
      </c>
      <c r="K79" s="4">
        <f>IF(Table13[[#This Row],[Pclass]]=1,1,0)</f>
        <v>0</v>
      </c>
      <c r="L79" s="4">
        <f>IF(Table13[[#This Row],[Pclass]]=2,1,0)</f>
        <v>1</v>
      </c>
      <c r="M79" s="4">
        <f>IF(Table13[[#This Row],[Embarked]]="S",1,0)</f>
        <v>1</v>
      </c>
      <c r="N79" s="4">
        <f>IF(Table13[[#This Row],[Embarked]]="C",1,0)</f>
        <v>0</v>
      </c>
      <c r="O79" s="4">
        <f>IF(Table13[[#This Row],[Sex]]="male",1,0)</f>
        <v>0</v>
      </c>
      <c r="P79" s="4">
        <v>1</v>
      </c>
      <c r="AC79" s="12">
        <f>SUMPRODUCT(Table13[[#This Row],[SibSp]:[Ones]],$R$4:$AA$4)</f>
        <v>0.74366888454552071</v>
      </c>
      <c r="AD79" s="11">
        <f>(AC79-Table13[[#This Row],[Survived]])^2</f>
        <v>6.5705640750137587E-2</v>
      </c>
      <c r="AE79" s="11"/>
    </row>
    <row r="80" spans="1:31" x14ac:dyDescent="0.25">
      <c r="A80" s="4">
        <v>0</v>
      </c>
      <c r="B80" s="4" t="s">
        <v>9</v>
      </c>
      <c r="C80" s="4">
        <v>2</v>
      </c>
      <c r="D80" s="4" t="s">
        <v>8</v>
      </c>
      <c r="E80" s="4">
        <v>34</v>
      </c>
      <c r="F80" s="5">
        <v>26</v>
      </c>
      <c r="G80" s="4">
        <v>1</v>
      </c>
      <c r="H80" s="4">
        <v>0</v>
      </c>
      <c r="I80" s="11">
        <f>Table13[[#This Row],[Age]]/$E$1</f>
        <v>0.42499999999999999</v>
      </c>
      <c r="J80" s="11">
        <f>LOG10(Table13[[#This Row],[Fare]]+1)</f>
        <v>1.4313637641589874</v>
      </c>
      <c r="K80" s="4">
        <f>IF(Table13[[#This Row],[Pclass]]=1,1,0)</f>
        <v>0</v>
      </c>
      <c r="L80" s="4">
        <f>IF(Table13[[#This Row],[Pclass]]=2,1,0)</f>
        <v>1</v>
      </c>
      <c r="M80" s="4">
        <f>IF(Table13[[#This Row],[Embarked]]="S",1,0)</f>
        <v>1</v>
      </c>
      <c r="N80" s="4">
        <f>IF(Table13[[#This Row],[Embarked]]="C",1,0)</f>
        <v>0</v>
      </c>
      <c r="O80" s="4">
        <f>IF(Table13[[#This Row],[Sex]]="male",1,0)</f>
        <v>1</v>
      </c>
      <c r="P80" s="4">
        <v>1</v>
      </c>
      <c r="AC80" s="12">
        <f>SUMPRODUCT(Table13[[#This Row],[SibSp]:[Ones]],$R$4:$AA$4)</f>
        <v>0.22209040609303937</v>
      </c>
      <c r="AD80" s="11">
        <f>(AC80-Table13[[#This Row],[Survived]])^2</f>
        <v>4.9324148478571139E-2</v>
      </c>
      <c r="AE80" s="11"/>
    </row>
    <row r="81" spans="1:31" x14ac:dyDescent="0.25">
      <c r="A81" s="4">
        <v>0</v>
      </c>
      <c r="B81" s="4" t="s">
        <v>9</v>
      </c>
      <c r="C81" s="4">
        <v>3</v>
      </c>
      <c r="D81" s="4" t="s">
        <v>10</v>
      </c>
      <c r="E81" s="4">
        <v>28</v>
      </c>
      <c r="F81" s="5">
        <v>7.8958000000000004</v>
      </c>
      <c r="G81" s="4">
        <v>0</v>
      </c>
      <c r="H81" s="4">
        <v>0</v>
      </c>
      <c r="I81" s="11">
        <f>Table13[[#This Row],[Age]]/$E$1</f>
        <v>0.35</v>
      </c>
      <c r="J81" s="11">
        <f>LOG10(Table13[[#This Row],[Fare]]+1)</f>
        <v>0.94918501031343461</v>
      </c>
      <c r="K81" s="4">
        <f>IF(Table13[[#This Row],[Pclass]]=1,1,0)</f>
        <v>0</v>
      </c>
      <c r="L81" s="4">
        <f>IF(Table13[[#This Row],[Pclass]]=2,1,0)</f>
        <v>0</v>
      </c>
      <c r="M81" s="4">
        <f>IF(Table13[[#This Row],[Embarked]]="S",1,0)</f>
        <v>1</v>
      </c>
      <c r="N81" s="4">
        <f>IF(Table13[[#This Row],[Embarked]]="C",1,0)</f>
        <v>0</v>
      </c>
      <c r="O81" s="4">
        <f>IF(Table13[[#This Row],[Sex]]="male",1,0)</f>
        <v>0</v>
      </c>
      <c r="P81" s="4">
        <v>1</v>
      </c>
      <c r="AC81" s="12">
        <f>SUMPRODUCT(Table13[[#This Row],[SibSp]:[Ones]],$R$4:$AA$4)</f>
        <v>0.59215428641843038</v>
      </c>
      <c r="AD81" s="11">
        <f>(AC81-Table13[[#This Row],[Survived]])^2</f>
        <v>0.35064669892372047</v>
      </c>
      <c r="AE81" s="11"/>
    </row>
    <row r="82" spans="1:31" x14ac:dyDescent="0.25">
      <c r="A82" s="4">
        <v>0</v>
      </c>
      <c r="B82" s="4" t="s">
        <v>9</v>
      </c>
      <c r="C82" s="4">
        <v>1</v>
      </c>
      <c r="D82" s="4" t="s">
        <v>8</v>
      </c>
      <c r="E82" s="4">
        <v>21</v>
      </c>
      <c r="F82" s="5">
        <v>77.287499999999994</v>
      </c>
      <c r="G82" s="4">
        <v>0</v>
      </c>
      <c r="H82" s="4">
        <v>1</v>
      </c>
      <c r="I82" s="11">
        <f>Table13[[#This Row],[Age]]/$E$1</f>
        <v>0.26250000000000001</v>
      </c>
      <c r="J82" s="11">
        <f>LOG10(Table13[[#This Row],[Fare]]+1)</f>
        <v>1.8936924247093643</v>
      </c>
      <c r="K82" s="4">
        <f>IF(Table13[[#This Row],[Pclass]]=1,1,0)</f>
        <v>1</v>
      </c>
      <c r="L82" s="4">
        <f>IF(Table13[[#This Row],[Pclass]]=2,1,0)</f>
        <v>0</v>
      </c>
      <c r="M82" s="4">
        <f>IF(Table13[[#This Row],[Embarked]]="S",1,0)</f>
        <v>1</v>
      </c>
      <c r="N82" s="4">
        <f>IF(Table13[[#This Row],[Embarked]]="C",1,0)</f>
        <v>0</v>
      </c>
      <c r="O82" s="4">
        <f>IF(Table13[[#This Row],[Sex]]="male",1,0)</f>
        <v>1</v>
      </c>
      <c r="P82" s="4">
        <v>1</v>
      </c>
      <c r="AC82" s="12">
        <f>SUMPRODUCT(Table13[[#This Row],[SibSp]:[Ones]],$R$4:$AA$4)</f>
        <v>0.53861595072025814</v>
      </c>
      <c r="AD82" s="11">
        <f>(AC82-Table13[[#This Row],[Survived]])^2</f>
        <v>0.29010714237028756</v>
      </c>
      <c r="AE82" s="11"/>
    </row>
    <row r="83" spans="1:31" x14ac:dyDescent="0.25">
      <c r="A83" s="4">
        <v>0</v>
      </c>
      <c r="B83" s="4" t="s">
        <v>9</v>
      </c>
      <c r="C83" s="4">
        <v>3</v>
      </c>
      <c r="D83" s="4" t="s">
        <v>8</v>
      </c>
      <c r="E83" s="4">
        <v>33</v>
      </c>
      <c r="F83" s="5">
        <v>8.6541999999999994</v>
      </c>
      <c r="G83" s="4">
        <v>0</v>
      </c>
      <c r="H83" s="4">
        <v>0</v>
      </c>
      <c r="I83" s="11">
        <f>Table13[[#This Row],[Age]]/$E$1</f>
        <v>0.41249999999999998</v>
      </c>
      <c r="J83" s="11">
        <f>LOG10(Table13[[#This Row],[Fare]]+1)</f>
        <v>0.98471629158197649</v>
      </c>
      <c r="K83" s="4">
        <f>IF(Table13[[#This Row],[Pclass]]=1,1,0)</f>
        <v>0</v>
      </c>
      <c r="L83" s="4">
        <f>IF(Table13[[#This Row],[Pclass]]=2,1,0)</f>
        <v>0</v>
      </c>
      <c r="M83" s="4">
        <f>IF(Table13[[#This Row],[Embarked]]="S",1,0)</f>
        <v>1</v>
      </c>
      <c r="N83" s="4">
        <f>IF(Table13[[#This Row],[Embarked]]="C",1,0)</f>
        <v>0</v>
      </c>
      <c r="O83" s="4">
        <f>IF(Table13[[#This Row],[Sex]]="male",1,0)</f>
        <v>1</v>
      </c>
      <c r="P83" s="4">
        <v>1</v>
      </c>
      <c r="AC83" s="12">
        <f>SUMPRODUCT(Table13[[#This Row],[SibSp]:[Ones]],$R$4:$AA$4)</f>
        <v>7.8814332058169234E-2</v>
      </c>
      <c r="AD83" s="11">
        <f>(AC83-Table13[[#This Row],[Survived]])^2</f>
        <v>6.2116989377753624E-3</v>
      </c>
      <c r="AE83" s="11"/>
    </row>
    <row r="84" spans="1:31" x14ac:dyDescent="0.25">
      <c r="A84" s="4">
        <v>0</v>
      </c>
      <c r="B84" s="4" t="s">
        <v>9</v>
      </c>
      <c r="C84" s="4">
        <v>3</v>
      </c>
      <c r="D84" s="4" t="s">
        <v>8</v>
      </c>
      <c r="E84" s="4">
        <v>37</v>
      </c>
      <c r="F84" s="5">
        <v>7.9249999999999998</v>
      </c>
      <c r="G84" s="4">
        <v>2</v>
      </c>
      <c r="H84" s="4">
        <v>0</v>
      </c>
      <c r="I84" s="11">
        <f>Table13[[#This Row],[Age]]/$E$1</f>
        <v>0.46250000000000002</v>
      </c>
      <c r="J84" s="11">
        <f>LOG10(Table13[[#This Row],[Fare]]+1)</f>
        <v>0.95060822478423079</v>
      </c>
      <c r="K84" s="4">
        <f>IF(Table13[[#This Row],[Pclass]]=1,1,0)</f>
        <v>0</v>
      </c>
      <c r="L84" s="4">
        <f>IF(Table13[[#This Row],[Pclass]]=2,1,0)</f>
        <v>0</v>
      </c>
      <c r="M84" s="4">
        <f>IF(Table13[[#This Row],[Embarked]]="S",1,0)</f>
        <v>1</v>
      </c>
      <c r="N84" s="4">
        <f>IF(Table13[[#This Row],[Embarked]]="C",1,0)</f>
        <v>0</v>
      </c>
      <c r="O84" s="4">
        <f>IF(Table13[[#This Row],[Sex]]="male",1,0)</f>
        <v>1</v>
      </c>
      <c r="P84" s="4">
        <v>1</v>
      </c>
      <c r="AC84" s="12">
        <f>SUMPRODUCT(Table13[[#This Row],[SibSp]:[Ones]],$R$4:$AA$4)</f>
        <v>-5.8322314569812406E-2</v>
      </c>
      <c r="AD84" s="11">
        <f>(AC84-Table13[[#This Row],[Survived]])^2</f>
        <v>3.4014923767801525E-3</v>
      </c>
      <c r="AE84" s="11"/>
    </row>
    <row r="85" spans="1:31" x14ac:dyDescent="0.25">
      <c r="A85" s="4">
        <v>0</v>
      </c>
      <c r="B85" s="4" t="s">
        <v>9</v>
      </c>
      <c r="C85" s="4">
        <v>3</v>
      </c>
      <c r="D85" s="4" t="s">
        <v>8</v>
      </c>
      <c r="E85" s="4">
        <v>28</v>
      </c>
      <c r="F85" s="5">
        <v>7.8958000000000004</v>
      </c>
      <c r="G85" s="4">
        <v>0</v>
      </c>
      <c r="H85" s="4">
        <v>0</v>
      </c>
      <c r="I85" s="11">
        <f>Table13[[#This Row],[Age]]/$E$1</f>
        <v>0.35</v>
      </c>
      <c r="J85" s="11">
        <f>LOG10(Table13[[#This Row],[Fare]]+1)</f>
        <v>0.94918501031343461</v>
      </c>
      <c r="K85" s="4">
        <f>IF(Table13[[#This Row],[Pclass]]=1,1,0)</f>
        <v>0</v>
      </c>
      <c r="L85" s="4">
        <f>IF(Table13[[#This Row],[Pclass]]=2,1,0)</f>
        <v>0</v>
      </c>
      <c r="M85" s="4">
        <f>IF(Table13[[#This Row],[Embarked]]="S",1,0)</f>
        <v>1</v>
      </c>
      <c r="N85" s="4">
        <f>IF(Table13[[#This Row],[Embarked]]="C",1,0)</f>
        <v>0</v>
      </c>
      <c r="O85" s="4">
        <f>IF(Table13[[#This Row],[Sex]]="male",1,0)</f>
        <v>1</v>
      </c>
      <c r="P85" s="4">
        <v>1</v>
      </c>
      <c r="AC85" s="12">
        <f>SUMPRODUCT(Table13[[#This Row],[SibSp]:[Ones]],$R$4:$AA$4)</f>
        <v>0.10908911685466716</v>
      </c>
      <c r="AD85" s="11">
        <f>(AC85-Table13[[#This Row],[Survived]])^2</f>
        <v>1.1900435416131226E-2</v>
      </c>
      <c r="AE85" s="11"/>
    </row>
    <row r="86" spans="1:31" x14ac:dyDescent="0.25">
      <c r="A86" s="4">
        <v>1</v>
      </c>
      <c r="B86" s="4" t="s">
        <v>9</v>
      </c>
      <c r="C86" s="4">
        <v>3</v>
      </c>
      <c r="D86" s="4" t="s">
        <v>10</v>
      </c>
      <c r="E86" s="4">
        <v>21</v>
      </c>
      <c r="F86" s="5">
        <v>7.65</v>
      </c>
      <c r="G86" s="4">
        <v>0</v>
      </c>
      <c r="H86" s="4">
        <v>0</v>
      </c>
      <c r="I86" s="11">
        <f>Table13[[#This Row],[Age]]/$E$1</f>
        <v>0.26250000000000001</v>
      </c>
      <c r="J86" s="11">
        <f>LOG10(Table13[[#This Row],[Fare]]+1)</f>
        <v>0.93701610746481423</v>
      </c>
      <c r="K86" s="4">
        <f>IF(Table13[[#This Row],[Pclass]]=1,1,0)</f>
        <v>0</v>
      </c>
      <c r="L86" s="4">
        <f>IF(Table13[[#This Row],[Pclass]]=2,1,0)</f>
        <v>0</v>
      </c>
      <c r="M86" s="4">
        <f>IF(Table13[[#This Row],[Embarked]]="S",1,0)</f>
        <v>1</v>
      </c>
      <c r="N86" s="4">
        <f>IF(Table13[[#This Row],[Embarked]]="C",1,0)</f>
        <v>0</v>
      </c>
      <c r="O86" s="4">
        <f>IF(Table13[[#This Row],[Sex]]="male",1,0)</f>
        <v>0</v>
      </c>
      <c r="P86" s="4">
        <v>1</v>
      </c>
      <c r="AC86" s="12">
        <f>SUMPRODUCT(Table13[[#This Row],[SibSp]:[Ones]],$R$4:$AA$4)</f>
        <v>0.6363706871501762</v>
      </c>
      <c r="AD86" s="11">
        <f>(AC86-Table13[[#This Row],[Survived]])^2</f>
        <v>0.13222627716363503</v>
      </c>
      <c r="AE86" s="11"/>
    </row>
    <row r="87" spans="1:31" x14ac:dyDescent="0.25">
      <c r="A87" s="4">
        <v>0</v>
      </c>
      <c r="B87" s="4" t="s">
        <v>9</v>
      </c>
      <c r="C87" s="4">
        <v>3</v>
      </c>
      <c r="D87" s="4" t="s">
        <v>8</v>
      </c>
      <c r="E87" s="4">
        <v>38</v>
      </c>
      <c r="F87" s="5">
        <v>7.8958000000000004</v>
      </c>
      <c r="G87" s="4">
        <v>0</v>
      </c>
      <c r="H87" s="4">
        <v>0</v>
      </c>
      <c r="I87" s="11">
        <f>Table13[[#This Row],[Age]]/$E$1</f>
        <v>0.47499999999999998</v>
      </c>
      <c r="J87" s="11">
        <f>LOG10(Table13[[#This Row],[Fare]]+1)</f>
        <v>0.94918501031343461</v>
      </c>
      <c r="K87" s="4">
        <f>IF(Table13[[#This Row],[Pclass]]=1,1,0)</f>
        <v>0</v>
      </c>
      <c r="L87" s="4">
        <f>IF(Table13[[#This Row],[Pclass]]=2,1,0)</f>
        <v>0</v>
      </c>
      <c r="M87" s="4">
        <f>IF(Table13[[#This Row],[Embarked]]="S",1,0)</f>
        <v>1</v>
      </c>
      <c r="N87" s="4">
        <f>IF(Table13[[#This Row],[Embarked]]="C",1,0)</f>
        <v>0</v>
      </c>
      <c r="O87" s="4">
        <f>IF(Table13[[#This Row],[Sex]]="male",1,0)</f>
        <v>1</v>
      </c>
      <c r="P87" s="4">
        <v>1</v>
      </c>
      <c r="AC87" s="12">
        <f>SUMPRODUCT(Table13[[#This Row],[SibSp]:[Ones]],$R$4:$AA$4)</f>
        <v>4.5075387129866584E-2</v>
      </c>
      <c r="AD87" s="11">
        <f>(AC87-Table13[[#This Row],[Survived]])^2</f>
        <v>2.0317905249073423E-3</v>
      </c>
      <c r="AE87" s="11"/>
    </row>
    <row r="88" spans="1:31" x14ac:dyDescent="0.25">
      <c r="A88" s="4">
        <v>0</v>
      </c>
      <c r="B88" s="4" t="s">
        <v>9</v>
      </c>
      <c r="C88" s="4">
        <v>1</v>
      </c>
      <c r="D88" s="4" t="s">
        <v>8</v>
      </c>
      <c r="E88" s="4">
        <v>47</v>
      </c>
      <c r="F88" s="5">
        <v>52</v>
      </c>
      <c r="G88" s="4">
        <v>0</v>
      </c>
      <c r="H88" s="4">
        <v>0</v>
      </c>
      <c r="I88" s="11">
        <f>Table13[[#This Row],[Age]]/$E$1</f>
        <v>0.58750000000000002</v>
      </c>
      <c r="J88" s="11">
        <f>LOG10(Table13[[#This Row],[Fare]]+1)</f>
        <v>1.7242758696007889</v>
      </c>
      <c r="K88" s="4">
        <f>IF(Table13[[#This Row],[Pclass]]=1,1,0)</f>
        <v>1</v>
      </c>
      <c r="L88" s="4">
        <f>IF(Table13[[#This Row],[Pclass]]=2,1,0)</f>
        <v>0</v>
      </c>
      <c r="M88" s="4">
        <f>IF(Table13[[#This Row],[Embarked]]="S",1,0)</f>
        <v>1</v>
      </c>
      <c r="N88" s="4">
        <f>IF(Table13[[#This Row],[Embarked]]="C",1,0)</f>
        <v>0</v>
      </c>
      <c r="O88" s="4">
        <f>IF(Table13[[#This Row],[Sex]]="male",1,0)</f>
        <v>1</v>
      </c>
      <c r="P88" s="4">
        <v>1</v>
      </c>
      <c r="AC88" s="12">
        <f>SUMPRODUCT(Table13[[#This Row],[SibSp]:[Ones]],$R$4:$AA$4)</f>
        <v>0.37784886270121687</v>
      </c>
      <c r="AD88" s="11">
        <f>(AC88-Table13[[#This Row],[Survived]])^2</f>
        <v>0.14276976304460304</v>
      </c>
      <c r="AE88" s="11"/>
    </row>
    <row r="89" spans="1:31" x14ac:dyDescent="0.25">
      <c r="A89" s="4">
        <v>0</v>
      </c>
      <c r="B89" s="4" t="s">
        <v>11</v>
      </c>
      <c r="C89" s="4">
        <v>3</v>
      </c>
      <c r="D89" s="4" t="s">
        <v>10</v>
      </c>
      <c r="E89" s="4">
        <v>14.5</v>
      </c>
      <c r="F89" s="5">
        <v>14.4542</v>
      </c>
      <c r="G89" s="4">
        <v>1</v>
      </c>
      <c r="H89" s="4">
        <v>0</v>
      </c>
      <c r="I89" s="11">
        <f>Table13[[#This Row],[Age]]/$E$1</f>
        <v>0.18124999999999999</v>
      </c>
      <c r="J89" s="11">
        <f>LOG10(Table13[[#This Row],[Fare]]+1)</f>
        <v>1.1890465283525415</v>
      </c>
      <c r="K89" s="4">
        <f>IF(Table13[[#This Row],[Pclass]]=1,1,0)</f>
        <v>0</v>
      </c>
      <c r="L89" s="4">
        <f>IF(Table13[[#This Row],[Pclass]]=2,1,0)</f>
        <v>0</v>
      </c>
      <c r="M89" s="4">
        <f>IF(Table13[[#This Row],[Embarked]]="S",1,0)</f>
        <v>0</v>
      </c>
      <c r="N89" s="4">
        <f>IF(Table13[[#This Row],[Embarked]]="C",1,0)</f>
        <v>1</v>
      </c>
      <c r="O89" s="4">
        <f>IF(Table13[[#This Row],[Sex]]="male",1,0)</f>
        <v>0</v>
      </c>
      <c r="P89" s="4">
        <v>1</v>
      </c>
      <c r="AC89" s="12">
        <f>SUMPRODUCT(Table13[[#This Row],[SibSp]:[Ones]],$R$4:$AA$4)</f>
        <v>0.70142678879106746</v>
      </c>
      <c r="AD89" s="11">
        <f>(AC89-Table13[[#This Row],[Survived]])^2</f>
        <v>0.49199954003374874</v>
      </c>
      <c r="AE89" s="11"/>
    </row>
    <row r="90" spans="1:31" x14ac:dyDescent="0.25">
      <c r="A90" s="4">
        <v>0</v>
      </c>
      <c r="B90" s="4" t="s">
        <v>9</v>
      </c>
      <c r="C90" s="4">
        <v>3</v>
      </c>
      <c r="D90" s="4" t="s">
        <v>8</v>
      </c>
      <c r="E90" s="4">
        <v>22</v>
      </c>
      <c r="F90" s="5">
        <v>8.0500000000000007</v>
      </c>
      <c r="G90" s="4">
        <v>0</v>
      </c>
      <c r="H90" s="4">
        <v>0</v>
      </c>
      <c r="I90" s="11">
        <f>Table13[[#This Row],[Age]]/$E$1</f>
        <v>0.27500000000000002</v>
      </c>
      <c r="J90" s="11">
        <f>LOG10(Table13[[#This Row],[Fare]]+1)</f>
        <v>0.9566485792052033</v>
      </c>
      <c r="K90" s="4">
        <f>IF(Table13[[#This Row],[Pclass]]=1,1,0)</f>
        <v>0</v>
      </c>
      <c r="L90" s="4">
        <f>IF(Table13[[#This Row],[Pclass]]=2,1,0)</f>
        <v>0</v>
      </c>
      <c r="M90" s="4">
        <f>IF(Table13[[#This Row],[Embarked]]="S",1,0)</f>
        <v>1</v>
      </c>
      <c r="N90" s="4">
        <f>IF(Table13[[#This Row],[Embarked]]="C",1,0)</f>
        <v>0</v>
      </c>
      <c r="O90" s="4">
        <f>IF(Table13[[#This Row],[Sex]]="male",1,0)</f>
        <v>1</v>
      </c>
      <c r="P90" s="4">
        <v>1</v>
      </c>
      <c r="AC90" s="12">
        <f>SUMPRODUCT(Table13[[#This Row],[SibSp]:[Ones]],$R$4:$AA$4)</f>
        <v>0.14786118899094003</v>
      </c>
      <c r="AD90" s="11">
        <f>(AC90-Table13[[#This Row],[Survived]])^2</f>
        <v>2.1862931209814484E-2</v>
      </c>
      <c r="AE90" s="11"/>
    </row>
    <row r="91" spans="1:31" x14ac:dyDescent="0.25">
      <c r="A91" s="4">
        <v>0</v>
      </c>
      <c r="B91" s="4" t="s">
        <v>9</v>
      </c>
      <c r="C91" s="4">
        <v>3</v>
      </c>
      <c r="D91" s="4" t="s">
        <v>10</v>
      </c>
      <c r="E91" s="4">
        <v>20</v>
      </c>
      <c r="F91" s="5">
        <v>9.8249999999999993</v>
      </c>
      <c r="G91" s="4">
        <v>1</v>
      </c>
      <c r="H91" s="4">
        <v>0</v>
      </c>
      <c r="I91" s="11">
        <f>Table13[[#This Row],[Age]]/$E$1</f>
        <v>0.25</v>
      </c>
      <c r="J91" s="11">
        <f>LOG10(Table13[[#This Row],[Fare]]+1)</f>
        <v>1.034427905025403</v>
      </c>
      <c r="K91" s="4">
        <f>IF(Table13[[#This Row],[Pclass]]=1,1,0)</f>
        <v>0</v>
      </c>
      <c r="L91" s="4">
        <f>IF(Table13[[#This Row],[Pclass]]=2,1,0)</f>
        <v>0</v>
      </c>
      <c r="M91" s="4">
        <f>IF(Table13[[#This Row],[Embarked]]="S",1,0)</f>
        <v>1</v>
      </c>
      <c r="N91" s="4">
        <f>IF(Table13[[#This Row],[Embarked]]="C",1,0)</f>
        <v>0</v>
      </c>
      <c r="O91" s="4">
        <f>IF(Table13[[#This Row],[Sex]]="male",1,0)</f>
        <v>0</v>
      </c>
      <c r="P91" s="4">
        <v>1</v>
      </c>
      <c r="AC91" s="12">
        <f>SUMPRODUCT(Table13[[#This Row],[SibSp]:[Ones]],$R$4:$AA$4)</f>
        <v>0.59258646683957428</v>
      </c>
      <c r="AD91" s="11">
        <f>(AC91-Table13[[#This Row],[Survived]])^2</f>
        <v>0.35115872068140985</v>
      </c>
      <c r="AE91" s="11"/>
    </row>
    <row r="92" spans="1:31" x14ac:dyDescent="0.25">
      <c r="A92" s="4">
        <v>0</v>
      </c>
      <c r="B92" s="4" t="s">
        <v>11</v>
      </c>
      <c r="C92" s="4">
        <v>3</v>
      </c>
      <c r="D92" s="4" t="s">
        <v>10</v>
      </c>
      <c r="E92" s="4">
        <v>17</v>
      </c>
      <c r="F92" s="5">
        <v>14.458299999999999</v>
      </c>
      <c r="G92" s="4">
        <v>0</v>
      </c>
      <c r="H92" s="4">
        <v>0</v>
      </c>
      <c r="I92" s="11">
        <f>Table13[[#This Row],[Age]]/$E$1</f>
        <v>0.21249999999999999</v>
      </c>
      <c r="J92" s="11">
        <f>LOG10(Table13[[#This Row],[Fare]]+1)</f>
        <v>1.1891617314183722</v>
      </c>
      <c r="K92" s="4">
        <f>IF(Table13[[#This Row],[Pclass]]=1,1,0)</f>
        <v>0</v>
      </c>
      <c r="L92" s="4">
        <f>IF(Table13[[#This Row],[Pclass]]=2,1,0)</f>
        <v>0</v>
      </c>
      <c r="M92" s="4">
        <f>IF(Table13[[#This Row],[Embarked]]="S",1,0)</f>
        <v>0</v>
      </c>
      <c r="N92" s="4">
        <f>IF(Table13[[#This Row],[Embarked]]="C",1,0)</f>
        <v>1</v>
      </c>
      <c r="O92" s="4">
        <f>IF(Table13[[#This Row],[Sex]]="male",1,0)</f>
        <v>0</v>
      </c>
      <c r="P92" s="4">
        <v>1</v>
      </c>
      <c r="AC92" s="12">
        <f>SUMPRODUCT(Table13[[#This Row],[SibSp]:[Ones]],$R$4:$AA$4)</f>
        <v>0.74036319907165837</v>
      </c>
      <c r="AD92" s="11">
        <f>(AC92-Table13[[#This Row],[Survived]])^2</f>
        <v>0.54813766653962004</v>
      </c>
      <c r="AE92" s="11"/>
    </row>
    <row r="93" spans="1:31" x14ac:dyDescent="0.25">
      <c r="A93" s="4">
        <v>0</v>
      </c>
      <c r="B93" s="4" t="s">
        <v>9</v>
      </c>
      <c r="C93" s="4">
        <v>3</v>
      </c>
      <c r="D93" s="4" t="s">
        <v>8</v>
      </c>
      <c r="E93" s="4">
        <v>21</v>
      </c>
      <c r="F93" s="5">
        <v>7.9249999999999998</v>
      </c>
      <c r="G93" s="4">
        <v>0</v>
      </c>
      <c r="H93" s="4">
        <v>0</v>
      </c>
      <c r="I93" s="11">
        <f>Table13[[#This Row],[Age]]/$E$1</f>
        <v>0.26250000000000001</v>
      </c>
      <c r="J93" s="11">
        <f>LOG10(Table13[[#This Row],[Fare]]+1)</f>
        <v>0.95060822478423079</v>
      </c>
      <c r="K93" s="4">
        <f>IF(Table13[[#This Row],[Pclass]]=1,1,0)</f>
        <v>0</v>
      </c>
      <c r="L93" s="4">
        <f>IF(Table13[[#This Row],[Pclass]]=2,1,0)</f>
        <v>0</v>
      </c>
      <c r="M93" s="4">
        <f>IF(Table13[[#This Row],[Embarked]]="S",1,0)</f>
        <v>1</v>
      </c>
      <c r="N93" s="4">
        <f>IF(Table13[[#This Row],[Embarked]]="C",1,0)</f>
        <v>0</v>
      </c>
      <c r="O93" s="4">
        <f>IF(Table13[[#This Row],[Sex]]="male",1,0)</f>
        <v>1</v>
      </c>
      <c r="P93" s="4">
        <v>1</v>
      </c>
      <c r="AC93" s="12">
        <f>SUMPRODUCT(Table13[[#This Row],[SibSp]:[Ones]],$R$4:$AA$4)</f>
        <v>0.15396810656777926</v>
      </c>
      <c r="AD93" s="11">
        <f>(AC93-Table13[[#This Row],[Survived]])^2</f>
        <v>2.3706177840067032E-2</v>
      </c>
      <c r="AE93" s="11"/>
    </row>
    <row r="94" spans="1:31" x14ac:dyDescent="0.25">
      <c r="A94" s="4">
        <v>0</v>
      </c>
      <c r="B94" s="4" t="s">
        <v>12</v>
      </c>
      <c r="C94" s="4">
        <v>3</v>
      </c>
      <c r="D94" s="4" t="s">
        <v>8</v>
      </c>
      <c r="E94" s="4">
        <v>70.5</v>
      </c>
      <c r="F94" s="5">
        <v>7.75</v>
      </c>
      <c r="G94" s="4">
        <v>0</v>
      </c>
      <c r="H94" s="4">
        <v>0</v>
      </c>
      <c r="I94" s="11">
        <f>Table13[[#This Row],[Age]]/$E$1</f>
        <v>0.88124999999999998</v>
      </c>
      <c r="J94" s="11">
        <f>LOG10(Table13[[#This Row],[Fare]]+1)</f>
        <v>0.94200805302231327</v>
      </c>
      <c r="K94" s="4">
        <f>IF(Table13[[#This Row],[Pclass]]=1,1,0)</f>
        <v>0</v>
      </c>
      <c r="L94" s="4">
        <f>IF(Table13[[#This Row],[Pclass]]=2,1,0)</f>
        <v>0</v>
      </c>
      <c r="M94" s="4">
        <f>IF(Table13[[#This Row],[Embarked]]="S",1,0)</f>
        <v>0</v>
      </c>
      <c r="N94" s="4">
        <f>IF(Table13[[#This Row],[Embarked]]="C",1,0)</f>
        <v>0</v>
      </c>
      <c r="O94" s="4">
        <f>IF(Table13[[#This Row],[Sex]]="male",1,0)</f>
        <v>1</v>
      </c>
      <c r="P94" s="4">
        <v>1</v>
      </c>
      <c r="AC94" s="12">
        <f>SUMPRODUCT(Table13[[#This Row],[SibSp]:[Ones]],$R$4:$AA$4)</f>
        <v>-0.19404458768050037</v>
      </c>
      <c r="AD94" s="11">
        <f>(AC94-Table13[[#This Row],[Survived]])^2</f>
        <v>3.7653302008095399E-2</v>
      </c>
      <c r="AE94" s="11"/>
    </row>
    <row r="95" spans="1:31" x14ac:dyDescent="0.25">
      <c r="A95" s="4">
        <v>0</v>
      </c>
      <c r="B95" s="4" t="s">
        <v>9</v>
      </c>
      <c r="C95" s="4">
        <v>2</v>
      </c>
      <c r="D95" s="4" t="s">
        <v>8</v>
      </c>
      <c r="E95" s="4">
        <v>29</v>
      </c>
      <c r="F95" s="5">
        <v>21</v>
      </c>
      <c r="G95" s="4">
        <v>1</v>
      </c>
      <c r="H95" s="4">
        <v>0</v>
      </c>
      <c r="I95" s="11">
        <f>Table13[[#This Row],[Age]]/$E$1</f>
        <v>0.36249999999999999</v>
      </c>
      <c r="J95" s="11">
        <f>LOG10(Table13[[#This Row],[Fare]]+1)</f>
        <v>1.3424226808222062</v>
      </c>
      <c r="K95" s="4">
        <f>IF(Table13[[#This Row],[Pclass]]=1,1,0)</f>
        <v>0</v>
      </c>
      <c r="L95" s="4">
        <f>IF(Table13[[#This Row],[Pclass]]=2,1,0)</f>
        <v>1</v>
      </c>
      <c r="M95" s="4">
        <f>IF(Table13[[#This Row],[Embarked]]="S",1,0)</f>
        <v>1</v>
      </c>
      <c r="N95" s="4">
        <f>IF(Table13[[#This Row],[Embarked]]="C",1,0)</f>
        <v>0</v>
      </c>
      <c r="O95" s="4">
        <f>IF(Table13[[#This Row],[Sex]]="male",1,0)</f>
        <v>1</v>
      </c>
      <c r="P95" s="4">
        <v>1</v>
      </c>
      <c r="AC95" s="12">
        <f>SUMPRODUCT(Table13[[#This Row],[SibSp]:[Ones]],$R$4:$AA$4)</f>
        <v>0.24976156810467326</v>
      </c>
      <c r="AD95" s="11">
        <f>(AC95-Table13[[#This Row],[Survived]])^2</f>
        <v>6.2380840902105342E-2</v>
      </c>
      <c r="AE95" s="11"/>
    </row>
    <row r="96" spans="1:31" x14ac:dyDescent="0.25">
      <c r="A96" s="4">
        <v>0</v>
      </c>
      <c r="B96" s="4" t="s">
        <v>11</v>
      </c>
      <c r="C96" s="4">
        <v>1</v>
      </c>
      <c r="D96" s="4" t="s">
        <v>8</v>
      </c>
      <c r="E96" s="4">
        <v>24</v>
      </c>
      <c r="F96" s="5">
        <v>247.52080000000001</v>
      </c>
      <c r="G96" s="4">
        <v>0</v>
      </c>
      <c r="H96" s="4">
        <v>1</v>
      </c>
      <c r="I96" s="11">
        <f>Table13[[#This Row],[Age]]/$E$1</f>
        <v>0.3</v>
      </c>
      <c r="J96" s="11">
        <f>LOG10(Table13[[#This Row],[Fare]]+1)</f>
        <v>2.3953627429574396</v>
      </c>
      <c r="K96" s="4">
        <f>IF(Table13[[#This Row],[Pclass]]=1,1,0)</f>
        <v>1</v>
      </c>
      <c r="L96" s="4">
        <f>IF(Table13[[#This Row],[Pclass]]=2,1,0)</f>
        <v>0</v>
      </c>
      <c r="M96" s="4">
        <f>IF(Table13[[#This Row],[Embarked]]="S",1,0)</f>
        <v>0</v>
      </c>
      <c r="N96" s="4">
        <f>IF(Table13[[#This Row],[Embarked]]="C",1,0)</f>
        <v>1</v>
      </c>
      <c r="O96" s="4">
        <f>IF(Table13[[#This Row],[Sex]]="male",1,0)</f>
        <v>1</v>
      </c>
      <c r="P96" s="4">
        <v>1</v>
      </c>
      <c r="AC96" s="12">
        <f>SUMPRODUCT(Table13[[#This Row],[SibSp]:[Ones]],$R$4:$AA$4)</f>
        <v>0.60996268982466828</v>
      </c>
      <c r="AD96" s="11">
        <f>(AC96-Table13[[#This Row],[Survived]])^2</f>
        <v>0.37205448297814447</v>
      </c>
      <c r="AE96" s="11"/>
    </row>
    <row r="97" spans="1:31" x14ac:dyDescent="0.25">
      <c r="A97" s="4">
        <v>0</v>
      </c>
      <c r="B97" s="4" t="s">
        <v>9</v>
      </c>
      <c r="C97" s="4">
        <v>3</v>
      </c>
      <c r="D97" s="4" t="s">
        <v>10</v>
      </c>
      <c r="E97" s="4">
        <v>2</v>
      </c>
      <c r="F97" s="5">
        <v>31.274999999999999</v>
      </c>
      <c r="G97" s="4">
        <v>4</v>
      </c>
      <c r="H97" s="4">
        <v>2</v>
      </c>
      <c r="I97" s="11">
        <f>Table13[[#This Row],[Age]]/$E$1</f>
        <v>2.5000000000000001E-2</v>
      </c>
      <c r="J97" s="11">
        <f>LOG10(Table13[[#This Row],[Fare]]+1)</f>
        <v>1.5088662509384578</v>
      </c>
      <c r="K97" s="4">
        <f>IF(Table13[[#This Row],[Pclass]]=1,1,0)</f>
        <v>0</v>
      </c>
      <c r="L97" s="4">
        <f>IF(Table13[[#This Row],[Pclass]]=2,1,0)</f>
        <v>0</v>
      </c>
      <c r="M97" s="4">
        <f>IF(Table13[[#This Row],[Embarked]]="S",1,0)</f>
        <v>1</v>
      </c>
      <c r="N97" s="4">
        <f>IF(Table13[[#This Row],[Embarked]]="C",1,0)</f>
        <v>0</v>
      </c>
      <c r="O97" s="4">
        <f>IF(Table13[[#This Row],[Sex]]="male",1,0)</f>
        <v>0</v>
      </c>
      <c r="P97" s="4">
        <v>1</v>
      </c>
      <c r="AC97" s="12">
        <f>SUMPRODUCT(Table13[[#This Row],[SibSp]:[Ones]],$R$4:$AA$4)</f>
        <v>0.53828176992859444</v>
      </c>
      <c r="AD97" s="11">
        <f>(AC97-Table13[[#This Row],[Survived]])^2</f>
        <v>0.2897472638374603</v>
      </c>
      <c r="AE97" s="11"/>
    </row>
    <row r="98" spans="1:31" x14ac:dyDescent="0.25">
      <c r="A98" s="4">
        <v>0</v>
      </c>
      <c r="B98" s="4" t="s">
        <v>9</v>
      </c>
      <c r="C98" s="4">
        <v>2</v>
      </c>
      <c r="D98" s="4" t="s">
        <v>8</v>
      </c>
      <c r="E98" s="4">
        <v>21</v>
      </c>
      <c r="F98" s="5">
        <v>73.5</v>
      </c>
      <c r="G98" s="4">
        <v>2</v>
      </c>
      <c r="H98" s="4">
        <v>0</v>
      </c>
      <c r="I98" s="11">
        <f>Table13[[#This Row],[Age]]/$E$1</f>
        <v>0.26250000000000001</v>
      </c>
      <c r="J98" s="11">
        <f>LOG10(Table13[[#This Row],[Fare]]+1)</f>
        <v>1.8721562727482928</v>
      </c>
      <c r="K98" s="4">
        <f>IF(Table13[[#This Row],[Pclass]]=1,1,0)</f>
        <v>0</v>
      </c>
      <c r="L98" s="4">
        <f>IF(Table13[[#This Row],[Pclass]]=2,1,0)</f>
        <v>1</v>
      </c>
      <c r="M98" s="4">
        <f>IF(Table13[[#This Row],[Embarked]]="S",1,0)</f>
        <v>1</v>
      </c>
      <c r="N98" s="4">
        <f>IF(Table13[[#This Row],[Embarked]]="C",1,0)</f>
        <v>0</v>
      </c>
      <c r="O98" s="4">
        <f>IF(Table13[[#This Row],[Sex]]="male",1,0)</f>
        <v>1</v>
      </c>
      <c r="P98" s="4">
        <v>1</v>
      </c>
      <c r="AC98" s="12">
        <f>SUMPRODUCT(Table13[[#This Row],[SibSp]:[Ones]],$R$4:$AA$4)</f>
        <v>0.27186179562788571</v>
      </c>
      <c r="AD98" s="11">
        <f>(AC98-Table13[[#This Row],[Survived]])^2</f>
        <v>7.3908835922018301E-2</v>
      </c>
      <c r="AE98" s="11"/>
    </row>
    <row r="99" spans="1:31" x14ac:dyDescent="0.25">
      <c r="A99" s="4">
        <v>0</v>
      </c>
      <c r="B99" s="4" t="s">
        <v>11</v>
      </c>
      <c r="C99" s="4">
        <v>2</v>
      </c>
      <c r="D99" s="4" t="s">
        <v>8</v>
      </c>
      <c r="E99" s="4">
        <v>32.5</v>
      </c>
      <c r="F99" s="5">
        <v>30.070799999999998</v>
      </c>
      <c r="G99" s="4">
        <v>1</v>
      </c>
      <c r="H99" s="4">
        <v>0</v>
      </c>
      <c r="I99" s="11">
        <f>Table13[[#This Row],[Age]]/$E$1</f>
        <v>0.40625</v>
      </c>
      <c r="J99" s="11">
        <f>LOG10(Table13[[#This Row],[Fare]]+1)</f>
        <v>1.492352435460081</v>
      </c>
      <c r="K99" s="4">
        <f>IF(Table13[[#This Row],[Pclass]]=1,1,0)</f>
        <v>0</v>
      </c>
      <c r="L99" s="4">
        <f>IF(Table13[[#This Row],[Pclass]]=2,1,0)</f>
        <v>1</v>
      </c>
      <c r="M99" s="4">
        <f>IF(Table13[[#This Row],[Embarked]]="S",1,0)</f>
        <v>0</v>
      </c>
      <c r="N99" s="4">
        <f>IF(Table13[[#This Row],[Embarked]]="C",1,0)</f>
        <v>1</v>
      </c>
      <c r="O99" s="4">
        <f>IF(Table13[[#This Row],[Sex]]="male",1,0)</f>
        <v>1</v>
      </c>
      <c r="P99" s="4">
        <v>1</v>
      </c>
      <c r="AC99" s="12">
        <f>SUMPRODUCT(Table13[[#This Row],[SibSp]:[Ones]],$R$4:$AA$4)</f>
        <v>0.30076096017902876</v>
      </c>
      <c r="AD99" s="11">
        <f>(AC99-Table13[[#This Row],[Survived]])^2</f>
        <v>9.0457155167811318E-2</v>
      </c>
      <c r="AE99" s="11"/>
    </row>
    <row r="100" spans="1:31" x14ac:dyDescent="0.25">
      <c r="A100" s="4">
        <v>1</v>
      </c>
      <c r="B100" s="4" t="s">
        <v>9</v>
      </c>
      <c r="C100" s="4">
        <v>2</v>
      </c>
      <c r="D100" s="4" t="s">
        <v>10</v>
      </c>
      <c r="E100" s="4">
        <v>32.5</v>
      </c>
      <c r="F100" s="5">
        <v>13</v>
      </c>
      <c r="G100" s="4">
        <v>0</v>
      </c>
      <c r="H100" s="4">
        <v>0</v>
      </c>
      <c r="I100" s="11">
        <f>Table13[[#This Row],[Age]]/$E$1</f>
        <v>0.40625</v>
      </c>
      <c r="J100" s="11">
        <f>LOG10(Table13[[#This Row],[Fare]]+1)</f>
        <v>1.146128035678238</v>
      </c>
      <c r="K100" s="4">
        <f>IF(Table13[[#This Row],[Pclass]]=1,1,0)</f>
        <v>0</v>
      </c>
      <c r="L100" s="4">
        <f>IF(Table13[[#This Row],[Pclass]]=2,1,0)</f>
        <v>1</v>
      </c>
      <c r="M100" s="4">
        <f>IF(Table13[[#This Row],[Embarked]]="S",1,0)</f>
        <v>1</v>
      </c>
      <c r="N100" s="4">
        <f>IF(Table13[[#This Row],[Embarked]]="C",1,0)</f>
        <v>0</v>
      </c>
      <c r="O100" s="4">
        <f>IF(Table13[[#This Row],[Sex]]="male",1,0)</f>
        <v>0</v>
      </c>
      <c r="P100" s="4">
        <v>1</v>
      </c>
      <c r="AC100" s="12">
        <f>SUMPRODUCT(Table13[[#This Row],[SibSp]:[Ones]],$R$4:$AA$4)</f>
        <v>0.75578718124715383</v>
      </c>
      <c r="AD100" s="11">
        <f>(AC100-Table13[[#This Row],[Survived]])^2</f>
        <v>5.9639900843210497E-2</v>
      </c>
      <c r="AE100" s="11"/>
    </row>
    <row r="101" spans="1:31" x14ac:dyDescent="0.25">
      <c r="A101" s="4">
        <v>0</v>
      </c>
      <c r="B101" s="4" t="s">
        <v>9</v>
      </c>
      <c r="C101" s="4">
        <v>1</v>
      </c>
      <c r="D101" s="4" t="s">
        <v>8</v>
      </c>
      <c r="E101" s="4">
        <v>54</v>
      </c>
      <c r="F101" s="5">
        <v>77.287499999999994</v>
      </c>
      <c r="G101" s="4">
        <v>0</v>
      </c>
      <c r="H101" s="4">
        <v>1</v>
      </c>
      <c r="I101" s="11">
        <f>Table13[[#This Row],[Age]]/$E$1</f>
        <v>0.67500000000000004</v>
      </c>
      <c r="J101" s="11">
        <f>LOG10(Table13[[#This Row],[Fare]]+1)</f>
        <v>1.8936924247093643</v>
      </c>
      <c r="K101" s="4">
        <f>IF(Table13[[#This Row],[Pclass]]=1,1,0)</f>
        <v>1</v>
      </c>
      <c r="L101" s="4">
        <f>IF(Table13[[#This Row],[Pclass]]=2,1,0)</f>
        <v>0</v>
      </c>
      <c r="M101" s="4">
        <f>IF(Table13[[#This Row],[Embarked]]="S",1,0)</f>
        <v>1</v>
      </c>
      <c r="N101" s="4">
        <f>IF(Table13[[#This Row],[Embarked]]="C",1,0)</f>
        <v>0</v>
      </c>
      <c r="O101" s="4">
        <f>IF(Table13[[#This Row],[Sex]]="male",1,0)</f>
        <v>1</v>
      </c>
      <c r="P101" s="4">
        <v>1</v>
      </c>
      <c r="AC101" s="12">
        <f>SUMPRODUCT(Table13[[#This Row],[SibSp]:[Ones]],$R$4:$AA$4)</f>
        <v>0.3273706426284162</v>
      </c>
      <c r="AD101" s="11">
        <f>(AC101-Table13[[#This Row],[Survived]])^2</f>
        <v>0.10717153765494219</v>
      </c>
      <c r="AE101" s="11"/>
    </row>
    <row r="102" spans="1:31" x14ac:dyDescent="0.25">
      <c r="A102" s="4">
        <v>1</v>
      </c>
      <c r="B102" s="4" t="s">
        <v>11</v>
      </c>
      <c r="C102" s="4">
        <v>3</v>
      </c>
      <c r="D102" s="4" t="s">
        <v>8</v>
      </c>
      <c r="E102" s="4">
        <v>12</v>
      </c>
      <c r="F102" s="5">
        <v>11.2417</v>
      </c>
      <c r="G102" s="4">
        <v>1</v>
      </c>
      <c r="H102" s="4">
        <v>0</v>
      </c>
      <c r="I102" s="11">
        <f>Table13[[#This Row],[Age]]/$E$1</f>
        <v>0.15</v>
      </c>
      <c r="J102" s="11">
        <f>LOG10(Table13[[#This Row],[Fare]]+1)</f>
        <v>1.0878417322991751</v>
      </c>
      <c r="K102" s="4">
        <f>IF(Table13[[#This Row],[Pclass]]=1,1,0)</f>
        <v>0</v>
      </c>
      <c r="L102" s="4">
        <f>IF(Table13[[#This Row],[Pclass]]=2,1,0)</f>
        <v>0</v>
      </c>
      <c r="M102" s="4">
        <f>IF(Table13[[#This Row],[Embarked]]="S",1,0)</f>
        <v>0</v>
      </c>
      <c r="N102" s="4">
        <f>IF(Table13[[#This Row],[Embarked]]="C",1,0)</f>
        <v>1</v>
      </c>
      <c r="O102" s="4">
        <f>IF(Table13[[#This Row],[Sex]]="male",1,0)</f>
        <v>1</v>
      </c>
      <c r="P102" s="4">
        <v>1</v>
      </c>
      <c r="AC102" s="12">
        <f>SUMPRODUCT(Table13[[#This Row],[SibSp]:[Ones]],$R$4:$AA$4)</f>
        <v>0.2294315169375668</v>
      </c>
      <c r="AD102" s="11">
        <f>(AC102-Table13[[#This Row],[Survived]])^2</f>
        <v>0.59377578708913936</v>
      </c>
      <c r="AE102" s="11"/>
    </row>
    <row r="103" spans="1:31" x14ac:dyDescent="0.25">
      <c r="A103" s="4">
        <v>1</v>
      </c>
      <c r="B103" s="4" t="s">
        <v>9</v>
      </c>
      <c r="C103" s="4">
        <v>3</v>
      </c>
      <c r="D103" s="4" t="s">
        <v>8</v>
      </c>
      <c r="E103" s="4">
        <v>24</v>
      </c>
      <c r="F103" s="5">
        <v>7.1417000000000002</v>
      </c>
      <c r="G103" s="4">
        <v>0</v>
      </c>
      <c r="H103" s="4">
        <v>0</v>
      </c>
      <c r="I103" s="11">
        <f>Table13[[#This Row],[Age]]/$E$1</f>
        <v>0.3</v>
      </c>
      <c r="J103" s="11">
        <f>LOG10(Table13[[#This Row],[Fare]]+1)</f>
        <v>0.9107150957411293</v>
      </c>
      <c r="K103" s="4">
        <f>IF(Table13[[#This Row],[Pclass]]=1,1,0)</f>
        <v>0</v>
      </c>
      <c r="L103" s="4">
        <f>IF(Table13[[#This Row],[Pclass]]=2,1,0)</f>
        <v>0</v>
      </c>
      <c r="M103" s="4">
        <f>IF(Table13[[#This Row],[Embarked]]="S",1,0)</f>
        <v>1</v>
      </c>
      <c r="N103" s="4">
        <f>IF(Table13[[#This Row],[Embarked]]="C",1,0)</f>
        <v>0</v>
      </c>
      <c r="O103" s="4">
        <f>IF(Table13[[#This Row],[Sex]]="male",1,0)</f>
        <v>1</v>
      </c>
      <c r="P103" s="4">
        <v>1</v>
      </c>
      <c r="AC103" s="12">
        <f>SUMPRODUCT(Table13[[#This Row],[SibSp]:[Ones]],$R$4:$AA$4)</f>
        <v>0.13281927608590693</v>
      </c>
      <c r="AD103" s="11">
        <f>(AC103-Table13[[#This Row],[Survived]])^2</f>
        <v>0.75200240792817052</v>
      </c>
      <c r="AE103" s="11"/>
    </row>
    <row r="104" spans="1:31" x14ac:dyDescent="0.25">
      <c r="A104" s="4">
        <v>0</v>
      </c>
      <c r="B104" s="4" t="s">
        <v>9</v>
      </c>
      <c r="C104" s="4">
        <v>3</v>
      </c>
      <c r="D104" s="4" t="s">
        <v>8</v>
      </c>
      <c r="E104" s="4">
        <v>45</v>
      </c>
      <c r="F104" s="5">
        <v>6.9749999999999996</v>
      </c>
      <c r="G104" s="4">
        <v>0</v>
      </c>
      <c r="H104" s="4">
        <v>0</v>
      </c>
      <c r="I104" s="11">
        <f>Table13[[#This Row],[Age]]/$E$1</f>
        <v>0.5625</v>
      </c>
      <c r="J104" s="11">
        <f>LOG10(Table13[[#This Row],[Fare]]+1)</f>
        <v>0.90173069172921871</v>
      </c>
      <c r="K104" s="4">
        <f>IF(Table13[[#This Row],[Pclass]]=1,1,0)</f>
        <v>0</v>
      </c>
      <c r="L104" s="4">
        <f>IF(Table13[[#This Row],[Pclass]]=2,1,0)</f>
        <v>0</v>
      </c>
      <c r="M104" s="4">
        <f>IF(Table13[[#This Row],[Embarked]]="S",1,0)</f>
        <v>1</v>
      </c>
      <c r="N104" s="4">
        <f>IF(Table13[[#This Row],[Embarked]]="C",1,0)</f>
        <v>0</v>
      </c>
      <c r="O104" s="4">
        <f>IF(Table13[[#This Row],[Sex]]="male",1,0)</f>
        <v>1</v>
      </c>
      <c r="P104" s="4">
        <v>1</v>
      </c>
      <c r="AC104" s="12">
        <f>SUMPRODUCT(Table13[[#This Row],[SibSp]:[Ones]],$R$4:$AA$4)</f>
        <v>-2.0475283579380887E-3</v>
      </c>
      <c r="AD104" s="11">
        <f>(AC104-Table13[[#This Row],[Survived]])^2</f>
        <v>4.1923723765606456E-6</v>
      </c>
      <c r="AE104" s="11"/>
    </row>
    <row r="105" spans="1:31" x14ac:dyDescent="0.25">
      <c r="A105" s="4">
        <v>0</v>
      </c>
      <c r="B105" s="4" t="s">
        <v>11</v>
      </c>
      <c r="C105" s="4">
        <v>3</v>
      </c>
      <c r="D105" s="4" t="s">
        <v>8</v>
      </c>
      <c r="E105" s="4">
        <v>33</v>
      </c>
      <c r="F105" s="5">
        <v>7.8958000000000004</v>
      </c>
      <c r="G105" s="4">
        <v>0</v>
      </c>
      <c r="H105" s="4">
        <v>0</v>
      </c>
      <c r="I105" s="11">
        <f>Table13[[#This Row],[Age]]/$E$1</f>
        <v>0.41249999999999998</v>
      </c>
      <c r="J105" s="11">
        <f>LOG10(Table13[[#This Row],[Fare]]+1)</f>
        <v>0.94918501031343461</v>
      </c>
      <c r="K105" s="4">
        <f>IF(Table13[[#This Row],[Pclass]]=1,1,0)</f>
        <v>0</v>
      </c>
      <c r="L105" s="4">
        <f>IF(Table13[[#This Row],[Pclass]]=2,1,0)</f>
        <v>0</v>
      </c>
      <c r="M105" s="4">
        <f>IF(Table13[[#This Row],[Embarked]]="S",1,0)</f>
        <v>0</v>
      </c>
      <c r="N105" s="4">
        <f>IF(Table13[[#This Row],[Embarked]]="C",1,0)</f>
        <v>1</v>
      </c>
      <c r="O105" s="4">
        <f>IF(Table13[[#This Row],[Sex]]="male",1,0)</f>
        <v>1</v>
      </c>
      <c r="P105" s="4">
        <v>1</v>
      </c>
      <c r="AC105" s="12">
        <f>SUMPRODUCT(Table13[[#This Row],[SibSp]:[Ones]],$R$4:$AA$4)</f>
        <v>0.14317766886846661</v>
      </c>
      <c r="AD105" s="11">
        <f>(AC105-Table13[[#This Row],[Survived]])^2</f>
        <v>2.0499844862608273E-2</v>
      </c>
      <c r="AE105" s="11"/>
    </row>
    <row r="106" spans="1:31" x14ac:dyDescent="0.25">
      <c r="A106" s="4">
        <v>0</v>
      </c>
      <c r="B106" s="4" t="s">
        <v>9</v>
      </c>
      <c r="C106" s="4">
        <v>3</v>
      </c>
      <c r="D106" s="4" t="s">
        <v>8</v>
      </c>
      <c r="E106" s="4">
        <v>20</v>
      </c>
      <c r="F106" s="5">
        <v>7.05</v>
      </c>
      <c r="G106" s="4">
        <v>0</v>
      </c>
      <c r="H106" s="4">
        <v>0</v>
      </c>
      <c r="I106" s="11">
        <f>Table13[[#This Row],[Age]]/$E$1</f>
        <v>0.25</v>
      </c>
      <c r="J106" s="11">
        <f>LOG10(Table13[[#This Row],[Fare]]+1)</f>
        <v>0.90579588036786851</v>
      </c>
      <c r="K106" s="4">
        <f>IF(Table13[[#This Row],[Pclass]]=1,1,0)</f>
        <v>0</v>
      </c>
      <c r="L106" s="4">
        <f>IF(Table13[[#This Row],[Pclass]]=2,1,0)</f>
        <v>0</v>
      </c>
      <c r="M106" s="4">
        <f>IF(Table13[[#This Row],[Embarked]]="S",1,0)</f>
        <v>1</v>
      </c>
      <c r="N106" s="4">
        <f>IF(Table13[[#This Row],[Embarked]]="C",1,0)</f>
        <v>0</v>
      </c>
      <c r="O106" s="4">
        <f>IF(Table13[[#This Row],[Sex]]="male",1,0)</f>
        <v>1</v>
      </c>
      <c r="P106" s="4">
        <v>1</v>
      </c>
      <c r="AC106" s="12">
        <f>SUMPRODUCT(Table13[[#This Row],[SibSp]:[Ones]],$R$4:$AA$4)</f>
        <v>0.15818496590329545</v>
      </c>
      <c r="AD106" s="11">
        <f>(AC106-Table13[[#This Row],[Survived]])^2</f>
        <v>2.5022483437826745E-2</v>
      </c>
      <c r="AE106" s="11"/>
    </row>
    <row r="107" spans="1:31" x14ac:dyDescent="0.25">
      <c r="A107" s="4">
        <v>0</v>
      </c>
      <c r="B107" s="4" t="s">
        <v>9</v>
      </c>
      <c r="C107" s="4">
        <v>3</v>
      </c>
      <c r="D107" s="4" t="s">
        <v>10</v>
      </c>
      <c r="E107" s="4">
        <v>47</v>
      </c>
      <c r="F107" s="5">
        <v>14.5</v>
      </c>
      <c r="G107" s="4">
        <v>1</v>
      </c>
      <c r="H107" s="4">
        <v>0</v>
      </c>
      <c r="I107" s="11">
        <f>Table13[[#This Row],[Age]]/$E$1</f>
        <v>0.58750000000000002</v>
      </c>
      <c r="J107" s="11">
        <f>LOG10(Table13[[#This Row],[Fare]]+1)</f>
        <v>1.1903316981702914</v>
      </c>
      <c r="K107" s="4">
        <f>IF(Table13[[#This Row],[Pclass]]=1,1,0)</f>
        <v>0</v>
      </c>
      <c r="L107" s="4">
        <f>IF(Table13[[#This Row],[Pclass]]=2,1,0)</f>
        <v>0</v>
      </c>
      <c r="M107" s="4">
        <f>IF(Table13[[#This Row],[Embarked]]="S",1,0)</f>
        <v>1</v>
      </c>
      <c r="N107" s="4">
        <f>IF(Table13[[#This Row],[Embarked]]="C",1,0)</f>
        <v>0</v>
      </c>
      <c r="O107" s="4">
        <f>IF(Table13[[#This Row],[Sex]]="male",1,0)</f>
        <v>0</v>
      </c>
      <c r="P107" s="4">
        <v>1</v>
      </c>
      <c r="AC107" s="12">
        <f>SUMPRODUCT(Table13[[#This Row],[SibSp]:[Ones]],$R$4:$AA$4)</f>
        <v>0.42734939980973824</v>
      </c>
      <c r="AD107" s="11">
        <f>(AC107-Table13[[#This Row],[Survived]])^2</f>
        <v>0.18262750951774351</v>
      </c>
      <c r="AE107" s="11"/>
    </row>
    <row r="108" spans="1:31" x14ac:dyDescent="0.25">
      <c r="A108" s="4">
        <v>1</v>
      </c>
      <c r="B108" s="4" t="s">
        <v>9</v>
      </c>
      <c r="C108" s="4">
        <v>2</v>
      </c>
      <c r="D108" s="4" t="s">
        <v>10</v>
      </c>
      <c r="E108" s="4">
        <v>29</v>
      </c>
      <c r="F108" s="5">
        <v>26</v>
      </c>
      <c r="G108" s="4">
        <v>1</v>
      </c>
      <c r="H108" s="4">
        <v>0</v>
      </c>
      <c r="I108" s="11">
        <f>Table13[[#This Row],[Age]]/$E$1</f>
        <v>0.36249999999999999</v>
      </c>
      <c r="J108" s="11">
        <f>LOG10(Table13[[#This Row],[Fare]]+1)</f>
        <v>1.4313637641589874</v>
      </c>
      <c r="K108" s="4">
        <f>IF(Table13[[#This Row],[Pclass]]=1,1,0)</f>
        <v>0</v>
      </c>
      <c r="L108" s="4">
        <f>IF(Table13[[#This Row],[Pclass]]=2,1,0)</f>
        <v>1</v>
      </c>
      <c r="M108" s="4">
        <f>IF(Table13[[#This Row],[Embarked]]="S",1,0)</f>
        <v>1</v>
      </c>
      <c r="N108" s="4">
        <f>IF(Table13[[#This Row],[Embarked]]="C",1,0)</f>
        <v>0</v>
      </c>
      <c r="O108" s="4">
        <f>IF(Table13[[#This Row],[Sex]]="male",1,0)</f>
        <v>0</v>
      </c>
      <c r="P108" s="4">
        <v>1</v>
      </c>
      <c r="AC108" s="12">
        <f>SUMPRODUCT(Table13[[#This Row],[SibSp]:[Ones]],$R$4:$AA$4)</f>
        <v>0.73716244051920288</v>
      </c>
      <c r="AD108" s="11">
        <f>(AC108-Table13[[#This Row],[Survived]])^2</f>
        <v>6.9083582673821559E-2</v>
      </c>
      <c r="AE108" s="11"/>
    </row>
    <row r="109" spans="1:31" x14ac:dyDescent="0.25">
      <c r="A109" s="4">
        <v>0</v>
      </c>
      <c r="B109" s="4" t="s">
        <v>9</v>
      </c>
      <c r="C109" s="4">
        <v>2</v>
      </c>
      <c r="D109" s="4" t="s">
        <v>8</v>
      </c>
      <c r="E109" s="4">
        <v>25</v>
      </c>
      <c r="F109" s="5">
        <v>13</v>
      </c>
      <c r="G109" s="4">
        <v>0</v>
      </c>
      <c r="H109" s="4">
        <v>0</v>
      </c>
      <c r="I109" s="11">
        <f>Table13[[#This Row],[Age]]/$E$1</f>
        <v>0.3125</v>
      </c>
      <c r="J109" s="11">
        <f>LOG10(Table13[[#This Row],[Fare]]+1)</f>
        <v>1.146128035678238</v>
      </c>
      <c r="K109" s="4">
        <f>IF(Table13[[#This Row],[Pclass]]=1,1,0)</f>
        <v>0</v>
      </c>
      <c r="L109" s="4">
        <f>IF(Table13[[#This Row],[Pclass]]=2,1,0)</f>
        <v>1</v>
      </c>
      <c r="M109" s="4">
        <f>IF(Table13[[#This Row],[Embarked]]="S",1,0)</f>
        <v>1</v>
      </c>
      <c r="N109" s="4">
        <f>IF(Table13[[#This Row],[Embarked]]="C",1,0)</f>
        <v>0</v>
      </c>
      <c r="O109" s="4">
        <f>IF(Table13[[#This Row],[Sex]]="male",1,0)</f>
        <v>1</v>
      </c>
      <c r="P109" s="4">
        <v>1</v>
      </c>
      <c r="AC109" s="12">
        <f>SUMPRODUCT(Table13[[#This Row],[SibSp]:[Ones]],$R$4:$AA$4)</f>
        <v>0.32073230897699095</v>
      </c>
      <c r="AD109" s="11">
        <f>(AC109-Table13[[#This Row],[Survived]])^2</f>
        <v>0.10286921402171199</v>
      </c>
      <c r="AE109" s="11"/>
    </row>
    <row r="110" spans="1:31" x14ac:dyDescent="0.25">
      <c r="A110" s="4">
        <v>0</v>
      </c>
      <c r="B110" s="4" t="s">
        <v>11</v>
      </c>
      <c r="C110" s="4">
        <v>2</v>
      </c>
      <c r="D110" s="4" t="s">
        <v>8</v>
      </c>
      <c r="E110" s="4">
        <v>23</v>
      </c>
      <c r="F110" s="5">
        <v>15.0458</v>
      </c>
      <c r="G110" s="4">
        <v>0</v>
      </c>
      <c r="H110" s="4">
        <v>0</v>
      </c>
      <c r="I110" s="11">
        <f>Table13[[#This Row],[Age]]/$E$1</f>
        <v>0.28749999999999998</v>
      </c>
      <c r="J110" s="11">
        <f>LOG10(Table13[[#This Row],[Fare]]+1)</f>
        <v>1.2053613747144323</v>
      </c>
      <c r="K110" s="4">
        <f>IF(Table13[[#This Row],[Pclass]]=1,1,0)</f>
        <v>0</v>
      </c>
      <c r="L110" s="4">
        <f>IF(Table13[[#This Row],[Pclass]]=2,1,0)</f>
        <v>1</v>
      </c>
      <c r="M110" s="4">
        <f>IF(Table13[[#This Row],[Embarked]]="S",1,0)</f>
        <v>0</v>
      </c>
      <c r="N110" s="4">
        <f>IF(Table13[[#This Row],[Embarked]]="C",1,0)</f>
        <v>1</v>
      </c>
      <c r="O110" s="4">
        <f>IF(Table13[[#This Row],[Sex]]="male",1,0)</f>
        <v>1</v>
      </c>
      <c r="P110" s="4">
        <v>1</v>
      </c>
      <c r="AC110" s="12">
        <f>SUMPRODUCT(Table13[[#This Row],[SibSp]:[Ones]],$R$4:$AA$4)</f>
        <v>0.40251798055433707</v>
      </c>
      <c r="AD110" s="11">
        <f>(AC110-Table13[[#This Row],[Survived]])^2</f>
        <v>0.16202072466954168</v>
      </c>
      <c r="AE110" s="11"/>
    </row>
    <row r="111" spans="1:31" x14ac:dyDescent="0.25">
      <c r="A111" s="4">
        <v>1</v>
      </c>
      <c r="B111" s="4" t="s">
        <v>9</v>
      </c>
      <c r="C111" s="4">
        <v>1</v>
      </c>
      <c r="D111" s="4" t="s">
        <v>10</v>
      </c>
      <c r="E111" s="4">
        <v>19</v>
      </c>
      <c r="F111" s="5">
        <v>26.283300000000001</v>
      </c>
      <c r="G111" s="4">
        <v>0</v>
      </c>
      <c r="H111" s="4">
        <v>2</v>
      </c>
      <c r="I111" s="11">
        <f>Table13[[#This Row],[Age]]/$E$1</f>
        <v>0.23749999999999999</v>
      </c>
      <c r="J111" s="11">
        <f>LOG10(Table13[[#This Row],[Fare]]+1)</f>
        <v>1.4358968984299505</v>
      </c>
      <c r="K111" s="4">
        <f>IF(Table13[[#This Row],[Pclass]]=1,1,0)</f>
        <v>1</v>
      </c>
      <c r="L111" s="4">
        <f>IF(Table13[[#This Row],[Pclass]]=2,1,0)</f>
        <v>0</v>
      </c>
      <c r="M111" s="4">
        <f>IF(Table13[[#This Row],[Embarked]]="S",1,0)</f>
        <v>1</v>
      </c>
      <c r="N111" s="4">
        <f>IF(Table13[[#This Row],[Embarked]]="C",1,0)</f>
        <v>0</v>
      </c>
      <c r="O111" s="4">
        <f>IF(Table13[[#This Row],[Sex]]="male",1,0)</f>
        <v>0</v>
      </c>
      <c r="P111" s="4">
        <v>1</v>
      </c>
      <c r="AC111" s="12">
        <f>SUMPRODUCT(Table13[[#This Row],[SibSp]:[Ones]],$R$4:$AA$4)</f>
        <v>0.99823990182634548</v>
      </c>
      <c r="AD111" s="11">
        <f>(AC111-Table13[[#This Row],[Survived]])^2</f>
        <v>3.0979455809019869E-6</v>
      </c>
      <c r="AE111" s="11"/>
    </row>
    <row r="112" spans="1:31" x14ac:dyDescent="0.25">
      <c r="A112" s="4">
        <v>0</v>
      </c>
      <c r="B112" s="4" t="s">
        <v>9</v>
      </c>
      <c r="C112" s="4">
        <v>1</v>
      </c>
      <c r="D112" s="4" t="s">
        <v>8</v>
      </c>
      <c r="E112" s="4">
        <v>37</v>
      </c>
      <c r="F112" s="5">
        <v>53.1</v>
      </c>
      <c r="G112" s="4">
        <v>1</v>
      </c>
      <c r="H112" s="4">
        <v>0</v>
      </c>
      <c r="I112" s="11">
        <f>Table13[[#This Row],[Age]]/$E$1</f>
        <v>0.46250000000000002</v>
      </c>
      <c r="J112" s="11">
        <f>LOG10(Table13[[#This Row],[Fare]]+1)</f>
        <v>1.7331972651065695</v>
      </c>
      <c r="K112" s="4">
        <f>IF(Table13[[#This Row],[Pclass]]=1,1,0)</f>
        <v>1</v>
      </c>
      <c r="L112" s="4">
        <f>IF(Table13[[#This Row],[Pclass]]=2,1,0)</f>
        <v>0</v>
      </c>
      <c r="M112" s="4">
        <f>IF(Table13[[#This Row],[Embarked]]="S",1,0)</f>
        <v>1</v>
      </c>
      <c r="N112" s="4">
        <f>IF(Table13[[#This Row],[Embarked]]="C",1,0)</f>
        <v>0</v>
      </c>
      <c r="O112" s="4">
        <f>IF(Table13[[#This Row],[Sex]]="male",1,0)</f>
        <v>1</v>
      </c>
      <c r="P112" s="4">
        <v>1</v>
      </c>
      <c r="AC112" s="12">
        <f>SUMPRODUCT(Table13[[#This Row],[SibSp]:[Ones]],$R$4:$AA$4)</f>
        <v>0.38736326611810035</v>
      </c>
      <c r="AD112" s="11">
        <f>(AC112-Table13[[#This Row],[Survived]])^2</f>
        <v>0.15005029993768224</v>
      </c>
      <c r="AE112" s="11"/>
    </row>
    <row r="113" spans="1:31" x14ac:dyDescent="0.25">
      <c r="A113" s="4">
        <v>0</v>
      </c>
      <c r="B113" s="4" t="s">
        <v>9</v>
      </c>
      <c r="C113" s="4">
        <v>3</v>
      </c>
      <c r="D113" s="4" t="s">
        <v>8</v>
      </c>
      <c r="E113" s="4">
        <v>16</v>
      </c>
      <c r="F113" s="5">
        <v>9.2166999999999994</v>
      </c>
      <c r="G113" s="4">
        <v>0</v>
      </c>
      <c r="H113" s="4">
        <v>0</v>
      </c>
      <c r="I113" s="11">
        <f>Table13[[#This Row],[Age]]/$E$1</f>
        <v>0.2</v>
      </c>
      <c r="J113" s="11">
        <f>LOG10(Table13[[#This Row],[Fare]]+1)</f>
        <v>1.0093106410801986</v>
      </c>
      <c r="K113" s="4">
        <f>IF(Table13[[#This Row],[Pclass]]=1,1,0)</f>
        <v>0</v>
      </c>
      <c r="L113" s="4">
        <f>IF(Table13[[#This Row],[Pclass]]=2,1,0)</f>
        <v>0</v>
      </c>
      <c r="M113" s="4">
        <f>IF(Table13[[#This Row],[Embarked]]="S",1,0)</f>
        <v>1</v>
      </c>
      <c r="N113" s="4">
        <f>IF(Table13[[#This Row],[Embarked]]="C",1,0)</f>
        <v>0</v>
      </c>
      <c r="O113" s="4">
        <f>IF(Table13[[#This Row],[Sex]]="male",1,0)</f>
        <v>1</v>
      </c>
      <c r="P113" s="4">
        <v>1</v>
      </c>
      <c r="AC113" s="12">
        <f>SUMPRODUCT(Table13[[#This Row],[SibSp]:[Ones]],$R$4:$AA$4)</f>
        <v>0.18883659874719305</v>
      </c>
      <c r="AD113" s="11">
        <f>(AC113-Table13[[#This Row],[Survived]])^2</f>
        <v>3.5659261026408394E-2</v>
      </c>
      <c r="AE113" s="11"/>
    </row>
    <row r="114" spans="1:31" x14ac:dyDescent="0.25">
      <c r="A114" s="4">
        <v>0</v>
      </c>
      <c r="B114" s="4" t="s">
        <v>11</v>
      </c>
      <c r="C114" s="4">
        <v>1</v>
      </c>
      <c r="D114" s="4" t="s">
        <v>8</v>
      </c>
      <c r="E114" s="4">
        <v>24</v>
      </c>
      <c r="F114" s="5">
        <v>79.2</v>
      </c>
      <c r="G114" s="4">
        <v>0</v>
      </c>
      <c r="H114" s="4">
        <v>0</v>
      </c>
      <c r="I114" s="11">
        <f>Table13[[#This Row],[Age]]/$E$1</f>
        <v>0.3</v>
      </c>
      <c r="J114" s="11">
        <f>LOG10(Table13[[#This Row],[Fare]]+1)</f>
        <v>1.9041743682841634</v>
      </c>
      <c r="K114" s="4">
        <f>IF(Table13[[#This Row],[Pclass]]=1,1,0)</f>
        <v>1</v>
      </c>
      <c r="L114" s="4">
        <f>IF(Table13[[#This Row],[Pclass]]=2,1,0)</f>
        <v>0</v>
      </c>
      <c r="M114" s="4">
        <f>IF(Table13[[#This Row],[Embarked]]="S",1,0)</f>
        <v>0</v>
      </c>
      <c r="N114" s="4">
        <f>IF(Table13[[#This Row],[Embarked]]="C",1,0)</f>
        <v>1</v>
      </c>
      <c r="O114" s="4">
        <f>IF(Table13[[#This Row],[Sex]]="male",1,0)</f>
        <v>1</v>
      </c>
      <c r="P114" s="4">
        <v>1</v>
      </c>
      <c r="AC114" s="12">
        <f>SUMPRODUCT(Table13[[#This Row],[SibSp]:[Ones]],$R$4:$AA$4)</f>
        <v>0.59994555586500875</v>
      </c>
      <c r="AD114" s="11">
        <f>(AC114-Table13[[#This Row],[Survived]])^2</f>
        <v>0.35993467000217433</v>
      </c>
      <c r="AE114" s="11"/>
    </row>
    <row r="115" spans="1:31" x14ac:dyDescent="0.25">
      <c r="A115" s="4">
        <v>1</v>
      </c>
      <c r="B115" s="4" t="s">
        <v>9</v>
      </c>
      <c r="C115" s="4">
        <v>3</v>
      </c>
      <c r="D115" s="4" t="s">
        <v>10</v>
      </c>
      <c r="E115" s="4">
        <v>22</v>
      </c>
      <c r="F115" s="5">
        <v>7.75</v>
      </c>
      <c r="G115" s="4">
        <v>0</v>
      </c>
      <c r="H115" s="4">
        <v>0</v>
      </c>
      <c r="I115" s="11">
        <f>Table13[[#This Row],[Age]]/$E$1</f>
        <v>0.27500000000000002</v>
      </c>
      <c r="J115" s="11">
        <f>LOG10(Table13[[#This Row],[Fare]]+1)</f>
        <v>0.94200805302231327</v>
      </c>
      <c r="K115" s="4">
        <f>IF(Table13[[#This Row],[Pclass]]=1,1,0)</f>
        <v>0</v>
      </c>
      <c r="L115" s="4">
        <f>IF(Table13[[#This Row],[Pclass]]=2,1,0)</f>
        <v>0</v>
      </c>
      <c r="M115" s="4">
        <f>IF(Table13[[#This Row],[Embarked]]="S",1,0)</f>
        <v>1</v>
      </c>
      <c r="N115" s="4">
        <f>IF(Table13[[#This Row],[Embarked]]="C",1,0)</f>
        <v>0</v>
      </c>
      <c r="O115" s="4">
        <f>IF(Table13[[#This Row],[Sex]]="male",1,0)</f>
        <v>0</v>
      </c>
      <c r="P115" s="4">
        <v>1</v>
      </c>
      <c r="AC115" s="12">
        <f>SUMPRODUCT(Table13[[#This Row],[SibSp]:[Ones]],$R$4:$AA$4)</f>
        <v>0.6302126617036371</v>
      </c>
      <c r="AD115" s="11">
        <f>(AC115-Table13[[#This Row],[Survived]])^2</f>
        <v>0.13674267556430875</v>
      </c>
      <c r="AE115" s="11"/>
    </row>
    <row r="116" spans="1:31" x14ac:dyDescent="0.25">
      <c r="A116" s="4">
        <v>1</v>
      </c>
      <c r="B116" s="4" t="s">
        <v>9</v>
      </c>
      <c r="C116" s="4">
        <v>3</v>
      </c>
      <c r="D116" s="4" t="s">
        <v>10</v>
      </c>
      <c r="E116" s="4">
        <v>24</v>
      </c>
      <c r="F116" s="5">
        <v>15.85</v>
      </c>
      <c r="G116" s="4">
        <v>1</v>
      </c>
      <c r="H116" s="4">
        <v>0</v>
      </c>
      <c r="I116" s="11">
        <f>Table13[[#This Row],[Age]]/$E$1</f>
        <v>0.3</v>
      </c>
      <c r="J116" s="11">
        <f>LOG10(Table13[[#This Row],[Fare]]+1)</f>
        <v>1.2265999052073575</v>
      </c>
      <c r="K116" s="4">
        <f>IF(Table13[[#This Row],[Pclass]]=1,1,0)</f>
        <v>0</v>
      </c>
      <c r="L116" s="4">
        <f>IF(Table13[[#This Row],[Pclass]]=2,1,0)</f>
        <v>0</v>
      </c>
      <c r="M116" s="4">
        <f>IF(Table13[[#This Row],[Embarked]]="S",1,0)</f>
        <v>1</v>
      </c>
      <c r="N116" s="4">
        <f>IF(Table13[[#This Row],[Embarked]]="C",1,0)</f>
        <v>0</v>
      </c>
      <c r="O116" s="4">
        <f>IF(Table13[[#This Row],[Sex]]="male",1,0)</f>
        <v>0</v>
      </c>
      <c r="P116" s="4">
        <v>1</v>
      </c>
      <c r="AC116" s="12">
        <f>SUMPRODUCT(Table13[[#This Row],[SibSp]:[Ones]],$R$4:$AA$4)</f>
        <v>0.576348981924242</v>
      </c>
      <c r="AD116" s="11">
        <f>(AC116-Table13[[#This Row],[Survived]])^2</f>
        <v>0.17948018511662622</v>
      </c>
      <c r="AE116" s="11"/>
    </row>
    <row r="117" spans="1:31" x14ac:dyDescent="0.25">
      <c r="A117" s="4">
        <v>0</v>
      </c>
      <c r="B117" s="4" t="s">
        <v>12</v>
      </c>
      <c r="C117" s="4">
        <v>3</v>
      </c>
      <c r="D117" s="4" t="s">
        <v>8</v>
      </c>
      <c r="E117" s="4">
        <v>19</v>
      </c>
      <c r="F117" s="5">
        <v>6.75</v>
      </c>
      <c r="G117" s="4">
        <v>0</v>
      </c>
      <c r="H117" s="4">
        <v>0</v>
      </c>
      <c r="I117" s="11">
        <f>Table13[[#This Row],[Age]]/$E$1</f>
        <v>0.23749999999999999</v>
      </c>
      <c r="J117" s="11">
        <f>LOG10(Table13[[#This Row],[Fare]]+1)</f>
        <v>0.88930170250631024</v>
      </c>
      <c r="K117" s="4">
        <f>IF(Table13[[#This Row],[Pclass]]=1,1,0)</f>
        <v>0</v>
      </c>
      <c r="L117" s="4">
        <f>IF(Table13[[#This Row],[Pclass]]=2,1,0)</f>
        <v>0</v>
      </c>
      <c r="M117" s="4">
        <f>IF(Table13[[#This Row],[Embarked]]="S",1,0)</f>
        <v>0</v>
      </c>
      <c r="N117" s="4">
        <f>IF(Table13[[#This Row],[Embarked]]="C",1,0)</f>
        <v>0</v>
      </c>
      <c r="O117" s="4">
        <f>IF(Table13[[#This Row],[Sex]]="male",1,0)</f>
        <v>1</v>
      </c>
      <c r="P117" s="4">
        <v>1</v>
      </c>
      <c r="AC117" s="12">
        <f>SUMPRODUCT(Table13[[#This Row],[SibSp]:[Ones]],$R$4:$AA$4)</f>
        <v>0.13305678949672406</v>
      </c>
      <c r="AD117" s="11">
        <f>(AC117-Table13[[#This Row],[Survived]])^2</f>
        <v>1.770410923117554E-2</v>
      </c>
      <c r="AE117" s="11"/>
    </row>
    <row r="118" spans="1:31" x14ac:dyDescent="0.25">
      <c r="A118" s="4">
        <v>0</v>
      </c>
      <c r="B118" s="4" t="s">
        <v>9</v>
      </c>
      <c r="C118" s="4">
        <v>2</v>
      </c>
      <c r="D118" s="4" t="s">
        <v>8</v>
      </c>
      <c r="E118" s="4">
        <v>18</v>
      </c>
      <c r="F118" s="5">
        <v>11.5</v>
      </c>
      <c r="G118" s="4">
        <v>0</v>
      </c>
      <c r="H118" s="4">
        <v>0</v>
      </c>
      <c r="I118" s="11">
        <f>Table13[[#This Row],[Age]]/$E$1</f>
        <v>0.22500000000000001</v>
      </c>
      <c r="J118" s="11">
        <f>LOG10(Table13[[#This Row],[Fare]]+1)</f>
        <v>1.0969100130080565</v>
      </c>
      <c r="K118" s="4">
        <f>IF(Table13[[#This Row],[Pclass]]=1,1,0)</f>
        <v>0</v>
      </c>
      <c r="L118" s="4">
        <f>IF(Table13[[#This Row],[Pclass]]=2,1,0)</f>
        <v>1</v>
      </c>
      <c r="M118" s="4">
        <f>IF(Table13[[#This Row],[Embarked]]="S",1,0)</f>
        <v>1</v>
      </c>
      <c r="N118" s="4">
        <f>IF(Table13[[#This Row],[Embarked]]="C",1,0)</f>
        <v>0</v>
      </c>
      <c r="O118" s="4">
        <f>IF(Table13[[#This Row],[Sex]]="male",1,0)</f>
        <v>1</v>
      </c>
      <c r="P118" s="4">
        <v>1</v>
      </c>
      <c r="AC118" s="12">
        <f>SUMPRODUCT(Table13[[#This Row],[SibSp]:[Ones]],$R$4:$AA$4)</f>
        <v>0.36314263799921553</v>
      </c>
      <c r="AD118" s="11">
        <f>(AC118-Table13[[#This Row],[Survived]])^2</f>
        <v>0.13187257553302931</v>
      </c>
      <c r="AE118" s="11"/>
    </row>
    <row r="119" spans="1:31" x14ac:dyDescent="0.25">
      <c r="A119" s="4">
        <v>0</v>
      </c>
      <c r="B119" s="4" t="s">
        <v>9</v>
      </c>
      <c r="C119" s="4">
        <v>2</v>
      </c>
      <c r="D119" s="4" t="s">
        <v>8</v>
      </c>
      <c r="E119" s="4">
        <v>19</v>
      </c>
      <c r="F119" s="5">
        <v>36.75</v>
      </c>
      <c r="G119" s="4">
        <v>1</v>
      </c>
      <c r="H119" s="4">
        <v>1</v>
      </c>
      <c r="I119" s="11">
        <f>Table13[[#This Row],[Age]]/$E$1</f>
        <v>0.23749999999999999</v>
      </c>
      <c r="J119" s="11">
        <f>LOG10(Table13[[#This Row],[Fare]]+1)</f>
        <v>1.576916955965207</v>
      </c>
      <c r="K119" s="4">
        <f>IF(Table13[[#This Row],[Pclass]]=1,1,0)</f>
        <v>0</v>
      </c>
      <c r="L119" s="4">
        <f>IF(Table13[[#This Row],[Pclass]]=2,1,0)</f>
        <v>1</v>
      </c>
      <c r="M119" s="4">
        <f>IF(Table13[[#This Row],[Embarked]]="S",1,0)</f>
        <v>1</v>
      </c>
      <c r="N119" s="4">
        <f>IF(Table13[[#This Row],[Embarked]]="C",1,0)</f>
        <v>0</v>
      </c>
      <c r="O119" s="4">
        <f>IF(Table13[[#This Row],[Sex]]="male",1,0)</f>
        <v>1</v>
      </c>
      <c r="P119" s="4">
        <v>1</v>
      </c>
      <c r="AC119" s="12">
        <f>SUMPRODUCT(Table13[[#This Row],[SibSp]:[Ones]],$R$4:$AA$4)</f>
        <v>0.31127909939701415</v>
      </c>
      <c r="AD119" s="11">
        <f>(AC119-Table13[[#This Row],[Survived]])^2</f>
        <v>9.6894677721416217E-2</v>
      </c>
      <c r="AE119" s="11"/>
    </row>
    <row r="120" spans="1:31" x14ac:dyDescent="0.25">
      <c r="A120" s="4">
        <v>1</v>
      </c>
      <c r="B120" s="4" t="s">
        <v>9</v>
      </c>
      <c r="C120" s="4">
        <v>3</v>
      </c>
      <c r="D120" s="4" t="s">
        <v>8</v>
      </c>
      <c r="E120" s="4">
        <v>27</v>
      </c>
      <c r="F120" s="5">
        <v>7.7957999999999998</v>
      </c>
      <c r="G120" s="4">
        <v>0</v>
      </c>
      <c r="H120" s="4">
        <v>0</v>
      </c>
      <c r="I120" s="11">
        <f>Table13[[#This Row],[Age]]/$E$1</f>
        <v>0.33750000000000002</v>
      </c>
      <c r="J120" s="11">
        <f>LOG10(Table13[[#This Row],[Fare]]+1)</f>
        <v>0.94427534575879857</v>
      </c>
      <c r="K120" s="4">
        <f>IF(Table13[[#This Row],[Pclass]]=1,1,0)</f>
        <v>0</v>
      </c>
      <c r="L120" s="4">
        <f>IF(Table13[[#This Row],[Pclass]]=2,1,0)</f>
        <v>0</v>
      </c>
      <c r="M120" s="4">
        <f>IF(Table13[[#This Row],[Embarked]]="S",1,0)</f>
        <v>1</v>
      </c>
      <c r="N120" s="4">
        <f>IF(Table13[[#This Row],[Embarked]]="C",1,0)</f>
        <v>0</v>
      </c>
      <c r="O120" s="4">
        <f>IF(Table13[[#This Row],[Sex]]="male",1,0)</f>
        <v>1</v>
      </c>
      <c r="P120" s="4">
        <v>1</v>
      </c>
      <c r="AC120" s="12">
        <f>SUMPRODUCT(Table13[[#This Row],[SibSp]:[Ones]],$R$4:$AA$4)</f>
        <v>0.11525115333823532</v>
      </c>
      <c r="AD120" s="11">
        <f>(AC120-Table13[[#This Row],[Survived]])^2</f>
        <v>0.78278052166932277</v>
      </c>
      <c r="AE120" s="11"/>
    </row>
    <row r="121" spans="1:31" x14ac:dyDescent="0.25">
      <c r="A121" s="4">
        <v>0</v>
      </c>
      <c r="B121" s="4" t="s">
        <v>9</v>
      </c>
      <c r="C121" s="4">
        <v>3</v>
      </c>
      <c r="D121" s="4" t="s">
        <v>10</v>
      </c>
      <c r="E121" s="4">
        <v>9</v>
      </c>
      <c r="F121" s="5">
        <v>34.375</v>
      </c>
      <c r="G121" s="4">
        <v>2</v>
      </c>
      <c r="H121" s="4">
        <v>2</v>
      </c>
      <c r="I121" s="11">
        <f>Table13[[#This Row],[Age]]/$E$1</f>
        <v>0.1125</v>
      </c>
      <c r="J121" s="11">
        <f>LOG10(Table13[[#This Row],[Fare]]+1)</f>
        <v>1.5486964485323467</v>
      </c>
      <c r="K121" s="4">
        <f>IF(Table13[[#This Row],[Pclass]]=1,1,0)</f>
        <v>0</v>
      </c>
      <c r="L121" s="4">
        <f>IF(Table13[[#This Row],[Pclass]]=2,1,0)</f>
        <v>0</v>
      </c>
      <c r="M121" s="4">
        <f>IF(Table13[[#This Row],[Embarked]]="S",1,0)</f>
        <v>1</v>
      </c>
      <c r="N121" s="4">
        <f>IF(Table13[[#This Row],[Embarked]]="C",1,0)</f>
        <v>0</v>
      </c>
      <c r="O121" s="4">
        <f>IF(Table13[[#This Row],[Sex]]="male",1,0)</f>
        <v>0</v>
      </c>
      <c r="P121" s="4">
        <v>1</v>
      </c>
      <c r="AC121" s="12">
        <f>SUMPRODUCT(Table13[[#This Row],[SibSp]:[Ones]],$R$4:$AA$4)</f>
        <v>0.6052822564792244</v>
      </c>
      <c r="AD121" s="11">
        <f>(AC121-Table13[[#This Row],[Survived]])^2</f>
        <v>0.36636661000858162</v>
      </c>
      <c r="AE121" s="11"/>
    </row>
    <row r="122" spans="1:31" x14ac:dyDescent="0.25">
      <c r="A122" s="4">
        <v>0</v>
      </c>
      <c r="B122" s="4" t="s">
        <v>9</v>
      </c>
      <c r="C122" s="4">
        <v>2</v>
      </c>
      <c r="D122" s="4" t="s">
        <v>8</v>
      </c>
      <c r="E122" s="4">
        <v>36.5</v>
      </c>
      <c r="F122" s="5">
        <v>26</v>
      </c>
      <c r="G122" s="4">
        <v>0</v>
      </c>
      <c r="H122" s="4">
        <v>2</v>
      </c>
      <c r="I122" s="11">
        <f>Table13[[#This Row],[Age]]/$E$1</f>
        <v>0.45624999999999999</v>
      </c>
      <c r="J122" s="11">
        <f>LOG10(Table13[[#This Row],[Fare]]+1)</f>
        <v>1.4313637641589874</v>
      </c>
      <c r="K122" s="4">
        <f>IF(Table13[[#This Row],[Pclass]]=1,1,0)</f>
        <v>0</v>
      </c>
      <c r="L122" s="4">
        <f>IF(Table13[[#This Row],[Pclass]]=2,1,0)</f>
        <v>1</v>
      </c>
      <c r="M122" s="4">
        <f>IF(Table13[[#This Row],[Embarked]]="S",1,0)</f>
        <v>1</v>
      </c>
      <c r="N122" s="4">
        <f>IF(Table13[[#This Row],[Embarked]]="C",1,0)</f>
        <v>0</v>
      </c>
      <c r="O122" s="4">
        <f>IF(Table13[[#This Row],[Sex]]="male",1,0)</f>
        <v>1</v>
      </c>
      <c r="P122" s="4">
        <v>1</v>
      </c>
      <c r="AC122" s="12">
        <f>SUMPRODUCT(Table13[[#This Row],[SibSp]:[Ones]],$R$4:$AA$4)</f>
        <v>0.23316653433790324</v>
      </c>
      <c r="AD122" s="11">
        <f>(AC122-Table13[[#This Row],[Survived]])^2</f>
        <v>5.4366632735148614E-2</v>
      </c>
      <c r="AE122" s="11"/>
    </row>
    <row r="123" spans="1:31" x14ac:dyDescent="0.25">
      <c r="A123" s="4">
        <v>0</v>
      </c>
      <c r="B123" s="4" t="s">
        <v>9</v>
      </c>
      <c r="C123" s="4">
        <v>2</v>
      </c>
      <c r="D123" s="4" t="s">
        <v>8</v>
      </c>
      <c r="E123" s="4">
        <v>42</v>
      </c>
      <c r="F123" s="5">
        <v>13</v>
      </c>
      <c r="G123" s="4">
        <v>0</v>
      </c>
      <c r="H123" s="4">
        <v>0</v>
      </c>
      <c r="I123" s="11">
        <f>Table13[[#This Row],[Age]]/$E$1</f>
        <v>0.52500000000000002</v>
      </c>
      <c r="J123" s="11">
        <f>LOG10(Table13[[#This Row],[Fare]]+1)</f>
        <v>1.146128035678238</v>
      </c>
      <c r="K123" s="4">
        <f>IF(Table13[[#This Row],[Pclass]]=1,1,0)</f>
        <v>0</v>
      </c>
      <c r="L123" s="4">
        <f>IF(Table13[[#This Row],[Pclass]]=2,1,0)</f>
        <v>1</v>
      </c>
      <c r="M123" s="4">
        <f>IF(Table13[[#This Row],[Embarked]]="S",1,0)</f>
        <v>1</v>
      </c>
      <c r="N123" s="4">
        <f>IF(Table13[[#This Row],[Embarked]]="C",1,0)</f>
        <v>0</v>
      </c>
      <c r="O123" s="4">
        <f>IF(Table13[[#This Row],[Sex]]="male",1,0)</f>
        <v>1</v>
      </c>
      <c r="P123" s="4">
        <v>1</v>
      </c>
      <c r="AC123" s="12">
        <f>SUMPRODUCT(Table13[[#This Row],[SibSp]:[Ones]],$R$4:$AA$4)</f>
        <v>0.21190896844482993</v>
      </c>
      <c r="AD123" s="11">
        <f>(AC123-Table13[[#This Row],[Survived]])^2</f>
        <v>4.4905410907351923E-2</v>
      </c>
      <c r="AE123" s="11"/>
    </row>
    <row r="124" spans="1:31" x14ac:dyDescent="0.25">
      <c r="A124" s="4">
        <v>0</v>
      </c>
      <c r="B124" s="4" t="s">
        <v>9</v>
      </c>
      <c r="C124" s="4">
        <v>2</v>
      </c>
      <c r="D124" s="4" t="s">
        <v>8</v>
      </c>
      <c r="E124" s="4">
        <v>51</v>
      </c>
      <c r="F124" s="5">
        <v>12.525</v>
      </c>
      <c r="G124" s="4">
        <v>0</v>
      </c>
      <c r="H124" s="4">
        <v>0</v>
      </c>
      <c r="I124" s="11">
        <f>Table13[[#This Row],[Age]]/$E$1</f>
        <v>0.63749999999999996</v>
      </c>
      <c r="J124" s="11">
        <f>LOG10(Table13[[#This Row],[Fare]]+1)</f>
        <v>1.131137273778607</v>
      </c>
      <c r="K124" s="4">
        <f>IF(Table13[[#This Row],[Pclass]]=1,1,0)</f>
        <v>0</v>
      </c>
      <c r="L124" s="4">
        <f>IF(Table13[[#This Row],[Pclass]]=2,1,0)</f>
        <v>1</v>
      </c>
      <c r="M124" s="4">
        <f>IF(Table13[[#This Row],[Embarked]]="S",1,0)</f>
        <v>1</v>
      </c>
      <c r="N124" s="4">
        <f>IF(Table13[[#This Row],[Embarked]]="C",1,0)</f>
        <v>0</v>
      </c>
      <c r="O124" s="4">
        <f>IF(Table13[[#This Row],[Sex]]="male",1,0)</f>
        <v>1</v>
      </c>
      <c r="P124" s="4">
        <v>1</v>
      </c>
      <c r="AC124" s="12">
        <f>SUMPRODUCT(Table13[[#This Row],[SibSp]:[Ones]],$R$4:$AA$4)</f>
        <v>0.15356584153922404</v>
      </c>
      <c r="AD124" s="11">
        <f>(AC124-Table13[[#This Row],[Survived]])^2</f>
        <v>2.3582467687650065E-2</v>
      </c>
      <c r="AE124" s="11"/>
    </row>
    <row r="125" spans="1:31" x14ac:dyDescent="0.25">
      <c r="A125" s="4">
        <v>1</v>
      </c>
      <c r="B125" s="4" t="s">
        <v>9</v>
      </c>
      <c r="C125" s="4">
        <v>1</v>
      </c>
      <c r="D125" s="4" t="s">
        <v>10</v>
      </c>
      <c r="E125" s="4">
        <v>22</v>
      </c>
      <c r="F125" s="5">
        <v>66.599999999999994</v>
      </c>
      <c r="G125" s="4">
        <v>1</v>
      </c>
      <c r="H125" s="4">
        <v>0</v>
      </c>
      <c r="I125" s="11">
        <f>Table13[[#This Row],[Age]]/$E$1</f>
        <v>0.27500000000000002</v>
      </c>
      <c r="J125" s="11">
        <f>LOG10(Table13[[#This Row],[Fare]]+1)</f>
        <v>1.8299466959416359</v>
      </c>
      <c r="K125" s="4">
        <f>IF(Table13[[#This Row],[Pclass]]=1,1,0)</f>
        <v>1</v>
      </c>
      <c r="L125" s="4">
        <f>IF(Table13[[#This Row],[Pclass]]=2,1,0)</f>
        <v>0</v>
      </c>
      <c r="M125" s="4">
        <f>IF(Table13[[#This Row],[Embarked]]="S",1,0)</f>
        <v>1</v>
      </c>
      <c r="N125" s="4">
        <f>IF(Table13[[#This Row],[Embarked]]="C",1,0)</f>
        <v>0</v>
      </c>
      <c r="O125" s="4">
        <f>IF(Table13[[#This Row],[Sex]]="male",1,0)</f>
        <v>0</v>
      </c>
      <c r="P125" s="4">
        <v>1</v>
      </c>
      <c r="AC125" s="12">
        <f>SUMPRODUCT(Table13[[#This Row],[SibSp]:[Ones]],$R$4:$AA$4)</f>
        <v>0.97116537470005415</v>
      </c>
      <c r="AD125" s="11">
        <f>(AC125-Table13[[#This Row],[Survived]])^2</f>
        <v>8.3143561618827721E-4</v>
      </c>
      <c r="AE125" s="11"/>
    </row>
    <row r="126" spans="1:31" x14ac:dyDescent="0.25">
      <c r="A126" s="4">
        <v>0</v>
      </c>
      <c r="B126" s="4" t="s">
        <v>9</v>
      </c>
      <c r="C126" s="4">
        <v>3</v>
      </c>
      <c r="D126" s="4" t="s">
        <v>8</v>
      </c>
      <c r="E126" s="4">
        <v>55.5</v>
      </c>
      <c r="F126" s="5">
        <v>8.0500000000000007</v>
      </c>
      <c r="G126" s="4">
        <v>0</v>
      </c>
      <c r="H126" s="4">
        <v>0</v>
      </c>
      <c r="I126" s="11">
        <f>Table13[[#This Row],[Age]]/$E$1</f>
        <v>0.69374999999999998</v>
      </c>
      <c r="J126" s="11">
        <f>LOG10(Table13[[#This Row],[Fare]]+1)</f>
        <v>0.9566485792052033</v>
      </c>
      <c r="K126" s="4">
        <f>IF(Table13[[#This Row],[Pclass]]=1,1,0)</f>
        <v>0</v>
      </c>
      <c r="L126" s="4">
        <f>IF(Table13[[#This Row],[Pclass]]=2,1,0)</f>
        <v>0</v>
      </c>
      <c r="M126" s="4">
        <f>IF(Table13[[#This Row],[Embarked]]="S",1,0)</f>
        <v>1</v>
      </c>
      <c r="N126" s="4">
        <f>IF(Table13[[#This Row],[Embarked]]="C",1,0)</f>
        <v>0</v>
      </c>
      <c r="O126" s="4">
        <f>IF(Table13[[#This Row],[Sex]]="male",1,0)</f>
        <v>1</v>
      </c>
      <c r="P126" s="4">
        <v>1</v>
      </c>
      <c r="AC126" s="12">
        <f>SUMPRODUCT(Table13[[#This Row],[SibSp]:[Ones]],$R$4:$AA$4)</f>
        <v>-6.6584805587141971E-2</v>
      </c>
      <c r="AD126" s="11">
        <f>(AC126-Table13[[#This Row],[Survived]])^2</f>
        <v>4.4335363350774927E-3</v>
      </c>
      <c r="AE126" s="11"/>
    </row>
    <row r="127" spans="1:31" x14ac:dyDescent="0.25">
      <c r="A127" s="4">
        <v>0</v>
      </c>
      <c r="B127" s="4" t="s">
        <v>9</v>
      </c>
      <c r="C127" s="4">
        <v>3</v>
      </c>
      <c r="D127" s="4" t="s">
        <v>8</v>
      </c>
      <c r="E127" s="4">
        <v>40.5</v>
      </c>
      <c r="F127" s="5">
        <v>14.5</v>
      </c>
      <c r="G127" s="4">
        <v>0</v>
      </c>
      <c r="H127" s="4">
        <v>2</v>
      </c>
      <c r="I127" s="11">
        <f>Table13[[#This Row],[Age]]/$E$1</f>
        <v>0.50624999999999998</v>
      </c>
      <c r="J127" s="11">
        <f>LOG10(Table13[[#This Row],[Fare]]+1)</f>
        <v>1.1903316981702914</v>
      </c>
      <c r="K127" s="4">
        <f>IF(Table13[[#This Row],[Pclass]]=1,1,0)</f>
        <v>0</v>
      </c>
      <c r="L127" s="4">
        <f>IF(Table13[[#This Row],[Pclass]]=2,1,0)</f>
        <v>0</v>
      </c>
      <c r="M127" s="4">
        <f>IF(Table13[[#This Row],[Embarked]]="S",1,0)</f>
        <v>1</v>
      </c>
      <c r="N127" s="4">
        <f>IF(Table13[[#This Row],[Embarked]]="C",1,0)</f>
        <v>0</v>
      </c>
      <c r="O127" s="4">
        <f>IF(Table13[[#This Row],[Sex]]="male",1,0)</f>
        <v>1</v>
      </c>
      <c r="P127" s="4">
        <v>1</v>
      </c>
      <c r="AC127" s="12">
        <f>SUMPRODUCT(Table13[[#This Row],[SibSp]:[Ones]],$R$4:$AA$4)</f>
        <v>1.2972715243159461E-2</v>
      </c>
      <c r="AD127" s="11">
        <f>(AC127-Table13[[#This Row],[Survived]])^2</f>
        <v>1.6829134078010183E-4</v>
      </c>
      <c r="AE127" s="11"/>
    </row>
    <row r="128" spans="1:31" x14ac:dyDescent="0.25">
      <c r="A128" s="4">
        <v>0</v>
      </c>
      <c r="B128" s="4" t="s">
        <v>11</v>
      </c>
      <c r="C128" s="4">
        <v>1</v>
      </c>
      <c r="D128" s="4" t="s">
        <v>8</v>
      </c>
      <c r="E128" s="4">
        <v>51</v>
      </c>
      <c r="F128" s="5">
        <v>61.379199999999997</v>
      </c>
      <c r="G128" s="4">
        <v>0</v>
      </c>
      <c r="H128" s="4">
        <v>1</v>
      </c>
      <c r="I128" s="11">
        <f>Table13[[#This Row],[Age]]/$E$1</f>
        <v>0.63749999999999996</v>
      </c>
      <c r="J128" s="11">
        <f>LOG10(Table13[[#This Row],[Fare]]+1)</f>
        <v>1.7950398007222887</v>
      </c>
      <c r="K128" s="4">
        <f>IF(Table13[[#This Row],[Pclass]]=1,1,0)</f>
        <v>1</v>
      </c>
      <c r="L128" s="4">
        <f>IF(Table13[[#This Row],[Pclass]]=2,1,0)</f>
        <v>0</v>
      </c>
      <c r="M128" s="4">
        <f>IF(Table13[[#This Row],[Embarked]]="S",1,0)</f>
        <v>0</v>
      </c>
      <c r="N128" s="4">
        <f>IF(Table13[[#This Row],[Embarked]]="C",1,0)</f>
        <v>1</v>
      </c>
      <c r="O128" s="4">
        <f>IF(Table13[[#This Row],[Sex]]="male",1,0)</f>
        <v>1</v>
      </c>
      <c r="P128" s="4">
        <v>1</v>
      </c>
      <c r="AC128" s="12">
        <f>SUMPRODUCT(Table13[[#This Row],[SibSp]:[Ones]],$R$4:$AA$4)</f>
        <v>0.40786105706880343</v>
      </c>
      <c r="AD128" s="11">
        <f>(AC128-Table13[[#This Row],[Survived]])^2</f>
        <v>0.16635064187328172</v>
      </c>
      <c r="AE128" s="11"/>
    </row>
    <row r="129" spans="1:31" x14ac:dyDescent="0.25">
      <c r="A129" s="4">
        <v>1</v>
      </c>
      <c r="B129" s="4" t="s">
        <v>12</v>
      </c>
      <c r="C129" s="4">
        <v>3</v>
      </c>
      <c r="D129" s="4" t="s">
        <v>10</v>
      </c>
      <c r="E129" s="4">
        <v>16</v>
      </c>
      <c r="F129" s="5">
        <v>7.7332999999999998</v>
      </c>
      <c r="G129" s="4">
        <v>0</v>
      </c>
      <c r="H129" s="4">
        <v>0</v>
      </c>
      <c r="I129" s="11">
        <f>Table13[[#This Row],[Age]]/$E$1</f>
        <v>0.2</v>
      </c>
      <c r="J129" s="11">
        <f>LOG10(Table13[[#This Row],[Fare]]+1)</f>
        <v>0.94117837898439327</v>
      </c>
      <c r="K129" s="4">
        <f>IF(Table13[[#This Row],[Pclass]]=1,1,0)</f>
        <v>0</v>
      </c>
      <c r="L129" s="4">
        <f>IF(Table13[[#This Row],[Pclass]]=2,1,0)</f>
        <v>0</v>
      </c>
      <c r="M129" s="4">
        <f>IF(Table13[[#This Row],[Embarked]]="S",1,0)</f>
        <v>0</v>
      </c>
      <c r="N129" s="4">
        <f>IF(Table13[[#This Row],[Embarked]]="C",1,0)</f>
        <v>0</v>
      </c>
      <c r="O129" s="4">
        <f>IF(Table13[[#This Row],[Sex]]="male",1,0)</f>
        <v>0</v>
      </c>
      <c r="P129" s="4">
        <v>1</v>
      </c>
      <c r="AC129" s="12">
        <f>SUMPRODUCT(Table13[[#This Row],[SibSp]:[Ones]],$R$4:$AA$4)</f>
        <v>0.63785496390618435</v>
      </c>
      <c r="AD129" s="11">
        <f>(AC129-Table13[[#This Row],[Survived]])^2</f>
        <v>0.13114902716739105</v>
      </c>
      <c r="AE129" s="11"/>
    </row>
    <row r="130" spans="1:31" x14ac:dyDescent="0.25">
      <c r="A130" s="4">
        <v>0</v>
      </c>
      <c r="B130" s="4" t="s">
        <v>9</v>
      </c>
      <c r="C130" s="4">
        <v>3</v>
      </c>
      <c r="D130" s="4" t="s">
        <v>8</v>
      </c>
      <c r="E130" s="4">
        <v>30</v>
      </c>
      <c r="F130" s="5">
        <v>8.0500000000000007</v>
      </c>
      <c r="G130" s="4">
        <v>0</v>
      </c>
      <c r="H130" s="4">
        <v>0</v>
      </c>
      <c r="I130" s="11">
        <f>Table13[[#This Row],[Age]]/$E$1</f>
        <v>0.375</v>
      </c>
      <c r="J130" s="11">
        <f>LOG10(Table13[[#This Row],[Fare]]+1)</f>
        <v>0.9566485792052033</v>
      </c>
      <c r="K130" s="4">
        <f>IF(Table13[[#This Row],[Pclass]]=1,1,0)</f>
        <v>0</v>
      </c>
      <c r="L130" s="4">
        <f>IF(Table13[[#This Row],[Pclass]]=2,1,0)</f>
        <v>0</v>
      </c>
      <c r="M130" s="4">
        <f>IF(Table13[[#This Row],[Embarked]]="S",1,0)</f>
        <v>1</v>
      </c>
      <c r="N130" s="4">
        <f>IF(Table13[[#This Row],[Embarked]]="C",1,0)</f>
        <v>0</v>
      </c>
      <c r="O130" s="4">
        <f>IF(Table13[[#This Row],[Sex]]="male",1,0)</f>
        <v>1</v>
      </c>
      <c r="P130" s="4">
        <v>1</v>
      </c>
      <c r="AC130" s="12">
        <f>SUMPRODUCT(Table13[[#This Row],[SibSp]:[Ones]],$R$4:$AA$4)</f>
        <v>9.6650205211099571E-2</v>
      </c>
      <c r="AD130" s="11">
        <f>(AC130-Table13[[#This Row],[Survived]])^2</f>
        <v>9.3412621673476595E-3</v>
      </c>
      <c r="AE130" s="11"/>
    </row>
    <row r="131" spans="1:31" x14ac:dyDescent="0.25">
      <c r="A131" s="4">
        <v>0</v>
      </c>
      <c r="B131" s="4" t="s">
        <v>9</v>
      </c>
      <c r="C131" s="4">
        <v>3</v>
      </c>
      <c r="D131" s="4" t="s">
        <v>8</v>
      </c>
      <c r="E131" s="4">
        <v>44</v>
      </c>
      <c r="F131" s="5">
        <v>16.100000000000001</v>
      </c>
      <c r="G131" s="4">
        <v>0</v>
      </c>
      <c r="H131" s="4">
        <v>1</v>
      </c>
      <c r="I131" s="11">
        <f>Table13[[#This Row],[Age]]/$E$1</f>
        <v>0.55000000000000004</v>
      </c>
      <c r="J131" s="11">
        <f>LOG10(Table13[[#This Row],[Fare]]+1)</f>
        <v>1.2329961103921538</v>
      </c>
      <c r="K131" s="4">
        <f>IF(Table13[[#This Row],[Pclass]]=1,1,0)</f>
        <v>0</v>
      </c>
      <c r="L131" s="4">
        <f>IF(Table13[[#This Row],[Pclass]]=2,1,0)</f>
        <v>0</v>
      </c>
      <c r="M131" s="4">
        <f>IF(Table13[[#This Row],[Embarked]]="S",1,0)</f>
        <v>1</v>
      </c>
      <c r="N131" s="4">
        <f>IF(Table13[[#This Row],[Embarked]]="C",1,0)</f>
        <v>0</v>
      </c>
      <c r="O131" s="4">
        <f>IF(Table13[[#This Row],[Sex]]="male",1,0)</f>
        <v>1</v>
      </c>
      <c r="P131" s="4">
        <v>1</v>
      </c>
      <c r="AC131" s="12">
        <f>SUMPRODUCT(Table13[[#This Row],[SibSp]:[Ones]],$R$4:$AA$4)</f>
        <v>6.5750490637467296E-3</v>
      </c>
      <c r="AD131" s="11">
        <f>(AC131-Table13[[#This Row],[Survived]])^2</f>
        <v>4.3231270190676744E-5</v>
      </c>
      <c r="AE131" s="11"/>
    </row>
    <row r="132" spans="1:31" x14ac:dyDescent="0.25">
      <c r="A132" s="4">
        <v>1</v>
      </c>
      <c r="B132" s="4" t="s">
        <v>9</v>
      </c>
      <c r="C132" s="4">
        <v>2</v>
      </c>
      <c r="D132" s="4" t="s">
        <v>10</v>
      </c>
      <c r="E132" s="4">
        <v>40</v>
      </c>
      <c r="F132" s="5">
        <v>15.75</v>
      </c>
      <c r="G132" s="4">
        <v>0</v>
      </c>
      <c r="H132" s="4">
        <v>0</v>
      </c>
      <c r="I132" s="11">
        <f>Table13[[#This Row],[Age]]/$E$1</f>
        <v>0.5</v>
      </c>
      <c r="J132" s="11">
        <f>LOG10(Table13[[#This Row],[Fare]]+1)</f>
        <v>1.2240148113728639</v>
      </c>
      <c r="K132" s="4">
        <f>IF(Table13[[#This Row],[Pclass]]=1,1,0)</f>
        <v>0</v>
      </c>
      <c r="L132" s="4">
        <f>IF(Table13[[#This Row],[Pclass]]=2,1,0)</f>
        <v>1</v>
      </c>
      <c r="M132" s="4">
        <f>IF(Table13[[#This Row],[Embarked]]="S",1,0)</f>
        <v>1</v>
      </c>
      <c r="N132" s="4">
        <f>IF(Table13[[#This Row],[Embarked]]="C",1,0)</f>
        <v>0</v>
      </c>
      <c r="O132" s="4">
        <f>IF(Table13[[#This Row],[Sex]]="male",1,0)</f>
        <v>0</v>
      </c>
      <c r="P132" s="4">
        <v>1</v>
      </c>
      <c r="AC132" s="12">
        <f>SUMPRODUCT(Table13[[#This Row],[SibSp]:[Ones]],$R$4:$AA$4)</f>
        <v>0.71157371105242606</v>
      </c>
      <c r="AD132" s="11">
        <f>(AC132-Table13[[#This Row],[Survived]])^2</f>
        <v>8.3189724156069414E-2</v>
      </c>
      <c r="AE132" s="11"/>
    </row>
    <row r="133" spans="1:31" x14ac:dyDescent="0.25">
      <c r="A133" s="4">
        <v>0</v>
      </c>
      <c r="B133" s="4" t="s">
        <v>9</v>
      </c>
      <c r="C133" s="4">
        <v>3</v>
      </c>
      <c r="D133" s="4" t="s">
        <v>8</v>
      </c>
      <c r="E133" s="4">
        <v>26</v>
      </c>
      <c r="F133" s="5">
        <v>7.7750000000000004</v>
      </c>
      <c r="G133" s="4">
        <v>0</v>
      </c>
      <c r="H133" s="4">
        <v>0</v>
      </c>
      <c r="I133" s="11">
        <f>Table13[[#This Row],[Age]]/$E$1</f>
        <v>0.32500000000000001</v>
      </c>
      <c r="J133" s="11">
        <f>LOG10(Table13[[#This Row],[Fare]]+1)</f>
        <v>0.94324712513786169</v>
      </c>
      <c r="K133" s="4">
        <f>IF(Table13[[#This Row],[Pclass]]=1,1,0)</f>
        <v>0</v>
      </c>
      <c r="L133" s="4">
        <f>IF(Table13[[#This Row],[Pclass]]=2,1,0)</f>
        <v>0</v>
      </c>
      <c r="M133" s="4">
        <f>IF(Table13[[#This Row],[Embarked]]="S",1,0)</f>
        <v>1</v>
      </c>
      <c r="N133" s="4">
        <f>IF(Table13[[#This Row],[Embarked]]="C",1,0)</f>
        <v>0</v>
      </c>
      <c r="O133" s="4">
        <f>IF(Table13[[#This Row],[Sex]]="male",1,0)</f>
        <v>1</v>
      </c>
      <c r="P133" s="4">
        <v>1</v>
      </c>
      <c r="AC133" s="12">
        <f>SUMPRODUCT(Table13[[#This Row],[SibSp]:[Ones]],$R$4:$AA$4)</f>
        <v>0.1216024025781256</v>
      </c>
      <c r="AD133" s="11">
        <f>(AC133-Table13[[#This Row],[Survived]])^2</f>
        <v>1.4787144312772529E-2</v>
      </c>
      <c r="AE133" s="11"/>
    </row>
    <row r="134" spans="1:31" x14ac:dyDescent="0.25">
      <c r="A134" s="4">
        <v>0</v>
      </c>
      <c r="B134" s="4" t="s">
        <v>9</v>
      </c>
      <c r="C134" s="4">
        <v>3</v>
      </c>
      <c r="D134" s="4" t="s">
        <v>8</v>
      </c>
      <c r="E134" s="4">
        <v>17</v>
      </c>
      <c r="F134" s="5">
        <v>8.6624999999999996</v>
      </c>
      <c r="G134" s="4">
        <v>0</v>
      </c>
      <c r="H134" s="4">
        <v>0</v>
      </c>
      <c r="I134" s="11">
        <f>Table13[[#This Row],[Age]]/$E$1</f>
        <v>0.21249999999999999</v>
      </c>
      <c r="J134" s="11">
        <f>LOG10(Table13[[#This Row],[Fare]]+1)</f>
        <v>0.98508950692638131</v>
      </c>
      <c r="K134" s="4">
        <f>IF(Table13[[#This Row],[Pclass]]=1,1,0)</f>
        <v>0</v>
      </c>
      <c r="L134" s="4">
        <f>IF(Table13[[#This Row],[Pclass]]=2,1,0)</f>
        <v>0</v>
      </c>
      <c r="M134" s="4">
        <f>IF(Table13[[#This Row],[Embarked]]="S",1,0)</f>
        <v>1</v>
      </c>
      <c r="N134" s="4">
        <f>IF(Table13[[#This Row],[Embarked]]="C",1,0)</f>
        <v>0</v>
      </c>
      <c r="O134" s="4">
        <f>IF(Table13[[#This Row],[Sex]]="male",1,0)</f>
        <v>1</v>
      </c>
      <c r="P134" s="4">
        <v>1</v>
      </c>
      <c r="AC134" s="12">
        <f>SUMPRODUCT(Table13[[#This Row],[SibSp]:[Ones]],$R$4:$AA$4)</f>
        <v>0.18125449313171327</v>
      </c>
      <c r="AD134" s="11">
        <f>(AC134-Table13[[#This Row],[Survived]])^2</f>
        <v>3.2853191280434291E-2</v>
      </c>
      <c r="AE134" s="11"/>
    </row>
    <row r="135" spans="1:31" x14ac:dyDescent="0.25">
      <c r="A135" s="4">
        <v>0</v>
      </c>
      <c r="B135" s="4" t="s">
        <v>9</v>
      </c>
      <c r="C135" s="4">
        <v>3</v>
      </c>
      <c r="D135" s="4" t="s">
        <v>8</v>
      </c>
      <c r="E135" s="4">
        <v>1</v>
      </c>
      <c r="F135" s="5">
        <v>39.6875</v>
      </c>
      <c r="G135" s="4">
        <v>4</v>
      </c>
      <c r="H135" s="4">
        <v>1</v>
      </c>
      <c r="I135" s="11">
        <f>Table13[[#This Row],[Age]]/$E$1</f>
        <v>1.2500000000000001E-2</v>
      </c>
      <c r="J135" s="11">
        <f>LOG10(Table13[[#This Row],[Fare]]+1)</f>
        <v>1.6094610059122672</v>
      </c>
      <c r="K135" s="4">
        <f>IF(Table13[[#This Row],[Pclass]]=1,1,0)</f>
        <v>0</v>
      </c>
      <c r="L135" s="4">
        <f>IF(Table13[[#This Row],[Pclass]]=2,1,0)</f>
        <v>0</v>
      </c>
      <c r="M135" s="4">
        <f>IF(Table13[[#This Row],[Embarked]]="S",1,0)</f>
        <v>1</v>
      </c>
      <c r="N135" s="4">
        <f>IF(Table13[[#This Row],[Embarked]]="C",1,0)</f>
        <v>0</v>
      </c>
      <c r="O135" s="4">
        <f>IF(Table13[[#This Row],[Sex]]="male",1,0)</f>
        <v>1</v>
      </c>
      <c r="P135" s="4">
        <v>1</v>
      </c>
      <c r="AC135" s="12">
        <f>SUMPRODUCT(Table13[[#This Row],[SibSp]:[Ones]],$R$4:$AA$4)</f>
        <v>8.0449102812118256E-2</v>
      </c>
      <c r="AD135" s="11">
        <f>(AC135-Table13[[#This Row],[Survived]])^2</f>
        <v>6.4720581432747733E-3</v>
      </c>
      <c r="AE135" s="11"/>
    </row>
    <row r="136" spans="1:31" x14ac:dyDescent="0.25">
      <c r="A136" s="4">
        <v>1</v>
      </c>
      <c r="B136" s="4" t="s">
        <v>9</v>
      </c>
      <c r="C136" s="4">
        <v>3</v>
      </c>
      <c r="D136" s="4" t="s">
        <v>8</v>
      </c>
      <c r="E136" s="4">
        <v>9</v>
      </c>
      <c r="F136" s="5">
        <v>20.524999999999999</v>
      </c>
      <c r="G136" s="4">
        <v>0</v>
      </c>
      <c r="H136" s="4">
        <v>2</v>
      </c>
      <c r="I136" s="11">
        <f>Table13[[#This Row],[Age]]/$E$1</f>
        <v>0.1125</v>
      </c>
      <c r="J136" s="11">
        <f>LOG10(Table13[[#This Row],[Fare]]+1)</f>
        <v>1.3329431601256923</v>
      </c>
      <c r="K136" s="4">
        <f>IF(Table13[[#This Row],[Pclass]]=1,1,0)</f>
        <v>0</v>
      </c>
      <c r="L136" s="4">
        <f>IF(Table13[[#This Row],[Pclass]]=2,1,0)</f>
        <v>0</v>
      </c>
      <c r="M136" s="4">
        <f>IF(Table13[[#This Row],[Embarked]]="S",1,0)</f>
        <v>1</v>
      </c>
      <c r="N136" s="4">
        <f>IF(Table13[[#This Row],[Embarked]]="C",1,0)</f>
        <v>0</v>
      </c>
      <c r="O136" s="4">
        <f>IF(Table13[[#This Row],[Sex]]="male",1,0)</f>
        <v>1</v>
      </c>
      <c r="P136" s="4">
        <v>1</v>
      </c>
      <c r="AC136" s="12">
        <f>SUMPRODUCT(Table13[[#This Row],[SibSp]:[Ones]],$R$4:$AA$4)</f>
        <v>0.22156799210614531</v>
      </c>
      <c r="AD136" s="11">
        <f>(AC136-Table13[[#This Row],[Survived]])^2</f>
        <v>0.60595639091365827</v>
      </c>
      <c r="AE136" s="11"/>
    </row>
    <row r="137" spans="1:31" x14ac:dyDescent="0.25">
      <c r="A137" s="4">
        <v>0</v>
      </c>
      <c r="B137" s="4" t="s">
        <v>9</v>
      </c>
      <c r="C137" s="4">
        <v>3</v>
      </c>
      <c r="D137" s="4" t="s">
        <v>10</v>
      </c>
      <c r="E137" s="4">
        <v>45</v>
      </c>
      <c r="F137" s="5">
        <v>27.9</v>
      </c>
      <c r="G137" s="4">
        <v>1</v>
      </c>
      <c r="H137" s="4">
        <v>4</v>
      </c>
      <c r="I137" s="11">
        <f>Table13[[#This Row],[Age]]/$E$1</f>
        <v>0.5625</v>
      </c>
      <c r="J137" s="11">
        <f>LOG10(Table13[[#This Row],[Fare]]+1)</f>
        <v>1.4608978427565478</v>
      </c>
      <c r="K137" s="4">
        <f>IF(Table13[[#This Row],[Pclass]]=1,1,0)</f>
        <v>0</v>
      </c>
      <c r="L137" s="4">
        <f>IF(Table13[[#This Row],[Pclass]]=2,1,0)</f>
        <v>0</v>
      </c>
      <c r="M137" s="4">
        <f>IF(Table13[[#This Row],[Embarked]]="S",1,0)</f>
        <v>1</v>
      </c>
      <c r="N137" s="4">
        <f>IF(Table13[[#This Row],[Embarked]]="C",1,0)</f>
        <v>0</v>
      </c>
      <c r="O137" s="4">
        <f>IF(Table13[[#This Row],[Sex]]="male",1,0)</f>
        <v>0</v>
      </c>
      <c r="P137" s="4">
        <v>1</v>
      </c>
      <c r="AC137" s="12">
        <f>SUMPRODUCT(Table13[[#This Row],[SibSp]:[Ones]],$R$4:$AA$4)</f>
        <v>0.39763238082889446</v>
      </c>
      <c r="AD137" s="11">
        <f>(AC137-Table13[[#This Row],[Survived]])^2</f>
        <v>0.15811151028365494</v>
      </c>
      <c r="AE137" s="11"/>
    </row>
    <row r="138" spans="1:31" x14ac:dyDescent="0.25">
      <c r="A138" s="4">
        <v>0</v>
      </c>
      <c r="B138" s="4" t="s">
        <v>9</v>
      </c>
      <c r="C138" s="4">
        <v>3</v>
      </c>
      <c r="D138" s="4" t="s">
        <v>8</v>
      </c>
      <c r="E138" s="4">
        <v>28</v>
      </c>
      <c r="F138" s="5">
        <v>56.495800000000003</v>
      </c>
      <c r="G138" s="4">
        <v>0</v>
      </c>
      <c r="H138" s="4">
        <v>0</v>
      </c>
      <c r="I138" s="11">
        <f>Table13[[#This Row],[Age]]/$E$1</f>
        <v>0.35</v>
      </c>
      <c r="J138" s="11">
        <f>LOG10(Table13[[#This Row],[Fare]]+1)</f>
        <v>1.7596361211514699</v>
      </c>
      <c r="K138" s="4">
        <f>IF(Table13[[#This Row],[Pclass]]=1,1,0)</f>
        <v>0</v>
      </c>
      <c r="L138" s="4">
        <f>IF(Table13[[#This Row],[Pclass]]=2,1,0)</f>
        <v>0</v>
      </c>
      <c r="M138" s="4">
        <f>IF(Table13[[#This Row],[Embarked]]="S",1,0)</f>
        <v>1</v>
      </c>
      <c r="N138" s="4">
        <f>IF(Table13[[#This Row],[Embarked]]="C",1,0)</f>
        <v>0</v>
      </c>
      <c r="O138" s="4">
        <f>IF(Table13[[#This Row],[Sex]]="male",1,0)</f>
        <v>1</v>
      </c>
      <c r="P138" s="4">
        <v>1</v>
      </c>
      <c r="AC138" s="12">
        <f>SUMPRODUCT(Table13[[#This Row],[SibSp]:[Ones]],$R$4:$AA$4)</f>
        <v>0.14859701421590932</v>
      </c>
      <c r="AD138" s="11">
        <f>(AC138-Table13[[#This Row],[Survived]])^2</f>
        <v>2.2081072633883154E-2</v>
      </c>
      <c r="AE138" s="11"/>
    </row>
    <row r="139" spans="1:31" x14ac:dyDescent="0.25">
      <c r="A139" s="4">
        <v>0</v>
      </c>
      <c r="B139" s="4" t="s">
        <v>9</v>
      </c>
      <c r="C139" s="4">
        <v>1</v>
      </c>
      <c r="D139" s="4" t="s">
        <v>8</v>
      </c>
      <c r="E139" s="4">
        <v>61</v>
      </c>
      <c r="F139" s="5">
        <v>33.5</v>
      </c>
      <c r="G139" s="4">
        <v>0</v>
      </c>
      <c r="H139" s="4">
        <v>0</v>
      </c>
      <c r="I139" s="11">
        <f>Table13[[#This Row],[Age]]/$E$1</f>
        <v>0.76249999999999996</v>
      </c>
      <c r="J139" s="11">
        <f>LOG10(Table13[[#This Row],[Fare]]+1)</f>
        <v>1.5378190950732742</v>
      </c>
      <c r="K139" s="4">
        <f>IF(Table13[[#This Row],[Pclass]]=1,1,0)</f>
        <v>1</v>
      </c>
      <c r="L139" s="4">
        <f>IF(Table13[[#This Row],[Pclass]]=2,1,0)</f>
        <v>0</v>
      </c>
      <c r="M139" s="4">
        <f>IF(Table13[[#This Row],[Embarked]]="S",1,0)</f>
        <v>1</v>
      </c>
      <c r="N139" s="4">
        <f>IF(Table13[[#This Row],[Embarked]]="C",1,0)</f>
        <v>0</v>
      </c>
      <c r="O139" s="4">
        <f>IF(Table13[[#This Row],[Sex]]="male",1,0)</f>
        <v>1</v>
      </c>
      <c r="P139" s="4">
        <v>1</v>
      </c>
      <c r="AC139" s="12">
        <f>SUMPRODUCT(Table13[[#This Row],[SibSp]:[Ones]],$R$4:$AA$4)</f>
        <v>0.27914024011976274</v>
      </c>
      <c r="AD139" s="11">
        <f>(AC139-Table13[[#This Row],[Survived]])^2</f>
        <v>7.7919273654118798E-2</v>
      </c>
      <c r="AE139" s="11"/>
    </row>
    <row r="140" spans="1:31" x14ac:dyDescent="0.25">
      <c r="A140" s="4">
        <v>0</v>
      </c>
      <c r="B140" s="4" t="s">
        <v>12</v>
      </c>
      <c r="C140" s="4">
        <v>3</v>
      </c>
      <c r="D140" s="4" t="s">
        <v>8</v>
      </c>
      <c r="E140" s="4">
        <v>4</v>
      </c>
      <c r="F140" s="5">
        <v>29.125</v>
      </c>
      <c r="G140" s="4">
        <v>4</v>
      </c>
      <c r="H140" s="4">
        <v>1</v>
      </c>
      <c r="I140" s="11">
        <f>Table13[[#This Row],[Age]]/$E$1</f>
        <v>0.05</v>
      </c>
      <c r="J140" s="11">
        <f>LOG10(Table13[[#This Row],[Fare]]+1)</f>
        <v>1.4789270555829248</v>
      </c>
      <c r="K140" s="4">
        <f>IF(Table13[[#This Row],[Pclass]]=1,1,0)</f>
        <v>0</v>
      </c>
      <c r="L140" s="4">
        <f>IF(Table13[[#This Row],[Pclass]]=2,1,0)</f>
        <v>0</v>
      </c>
      <c r="M140" s="4">
        <f>IF(Table13[[#This Row],[Embarked]]="S",1,0)</f>
        <v>0</v>
      </c>
      <c r="N140" s="4">
        <f>IF(Table13[[#This Row],[Embarked]]="C",1,0)</f>
        <v>0</v>
      </c>
      <c r="O140" s="4">
        <f>IF(Table13[[#This Row],[Sex]]="male",1,0)</f>
        <v>1</v>
      </c>
      <c r="P140" s="4">
        <v>1</v>
      </c>
      <c r="AC140" s="12">
        <f>SUMPRODUCT(Table13[[#This Row],[SibSp]:[Ones]],$R$4:$AA$4)</f>
        <v>2.4156219943019308E-2</v>
      </c>
      <c r="AD140" s="11">
        <f>(AC140-Table13[[#This Row],[Survived]])^2</f>
        <v>5.835229619355237E-4</v>
      </c>
      <c r="AE140" s="11"/>
    </row>
    <row r="141" spans="1:31" x14ac:dyDescent="0.25">
      <c r="A141" s="4">
        <v>1</v>
      </c>
      <c r="B141" s="4" t="s">
        <v>9</v>
      </c>
      <c r="C141" s="4">
        <v>3</v>
      </c>
      <c r="D141" s="4" t="s">
        <v>10</v>
      </c>
      <c r="E141" s="4">
        <v>1</v>
      </c>
      <c r="F141" s="5">
        <v>11.1333</v>
      </c>
      <c r="G141" s="4">
        <v>1</v>
      </c>
      <c r="H141" s="4">
        <v>1</v>
      </c>
      <c r="I141" s="11">
        <f>Table13[[#This Row],[Age]]/$E$1</f>
        <v>1.2500000000000001E-2</v>
      </c>
      <c r="J141" s="11">
        <f>LOG10(Table13[[#This Row],[Fare]]+1)</f>
        <v>1.0839789358110461</v>
      </c>
      <c r="K141" s="4">
        <f>IF(Table13[[#This Row],[Pclass]]=1,1,0)</f>
        <v>0</v>
      </c>
      <c r="L141" s="4">
        <f>IF(Table13[[#This Row],[Pclass]]=2,1,0)</f>
        <v>0</v>
      </c>
      <c r="M141" s="4">
        <f>IF(Table13[[#This Row],[Embarked]]="S",1,0)</f>
        <v>1</v>
      </c>
      <c r="N141" s="4">
        <f>IF(Table13[[#This Row],[Embarked]]="C",1,0)</f>
        <v>0</v>
      </c>
      <c r="O141" s="4">
        <f>IF(Table13[[#This Row],[Sex]]="male",1,0)</f>
        <v>0</v>
      </c>
      <c r="P141" s="4">
        <v>1</v>
      </c>
      <c r="AC141" s="12">
        <f>SUMPRODUCT(Table13[[#This Row],[SibSp]:[Ones]],$R$4:$AA$4)</f>
        <v>0.70270073553593204</v>
      </c>
      <c r="AD141" s="11">
        <f>(AC141-Table13[[#This Row],[Survived]])^2</f>
        <v>8.8386852650875827E-2</v>
      </c>
      <c r="AE141" s="11"/>
    </row>
    <row r="142" spans="1:31" x14ac:dyDescent="0.25">
      <c r="A142" s="4">
        <v>0</v>
      </c>
      <c r="B142" s="4" t="s">
        <v>9</v>
      </c>
      <c r="C142" s="4">
        <v>3</v>
      </c>
      <c r="D142" s="4" t="s">
        <v>8</v>
      </c>
      <c r="E142" s="4">
        <v>21</v>
      </c>
      <c r="F142" s="5">
        <v>7.9249999999999998</v>
      </c>
      <c r="G142" s="4">
        <v>0</v>
      </c>
      <c r="H142" s="4">
        <v>0</v>
      </c>
      <c r="I142" s="11">
        <f>Table13[[#This Row],[Age]]/$E$1</f>
        <v>0.26250000000000001</v>
      </c>
      <c r="J142" s="11">
        <f>LOG10(Table13[[#This Row],[Fare]]+1)</f>
        <v>0.95060822478423079</v>
      </c>
      <c r="K142" s="4">
        <f>IF(Table13[[#This Row],[Pclass]]=1,1,0)</f>
        <v>0</v>
      </c>
      <c r="L142" s="4">
        <f>IF(Table13[[#This Row],[Pclass]]=2,1,0)</f>
        <v>0</v>
      </c>
      <c r="M142" s="4">
        <f>IF(Table13[[#This Row],[Embarked]]="S",1,0)</f>
        <v>1</v>
      </c>
      <c r="N142" s="4">
        <f>IF(Table13[[#This Row],[Embarked]]="C",1,0)</f>
        <v>0</v>
      </c>
      <c r="O142" s="4">
        <f>IF(Table13[[#This Row],[Sex]]="male",1,0)</f>
        <v>1</v>
      </c>
      <c r="P142" s="4">
        <v>1</v>
      </c>
      <c r="AC142" s="12">
        <f>SUMPRODUCT(Table13[[#This Row],[SibSp]:[Ones]],$R$4:$AA$4)</f>
        <v>0.15396810656777926</v>
      </c>
      <c r="AD142" s="11">
        <f>(AC142-Table13[[#This Row],[Survived]])^2</f>
        <v>2.3706177840067032E-2</v>
      </c>
      <c r="AE142" s="11"/>
    </row>
    <row r="143" spans="1:31" x14ac:dyDescent="0.25">
      <c r="A143" s="4">
        <v>0</v>
      </c>
      <c r="B143" s="4" t="s">
        <v>11</v>
      </c>
      <c r="C143" s="4">
        <v>1</v>
      </c>
      <c r="D143" s="4" t="s">
        <v>8</v>
      </c>
      <c r="E143" s="4">
        <v>56</v>
      </c>
      <c r="F143" s="5">
        <v>30.695799999999998</v>
      </c>
      <c r="G143" s="4">
        <v>0</v>
      </c>
      <c r="H143" s="4">
        <v>0</v>
      </c>
      <c r="I143" s="11">
        <f>Table13[[#This Row],[Age]]/$E$1</f>
        <v>0.7</v>
      </c>
      <c r="J143" s="11">
        <f>LOG10(Table13[[#This Row],[Fare]]+1)</f>
        <v>1.5010017178117605</v>
      </c>
      <c r="K143" s="4">
        <f>IF(Table13[[#This Row],[Pclass]]=1,1,0)</f>
        <v>1</v>
      </c>
      <c r="L143" s="4">
        <f>IF(Table13[[#This Row],[Pclass]]=2,1,0)</f>
        <v>0</v>
      </c>
      <c r="M143" s="4">
        <f>IF(Table13[[#This Row],[Embarked]]="S",1,0)</f>
        <v>0</v>
      </c>
      <c r="N143" s="4">
        <f>IF(Table13[[#This Row],[Embarked]]="C",1,0)</f>
        <v>1</v>
      </c>
      <c r="O143" s="4">
        <f>IF(Table13[[#This Row],[Sex]]="male",1,0)</f>
        <v>1</v>
      </c>
      <c r="P143" s="4">
        <v>1</v>
      </c>
      <c r="AC143" s="12">
        <f>SUMPRODUCT(Table13[[#This Row],[SibSp]:[Ones]],$R$4:$AA$4)</f>
        <v>0.37544774714276785</v>
      </c>
      <c r="AD143" s="11">
        <f>(AC143-Table13[[#This Row],[Survived]])^2</f>
        <v>0.14096101083457974</v>
      </c>
      <c r="AE143" s="11"/>
    </row>
    <row r="144" spans="1:31" x14ac:dyDescent="0.25">
      <c r="A144" s="4">
        <v>0</v>
      </c>
      <c r="B144" s="4" t="s">
        <v>9</v>
      </c>
      <c r="C144" s="4">
        <v>3</v>
      </c>
      <c r="D144" s="4" t="s">
        <v>8</v>
      </c>
      <c r="E144" s="4">
        <v>18</v>
      </c>
      <c r="F144" s="5">
        <v>7.8541999999999996</v>
      </c>
      <c r="G144" s="4">
        <v>1</v>
      </c>
      <c r="H144" s="4">
        <v>1</v>
      </c>
      <c r="I144" s="11">
        <f>Table13[[#This Row],[Age]]/$E$1</f>
        <v>0.22500000000000001</v>
      </c>
      <c r="J144" s="11">
        <f>LOG10(Table13[[#This Row],[Fare]]+1)</f>
        <v>0.94714932766263737</v>
      </c>
      <c r="K144" s="4">
        <f>IF(Table13[[#This Row],[Pclass]]=1,1,0)</f>
        <v>0</v>
      </c>
      <c r="L144" s="4">
        <f>IF(Table13[[#This Row],[Pclass]]=2,1,0)</f>
        <v>0</v>
      </c>
      <c r="M144" s="4">
        <f>IF(Table13[[#This Row],[Embarked]]="S",1,0)</f>
        <v>1</v>
      </c>
      <c r="N144" s="4">
        <f>IF(Table13[[#This Row],[Embarked]]="C",1,0)</f>
        <v>0</v>
      </c>
      <c r="O144" s="4">
        <f>IF(Table13[[#This Row],[Sex]]="male",1,0)</f>
        <v>1</v>
      </c>
      <c r="P144" s="4">
        <v>1</v>
      </c>
      <c r="AC144" s="12">
        <f>SUMPRODUCT(Table13[[#This Row],[SibSp]:[Ones]],$R$4:$AA$4)</f>
        <v>0.10414205120936659</v>
      </c>
      <c r="AD144" s="11">
        <f>(AC144-Table13[[#This Row],[Survived]])^2</f>
        <v>1.0845566830094334E-2</v>
      </c>
      <c r="AE144" s="11"/>
    </row>
    <row r="145" spans="1:31" x14ac:dyDescent="0.25">
      <c r="A145" s="4">
        <v>0</v>
      </c>
      <c r="B145" s="4" t="s">
        <v>11</v>
      </c>
      <c r="C145" s="4">
        <v>1</v>
      </c>
      <c r="D145" s="4" t="s">
        <v>10</v>
      </c>
      <c r="E145" s="4">
        <v>50</v>
      </c>
      <c r="F145" s="5">
        <v>28.712499999999999</v>
      </c>
      <c r="G145" s="4">
        <v>0</v>
      </c>
      <c r="H145" s="4">
        <v>0</v>
      </c>
      <c r="I145" s="11">
        <f>Table13[[#This Row],[Age]]/$E$1</f>
        <v>0.625</v>
      </c>
      <c r="J145" s="11">
        <f>LOG10(Table13[[#This Row],[Fare]]+1)</f>
        <v>1.4729391947362367</v>
      </c>
      <c r="K145" s="4">
        <f>IF(Table13[[#This Row],[Pclass]]=1,1,0)</f>
        <v>1</v>
      </c>
      <c r="L145" s="4">
        <f>IF(Table13[[#This Row],[Pclass]]=2,1,0)</f>
        <v>0</v>
      </c>
      <c r="M145" s="4">
        <f>IF(Table13[[#This Row],[Embarked]]="S",1,0)</f>
        <v>0</v>
      </c>
      <c r="N145" s="4">
        <f>IF(Table13[[#This Row],[Embarked]]="C",1,0)</f>
        <v>1</v>
      </c>
      <c r="O145" s="4">
        <f>IF(Table13[[#This Row],[Sex]]="male",1,0)</f>
        <v>0</v>
      </c>
      <c r="P145" s="4">
        <v>1</v>
      </c>
      <c r="AC145" s="12">
        <f>SUMPRODUCT(Table13[[#This Row],[SibSp]:[Ones]],$R$4:$AA$4)</f>
        <v>0.89555316174512933</v>
      </c>
      <c r="AD145" s="11">
        <f>(AC145-Table13[[#This Row],[Survived]])^2</f>
        <v>0.80201546551169778</v>
      </c>
      <c r="AE145" s="11"/>
    </row>
    <row r="146" spans="1:31" x14ac:dyDescent="0.25">
      <c r="A146" s="4">
        <v>0</v>
      </c>
      <c r="B146" s="4" t="s">
        <v>9</v>
      </c>
      <c r="C146" s="4">
        <v>2</v>
      </c>
      <c r="D146" s="4" t="s">
        <v>8</v>
      </c>
      <c r="E146" s="4">
        <v>30</v>
      </c>
      <c r="F146" s="5">
        <v>13</v>
      </c>
      <c r="G146" s="4">
        <v>0</v>
      </c>
      <c r="H146" s="4">
        <v>0</v>
      </c>
      <c r="I146" s="11">
        <f>Table13[[#This Row],[Age]]/$E$1</f>
        <v>0.375</v>
      </c>
      <c r="J146" s="11">
        <f>LOG10(Table13[[#This Row],[Fare]]+1)</f>
        <v>1.146128035678238</v>
      </c>
      <c r="K146" s="4">
        <f>IF(Table13[[#This Row],[Pclass]]=1,1,0)</f>
        <v>0</v>
      </c>
      <c r="L146" s="4">
        <f>IF(Table13[[#This Row],[Pclass]]=2,1,0)</f>
        <v>1</v>
      </c>
      <c r="M146" s="4">
        <f>IF(Table13[[#This Row],[Embarked]]="S",1,0)</f>
        <v>1</v>
      </c>
      <c r="N146" s="4">
        <f>IF(Table13[[#This Row],[Embarked]]="C",1,0)</f>
        <v>0</v>
      </c>
      <c r="O146" s="4">
        <f>IF(Table13[[#This Row],[Sex]]="male",1,0)</f>
        <v>1</v>
      </c>
      <c r="P146" s="4">
        <v>1</v>
      </c>
      <c r="AC146" s="12">
        <f>SUMPRODUCT(Table13[[#This Row],[SibSp]:[Ones]],$R$4:$AA$4)</f>
        <v>0.28872544411459067</v>
      </c>
      <c r="AD146" s="11">
        <f>(AC146-Table13[[#This Row],[Survived]])^2</f>
        <v>8.3362382079167616E-2</v>
      </c>
      <c r="AE146" s="11"/>
    </row>
    <row r="147" spans="1:31" x14ac:dyDescent="0.25">
      <c r="A147" s="4">
        <v>0</v>
      </c>
      <c r="B147" s="4" t="s">
        <v>9</v>
      </c>
      <c r="C147" s="4">
        <v>3</v>
      </c>
      <c r="D147" s="4" t="s">
        <v>8</v>
      </c>
      <c r="E147" s="4">
        <v>36</v>
      </c>
      <c r="F147" s="5">
        <v>0</v>
      </c>
      <c r="G147" s="4">
        <v>0</v>
      </c>
      <c r="H147" s="4">
        <v>0</v>
      </c>
      <c r="I147" s="11">
        <f>Table13[[#This Row],[Age]]/$E$1</f>
        <v>0.45</v>
      </c>
      <c r="J147" s="11">
        <f>LOG10(Table13[[#This Row],[Fare]]+1)</f>
        <v>0</v>
      </c>
      <c r="K147" s="4">
        <f>IF(Table13[[#This Row],[Pclass]]=1,1,0)</f>
        <v>0</v>
      </c>
      <c r="L147" s="4">
        <f>IF(Table13[[#This Row],[Pclass]]=2,1,0)</f>
        <v>0</v>
      </c>
      <c r="M147" s="4">
        <f>IF(Table13[[#This Row],[Embarked]]="S",1,0)</f>
        <v>1</v>
      </c>
      <c r="N147" s="4">
        <f>IF(Table13[[#This Row],[Embarked]]="C",1,0)</f>
        <v>0</v>
      </c>
      <c r="O147" s="4">
        <f>IF(Table13[[#This Row],[Sex]]="male",1,0)</f>
        <v>1</v>
      </c>
      <c r="P147" s="4">
        <v>1</v>
      </c>
      <c r="AC147" s="12">
        <f>SUMPRODUCT(Table13[[#This Row],[SibSp]:[Ones]],$R$4:$AA$4)</f>
        <v>1.1607231026810272E-2</v>
      </c>
      <c r="AD147" s="11">
        <f>(AC147-Table13[[#This Row],[Survived]])^2</f>
        <v>1.3472781210974703E-4</v>
      </c>
      <c r="AE147" s="11"/>
    </row>
    <row r="148" spans="1:31" x14ac:dyDescent="0.25">
      <c r="A148" s="4">
        <v>0</v>
      </c>
      <c r="B148" s="4" t="s">
        <v>9</v>
      </c>
      <c r="C148" s="4">
        <v>3</v>
      </c>
      <c r="D148" s="4" t="s">
        <v>8</v>
      </c>
      <c r="E148" s="4">
        <v>9</v>
      </c>
      <c r="F148" s="5">
        <v>31.387499999999999</v>
      </c>
      <c r="G148" s="4">
        <v>4</v>
      </c>
      <c r="H148" s="4">
        <v>2</v>
      </c>
      <c r="I148" s="11">
        <f>Table13[[#This Row],[Age]]/$E$1</f>
        <v>0.1125</v>
      </c>
      <c r="J148" s="11">
        <f>LOG10(Table13[[#This Row],[Fare]]+1)</f>
        <v>1.5103774259938814</v>
      </c>
      <c r="K148" s="4">
        <f>IF(Table13[[#This Row],[Pclass]]=1,1,0)</f>
        <v>0</v>
      </c>
      <c r="L148" s="4">
        <f>IF(Table13[[#This Row],[Pclass]]=2,1,0)</f>
        <v>0</v>
      </c>
      <c r="M148" s="4">
        <f>IF(Table13[[#This Row],[Embarked]]="S",1,0)</f>
        <v>1</v>
      </c>
      <c r="N148" s="4">
        <f>IF(Table13[[#This Row],[Embarked]]="C",1,0)</f>
        <v>0</v>
      </c>
      <c r="O148" s="4">
        <f>IF(Table13[[#This Row],[Sex]]="male",1,0)</f>
        <v>1</v>
      </c>
      <c r="P148" s="4">
        <v>1</v>
      </c>
      <c r="AC148" s="12">
        <f>SUMPRODUCT(Table13[[#This Row],[SibSp]:[Ones]],$R$4:$AA$4)</f>
        <v>1.048065636869E-2</v>
      </c>
      <c r="AD148" s="11">
        <f>(AC148-Table13[[#This Row],[Survived]])^2</f>
        <v>1.0984415791856226E-4</v>
      </c>
      <c r="AE148" s="11"/>
    </row>
    <row r="149" spans="1:31" x14ac:dyDescent="0.25">
      <c r="A149" s="4">
        <v>1</v>
      </c>
      <c r="B149" s="4" t="s">
        <v>9</v>
      </c>
      <c r="C149" s="4">
        <v>2</v>
      </c>
      <c r="D149" s="4" t="s">
        <v>8</v>
      </c>
      <c r="E149" s="4">
        <v>1</v>
      </c>
      <c r="F149" s="5">
        <v>39</v>
      </c>
      <c r="G149" s="4">
        <v>2</v>
      </c>
      <c r="H149" s="4">
        <v>1</v>
      </c>
      <c r="I149" s="11">
        <f>Table13[[#This Row],[Age]]/$E$1</f>
        <v>1.2500000000000001E-2</v>
      </c>
      <c r="J149" s="11">
        <f>LOG10(Table13[[#This Row],[Fare]]+1)</f>
        <v>1.6020599913279623</v>
      </c>
      <c r="K149" s="4">
        <f>IF(Table13[[#This Row],[Pclass]]=1,1,0)</f>
        <v>0</v>
      </c>
      <c r="L149" s="4">
        <f>IF(Table13[[#This Row],[Pclass]]=2,1,0)</f>
        <v>1</v>
      </c>
      <c r="M149" s="4">
        <f>IF(Table13[[#This Row],[Embarked]]="S",1,0)</f>
        <v>1</v>
      </c>
      <c r="N149" s="4">
        <f>IF(Table13[[#This Row],[Embarked]]="C",1,0)</f>
        <v>0</v>
      </c>
      <c r="O149" s="4">
        <f>IF(Table13[[#This Row],[Sex]]="male",1,0)</f>
        <v>1</v>
      </c>
      <c r="P149" s="4">
        <v>1</v>
      </c>
      <c r="AC149" s="12">
        <f>SUMPRODUCT(Table13[[#This Row],[SibSp]:[Ones]],$R$4:$AA$4)</f>
        <v>0.37279525962610238</v>
      </c>
      <c r="AD149" s="11">
        <f>(AC149-Table13[[#This Row],[Survived]])^2</f>
        <v>0.39338578634748833</v>
      </c>
      <c r="AE149" s="11"/>
    </row>
    <row r="150" spans="1:31" x14ac:dyDescent="0.25">
      <c r="A150" s="4">
        <v>1</v>
      </c>
      <c r="B150" s="4" t="s">
        <v>9</v>
      </c>
      <c r="C150" s="4">
        <v>3</v>
      </c>
      <c r="D150" s="4" t="s">
        <v>10</v>
      </c>
      <c r="E150" s="4">
        <v>4</v>
      </c>
      <c r="F150" s="5">
        <v>22.024999999999999</v>
      </c>
      <c r="G150" s="4">
        <v>0</v>
      </c>
      <c r="H150" s="4">
        <v>2</v>
      </c>
      <c r="I150" s="11">
        <f>Table13[[#This Row],[Age]]/$E$1</f>
        <v>0.05</v>
      </c>
      <c r="J150" s="11">
        <f>LOG10(Table13[[#This Row],[Fare]]+1)</f>
        <v>1.3621996388688864</v>
      </c>
      <c r="K150" s="4">
        <f>IF(Table13[[#This Row],[Pclass]]=1,1,0)</f>
        <v>0</v>
      </c>
      <c r="L150" s="4">
        <f>IF(Table13[[#This Row],[Pclass]]=2,1,0)</f>
        <v>0</v>
      </c>
      <c r="M150" s="4">
        <f>IF(Table13[[#This Row],[Embarked]]="S",1,0)</f>
        <v>1</v>
      </c>
      <c r="N150" s="4">
        <f>IF(Table13[[#This Row],[Embarked]]="C",1,0)</f>
        <v>0</v>
      </c>
      <c r="O150" s="4">
        <f>IF(Table13[[#This Row],[Sex]]="male",1,0)</f>
        <v>0</v>
      </c>
      <c r="P150" s="4">
        <v>1</v>
      </c>
      <c r="AC150" s="12">
        <f>SUMPRODUCT(Table13[[#This Row],[SibSp]:[Ones]],$R$4:$AA$4)</f>
        <v>0.73806622231868058</v>
      </c>
      <c r="AD150" s="11">
        <f>(AC150-Table13[[#This Row],[Survived]])^2</f>
        <v>6.860930389040687E-2</v>
      </c>
      <c r="AE150" s="11"/>
    </row>
    <row r="151" spans="1:31" x14ac:dyDescent="0.25">
      <c r="A151" s="4">
        <v>1</v>
      </c>
      <c r="B151" s="4" t="s">
        <v>9</v>
      </c>
      <c r="C151" s="4">
        <v>1</v>
      </c>
      <c r="D151" s="4" t="s">
        <v>8</v>
      </c>
      <c r="E151" s="4">
        <v>45</v>
      </c>
      <c r="F151" s="5">
        <v>26.55</v>
      </c>
      <c r="G151" s="4">
        <v>0</v>
      </c>
      <c r="H151" s="4">
        <v>0</v>
      </c>
      <c r="I151" s="11">
        <f>Table13[[#This Row],[Age]]/$E$1</f>
        <v>0.5625</v>
      </c>
      <c r="J151" s="11">
        <f>LOG10(Table13[[#This Row],[Fare]]+1)</f>
        <v>1.4401216031878039</v>
      </c>
      <c r="K151" s="4">
        <f>IF(Table13[[#This Row],[Pclass]]=1,1,0)</f>
        <v>1</v>
      </c>
      <c r="L151" s="4">
        <f>IF(Table13[[#This Row],[Pclass]]=2,1,0)</f>
        <v>0</v>
      </c>
      <c r="M151" s="4">
        <f>IF(Table13[[#This Row],[Embarked]]="S",1,0)</f>
        <v>1</v>
      </c>
      <c r="N151" s="4">
        <f>IF(Table13[[#This Row],[Embarked]]="C",1,0)</f>
        <v>0</v>
      </c>
      <c r="O151" s="4">
        <f>IF(Table13[[#This Row],[Sex]]="male",1,0)</f>
        <v>1</v>
      </c>
      <c r="P151" s="4">
        <v>1</v>
      </c>
      <c r="AC151" s="12">
        <f>SUMPRODUCT(Table13[[#This Row],[SibSp]:[Ones]],$R$4:$AA$4)</f>
        <v>0.37679964713724051</v>
      </c>
      <c r="AD151" s="11">
        <f>(AC151-Table13[[#This Row],[Survived]])^2</f>
        <v>0.38837867980826785</v>
      </c>
      <c r="AE151" s="11"/>
    </row>
    <row r="152" spans="1:31" x14ac:dyDescent="0.25">
      <c r="A152" s="4">
        <v>0</v>
      </c>
      <c r="B152" s="4" t="s">
        <v>12</v>
      </c>
      <c r="C152" s="4">
        <v>3</v>
      </c>
      <c r="D152" s="4" t="s">
        <v>8</v>
      </c>
      <c r="E152" s="4">
        <v>40</v>
      </c>
      <c r="F152" s="5">
        <v>15.5</v>
      </c>
      <c r="G152" s="4">
        <v>1</v>
      </c>
      <c r="H152" s="4">
        <v>1</v>
      </c>
      <c r="I152" s="11">
        <f>Table13[[#This Row],[Age]]/$E$1</f>
        <v>0.5</v>
      </c>
      <c r="J152" s="11">
        <f>LOG10(Table13[[#This Row],[Fare]]+1)</f>
        <v>1.2174839442139063</v>
      </c>
      <c r="K152" s="4">
        <f>IF(Table13[[#This Row],[Pclass]]=1,1,0)</f>
        <v>0</v>
      </c>
      <c r="L152" s="4">
        <f>IF(Table13[[#This Row],[Pclass]]=2,1,0)</f>
        <v>0</v>
      </c>
      <c r="M152" s="4">
        <f>IF(Table13[[#This Row],[Embarked]]="S",1,0)</f>
        <v>0</v>
      </c>
      <c r="N152" s="4">
        <f>IF(Table13[[#This Row],[Embarked]]="C",1,0)</f>
        <v>0</v>
      </c>
      <c r="O152" s="4">
        <f>IF(Table13[[#This Row],[Sex]]="male",1,0)</f>
        <v>1</v>
      </c>
      <c r="P152" s="4">
        <v>1</v>
      </c>
      <c r="AC152" s="12">
        <f>SUMPRODUCT(Table13[[#This Row],[SibSp]:[Ones]],$R$4:$AA$4)</f>
        <v>-5.4235364076558601E-2</v>
      </c>
      <c r="AD152" s="11">
        <f>(AC152-Table13[[#This Row],[Survived]])^2</f>
        <v>2.9414747165168631E-3</v>
      </c>
      <c r="AE152" s="11"/>
    </row>
    <row r="153" spans="1:31" x14ac:dyDescent="0.25">
      <c r="A153" s="4">
        <v>0</v>
      </c>
      <c r="B153" s="4" t="s">
        <v>9</v>
      </c>
      <c r="C153" s="4">
        <v>3</v>
      </c>
      <c r="D153" s="4" t="s">
        <v>8</v>
      </c>
      <c r="E153" s="4">
        <v>36</v>
      </c>
      <c r="F153" s="5">
        <v>7.8958000000000004</v>
      </c>
      <c r="G153" s="4">
        <v>0</v>
      </c>
      <c r="H153" s="4">
        <v>0</v>
      </c>
      <c r="I153" s="11">
        <f>Table13[[#This Row],[Age]]/$E$1</f>
        <v>0.45</v>
      </c>
      <c r="J153" s="11">
        <f>LOG10(Table13[[#This Row],[Fare]]+1)</f>
        <v>0.94918501031343461</v>
      </c>
      <c r="K153" s="4">
        <f>IF(Table13[[#This Row],[Pclass]]=1,1,0)</f>
        <v>0</v>
      </c>
      <c r="L153" s="4">
        <f>IF(Table13[[#This Row],[Pclass]]=2,1,0)</f>
        <v>0</v>
      </c>
      <c r="M153" s="4">
        <f>IF(Table13[[#This Row],[Embarked]]="S",1,0)</f>
        <v>1</v>
      </c>
      <c r="N153" s="4">
        <f>IF(Table13[[#This Row],[Embarked]]="C",1,0)</f>
        <v>0</v>
      </c>
      <c r="O153" s="4">
        <f>IF(Table13[[#This Row],[Sex]]="male",1,0)</f>
        <v>1</v>
      </c>
      <c r="P153" s="4">
        <v>1</v>
      </c>
      <c r="AC153" s="12">
        <f>SUMPRODUCT(Table13[[#This Row],[SibSp]:[Ones]],$R$4:$AA$4)</f>
        <v>5.7878133074826699E-2</v>
      </c>
      <c r="AD153" s="11">
        <f>(AC153-Table13[[#This Row],[Survived]])^2</f>
        <v>3.3498782882273484E-3</v>
      </c>
      <c r="AE153" s="11"/>
    </row>
    <row r="154" spans="1:31" x14ac:dyDescent="0.25">
      <c r="A154" s="4">
        <v>1</v>
      </c>
      <c r="B154" s="4" t="s">
        <v>9</v>
      </c>
      <c r="C154" s="4">
        <v>2</v>
      </c>
      <c r="D154" s="4" t="s">
        <v>10</v>
      </c>
      <c r="E154" s="4">
        <v>32</v>
      </c>
      <c r="F154" s="5">
        <v>13</v>
      </c>
      <c r="G154" s="4">
        <v>0</v>
      </c>
      <c r="H154" s="4">
        <v>0</v>
      </c>
      <c r="I154" s="11">
        <f>Table13[[#This Row],[Age]]/$E$1</f>
        <v>0.4</v>
      </c>
      <c r="J154" s="11">
        <f>LOG10(Table13[[#This Row],[Fare]]+1)</f>
        <v>1.146128035678238</v>
      </c>
      <c r="K154" s="4">
        <f>IF(Table13[[#This Row],[Pclass]]=1,1,0)</f>
        <v>0</v>
      </c>
      <c r="L154" s="4">
        <f>IF(Table13[[#This Row],[Pclass]]=2,1,0)</f>
        <v>1</v>
      </c>
      <c r="M154" s="4">
        <f>IF(Table13[[#This Row],[Embarked]]="S",1,0)</f>
        <v>1</v>
      </c>
      <c r="N154" s="4">
        <f>IF(Table13[[#This Row],[Embarked]]="C",1,0)</f>
        <v>0</v>
      </c>
      <c r="O154" s="4">
        <f>IF(Table13[[#This Row],[Sex]]="male",1,0)</f>
        <v>0</v>
      </c>
      <c r="P154" s="4">
        <v>1</v>
      </c>
      <c r="AC154" s="12">
        <f>SUMPRODUCT(Table13[[#This Row],[SibSp]:[Ones]],$R$4:$AA$4)</f>
        <v>0.75898786773339377</v>
      </c>
      <c r="AD154" s="11">
        <f>(AC154-Table13[[#This Row],[Survived]])^2</f>
        <v>5.8086847899696092E-2</v>
      </c>
      <c r="AE154" s="11"/>
    </row>
    <row r="155" spans="1:31" x14ac:dyDescent="0.25">
      <c r="A155" s="4">
        <v>0</v>
      </c>
      <c r="B155" s="4" t="s">
        <v>9</v>
      </c>
      <c r="C155" s="4">
        <v>2</v>
      </c>
      <c r="D155" s="4" t="s">
        <v>8</v>
      </c>
      <c r="E155" s="4">
        <v>19</v>
      </c>
      <c r="F155" s="5">
        <v>13</v>
      </c>
      <c r="G155" s="4">
        <v>0</v>
      </c>
      <c r="H155" s="4">
        <v>0</v>
      </c>
      <c r="I155" s="11">
        <f>Table13[[#This Row],[Age]]/$E$1</f>
        <v>0.23749999999999999</v>
      </c>
      <c r="J155" s="11">
        <f>LOG10(Table13[[#This Row],[Fare]]+1)</f>
        <v>1.146128035678238</v>
      </c>
      <c r="K155" s="4">
        <f>IF(Table13[[#This Row],[Pclass]]=1,1,0)</f>
        <v>0</v>
      </c>
      <c r="L155" s="4">
        <f>IF(Table13[[#This Row],[Pclass]]=2,1,0)</f>
        <v>1</v>
      </c>
      <c r="M155" s="4">
        <f>IF(Table13[[#This Row],[Embarked]]="S",1,0)</f>
        <v>1</v>
      </c>
      <c r="N155" s="4">
        <f>IF(Table13[[#This Row],[Embarked]]="C",1,0)</f>
        <v>0</v>
      </c>
      <c r="O155" s="4">
        <f>IF(Table13[[#This Row],[Sex]]="male",1,0)</f>
        <v>1</v>
      </c>
      <c r="P155" s="4">
        <v>1</v>
      </c>
      <c r="AC155" s="12">
        <f>SUMPRODUCT(Table13[[#This Row],[SibSp]:[Ones]],$R$4:$AA$4)</f>
        <v>0.35914054681187135</v>
      </c>
      <c r="AD155" s="11">
        <f>(AC155-Table13[[#This Row],[Survived]])^2</f>
        <v>0.12898193236432995</v>
      </c>
      <c r="AE155" s="11"/>
    </row>
    <row r="156" spans="1:31" x14ac:dyDescent="0.25">
      <c r="A156" s="4">
        <v>1</v>
      </c>
      <c r="B156" s="4" t="s">
        <v>9</v>
      </c>
      <c r="C156" s="4">
        <v>3</v>
      </c>
      <c r="D156" s="4" t="s">
        <v>10</v>
      </c>
      <c r="E156" s="4">
        <v>19</v>
      </c>
      <c r="F156" s="5">
        <v>7.8541999999999996</v>
      </c>
      <c r="G156" s="4">
        <v>1</v>
      </c>
      <c r="H156" s="4">
        <v>0</v>
      </c>
      <c r="I156" s="11">
        <f>Table13[[#This Row],[Age]]/$E$1</f>
        <v>0.23749999999999999</v>
      </c>
      <c r="J156" s="11">
        <f>LOG10(Table13[[#This Row],[Fare]]+1)</f>
        <v>0.94714932766263737</v>
      </c>
      <c r="K156" s="4">
        <f>IF(Table13[[#This Row],[Pclass]]=1,1,0)</f>
        <v>0</v>
      </c>
      <c r="L156" s="4">
        <f>IF(Table13[[#This Row],[Pclass]]=2,1,0)</f>
        <v>0</v>
      </c>
      <c r="M156" s="4">
        <f>IF(Table13[[#This Row],[Embarked]]="S",1,0)</f>
        <v>1</v>
      </c>
      <c r="N156" s="4">
        <f>IF(Table13[[#This Row],[Embarked]]="C",1,0)</f>
        <v>0</v>
      </c>
      <c r="O156" s="4">
        <f>IF(Table13[[#This Row],[Sex]]="male",1,0)</f>
        <v>0</v>
      </c>
      <c r="P156" s="4">
        <v>1</v>
      </c>
      <c r="AC156" s="12">
        <f>SUMPRODUCT(Table13[[#This Row],[SibSp]:[Ones]],$R$4:$AA$4)</f>
        <v>0.59473318085709548</v>
      </c>
      <c r="AD156" s="11">
        <f>(AC156-Table13[[#This Row],[Survived]])^2</f>
        <v>0.16424119469820769</v>
      </c>
      <c r="AE156" s="11"/>
    </row>
    <row r="157" spans="1:31" x14ac:dyDescent="0.25">
      <c r="A157" s="4">
        <v>1</v>
      </c>
      <c r="B157" s="4" t="s">
        <v>9</v>
      </c>
      <c r="C157" s="4">
        <v>2</v>
      </c>
      <c r="D157" s="4" t="s">
        <v>8</v>
      </c>
      <c r="E157" s="4">
        <v>3</v>
      </c>
      <c r="F157" s="5">
        <v>26</v>
      </c>
      <c r="G157" s="4">
        <v>1</v>
      </c>
      <c r="H157" s="4">
        <v>1</v>
      </c>
      <c r="I157" s="11">
        <f>Table13[[#This Row],[Age]]/$E$1</f>
        <v>3.7499999999999999E-2</v>
      </c>
      <c r="J157" s="11">
        <f>LOG10(Table13[[#This Row],[Fare]]+1)</f>
        <v>1.4313637641589874</v>
      </c>
      <c r="K157" s="4">
        <f>IF(Table13[[#This Row],[Pclass]]=1,1,0)</f>
        <v>0</v>
      </c>
      <c r="L157" s="4">
        <f>IF(Table13[[#This Row],[Pclass]]=2,1,0)</f>
        <v>1</v>
      </c>
      <c r="M157" s="4">
        <f>IF(Table13[[#This Row],[Embarked]]="S",1,0)</f>
        <v>1</v>
      </c>
      <c r="N157" s="4">
        <f>IF(Table13[[#This Row],[Embarked]]="C",1,0)</f>
        <v>0</v>
      </c>
      <c r="O157" s="4">
        <f>IF(Table13[[#This Row],[Sex]]="male",1,0)</f>
        <v>1</v>
      </c>
      <c r="P157" s="4">
        <v>1</v>
      </c>
      <c r="AC157" s="12">
        <f>SUMPRODUCT(Table13[[#This Row],[SibSp]:[Ones]],$R$4:$AA$4)</f>
        <v>0.40660563518347553</v>
      </c>
      <c r="AD157" s="11">
        <f>(AC157-Table13[[#This Row],[Survived]])^2</f>
        <v>0.35211687219600657</v>
      </c>
      <c r="AE157" s="11"/>
    </row>
    <row r="158" spans="1:31" x14ac:dyDescent="0.25">
      <c r="A158" s="4">
        <v>1</v>
      </c>
      <c r="B158" s="4" t="s">
        <v>11</v>
      </c>
      <c r="C158" s="4">
        <v>1</v>
      </c>
      <c r="D158" s="4" t="s">
        <v>10</v>
      </c>
      <c r="E158" s="4">
        <v>44</v>
      </c>
      <c r="F158" s="5">
        <v>27.720800000000001</v>
      </c>
      <c r="G158" s="4">
        <v>0</v>
      </c>
      <c r="H158" s="4">
        <v>0</v>
      </c>
      <c r="I158" s="11">
        <f>Table13[[#This Row],[Age]]/$E$1</f>
        <v>0.55000000000000004</v>
      </c>
      <c r="J158" s="11">
        <f>LOG10(Table13[[#This Row],[Fare]]+1)</f>
        <v>1.4581965327411079</v>
      </c>
      <c r="K158" s="4">
        <f>IF(Table13[[#This Row],[Pclass]]=1,1,0)</f>
        <v>1</v>
      </c>
      <c r="L158" s="4">
        <f>IF(Table13[[#This Row],[Pclass]]=2,1,0)</f>
        <v>0</v>
      </c>
      <c r="M158" s="4">
        <f>IF(Table13[[#This Row],[Embarked]]="S",1,0)</f>
        <v>0</v>
      </c>
      <c r="N158" s="4">
        <f>IF(Table13[[#This Row],[Embarked]]="C",1,0)</f>
        <v>1</v>
      </c>
      <c r="O158" s="4">
        <f>IF(Table13[[#This Row],[Sex]]="male",1,0)</f>
        <v>0</v>
      </c>
      <c r="P158" s="4">
        <v>1</v>
      </c>
      <c r="AC158" s="12">
        <f>SUMPRODUCT(Table13[[#This Row],[SibSp]:[Ones]],$R$4:$AA$4)</f>
        <v>0.93324272380901485</v>
      </c>
      <c r="AD158" s="11">
        <f>(AC158-Table13[[#This Row],[Survived]])^2</f>
        <v>4.4565339244394724E-3</v>
      </c>
      <c r="AE158" s="11"/>
    </row>
    <row r="159" spans="1:31" x14ac:dyDescent="0.25">
      <c r="A159" s="4">
        <v>1</v>
      </c>
      <c r="B159" s="4" t="s">
        <v>11</v>
      </c>
      <c r="C159" s="4">
        <v>1</v>
      </c>
      <c r="D159" s="4" t="s">
        <v>10</v>
      </c>
      <c r="E159" s="4">
        <v>58</v>
      </c>
      <c r="F159" s="5">
        <v>146.52080000000001</v>
      </c>
      <c r="G159" s="4">
        <v>0</v>
      </c>
      <c r="H159" s="4">
        <v>0</v>
      </c>
      <c r="I159" s="11">
        <f>Table13[[#This Row],[Age]]/$E$1</f>
        <v>0.72499999999999998</v>
      </c>
      <c r="J159" s="11">
        <f>LOG10(Table13[[#This Row],[Fare]]+1)</f>
        <v>2.1688532588793175</v>
      </c>
      <c r="K159" s="4">
        <f>IF(Table13[[#This Row],[Pclass]]=1,1,0)</f>
        <v>1</v>
      </c>
      <c r="L159" s="4">
        <f>IF(Table13[[#This Row],[Pclass]]=2,1,0)</f>
        <v>0</v>
      </c>
      <c r="M159" s="4">
        <f>IF(Table13[[#This Row],[Embarked]]="S",1,0)</f>
        <v>0</v>
      </c>
      <c r="N159" s="4">
        <f>IF(Table13[[#This Row],[Embarked]]="C",1,0)</f>
        <v>1</v>
      </c>
      <c r="O159" s="4">
        <f>IF(Table13[[#This Row],[Sex]]="male",1,0)</f>
        <v>0</v>
      </c>
      <c r="P159" s="4">
        <v>1</v>
      </c>
      <c r="AC159" s="12">
        <f>SUMPRODUCT(Table13[[#This Row],[SibSp]:[Ones]],$R$4:$AA$4)</f>
        <v>0.87826661961357022</v>
      </c>
      <c r="AD159" s="11">
        <f>(AC159-Table13[[#This Row],[Survived]])^2</f>
        <v>1.4819015900307207E-2</v>
      </c>
      <c r="AE159" s="11"/>
    </row>
    <row r="160" spans="1:31" x14ac:dyDescent="0.25">
      <c r="A160" s="4">
        <v>0</v>
      </c>
      <c r="B160" s="4" t="s">
        <v>9</v>
      </c>
      <c r="C160" s="4">
        <v>3</v>
      </c>
      <c r="D160" s="4" t="s">
        <v>8</v>
      </c>
      <c r="E160" s="4">
        <v>42</v>
      </c>
      <c r="F160" s="5">
        <v>8.4041999999999994</v>
      </c>
      <c r="G160" s="4">
        <v>0</v>
      </c>
      <c r="H160" s="4">
        <v>1</v>
      </c>
      <c r="I160" s="11">
        <f>Table13[[#This Row],[Age]]/$E$1</f>
        <v>0.52500000000000002</v>
      </c>
      <c r="J160" s="11">
        <f>LOG10(Table13[[#This Row],[Fare]]+1)</f>
        <v>0.97332185673243765</v>
      </c>
      <c r="K160" s="4">
        <f>IF(Table13[[#This Row],[Pclass]]=1,1,0)</f>
        <v>0</v>
      </c>
      <c r="L160" s="4">
        <f>IF(Table13[[#This Row],[Pclass]]=2,1,0)</f>
        <v>0</v>
      </c>
      <c r="M160" s="4">
        <f>IF(Table13[[#This Row],[Embarked]]="S",1,0)</f>
        <v>1</v>
      </c>
      <c r="N160" s="4">
        <f>IF(Table13[[#This Row],[Embarked]]="C",1,0)</f>
        <v>0</v>
      </c>
      <c r="O160" s="4">
        <f>IF(Table13[[#This Row],[Sex]]="male",1,0)</f>
        <v>1</v>
      </c>
      <c r="P160" s="4">
        <v>1</v>
      </c>
      <c r="AC160" s="12">
        <f>SUMPRODUCT(Table13[[#This Row],[SibSp]:[Ones]],$R$4:$AA$4)</f>
        <v>6.7191859652361297E-3</v>
      </c>
      <c r="AD160" s="11">
        <f>(AC160-Table13[[#This Row],[Survived]])^2</f>
        <v>4.5147460035426182E-5</v>
      </c>
      <c r="AE160" s="11"/>
    </row>
    <row r="161" spans="1:31" x14ac:dyDescent="0.25">
      <c r="A161" s="4">
        <v>0</v>
      </c>
      <c r="B161" s="4" t="s">
        <v>9</v>
      </c>
      <c r="C161" s="4">
        <v>2</v>
      </c>
      <c r="D161" s="4" t="s">
        <v>10</v>
      </c>
      <c r="E161" s="4">
        <v>24</v>
      </c>
      <c r="F161" s="5">
        <v>13</v>
      </c>
      <c r="G161" s="4">
        <v>0</v>
      </c>
      <c r="H161" s="4">
        <v>0</v>
      </c>
      <c r="I161" s="11">
        <f>Table13[[#This Row],[Age]]/$E$1</f>
        <v>0.3</v>
      </c>
      <c r="J161" s="11">
        <f>LOG10(Table13[[#This Row],[Fare]]+1)</f>
        <v>1.146128035678238</v>
      </c>
      <c r="K161" s="4">
        <f>IF(Table13[[#This Row],[Pclass]]=1,1,0)</f>
        <v>0</v>
      </c>
      <c r="L161" s="4">
        <f>IF(Table13[[#This Row],[Pclass]]=2,1,0)</f>
        <v>1</v>
      </c>
      <c r="M161" s="4">
        <f>IF(Table13[[#This Row],[Embarked]]="S",1,0)</f>
        <v>1</v>
      </c>
      <c r="N161" s="4">
        <f>IF(Table13[[#This Row],[Embarked]]="C",1,0)</f>
        <v>0</v>
      </c>
      <c r="O161" s="4">
        <f>IF(Table13[[#This Row],[Sex]]="male",1,0)</f>
        <v>0</v>
      </c>
      <c r="P161" s="4">
        <v>1</v>
      </c>
      <c r="AC161" s="12">
        <f>SUMPRODUCT(Table13[[#This Row],[SibSp]:[Ones]],$R$4:$AA$4)</f>
        <v>0.81019885151323434</v>
      </c>
      <c r="AD161" s="11">
        <f>(AC161-Table13[[#This Row],[Survived]])^2</f>
        <v>0.65642217899336397</v>
      </c>
      <c r="AE161" s="11"/>
    </row>
    <row r="162" spans="1:31" x14ac:dyDescent="0.25">
      <c r="A162" s="4">
        <v>0</v>
      </c>
      <c r="B162" s="4" t="s">
        <v>9</v>
      </c>
      <c r="C162" s="4">
        <v>3</v>
      </c>
      <c r="D162" s="4" t="s">
        <v>8</v>
      </c>
      <c r="E162" s="4">
        <v>28</v>
      </c>
      <c r="F162" s="5">
        <v>9.5</v>
      </c>
      <c r="G162" s="4">
        <v>0</v>
      </c>
      <c r="H162" s="4">
        <v>0</v>
      </c>
      <c r="I162" s="11">
        <f>Table13[[#This Row],[Age]]/$E$1</f>
        <v>0.35</v>
      </c>
      <c r="J162" s="11">
        <f>LOG10(Table13[[#This Row],[Fare]]+1)</f>
        <v>1.0211892990699381</v>
      </c>
      <c r="K162" s="4">
        <f>IF(Table13[[#This Row],[Pclass]]=1,1,0)</f>
        <v>0</v>
      </c>
      <c r="L162" s="4">
        <f>IF(Table13[[#This Row],[Pclass]]=2,1,0)</f>
        <v>0</v>
      </c>
      <c r="M162" s="4">
        <f>IF(Table13[[#This Row],[Embarked]]="S",1,0)</f>
        <v>1</v>
      </c>
      <c r="N162" s="4">
        <f>IF(Table13[[#This Row],[Embarked]]="C",1,0)</f>
        <v>0</v>
      </c>
      <c r="O162" s="4">
        <f>IF(Table13[[#This Row],[Sex]]="male",1,0)</f>
        <v>1</v>
      </c>
      <c r="P162" s="4">
        <v>1</v>
      </c>
      <c r="AC162" s="12">
        <f>SUMPRODUCT(Table13[[#This Row],[SibSp]:[Ones]],$R$4:$AA$4)</f>
        <v>0.11259918428713644</v>
      </c>
      <c r="AD162" s="11">
        <f>(AC162-Table13[[#This Row],[Survived]])^2</f>
        <v>1.2678576302128515E-2</v>
      </c>
      <c r="AE162" s="11"/>
    </row>
    <row r="163" spans="1:31" x14ac:dyDescent="0.25">
      <c r="A163" s="4">
        <v>0</v>
      </c>
      <c r="B163" s="4" t="s">
        <v>9</v>
      </c>
      <c r="C163" s="4">
        <v>3</v>
      </c>
      <c r="D163" s="4" t="s">
        <v>8</v>
      </c>
      <c r="E163" s="4">
        <v>34</v>
      </c>
      <c r="F163" s="5">
        <v>6.4958</v>
      </c>
      <c r="G163" s="4">
        <v>0</v>
      </c>
      <c r="H163" s="4">
        <v>0</v>
      </c>
      <c r="I163" s="11">
        <f>Table13[[#This Row],[Age]]/$E$1</f>
        <v>0.42499999999999999</v>
      </c>
      <c r="J163" s="11">
        <f>LOG10(Table13[[#This Row],[Fare]]+1)</f>
        <v>0.87481799035902574</v>
      </c>
      <c r="K163" s="4">
        <f>IF(Table13[[#This Row],[Pclass]]=1,1,0)</f>
        <v>0</v>
      </c>
      <c r="L163" s="4">
        <f>IF(Table13[[#This Row],[Pclass]]=2,1,0)</f>
        <v>0</v>
      </c>
      <c r="M163" s="4">
        <f>IF(Table13[[#This Row],[Embarked]]="S",1,0)</f>
        <v>1</v>
      </c>
      <c r="N163" s="4">
        <f>IF(Table13[[#This Row],[Embarked]]="C",1,0)</f>
        <v>0</v>
      </c>
      <c r="O163" s="4">
        <f>IF(Table13[[#This Row],[Sex]]="male",1,0)</f>
        <v>1</v>
      </c>
      <c r="P163" s="4">
        <v>1</v>
      </c>
      <c r="AC163" s="12">
        <f>SUMPRODUCT(Table13[[#This Row],[SibSp]:[Ones]],$R$4:$AA$4)</f>
        <v>6.7055633089304734E-2</v>
      </c>
      <c r="AD163" s="11">
        <f>(AC163-Table13[[#This Row],[Survived]])^2</f>
        <v>4.4964579290074601E-3</v>
      </c>
      <c r="AE163" s="11"/>
    </row>
    <row r="164" spans="1:31" x14ac:dyDescent="0.25">
      <c r="A164" s="4">
        <v>0</v>
      </c>
      <c r="B164" s="4" t="s">
        <v>11</v>
      </c>
      <c r="C164" s="4">
        <v>3</v>
      </c>
      <c r="D164" s="4" t="s">
        <v>8</v>
      </c>
      <c r="E164" s="4">
        <v>45.5</v>
      </c>
      <c r="F164" s="5">
        <v>7.2249999999999996</v>
      </c>
      <c r="G164" s="4">
        <v>0</v>
      </c>
      <c r="H164" s="4">
        <v>0</v>
      </c>
      <c r="I164" s="11">
        <f>Table13[[#This Row],[Age]]/$E$1</f>
        <v>0.56874999999999998</v>
      </c>
      <c r="J164" s="11">
        <f>LOG10(Table13[[#This Row],[Fare]]+1)</f>
        <v>0.91513590662201194</v>
      </c>
      <c r="K164" s="4">
        <f>IF(Table13[[#This Row],[Pclass]]=1,1,0)</f>
        <v>0</v>
      </c>
      <c r="L164" s="4">
        <f>IF(Table13[[#This Row],[Pclass]]=2,1,0)</f>
        <v>0</v>
      </c>
      <c r="M164" s="4">
        <f>IF(Table13[[#This Row],[Embarked]]="S",1,0)</f>
        <v>0</v>
      </c>
      <c r="N164" s="4">
        <f>IF(Table13[[#This Row],[Embarked]]="C",1,0)</f>
        <v>1</v>
      </c>
      <c r="O164" s="4">
        <f>IF(Table13[[#This Row],[Sex]]="male",1,0)</f>
        <v>1</v>
      </c>
      <c r="P164" s="4">
        <v>1</v>
      </c>
      <c r="AC164" s="12">
        <f>SUMPRODUCT(Table13[[#This Row],[SibSp]:[Ones]],$R$4:$AA$4)</f>
        <v>6.1500679887758314E-2</v>
      </c>
      <c r="AD164" s="11">
        <f>(AC164-Table13[[#This Row],[Survived]])^2</f>
        <v>3.7823336266565198E-3</v>
      </c>
      <c r="AE164" s="11"/>
    </row>
    <row r="165" spans="1:31" x14ac:dyDescent="0.25">
      <c r="A165" s="4">
        <v>1</v>
      </c>
      <c r="B165" s="4" t="s">
        <v>9</v>
      </c>
      <c r="C165" s="4">
        <v>3</v>
      </c>
      <c r="D165" s="4" t="s">
        <v>8</v>
      </c>
      <c r="E165" s="4">
        <v>18</v>
      </c>
      <c r="F165" s="5">
        <v>8.0500000000000007</v>
      </c>
      <c r="G165" s="4">
        <v>0</v>
      </c>
      <c r="H165" s="4">
        <v>0</v>
      </c>
      <c r="I165" s="11">
        <f>Table13[[#This Row],[Age]]/$E$1</f>
        <v>0.22500000000000001</v>
      </c>
      <c r="J165" s="11">
        <f>LOG10(Table13[[#This Row],[Fare]]+1)</f>
        <v>0.9566485792052033</v>
      </c>
      <c r="K165" s="4">
        <f>IF(Table13[[#This Row],[Pclass]]=1,1,0)</f>
        <v>0</v>
      </c>
      <c r="L165" s="4">
        <f>IF(Table13[[#This Row],[Pclass]]=2,1,0)</f>
        <v>0</v>
      </c>
      <c r="M165" s="4">
        <f>IF(Table13[[#This Row],[Embarked]]="S",1,0)</f>
        <v>1</v>
      </c>
      <c r="N165" s="4">
        <f>IF(Table13[[#This Row],[Embarked]]="C",1,0)</f>
        <v>0</v>
      </c>
      <c r="O165" s="4">
        <f>IF(Table13[[#This Row],[Sex]]="male",1,0)</f>
        <v>1</v>
      </c>
      <c r="P165" s="4">
        <v>1</v>
      </c>
      <c r="AC165" s="12">
        <f>SUMPRODUCT(Table13[[#This Row],[SibSp]:[Ones]],$R$4:$AA$4)</f>
        <v>0.17346668088086026</v>
      </c>
      <c r="AD165" s="11">
        <f>(AC165-Table13[[#This Row],[Survived]])^2</f>
        <v>0.68315732761410164</v>
      </c>
      <c r="AE165" s="11"/>
    </row>
    <row r="166" spans="1:31" x14ac:dyDescent="0.25">
      <c r="A166" s="4">
        <v>0</v>
      </c>
      <c r="B166" s="4" t="s">
        <v>9</v>
      </c>
      <c r="C166" s="4">
        <v>3</v>
      </c>
      <c r="D166" s="4" t="s">
        <v>10</v>
      </c>
      <c r="E166" s="4">
        <v>2</v>
      </c>
      <c r="F166" s="5">
        <v>10.4625</v>
      </c>
      <c r="G166" s="4">
        <v>0</v>
      </c>
      <c r="H166" s="4">
        <v>1</v>
      </c>
      <c r="I166" s="11">
        <f>Table13[[#This Row],[Age]]/$E$1</f>
        <v>2.5000000000000001E-2</v>
      </c>
      <c r="J166" s="11">
        <f>LOG10(Table13[[#This Row],[Fare]]+1)</f>
        <v>1.0592793486780776</v>
      </c>
      <c r="K166" s="4">
        <f>IF(Table13[[#This Row],[Pclass]]=1,1,0)</f>
        <v>0</v>
      </c>
      <c r="L166" s="4">
        <f>IF(Table13[[#This Row],[Pclass]]=2,1,0)</f>
        <v>0</v>
      </c>
      <c r="M166" s="4">
        <f>IF(Table13[[#This Row],[Embarked]]="S",1,0)</f>
        <v>1</v>
      </c>
      <c r="N166" s="4">
        <f>IF(Table13[[#This Row],[Embarked]]="C",1,0)</f>
        <v>0</v>
      </c>
      <c r="O166" s="4">
        <f>IF(Table13[[#This Row],[Sex]]="male",1,0)</f>
        <v>0</v>
      </c>
      <c r="P166" s="4">
        <v>1</v>
      </c>
      <c r="AC166" s="12">
        <f>SUMPRODUCT(Table13[[#This Row],[SibSp]:[Ones]],$R$4:$AA$4)</f>
        <v>0.75002953306787057</v>
      </c>
      <c r="AD166" s="11">
        <f>(AC166-Table13[[#This Row],[Survived]])^2</f>
        <v>0.56254430047400794</v>
      </c>
      <c r="AE166" s="11"/>
    </row>
    <row r="167" spans="1:31" x14ac:dyDescent="0.25">
      <c r="A167" s="4">
        <v>0</v>
      </c>
      <c r="B167" s="4" t="s">
        <v>9</v>
      </c>
      <c r="C167" s="4">
        <v>3</v>
      </c>
      <c r="D167" s="4" t="s">
        <v>8</v>
      </c>
      <c r="E167" s="4">
        <v>32</v>
      </c>
      <c r="F167" s="5">
        <v>15.85</v>
      </c>
      <c r="G167" s="4">
        <v>1</v>
      </c>
      <c r="H167" s="4">
        <v>0</v>
      </c>
      <c r="I167" s="11">
        <f>Table13[[#This Row],[Age]]/$E$1</f>
        <v>0.4</v>
      </c>
      <c r="J167" s="11">
        <f>LOG10(Table13[[#This Row],[Fare]]+1)</f>
        <v>1.2265999052073575</v>
      </c>
      <c r="K167" s="4">
        <f>IF(Table13[[#This Row],[Pclass]]=1,1,0)</f>
        <v>0</v>
      </c>
      <c r="L167" s="4">
        <f>IF(Table13[[#This Row],[Pclass]]=2,1,0)</f>
        <v>0</v>
      </c>
      <c r="M167" s="4">
        <f>IF(Table13[[#This Row],[Embarked]]="S",1,0)</f>
        <v>1</v>
      </c>
      <c r="N167" s="4">
        <f>IF(Table13[[#This Row],[Embarked]]="C",1,0)</f>
        <v>0</v>
      </c>
      <c r="O167" s="4">
        <f>IF(Table13[[#This Row],[Sex]]="male",1,0)</f>
        <v>1</v>
      </c>
      <c r="P167" s="4">
        <v>1</v>
      </c>
      <c r="AC167" s="12">
        <f>SUMPRODUCT(Table13[[#This Row],[SibSp]:[Ones]],$R$4:$AA$4)</f>
        <v>4.2072828580638211E-2</v>
      </c>
      <c r="AD167" s="11">
        <f>(AC167-Table13[[#This Row],[Survived]])^2</f>
        <v>1.7701229047757674E-3</v>
      </c>
      <c r="AE167" s="11"/>
    </row>
    <row r="168" spans="1:31" x14ac:dyDescent="0.25">
      <c r="A168" s="4">
        <v>1</v>
      </c>
      <c r="B168" s="4" t="s">
        <v>11</v>
      </c>
      <c r="C168" s="4">
        <v>3</v>
      </c>
      <c r="D168" s="4" t="s">
        <v>8</v>
      </c>
      <c r="E168" s="4">
        <v>26</v>
      </c>
      <c r="F168" s="5">
        <v>18.787500000000001</v>
      </c>
      <c r="G168" s="4">
        <v>0</v>
      </c>
      <c r="H168" s="4">
        <v>0</v>
      </c>
      <c r="I168" s="11">
        <f>Table13[[#This Row],[Age]]/$E$1</f>
        <v>0.32500000000000001</v>
      </c>
      <c r="J168" s="11">
        <f>LOG10(Table13[[#This Row],[Fare]]+1)</f>
        <v>1.2963909278704124</v>
      </c>
      <c r="K168" s="4">
        <f>IF(Table13[[#This Row],[Pclass]]=1,1,0)</f>
        <v>0</v>
      </c>
      <c r="L168" s="4">
        <f>IF(Table13[[#This Row],[Pclass]]=2,1,0)</f>
        <v>0</v>
      </c>
      <c r="M168" s="4">
        <f>IF(Table13[[#This Row],[Embarked]]="S",1,0)</f>
        <v>0</v>
      </c>
      <c r="N168" s="4">
        <f>IF(Table13[[#This Row],[Embarked]]="C",1,0)</f>
        <v>1</v>
      </c>
      <c r="O168" s="4">
        <f>IF(Table13[[#This Row],[Sex]]="male",1,0)</f>
        <v>1</v>
      </c>
      <c r="P168" s="4">
        <v>1</v>
      </c>
      <c r="AC168" s="12">
        <f>SUMPRODUCT(Table13[[#This Row],[SibSp]:[Ones]],$R$4:$AA$4)</f>
        <v>0.20491288514494999</v>
      </c>
      <c r="AD168" s="11">
        <f>(AC168-Table13[[#This Row],[Survived]])^2</f>
        <v>0.63216352020852751</v>
      </c>
      <c r="AE168" s="11"/>
    </row>
    <row r="169" spans="1:31" x14ac:dyDescent="0.25">
      <c r="A169" s="4">
        <v>1</v>
      </c>
      <c r="B169" s="4" t="s">
        <v>12</v>
      </c>
      <c r="C169" s="4">
        <v>3</v>
      </c>
      <c r="D169" s="4" t="s">
        <v>10</v>
      </c>
      <c r="E169" s="4">
        <v>16</v>
      </c>
      <c r="F169" s="5">
        <v>7.75</v>
      </c>
      <c r="G169" s="4">
        <v>0</v>
      </c>
      <c r="H169" s="4">
        <v>0</v>
      </c>
      <c r="I169" s="11">
        <f>Table13[[#This Row],[Age]]/$E$1</f>
        <v>0.2</v>
      </c>
      <c r="J169" s="11">
        <f>LOG10(Table13[[#This Row],[Fare]]+1)</f>
        <v>0.94200805302231327</v>
      </c>
      <c r="K169" s="4">
        <f>IF(Table13[[#This Row],[Pclass]]=1,1,0)</f>
        <v>0</v>
      </c>
      <c r="L169" s="4">
        <f>IF(Table13[[#This Row],[Pclass]]=2,1,0)</f>
        <v>0</v>
      </c>
      <c r="M169" s="4">
        <f>IF(Table13[[#This Row],[Embarked]]="S",1,0)</f>
        <v>0</v>
      </c>
      <c r="N169" s="4">
        <f>IF(Table13[[#This Row],[Embarked]]="C",1,0)</f>
        <v>0</v>
      </c>
      <c r="O169" s="4">
        <f>IF(Table13[[#This Row],[Sex]]="male",1,0)</f>
        <v>0</v>
      </c>
      <c r="P169" s="4">
        <v>1</v>
      </c>
      <c r="AC169" s="12">
        <f>SUMPRODUCT(Table13[[#This Row],[SibSp]:[Ones]],$R$4:$AA$4)</f>
        <v>0.63789540888342622</v>
      </c>
      <c r="AD169" s="11">
        <f>(AC169-Table13[[#This Row],[Survived]])^2</f>
        <v>0.1311197349077011</v>
      </c>
      <c r="AE169" s="11"/>
    </row>
    <row r="170" spans="1:31" x14ac:dyDescent="0.25">
      <c r="A170" s="4">
        <v>1</v>
      </c>
      <c r="B170" s="4" t="s">
        <v>11</v>
      </c>
      <c r="C170" s="4">
        <v>1</v>
      </c>
      <c r="D170" s="4" t="s">
        <v>8</v>
      </c>
      <c r="E170" s="4">
        <v>40</v>
      </c>
      <c r="F170" s="5">
        <v>31</v>
      </c>
      <c r="G170" s="4">
        <v>0</v>
      </c>
      <c r="H170" s="4">
        <v>0</v>
      </c>
      <c r="I170" s="11">
        <f>Table13[[#This Row],[Age]]/$E$1</f>
        <v>0.5</v>
      </c>
      <c r="J170" s="11">
        <f>LOG10(Table13[[#This Row],[Fare]]+1)</f>
        <v>1.505149978319906</v>
      </c>
      <c r="K170" s="4">
        <f>IF(Table13[[#This Row],[Pclass]]=1,1,0)</f>
        <v>1</v>
      </c>
      <c r="L170" s="4">
        <f>IF(Table13[[#This Row],[Pclass]]=2,1,0)</f>
        <v>0</v>
      </c>
      <c r="M170" s="4">
        <f>IF(Table13[[#This Row],[Embarked]]="S",1,0)</f>
        <v>0</v>
      </c>
      <c r="N170" s="4">
        <f>IF(Table13[[#This Row],[Embarked]]="C",1,0)</f>
        <v>1</v>
      </c>
      <c r="O170" s="4">
        <f>IF(Table13[[#This Row],[Sex]]="male",1,0)</f>
        <v>1</v>
      </c>
      <c r="P170" s="4">
        <v>1</v>
      </c>
      <c r="AC170" s="12">
        <f>SUMPRODUCT(Table13[[#This Row],[SibSp]:[Ones]],$R$4:$AA$4)</f>
        <v>0.47807193424190259</v>
      </c>
      <c r="AD170" s="11">
        <f>(AC170-Table13[[#This Row],[Survived]])^2</f>
        <v>0.27240890582598881</v>
      </c>
      <c r="AE170" s="11"/>
    </row>
    <row r="171" spans="1:31" x14ac:dyDescent="0.25">
      <c r="A171" s="4">
        <v>0</v>
      </c>
      <c r="B171" s="4" t="s">
        <v>9</v>
      </c>
      <c r="C171" s="4">
        <v>3</v>
      </c>
      <c r="D171" s="4" t="s">
        <v>8</v>
      </c>
      <c r="E171" s="4">
        <v>24</v>
      </c>
      <c r="F171" s="5">
        <v>7.05</v>
      </c>
      <c r="G171" s="4">
        <v>0</v>
      </c>
      <c r="H171" s="4">
        <v>0</v>
      </c>
      <c r="I171" s="11">
        <f>Table13[[#This Row],[Age]]/$E$1</f>
        <v>0.3</v>
      </c>
      <c r="J171" s="11">
        <f>LOG10(Table13[[#This Row],[Fare]]+1)</f>
        <v>0.90579588036786851</v>
      </c>
      <c r="K171" s="4">
        <f>IF(Table13[[#This Row],[Pclass]]=1,1,0)</f>
        <v>0</v>
      </c>
      <c r="L171" s="4">
        <f>IF(Table13[[#This Row],[Pclass]]=2,1,0)</f>
        <v>0</v>
      </c>
      <c r="M171" s="4">
        <f>IF(Table13[[#This Row],[Embarked]]="S",1,0)</f>
        <v>1</v>
      </c>
      <c r="N171" s="4">
        <f>IF(Table13[[#This Row],[Embarked]]="C",1,0)</f>
        <v>0</v>
      </c>
      <c r="O171" s="4">
        <f>IF(Table13[[#This Row],[Sex]]="male",1,0)</f>
        <v>1</v>
      </c>
      <c r="P171" s="4">
        <v>1</v>
      </c>
      <c r="AC171" s="12">
        <f>SUMPRODUCT(Table13[[#This Row],[SibSp]:[Ones]],$R$4:$AA$4)</f>
        <v>0.13257947401337522</v>
      </c>
      <c r="AD171" s="11">
        <f>(AC171-Table13[[#This Row],[Survived]])^2</f>
        <v>1.7577316929663234E-2</v>
      </c>
      <c r="AE171" s="11"/>
    </row>
    <row r="172" spans="1:31" x14ac:dyDescent="0.25">
      <c r="A172" s="4">
        <v>1</v>
      </c>
      <c r="B172" s="4" t="s">
        <v>9</v>
      </c>
      <c r="C172" s="4">
        <v>2</v>
      </c>
      <c r="D172" s="4" t="s">
        <v>10</v>
      </c>
      <c r="E172" s="4">
        <v>35</v>
      </c>
      <c r="F172" s="5">
        <v>21</v>
      </c>
      <c r="G172" s="4">
        <v>0</v>
      </c>
      <c r="H172" s="4">
        <v>0</v>
      </c>
      <c r="I172" s="11">
        <f>Table13[[#This Row],[Age]]/$E$1</f>
        <v>0.4375</v>
      </c>
      <c r="J172" s="11">
        <f>LOG10(Table13[[#This Row],[Fare]]+1)</f>
        <v>1.3424226808222062</v>
      </c>
      <c r="K172" s="4">
        <f>IF(Table13[[#This Row],[Pclass]]=1,1,0)</f>
        <v>0</v>
      </c>
      <c r="L172" s="4">
        <f>IF(Table13[[#This Row],[Pclass]]=2,1,0)</f>
        <v>1</v>
      </c>
      <c r="M172" s="4">
        <f>IF(Table13[[#This Row],[Embarked]]="S",1,0)</f>
        <v>1</v>
      </c>
      <c r="N172" s="4">
        <f>IF(Table13[[#This Row],[Embarked]]="C",1,0)</f>
        <v>0</v>
      </c>
      <c r="O172" s="4">
        <f>IF(Table13[[#This Row],[Sex]]="male",1,0)</f>
        <v>0</v>
      </c>
      <c r="P172" s="4">
        <v>1</v>
      </c>
      <c r="AC172" s="12">
        <f>SUMPRODUCT(Table13[[#This Row],[SibSp]:[Ones]],$R$4:$AA$4)</f>
        <v>0.74935272662251151</v>
      </c>
      <c r="AD172" s="11">
        <f>(AC172-Table13[[#This Row],[Survived]])^2</f>
        <v>6.2824055651569455E-2</v>
      </c>
      <c r="AE172" s="11"/>
    </row>
    <row r="173" spans="1:31" x14ac:dyDescent="0.25">
      <c r="A173" s="4">
        <v>0</v>
      </c>
      <c r="B173" s="4" t="s">
        <v>9</v>
      </c>
      <c r="C173" s="4">
        <v>3</v>
      </c>
      <c r="D173" s="4" t="s">
        <v>8</v>
      </c>
      <c r="E173" s="4">
        <v>22</v>
      </c>
      <c r="F173" s="5">
        <v>7.25</v>
      </c>
      <c r="G173" s="4">
        <v>0</v>
      </c>
      <c r="H173" s="4">
        <v>0</v>
      </c>
      <c r="I173" s="11">
        <f>Table13[[#This Row],[Age]]/$E$1</f>
        <v>0.27500000000000002</v>
      </c>
      <c r="J173" s="11">
        <f>LOG10(Table13[[#This Row],[Fare]]+1)</f>
        <v>0.91645394854992512</v>
      </c>
      <c r="K173" s="4">
        <f>IF(Table13[[#This Row],[Pclass]]=1,1,0)</f>
        <v>0</v>
      </c>
      <c r="L173" s="4">
        <f>IF(Table13[[#This Row],[Pclass]]=2,1,0)</f>
        <v>0</v>
      </c>
      <c r="M173" s="4">
        <f>IF(Table13[[#This Row],[Embarked]]="S",1,0)</f>
        <v>1</v>
      </c>
      <c r="N173" s="4">
        <f>IF(Table13[[#This Row],[Embarked]]="C",1,0)</f>
        <v>0</v>
      </c>
      <c r="O173" s="4">
        <f>IF(Table13[[#This Row],[Sex]]="male",1,0)</f>
        <v>1</v>
      </c>
      <c r="P173" s="4">
        <v>1</v>
      </c>
      <c r="AC173" s="12">
        <f>SUMPRODUCT(Table13[[#This Row],[SibSp]:[Ones]],$R$4:$AA$4)</f>
        <v>0.14590177981601793</v>
      </c>
      <c r="AD173" s="11">
        <f>(AC173-Table13[[#This Row],[Survived]])^2</f>
        <v>2.1287329353481776E-2</v>
      </c>
      <c r="AE173" s="11"/>
    </row>
    <row r="174" spans="1:31" x14ac:dyDescent="0.25">
      <c r="A174" s="4">
        <v>0</v>
      </c>
      <c r="B174" s="4" t="s">
        <v>9</v>
      </c>
      <c r="C174" s="4">
        <v>2</v>
      </c>
      <c r="D174" s="4" t="s">
        <v>8</v>
      </c>
      <c r="E174" s="4">
        <v>30</v>
      </c>
      <c r="F174" s="5">
        <v>13</v>
      </c>
      <c r="G174" s="4">
        <v>0</v>
      </c>
      <c r="H174" s="4">
        <v>0</v>
      </c>
      <c r="I174" s="11">
        <f>Table13[[#This Row],[Age]]/$E$1</f>
        <v>0.375</v>
      </c>
      <c r="J174" s="11">
        <f>LOG10(Table13[[#This Row],[Fare]]+1)</f>
        <v>1.146128035678238</v>
      </c>
      <c r="K174" s="4">
        <f>IF(Table13[[#This Row],[Pclass]]=1,1,0)</f>
        <v>0</v>
      </c>
      <c r="L174" s="4">
        <f>IF(Table13[[#This Row],[Pclass]]=2,1,0)</f>
        <v>1</v>
      </c>
      <c r="M174" s="4">
        <f>IF(Table13[[#This Row],[Embarked]]="S",1,0)</f>
        <v>1</v>
      </c>
      <c r="N174" s="4">
        <f>IF(Table13[[#This Row],[Embarked]]="C",1,0)</f>
        <v>0</v>
      </c>
      <c r="O174" s="4">
        <f>IF(Table13[[#This Row],[Sex]]="male",1,0)</f>
        <v>1</v>
      </c>
      <c r="P174" s="4">
        <v>1</v>
      </c>
      <c r="AC174" s="12">
        <f>SUMPRODUCT(Table13[[#This Row],[SibSp]:[Ones]],$R$4:$AA$4)</f>
        <v>0.28872544411459067</v>
      </c>
      <c r="AD174" s="11">
        <f>(AC174-Table13[[#This Row],[Survived]])^2</f>
        <v>8.3362382079167616E-2</v>
      </c>
      <c r="AE174" s="11"/>
    </row>
    <row r="175" spans="1:31" x14ac:dyDescent="0.25">
      <c r="A175" s="4">
        <v>1</v>
      </c>
      <c r="B175" s="4" t="s">
        <v>11</v>
      </c>
      <c r="C175" s="4">
        <v>1</v>
      </c>
      <c r="D175" s="4" t="s">
        <v>10</v>
      </c>
      <c r="E175" s="4">
        <v>31</v>
      </c>
      <c r="F175" s="5">
        <v>113.27500000000001</v>
      </c>
      <c r="G175" s="4">
        <v>1</v>
      </c>
      <c r="H175" s="4">
        <v>0</v>
      </c>
      <c r="I175" s="11">
        <f>Table13[[#This Row],[Age]]/$E$1</f>
        <v>0.38750000000000001</v>
      </c>
      <c r="J175" s="11">
        <f>LOG10(Table13[[#This Row],[Fare]]+1)</f>
        <v>2.0579512299613683</v>
      </c>
      <c r="K175" s="4">
        <f>IF(Table13[[#This Row],[Pclass]]=1,1,0)</f>
        <v>1</v>
      </c>
      <c r="L175" s="4">
        <f>IF(Table13[[#This Row],[Pclass]]=2,1,0)</f>
        <v>0</v>
      </c>
      <c r="M175" s="4">
        <f>IF(Table13[[#This Row],[Embarked]]="S",1,0)</f>
        <v>0</v>
      </c>
      <c r="N175" s="4">
        <f>IF(Table13[[#This Row],[Embarked]]="C",1,0)</f>
        <v>1</v>
      </c>
      <c r="O175" s="4">
        <f>IF(Table13[[#This Row],[Sex]]="male",1,0)</f>
        <v>0</v>
      </c>
      <c r="P175" s="4">
        <v>1</v>
      </c>
      <c r="AC175" s="12">
        <f>SUMPRODUCT(Table13[[#This Row],[SibSp]:[Ones]],$R$4:$AA$4)</f>
        <v>0.99076320733456025</v>
      </c>
      <c r="AD175" s="11">
        <f>(AC175-Table13[[#This Row],[Survived]])^2</f>
        <v>8.5318338744321613E-5</v>
      </c>
      <c r="AE175" s="11"/>
    </row>
    <row r="176" spans="1:31" x14ac:dyDescent="0.25">
      <c r="A176" s="4">
        <v>1</v>
      </c>
      <c r="B176" s="4" t="s">
        <v>9</v>
      </c>
      <c r="C176" s="4">
        <v>3</v>
      </c>
      <c r="D176" s="4" t="s">
        <v>10</v>
      </c>
      <c r="E176" s="4">
        <v>27</v>
      </c>
      <c r="F176" s="5">
        <v>7.9249999999999998</v>
      </c>
      <c r="G176" s="4">
        <v>0</v>
      </c>
      <c r="H176" s="4">
        <v>0</v>
      </c>
      <c r="I176" s="11">
        <f>Table13[[#This Row],[Age]]/$E$1</f>
        <v>0.33750000000000002</v>
      </c>
      <c r="J176" s="11">
        <f>LOG10(Table13[[#This Row],[Fare]]+1)</f>
        <v>0.95060822478423079</v>
      </c>
      <c r="K176" s="4">
        <f>IF(Table13[[#This Row],[Pclass]]=1,1,0)</f>
        <v>0</v>
      </c>
      <c r="L176" s="4">
        <f>IF(Table13[[#This Row],[Pclass]]=2,1,0)</f>
        <v>0</v>
      </c>
      <c r="M176" s="4">
        <f>IF(Table13[[#This Row],[Embarked]]="S",1,0)</f>
        <v>1</v>
      </c>
      <c r="N176" s="4">
        <f>IF(Table13[[#This Row],[Embarked]]="C",1,0)</f>
        <v>0</v>
      </c>
      <c r="O176" s="4">
        <f>IF(Table13[[#This Row],[Sex]]="male",1,0)</f>
        <v>0</v>
      </c>
      <c r="P176" s="4">
        <v>1</v>
      </c>
      <c r="AC176" s="12">
        <f>SUMPRODUCT(Table13[[#This Row],[SibSp]:[Ones]],$R$4:$AA$4)</f>
        <v>0.59862503829666225</v>
      </c>
      <c r="AD176" s="11">
        <f>(AC176-Table13[[#This Row],[Survived]])^2</f>
        <v>0.16110185988235584</v>
      </c>
      <c r="AE176" s="11"/>
    </row>
    <row r="177" spans="1:31" x14ac:dyDescent="0.25">
      <c r="A177" s="4">
        <v>0</v>
      </c>
      <c r="B177" s="4" t="s">
        <v>9</v>
      </c>
      <c r="C177" s="4">
        <v>2</v>
      </c>
      <c r="D177" s="4" t="s">
        <v>8</v>
      </c>
      <c r="E177" s="4">
        <v>42</v>
      </c>
      <c r="F177" s="5">
        <v>27</v>
      </c>
      <c r="G177" s="4">
        <v>1</v>
      </c>
      <c r="H177" s="4">
        <v>0</v>
      </c>
      <c r="I177" s="11">
        <f>Table13[[#This Row],[Age]]/$E$1</f>
        <v>0.52500000000000002</v>
      </c>
      <c r="J177" s="11">
        <f>LOG10(Table13[[#This Row],[Fare]]+1)</f>
        <v>1.4471580313422192</v>
      </c>
      <c r="K177" s="4">
        <f>IF(Table13[[#This Row],[Pclass]]=1,1,0)</f>
        <v>0</v>
      </c>
      <c r="L177" s="4">
        <f>IF(Table13[[#This Row],[Pclass]]=2,1,0)</f>
        <v>1</v>
      </c>
      <c r="M177" s="4">
        <f>IF(Table13[[#This Row],[Embarked]]="S",1,0)</f>
        <v>1</v>
      </c>
      <c r="N177" s="4">
        <f>IF(Table13[[#This Row],[Embarked]]="C",1,0)</f>
        <v>0</v>
      </c>
      <c r="O177" s="4">
        <f>IF(Table13[[#This Row],[Sex]]="male",1,0)</f>
        <v>1</v>
      </c>
      <c r="P177" s="4">
        <v>1</v>
      </c>
      <c r="AC177" s="12">
        <f>SUMPRODUCT(Table13[[#This Row],[SibSp]:[Ones]],$R$4:$AA$4)</f>
        <v>0.17164936176843126</v>
      </c>
      <c r="AD177" s="11">
        <f>(AC177-Table13[[#This Row],[Survived]])^2</f>
        <v>2.9463503395509794E-2</v>
      </c>
      <c r="AE177" s="11"/>
    </row>
    <row r="178" spans="1:31" x14ac:dyDescent="0.25">
      <c r="A178" s="4">
        <v>1</v>
      </c>
      <c r="B178" s="4" t="s">
        <v>11</v>
      </c>
      <c r="C178" s="4">
        <v>1</v>
      </c>
      <c r="D178" s="4" t="s">
        <v>10</v>
      </c>
      <c r="E178" s="4">
        <v>32</v>
      </c>
      <c r="F178" s="5">
        <v>76.291700000000006</v>
      </c>
      <c r="G178" s="4">
        <v>0</v>
      </c>
      <c r="H178" s="4">
        <v>0</v>
      </c>
      <c r="I178" s="11">
        <f>Table13[[#This Row],[Age]]/$E$1</f>
        <v>0.4</v>
      </c>
      <c r="J178" s="11">
        <f>LOG10(Table13[[#This Row],[Fare]]+1)</f>
        <v>1.8881328595362299</v>
      </c>
      <c r="K178" s="4">
        <f>IF(Table13[[#This Row],[Pclass]]=1,1,0)</f>
        <v>1</v>
      </c>
      <c r="L178" s="4">
        <f>IF(Table13[[#This Row],[Pclass]]=2,1,0)</f>
        <v>0</v>
      </c>
      <c r="M178" s="4">
        <f>IF(Table13[[#This Row],[Embarked]]="S",1,0)</f>
        <v>0</v>
      </c>
      <c r="N178" s="4">
        <f>IF(Table13[[#This Row],[Embarked]]="C",1,0)</f>
        <v>1</v>
      </c>
      <c r="O178" s="4">
        <f>IF(Table13[[#This Row],[Sex]]="male",1,0)</f>
        <v>0</v>
      </c>
      <c r="P178" s="4">
        <v>1</v>
      </c>
      <c r="AC178" s="12">
        <f>SUMPRODUCT(Table13[[#This Row],[SibSp]:[Ones]],$R$4:$AA$4)</f>
        <v>1.0310177496537851</v>
      </c>
      <c r="AD178" s="11">
        <f>(AC178-Table13[[#This Row],[Survived]])^2</f>
        <v>9.6210079358488695E-4</v>
      </c>
      <c r="AE178" s="11"/>
    </row>
    <row r="179" spans="1:31" x14ac:dyDescent="0.25">
      <c r="A179" s="4">
        <v>0</v>
      </c>
      <c r="B179" s="4" t="s">
        <v>9</v>
      </c>
      <c r="C179" s="4">
        <v>2</v>
      </c>
      <c r="D179" s="4" t="s">
        <v>8</v>
      </c>
      <c r="E179" s="4">
        <v>30</v>
      </c>
      <c r="F179" s="5">
        <v>10.5</v>
      </c>
      <c r="G179" s="4">
        <v>0</v>
      </c>
      <c r="H179" s="4">
        <v>0</v>
      </c>
      <c r="I179" s="11">
        <f>Table13[[#This Row],[Age]]/$E$1</f>
        <v>0.375</v>
      </c>
      <c r="J179" s="11">
        <f>LOG10(Table13[[#This Row],[Fare]]+1)</f>
        <v>1.0606978403536116</v>
      </c>
      <c r="K179" s="4">
        <f>IF(Table13[[#This Row],[Pclass]]=1,1,0)</f>
        <v>0</v>
      </c>
      <c r="L179" s="4">
        <f>IF(Table13[[#This Row],[Pclass]]=2,1,0)</f>
        <v>1</v>
      </c>
      <c r="M179" s="4">
        <f>IF(Table13[[#This Row],[Embarked]]="S",1,0)</f>
        <v>1</v>
      </c>
      <c r="N179" s="4">
        <f>IF(Table13[[#This Row],[Embarked]]="C",1,0)</f>
        <v>0</v>
      </c>
      <c r="O179" s="4">
        <f>IF(Table13[[#This Row],[Sex]]="male",1,0)</f>
        <v>1</v>
      </c>
      <c r="P179" s="4">
        <v>1</v>
      </c>
      <c r="AC179" s="12">
        <f>SUMPRODUCT(Table13[[#This Row],[SibSp]:[Ones]],$R$4:$AA$4)</f>
        <v>0.28456089014791625</v>
      </c>
      <c r="AD179" s="11">
        <f>(AC179-Table13[[#This Row],[Survived]])^2</f>
        <v>8.0974900201774461E-2</v>
      </c>
      <c r="AE179" s="11"/>
    </row>
    <row r="180" spans="1:31" x14ac:dyDescent="0.25">
      <c r="A180" s="4">
        <v>1</v>
      </c>
      <c r="B180" s="4" t="s">
        <v>9</v>
      </c>
      <c r="C180" s="4">
        <v>3</v>
      </c>
      <c r="D180" s="4" t="s">
        <v>8</v>
      </c>
      <c r="E180" s="4">
        <v>16</v>
      </c>
      <c r="F180" s="5">
        <v>8.0500000000000007</v>
      </c>
      <c r="G180" s="4">
        <v>0</v>
      </c>
      <c r="H180" s="4">
        <v>0</v>
      </c>
      <c r="I180" s="11">
        <f>Table13[[#This Row],[Age]]/$E$1</f>
        <v>0.2</v>
      </c>
      <c r="J180" s="11">
        <f>LOG10(Table13[[#This Row],[Fare]]+1)</f>
        <v>0.9566485792052033</v>
      </c>
      <c r="K180" s="4">
        <f>IF(Table13[[#This Row],[Pclass]]=1,1,0)</f>
        <v>0</v>
      </c>
      <c r="L180" s="4">
        <f>IF(Table13[[#This Row],[Pclass]]=2,1,0)</f>
        <v>0</v>
      </c>
      <c r="M180" s="4">
        <f>IF(Table13[[#This Row],[Embarked]]="S",1,0)</f>
        <v>1</v>
      </c>
      <c r="N180" s="4">
        <f>IF(Table13[[#This Row],[Embarked]]="C",1,0)</f>
        <v>0</v>
      </c>
      <c r="O180" s="4">
        <f>IF(Table13[[#This Row],[Sex]]="male",1,0)</f>
        <v>1</v>
      </c>
      <c r="P180" s="4">
        <v>1</v>
      </c>
      <c r="AC180" s="12">
        <f>SUMPRODUCT(Table13[[#This Row],[SibSp]:[Ones]],$R$4:$AA$4)</f>
        <v>0.18626942682582037</v>
      </c>
      <c r="AD180" s="11">
        <f>(AC180-Table13[[#This Row],[Survived]])^2</f>
        <v>0.66215744571837887</v>
      </c>
      <c r="AE180" s="11"/>
    </row>
    <row r="181" spans="1:31" x14ac:dyDescent="0.25">
      <c r="A181" s="4">
        <v>0</v>
      </c>
      <c r="B181" s="4" t="s">
        <v>9</v>
      </c>
      <c r="C181" s="4">
        <v>2</v>
      </c>
      <c r="D181" s="4" t="s">
        <v>8</v>
      </c>
      <c r="E181" s="4">
        <v>27</v>
      </c>
      <c r="F181" s="5">
        <v>13</v>
      </c>
      <c r="G181" s="4">
        <v>0</v>
      </c>
      <c r="H181" s="4">
        <v>0</v>
      </c>
      <c r="I181" s="11">
        <f>Table13[[#This Row],[Age]]/$E$1</f>
        <v>0.33750000000000002</v>
      </c>
      <c r="J181" s="11">
        <f>LOG10(Table13[[#This Row],[Fare]]+1)</f>
        <v>1.146128035678238</v>
      </c>
      <c r="K181" s="4">
        <f>IF(Table13[[#This Row],[Pclass]]=1,1,0)</f>
        <v>0</v>
      </c>
      <c r="L181" s="4">
        <f>IF(Table13[[#This Row],[Pclass]]=2,1,0)</f>
        <v>1</v>
      </c>
      <c r="M181" s="4">
        <f>IF(Table13[[#This Row],[Embarked]]="S",1,0)</f>
        <v>1</v>
      </c>
      <c r="N181" s="4">
        <f>IF(Table13[[#This Row],[Embarked]]="C",1,0)</f>
        <v>0</v>
      </c>
      <c r="O181" s="4">
        <f>IF(Table13[[#This Row],[Sex]]="male",1,0)</f>
        <v>1</v>
      </c>
      <c r="P181" s="4">
        <v>1</v>
      </c>
      <c r="AC181" s="12">
        <f>SUMPRODUCT(Table13[[#This Row],[SibSp]:[Ones]],$R$4:$AA$4)</f>
        <v>0.30792956303203084</v>
      </c>
      <c r="AD181" s="11">
        <f>(AC181-Table13[[#This Row],[Survived]])^2</f>
        <v>9.4820615789097451E-2</v>
      </c>
      <c r="AE181" s="11"/>
    </row>
    <row r="182" spans="1:31" x14ac:dyDescent="0.25">
      <c r="A182" s="4">
        <v>0</v>
      </c>
      <c r="B182" s="4" t="s">
        <v>9</v>
      </c>
      <c r="C182" s="4">
        <v>3</v>
      </c>
      <c r="D182" s="4" t="s">
        <v>8</v>
      </c>
      <c r="E182" s="4">
        <v>51</v>
      </c>
      <c r="F182" s="5">
        <v>8.0500000000000007</v>
      </c>
      <c r="G182" s="4">
        <v>0</v>
      </c>
      <c r="H182" s="4">
        <v>0</v>
      </c>
      <c r="I182" s="11">
        <f>Table13[[#This Row],[Age]]/$E$1</f>
        <v>0.63749999999999996</v>
      </c>
      <c r="J182" s="11">
        <f>LOG10(Table13[[#This Row],[Fare]]+1)</f>
        <v>0.9566485792052033</v>
      </c>
      <c r="K182" s="4">
        <f>IF(Table13[[#This Row],[Pclass]]=1,1,0)</f>
        <v>0</v>
      </c>
      <c r="L182" s="4">
        <f>IF(Table13[[#This Row],[Pclass]]=2,1,0)</f>
        <v>0</v>
      </c>
      <c r="M182" s="4">
        <f>IF(Table13[[#This Row],[Embarked]]="S",1,0)</f>
        <v>1</v>
      </c>
      <c r="N182" s="4">
        <f>IF(Table13[[#This Row],[Embarked]]="C",1,0)</f>
        <v>0</v>
      </c>
      <c r="O182" s="4">
        <f>IF(Table13[[#This Row],[Sex]]="male",1,0)</f>
        <v>1</v>
      </c>
      <c r="P182" s="4">
        <v>1</v>
      </c>
      <c r="AC182" s="12">
        <f>SUMPRODUCT(Table13[[#This Row],[SibSp]:[Ones]],$R$4:$AA$4)</f>
        <v>-3.7778627210981686E-2</v>
      </c>
      <c r="AD182" s="11">
        <f>(AC182-Table13[[#This Row],[Survived]])^2</f>
        <v>1.4272246739463258E-3</v>
      </c>
      <c r="AE182" s="11"/>
    </row>
    <row r="183" spans="1:31" x14ac:dyDescent="0.25">
      <c r="A183" s="4">
        <v>1</v>
      </c>
      <c r="B183" s="4" t="s">
        <v>9</v>
      </c>
      <c r="C183" s="4">
        <v>1</v>
      </c>
      <c r="D183" s="4" t="s">
        <v>8</v>
      </c>
      <c r="E183" s="4">
        <v>38</v>
      </c>
      <c r="F183" s="5">
        <v>90</v>
      </c>
      <c r="G183" s="4">
        <v>1</v>
      </c>
      <c r="H183" s="4">
        <v>0</v>
      </c>
      <c r="I183" s="11">
        <f>Table13[[#This Row],[Age]]/$E$1</f>
        <v>0.47499999999999998</v>
      </c>
      <c r="J183" s="11">
        <f>LOG10(Table13[[#This Row],[Fare]]+1)</f>
        <v>1.9590413923210936</v>
      </c>
      <c r="K183" s="4">
        <f>IF(Table13[[#This Row],[Pclass]]=1,1,0)</f>
        <v>1</v>
      </c>
      <c r="L183" s="4">
        <f>IF(Table13[[#This Row],[Pclass]]=2,1,0)</f>
        <v>0</v>
      </c>
      <c r="M183" s="4">
        <f>IF(Table13[[#This Row],[Embarked]]="S",1,0)</f>
        <v>1</v>
      </c>
      <c r="N183" s="4">
        <f>IF(Table13[[#This Row],[Embarked]]="C",1,0)</f>
        <v>0</v>
      </c>
      <c r="O183" s="4">
        <f>IF(Table13[[#This Row],[Sex]]="male",1,0)</f>
        <v>1</v>
      </c>
      <c r="P183" s="4">
        <v>1</v>
      </c>
      <c r="AC183" s="12">
        <f>SUMPRODUCT(Table13[[#This Row],[SibSp]:[Ones]],$R$4:$AA$4)</f>
        <v>0.39197135007437256</v>
      </c>
      <c r="AD183" s="11">
        <f>(AC183-Table13[[#This Row],[Survived]])^2</f>
        <v>0.36969883913038121</v>
      </c>
      <c r="AE183" s="11"/>
    </row>
    <row r="184" spans="1:31" x14ac:dyDescent="0.25">
      <c r="A184" s="4">
        <v>0</v>
      </c>
      <c r="B184" s="4" t="s">
        <v>9</v>
      </c>
      <c r="C184" s="4">
        <v>3</v>
      </c>
      <c r="D184" s="4" t="s">
        <v>8</v>
      </c>
      <c r="E184" s="4">
        <v>22</v>
      </c>
      <c r="F184" s="5">
        <v>9.35</v>
      </c>
      <c r="G184" s="4">
        <v>0</v>
      </c>
      <c r="H184" s="4">
        <v>0</v>
      </c>
      <c r="I184" s="11">
        <f>Table13[[#This Row],[Age]]/$E$1</f>
        <v>0.27500000000000002</v>
      </c>
      <c r="J184" s="11">
        <f>LOG10(Table13[[#This Row],[Fare]]+1)</f>
        <v>1.0149403497929366</v>
      </c>
      <c r="K184" s="4">
        <f>IF(Table13[[#This Row],[Pclass]]=1,1,0)</f>
        <v>0</v>
      </c>
      <c r="L184" s="4">
        <f>IF(Table13[[#This Row],[Pclass]]=2,1,0)</f>
        <v>0</v>
      </c>
      <c r="M184" s="4">
        <f>IF(Table13[[#This Row],[Embarked]]="S",1,0)</f>
        <v>1</v>
      </c>
      <c r="N184" s="4">
        <f>IF(Table13[[#This Row],[Embarked]]="C",1,0)</f>
        <v>0</v>
      </c>
      <c r="O184" s="4">
        <f>IF(Table13[[#This Row],[Sex]]="male",1,0)</f>
        <v>1</v>
      </c>
      <c r="P184" s="4">
        <v>1</v>
      </c>
      <c r="AC184" s="12">
        <f>SUMPRODUCT(Table13[[#This Row],[SibSp]:[Ones]],$R$4:$AA$4)</f>
        <v>0.15070279813748544</v>
      </c>
      <c r="AD184" s="11">
        <f>(AC184-Table13[[#This Row],[Survived]])^2</f>
        <v>2.2711333366467686E-2</v>
      </c>
      <c r="AE184" s="11"/>
    </row>
    <row r="185" spans="1:31" x14ac:dyDescent="0.25">
      <c r="A185" s="4">
        <v>1</v>
      </c>
      <c r="B185" s="4" t="s">
        <v>9</v>
      </c>
      <c r="C185" s="4">
        <v>2</v>
      </c>
      <c r="D185" s="4" t="s">
        <v>8</v>
      </c>
      <c r="E185" s="4">
        <v>19</v>
      </c>
      <c r="F185" s="5">
        <v>10.5</v>
      </c>
      <c r="G185" s="4">
        <v>0</v>
      </c>
      <c r="H185" s="4">
        <v>0</v>
      </c>
      <c r="I185" s="11">
        <f>Table13[[#This Row],[Age]]/$E$1</f>
        <v>0.23749999999999999</v>
      </c>
      <c r="J185" s="11">
        <f>LOG10(Table13[[#This Row],[Fare]]+1)</f>
        <v>1.0606978403536116</v>
      </c>
      <c r="K185" s="4">
        <f>IF(Table13[[#This Row],[Pclass]]=1,1,0)</f>
        <v>0</v>
      </c>
      <c r="L185" s="4">
        <f>IF(Table13[[#This Row],[Pclass]]=2,1,0)</f>
        <v>1</v>
      </c>
      <c r="M185" s="4">
        <f>IF(Table13[[#This Row],[Embarked]]="S",1,0)</f>
        <v>1</v>
      </c>
      <c r="N185" s="4">
        <f>IF(Table13[[#This Row],[Embarked]]="C",1,0)</f>
        <v>0</v>
      </c>
      <c r="O185" s="4">
        <f>IF(Table13[[#This Row],[Sex]]="male",1,0)</f>
        <v>1</v>
      </c>
      <c r="P185" s="4">
        <v>1</v>
      </c>
      <c r="AC185" s="12">
        <f>SUMPRODUCT(Table13[[#This Row],[SibSp]:[Ones]],$R$4:$AA$4)</f>
        <v>0.35497599284519693</v>
      </c>
      <c r="AD185" s="11">
        <f>(AC185-Table13[[#This Row],[Survived]])^2</f>
        <v>0.41605596980603937</v>
      </c>
      <c r="AE185" s="11"/>
    </row>
    <row r="186" spans="1:31" x14ac:dyDescent="0.25">
      <c r="A186" s="4">
        <v>0</v>
      </c>
      <c r="B186" s="4" t="s">
        <v>9</v>
      </c>
      <c r="C186" s="4">
        <v>3</v>
      </c>
      <c r="D186" s="4" t="s">
        <v>8</v>
      </c>
      <c r="E186" s="4">
        <v>20.5</v>
      </c>
      <c r="F186" s="5">
        <v>7.25</v>
      </c>
      <c r="G186" s="4">
        <v>0</v>
      </c>
      <c r="H186" s="4">
        <v>0</v>
      </c>
      <c r="I186" s="11">
        <f>Table13[[#This Row],[Age]]/$E$1</f>
        <v>0.25624999999999998</v>
      </c>
      <c r="J186" s="11">
        <f>LOG10(Table13[[#This Row],[Fare]]+1)</f>
        <v>0.91645394854992512</v>
      </c>
      <c r="K186" s="4">
        <f>IF(Table13[[#This Row],[Pclass]]=1,1,0)</f>
        <v>0</v>
      </c>
      <c r="L186" s="4">
        <f>IF(Table13[[#This Row],[Pclass]]=2,1,0)</f>
        <v>0</v>
      </c>
      <c r="M186" s="4">
        <f>IF(Table13[[#This Row],[Embarked]]="S",1,0)</f>
        <v>1</v>
      </c>
      <c r="N186" s="4">
        <f>IF(Table13[[#This Row],[Embarked]]="C",1,0)</f>
        <v>0</v>
      </c>
      <c r="O186" s="4">
        <f>IF(Table13[[#This Row],[Sex]]="male",1,0)</f>
        <v>1</v>
      </c>
      <c r="P186" s="4">
        <v>1</v>
      </c>
      <c r="AC186" s="12">
        <f>SUMPRODUCT(Table13[[#This Row],[SibSp]:[Ones]],$R$4:$AA$4)</f>
        <v>0.1555038392747381</v>
      </c>
      <c r="AD186" s="11">
        <f>(AC186-Table13[[#This Row],[Survived]])^2</f>
        <v>2.4181444029183579E-2</v>
      </c>
      <c r="AE186" s="11"/>
    </row>
    <row r="187" spans="1:31" x14ac:dyDescent="0.25">
      <c r="A187" s="4">
        <v>0</v>
      </c>
      <c r="B187" s="4" t="s">
        <v>9</v>
      </c>
      <c r="C187" s="4">
        <v>2</v>
      </c>
      <c r="D187" s="4" t="s">
        <v>8</v>
      </c>
      <c r="E187" s="4">
        <v>18</v>
      </c>
      <c r="F187" s="5">
        <v>13</v>
      </c>
      <c r="G187" s="4">
        <v>0</v>
      </c>
      <c r="H187" s="4">
        <v>0</v>
      </c>
      <c r="I187" s="11">
        <f>Table13[[#This Row],[Age]]/$E$1</f>
        <v>0.22500000000000001</v>
      </c>
      <c r="J187" s="11">
        <f>LOG10(Table13[[#This Row],[Fare]]+1)</f>
        <v>1.146128035678238</v>
      </c>
      <c r="K187" s="4">
        <f>IF(Table13[[#This Row],[Pclass]]=1,1,0)</f>
        <v>0</v>
      </c>
      <c r="L187" s="4">
        <f>IF(Table13[[#This Row],[Pclass]]=2,1,0)</f>
        <v>1</v>
      </c>
      <c r="M187" s="4">
        <f>IF(Table13[[#This Row],[Embarked]]="S",1,0)</f>
        <v>1</v>
      </c>
      <c r="N187" s="4">
        <f>IF(Table13[[#This Row],[Embarked]]="C",1,0)</f>
        <v>0</v>
      </c>
      <c r="O187" s="4">
        <f>IF(Table13[[#This Row],[Sex]]="male",1,0)</f>
        <v>1</v>
      </c>
      <c r="P187" s="4">
        <v>1</v>
      </c>
      <c r="AC187" s="12">
        <f>SUMPRODUCT(Table13[[#This Row],[SibSp]:[Ones]],$R$4:$AA$4)</f>
        <v>0.36554191978435135</v>
      </c>
      <c r="AD187" s="11">
        <f>(AC187-Table13[[#This Row],[Survived]])^2</f>
        <v>0.13362089511962916</v>
      </c>
      <c r="AE187" s="11"/>
    </row>
    <row r="188" spans="1:31" x14ac:dyDescent="0.25">
      <c r="A188" s="4">
        <v>1</v>
      </c>
      <c r="B188" s="4" t="s">
        <v>9</v>
      </c>
      <c r="C188" s="4">
        <v>1</v>
      </c>
      <c r="D188" s="4" t="s">
        <v>10</v>
      </c>
      <c r="E188" s="4">
        <v>35</v>
      </c>
      <c r="F188" s="5">
        <v>83.474999999999994</v>
      </c>
      <c r="G188" s="4">
        <v>1</v>
      </c>
      <c r="H188" s="4">
        <v>0</v>
      </c>
      <c r="I188" s="11">
        <f>Table13[[#This Row],[Age]]/$E$1</f>
        <v>0.4375</v>
      </c>
      <c r="J188" s="11">
        <f>LOG10(Table13[[#This Row],[Fare]]+1)</f>
        <v>1.9267282004469339</v>
      </c>
      <c r="K188" s="4">
        <f>IF(Table13[[#This Row],[Pclass]]=1,1,0)</f>
        <v>1</v>
      </c>
      <c r="L188" s="4">
        <f>IF(Table13[[#This Row],[Pclass]]=2,1,0)</f>
        <v>0</v>
      </c>
      <c r="M188" s="4">
        <f>IF(Table13[[#This Row],[Embarked]]="S",1,0)</f>
        <v>1</v>
      </c>
      <c r="N188" s="4">
        <f>IF(Table13[[#This Row],[Embarked]]="C",1,0)</f>
        <v>0</v>
      </c>
      <c r="O188" s="4">
        <f>IF(Table13[[#This Row],[Sex]]="male",1,0)</f>
        <v>0</v>
      </c>
      <c r="P188" s="4">
        <v>1</v>
      </c>
      <c r="AC188" s="12">
        <f>SUMPRODUCT(Table13[[#This Row],[SibSp]:[Ones]],$R$4:$AA$4)</f>
        <v>0.89266543401713272</v>
      </c>
      <c r="AD188" s="11">
        <f>(AC188-Table13[[#This Row],[Survived]])^2</f>
        <v>1.152070905473049E-2</v>
      </c>
      <c r="AE188" s="11"/>
    </row>
    <row r="189" spans="1:31" x14ac:dyDescent="0.25">
      <c r="A189" s="4">
        <v>0</v>
      </c>
      <c r="B189" s="4" t="s">
        <v>9</v>
      </c>
      <c r="C189" s="4">
        <v>3</v>
      </c>
      <c r="D189" s="4" t="s">
        <v>8</v>
      </c>
      <c r="E189" s="4">
        <v>29</v>
      </c>
      <c r="F189" s="5">
        <v>7.7750000000000004</v>
      </c>
      <c r="G189" s="4">
        <v>0</v>
      </c>
      <c r="H189" s="4">
        <v>0</v>
      </c>
      <c r="I189" s="11">
        <f>Table13[[#This Row],[Age]]/$E$1</f>
        <v>0.36249999999999999</v>
      </c>
      <c r="J189" s="11">
        <f>LOG10(Table13[[#This Row],[Fare]]+1)</f>
        <v>0.94324712513786169</v>
      </c>
      <c r="K189" s="4">
        <f>IF(Table13[[#This Row],[Pclass]]=1,1,0)</f>
        <v>0</v>
      </c>
      <c r="L189" s="4">
        <f>IF(Table13[[#This Row],[Pclass]]=2,1,0)</f>
        <v>0</v>
      </c>
      <c r="M189" s="4">
        <f>IF(Table13[[#This Row],[Embarked]]="S",1,0)</f>
        <v>1</v>
      </c>
      <c r="N189" s="4">
        <f>IF(Table13[[#This Row],[Embarked]]="C",1,0)</f>
        <v>0</v>
      </c>
      <c r="O189" s="4">
        <f>IF(Table13[[#This Row],[Sex]]="male",1,0)</f>
        <v>1</v>
      </c>
      <c r="P189" s="4">
        <v>1</v>
      </c>
      <c r="AC189" s="12">
        <f>SUMPRODUCT(Table13[[#This Row],[SibSp]:[Ones]],$R$4:$AA$4)</f>
        <v>0.10239828366068549</v>
      </c>
      <c r="AD189" s="11">
        <f>(AC189-Table13[[#This Row],[Survived]])^2</f>
        <v>1.0485408496654207E-2</v>
      </c>
      <c r="AE189" s="11"/>
    </row>
    <row r="190" spans="1:31" x14ac:dyDescent="0.25">
      <c r="A190" s="4">
        <v>0</v>
      </c>
      <c r="B190" s="4" t="s">
        <v>9</v>
      </c>
      <c r="C190" s="4">
        <v>2</v>
      </c>
      <c r="D190" s="4" t="s">
        <v>8</v>
      </c>
      <c r="E190" s="4">
        <v>59</v>
      </c>
      <c r="F190" s="5">
        <v>13.5</v>
      </c>
      <c r="G190" s="4">
        <v>0</v>
      </c>
      <c r="H190" s="4">
        <v>0</v>
      </c>
      <c r="I190" s="11">
        <f>Table13[[#This Row],[Age]]/$E$1</f>
        <v>0.73750000000000004</v>
      </c>
      <c r="J190" s="11">
        <f>LOG10(Table13[[#This Row],[Fare]]+1)</f>
        <v>1.1613680022349748</v>
      </c>
      <c r="K190" s="4">
        <f>IF(Table13[[#This Row],[Pclass]]=1,1,0)</f>
        <v>0</v>
      </c>
      <c r="L190" s="4">
        <f>IF(Table13[[#This Row],[Pclass]]=2,1,0)</f>
        <v>1</v>
      </c>
      <c r="M190" s="4">
        <f>IF(Table13[[#This Row],[Embarked]]="S",1,0)</f>
        <v>1</v>
      </c>
      <c r="N190" s="4">
        <f>IF(Table13[[#This Row],[Embarked]]="C",1,0)</f>
        <v>0</v>
      </c>
      <c r="O190" s="4">
        <f>IF(Table13[[#This Row],[Sex]]="male",1,0)</f>
        <v>1</v>
      </c>
      <c r="P190" s="4">
        <v>1</v>
      </c>
      <c r="AC190" s="12">
        <f>SUMPRODUCT(Table13[[#This Row],[SibSp]:[Ones]],$R$4:$AA$4)</f>
        <v>0.10382854630276117</v>
      </c>
      <c r="AD190" s="11">
        <f>(AC190-Table13[[#This Row],[Survived]])^2</f>
        <v>1.078036702734462E-2</v>
      </c>
      <c r="AE190" s="11"/>
    </row>
    <row r="191" spans="1:31" x14ac:dyDescent="0.25">
      <c r="A191" s="4">
        <v>1</v>
      </c>
      <c r="B191" s="4" t="s">
        <v>9</v>
      </c>
      <c r="C191" s="4">
        <v>3</v>
      </c>
      <c r="D191" s="4" t="s">
        <v>10</v>
      </c>
      <c r="E191" s="4">
        <v>5</v>
      </c>
      <c r="F191" s="5">
        <v>31.387499999999999</v>
      </c>
      <c r="G191" s="4">
        <v>4</v>
      </c>
      <c r="H191" s="4">
        <v>2</v>
      </c>
      <c r="I191" s="11">
        <f>Table13[[#This Row],[Age]]/$E$1</f>
        <v>6.25E-2</v>
      </c>
      <c r="J191" s="11">
        <f>LOG10(Table13[[#This Row],[Fare]]+1)</f>
        <v>1.5103774259938814</v>
      </c>
      <c r="K191" s="4">
        <f>IF(Table13[[#This Row],[Pclass]]=1,1,0)</f>
        <v>0</v>
      </c>
      <c r="L191" s="4">
        <f>IF(Table13[[#This Row],[Pclass]]=2,1,0)</f>
        <v>0</v>
      </c>
      <c r="M191" s="4">
        <f>IF(Table13[[#This Row],[Embarked]]="S",1,0)</f>
        <v>1</v>
      </c>
      <c r="N191" s="4">
        <f>IF(Table13[[#This Row],[Embarked]]="C",1,0)</f>
        <v>0</v>
      </c>
      <c r="O191" s="4">
        <f>IF(Table13[[#This Row],[Sex]]="male",1,0)</f>
        <v>0</v>
      </c>
      <c r="P191" s="4">
        <v>1</v>
      </c>
      <c r="AC191" s="12">
        <f>SUMPRODUCT(Table13[[#This Row],[SibSp]:[Ones]],$R$4:$AA$4)</f>
        <v>0.51915131782237345</v>
      </c>
      <c r="AD191" s="11">
        <f>(AC191-Table13[[#This Row],[Survived]])^2</f>
        <v>0.2312154551519601</v>
      </c>
      <c r="AE191" s="11"/>
    </row>
    <row r="192" spans="1:31" x14ac:dyDescent="0.25">
      <c r="A192" s="4">
        <v>0</v>
      </c>
      <c r="B192" s="4" t="s">
        <v>9</v>
      </c>
      <c r="C192" s="4">
        <v>2</v>
      </c>
      <c r="D192" s="4" t="s">
        <v>8</v>
      </c>
      <c r="E192" s="4">
        <v>24</v>
      </c>
      <c r="F192" s="5">
        <v>10.5</v>
      </c>
      <c r="G192" s="4">
        <v>0</v>
      </c>
      <c r="H192" s="4">
        <v>0</v>
      </c>
      <c r="I192" s="11">
        <f>Table13[[#This Row],[Age]]/$E$1</f>
        <v>0.3</v>
      </c>
      <c r="J192" s="11">
        <f>LOG10(Table13[[#This Row],[Fare]]+1)</f>
        <v>1.0606978403536116</v>
      </c>
      <c r="K192" s="4">
        <f>IF(Table13[[#This Row],[Pclass]]=1,1,0)</f>
        <v>0</v>
      </c>
      <c r="L192" s="4">
        <f>IF(Table13[[#This Row],[Pclass]]=2,1,0)</f>
        <v>1</v>
      </c>
      <c r="M192" s="4">
        <f>IF(Table13[[#This Row],[Embarked]]="S",1,0)</f>
        <v>1</v>
      </c>
      <c r="N192" s="4">
        <f>IF(Table13[[#This Row],[Embarked]]="C",1,0)</f>
        <v>0</v>
      </c>
      <c r="O192" s="4">
        <f>IF(Table13[[#This Row],[Sex]]="male",1,0)</f>
        <v>1</v>
      </c>
      <c r="P192" s="4">
        <v>1</v>
      </c>
      <c r="AC192" s="12">
        <f>SUMPRODUCT(Table13[[#This Row],[SibSp]:[Ones]],$R$4:$AA$4)</f>
        <v>0.32296912798279664</v>
      </c>
      <c r="AD192" s="11">
        <f>(AC192-Table13[[#This Row],[Survived]])^2</f>
        <v>0.10430905762996807</v>
      </c>
      <c r="AE192" s="11"/>
    </row>
    <row r="193" spans="1:31" x14ac:dyDescent="0.25">
      <c r="A193" s="4">
        <v>0</v>
      </c>
      <c r="B193" s="4" t="s">
        <v>9</v>
      </c>
      <c r="C193" s="4">
        <v>2</v>
      </c>
      <c r="D193" s="4" t="s">
        <v>8</v>
      </c>
      <c r="E193" s="4">
        <v>44</v>
      </c>
      <c r="F193" s="5">
        <v>26</v>
      </c>
      <c r="G193" s="4">
        <v>1</v>
      </c>
      <c r="H193" s="4">
        <v>0</v>
      </c>
      <c r="I193" s="11">
        <f>Table13[[#This Row],[Age]]/$E$1</f>
        <v>0.55000000000000004</v>
      </c>
      <c r="J193" s="11">
        <f>LOG10(Table13[[#This Row],[Fare]]+1)</f>
        <v>1.4313637641589874</v>
      </c>
      <c r="K193" s="4">
        <f>IF(Table13[[#This Row],[Pclass]]=1,1,0)</f>
        <v>0</v>
      </c>
      <c r="L193" s="4">
        <f>IF(Table13[[#This Row],[Pclass]]=2,1,0)</f>
        <v>1</v>
      </c>
      <c r="M193" s="4">
        <f>IF(Table13[[#This Row],[Embarked]]="S",1,0)</f>
        <v>1</v>
      </c>
      <c r="N193" s="4">
        <f>IF(Table13[[#This Row],[Embarked]]="C",1,0)</f>
        <v>0</v>
      </c>
      <c r="O193" s="4">
        <f>IF(Table13[[#This Row],[Sex]]="male",1,0)</f>
        <v>1</v>
      </c>
      <c r="P193" s="4">
        <v>1</v>
      </c>
      <c r="AC193" s="12">
        <f>SUMPRODUCT(Table13[[#This Row],[SibSp]:[Ones]],$R$4:$AA$4)</f>
        <v>0.15807667636823863</v>
      </c>
      <c r="AD193" s="11">
        <f>(AC193-Table13[[#This Row],[Survived]])^2</f>
        <v>2.4988235611628853E-2</v>
      </c>
      <c r="AE193" s="11"/>
    </row>
    <row r="194" spans="1:31" x14ac:dyDescent="0.25">
      <c r="A194" s="4">
        <v>1</v>
      </c>
      <c r="B194" s="4" t="s">
        <v>9</v>
      </c>
      <c r="C194" s="4">
        <v>2</v>
      </c>
      <c r="D194" s="4" t="s">
        <v>10</v>
      </c>
      <c r="E194" s="4">
        <v>8</v>
      </c>
      <c r="F194" s="5">
        <v>26.25</v>
      </c>
      <c r="G194" s="4">
        <v>0</v>
      </c>
      <c r="H194" s="4">
        <v>2</v>
      </c>
      <c r="I194" s="11">
        <f>Table13[[#This Row],[Age]]/$E$1</f>
        <v>0.1</v>
      </c>
      <c r="J194" s="11">
        <f>LOG10(Table13[[#This Row],[Fare]]+1)</f>
        <v>1.4353665066126613</v>
      </c>
      <c r="K194" s="4">
        <f>IF(Table13[[#This Row],[Pclass]]=1,1,0)</f>
        <v>0</v>
      </c>
      <c r="L194" s="4">
        <f>IF(Table13[[#This Row],[Pclass]]=2,1,0)</f>
        <v>1</v>
      </c>
      <c r="M194" s="4">
        <f>IF(Table13[[#This Row],[Embarked]]="S",1,0)</f>
        <v>1</v>
      </c>
      <c r="N194" s="4">
        <f>IF(Table13[[#This Row],[Embarked]]="C",1,0)</f>
        <v>0</v>
      </c>
      <c r="O194" s="4">
        <f>IF(Table13[[#This Row],[Sex]]="male",1,0)</f>
        <v>0</v>
      </c>
      <c r="P194" s="4">
        <v>1</v>
      </c>
      <c r="AC194" s="12">
        <f>SUMPRODUCT(Table13[[#This Row],[SibSp]:[Ones]],$R$4:$AA$4)</f>
        <v>0.8988659594379047</v>
      </c>
      <c r="AD194" s="11">
        <f>(AC194-Table13[[#This Row],[Survived]])^2</f>
        <v>1.0228094160415537E-2</v>
      </c>
      <c r="AE194" s="11"/>
    </row>
    <row r="195" spans="1:31" x14ac:dyDescent="0.25">
      <c r="A195" s="4">
        <v>0</v>
      </c>
      <c r="B195" s="4" t="s">
        <v>9</v>
      </c>
      <c r="C195" s="4">
        <v>2</v>
      </c>
      <c r="D195" s="4" t="s">
        <v>8</v>
      </c>
      <c r="E195" s="4">
        <v>19</v>
      </c>
      <c r="F195" s="5">
        <v>10.5</v>
      </c>
      <c r="G195" s="4">
        <v>0</v>
      </c>
      <c r="H195" s="4">
        <v>0</v>
      </c>
      <c r="I195" s="11">
        <f>Table13[[#This Row],[Age]]/$E$1</f>
        <v>0.23749999999999999</v>
      </c>
      <c r="J195" s="11">
        <f>LOG10(Table13[[#This Row],[Fare]]+1)</f>
        <v>1.0606978403536116</v>
      </c>
      <c r="K195" s="4">
        <f>IF(Table13[[#This Row],[Pclass]]=1,1,0)</f>
        <v>0</v>
      </c>
      <c r="L195" s="4">
        <f>IF(Table13[[#This Row],[Pclass]]=2,1,0)</f>
        <v>1</v>
      </c>
      <c r="M195" s="4">
        <f>IF(Table13[[#This Row],[Embarked]]="S",1,0)</f>
        <v>1</v>
      </c>
      <c r="N195" s="4">
        <f>IF(Table13[[#This Row],[Embarked]]="C",1,0)</f>
        <v>0</v>
      </c>
      <c r="O195" s="4">
        <f>IF(Table13[[#This Row],[Sex]]="male",1,0)</f>
        <v>1</v>
      </c>
      <c r="P195" s="4">
        <v>1</v>
      </c>
      <c r="AC195" s="12">
        <f>SUMPRODUCT(Table13[[#This Row],[SibSp]:[Ones]],$R$4:$AA$4)</f>
        <v>0.35497599284519693</v>
      </c>
      <c r="AD195" s="11">
        <f>(AC195-Table13[[#This Row],[Survived]])^2</f>
        <v>0.12600795549643332</v>
      </c>
      <c r="AE195" s="11"/>
    </row>
    <row r="196" spans="1:31" x14ac:dyDescent="0.25">
      <c r="A196" s="4">
        <v>0</v>
      </c>
      <c r="B196" s="4" t="s">
        <v>9</v>
      </c>
      <c r="C196" s="4">
        <v>2</v>
      </c>
      <c r="D196" s="4" t="s">
        <v>8</v>
      </c>
      <c r="E196" s="4">
        <v>33</v>
      </c>
      <c r="F196" s="5">
        <v>12.275</v>
      </c>
      <c r="G196" s="4">
        <v>0</v>
      </c>
      <c r="H196" s="4">
        <v>0</v>
      </c>
      <c r="I196" s="11">
        <f>Table13[[#This Row],[Age]]/$E$1</f>
        <v>0.41249999999999998</v>
      </c>
      <c r="J196" s="11">
        <f>LOG10(Table13[[#This Row],[Fare]]+1)</f>
        <v>1.1230345297535067</v>
      </c>
      <c r="K196" s="4">
        <f>IF(Table13[[#This Row],[Pclass]]=1,1,0)</f>
        <v>0</v>
      </c>
      <c r="L196" s="4">
        <f>IF(Table13[[#This Row],[Pclass]]=2,1,0)</f>
        <v>1</v>
      </c>
      <c r="M196" s="4">
        <f>IF(Table13[[#This Row],[Embarked]]="S",1,0)</f>
        <v>1</v>
      </c>
      <c r="N196" s="4">
        <f>IF(Table13[[#This Row],[Embarked]]="C",1,0)</f>
        <v>0</v>
      </c>
      <c r="O196" s="4">
        <f>IF(Table13[[#This Row],[Sex]]="male",1,0)</f>
        <v>1</v>
      </c>
      <c r="P196" s="4">
        <v>1</v>
      </c>
      <c r="AC196" s="12">
        <f>SUMPRODUCT(Table13[[#This Row],[SibSp]:[Ones]],$R$4:$AA$4)</f>
        <v>0.26839556221208644</v>
      </c>
      <c r="AD196" s="11">
        <f>(AC196-Table13[[#This Row],[Survived]])^2</f>
        <v>7.2036177815141961E-2</v>
      </c>
      <c r="AE196" s="11"/>
    </row>
    <row r="197" spans="1:31" x14ac:dyDescent="0.25">
      <c r="A197" s="4">
        <v>0</v>
      </c>
      <c r="B197" s="4" t="s">
        <v>9</v>
      </c>
      <c r="C197" s="4">
        <v>2</v>
      </c>
      <c r="D197" s="4" t="s">
        <v>8</v>
      </c>
      <c r="E197" s="4">
        <v>29</v>
      </c>
      <c r="F197" s="5">
        <v>10.5</v>
      </c>
      <c r="G197" s="4">
        <v>0</v>
      </c>
      <c r="H197" s="4">
        <v>0</v>
      </c>
      <c r="I197" s="11">
        <f>Table13[[#This Row],[Age]]/$E$1</f>
        <v>0.36249999999999999</v>
      </c>
      <c r="J197" s="11">
        <f>LOG10(Table13[[#This Row],[Fare]]+1)</f>
        <v>1.0606978403536116</v>
      </c>
      <c r="K197" s="4">
        <f>IF(Table13[[#This Row],[Pclass]]=1,1,0)</f>
        <v>0</v>
      </c>
      <c r="L197" s="4">
        <f>IF(Table13[[#This Row],[Pclass]]=2,1,0)</f>
        <v>1</v>
      </c>
      <c r="M197" s="4">
        <f>IF(Table13[[#This Row],[Embarked]]="S",1,0)</f>
        <v>1</v>
      </c>
      <c r="N197" s="4">
        <f>IF(Table13[[#This Row],[Embarked]]="C",1,0)</f>
        <v>0</v>
      </c>
      <c r="O197" s="4">
        <f>IF(Table13[[#This Row],[Sex]]="male",1,0)</f>
        <v>1</v>
      </c>
      <c r="P197" s="4">
        <v>1</v>
      </c>
      <c r="AC197" s="12">
        <f>SUMPRODUCT(Table13[[#This Row],[SibSp]:[Ones]],$R$4:$AA$4)</f>
        <v>0.2909622631203963</v>
      </c>
      <c r="AD197" s="11">
        <f>(AC197-Table13[[#This Row],[Survived]])^2</f>
        <v>8.465903856014273E-2</v>
      </c>
      <c r="AE197" s="11"/>
    </row>
    <row r="198" spans="1:31" x14ac:dyDescent="0.25">
      <c r="A198" s="4">
        <v>0</v>
      </c>
      <c r="B198" s="4" t="s">
        <v>9</v>
      </c>
      <c r="C198" s="4">
        <v>3</v>
      </c>
      <c r="D198" s="4" t="s">
        <v>8</v>
      </c>
      <c r="E198" s="4">
        <v>22</v>
      </c>
      <c r="F198" s="5">
        <v>7.125</v>
      </c>
      <c r="G198" s="4">
        <v>0</v>
      </c>
      <c r="H198" s="4">
        <v>0</v>
      </c>
      <c r="I198" s="11">
        <f>Table13[[#This Row],[Age]]/$E$1</f>
        <v>0.27500000000000002</v>
      </c>
      <c r="J198" s="11">
        <f>LOG10(Table13[[#This Row],[Fare]]+1)</f>
        <v>0.90982336965091204</v>
      </c>
      <c r="K198" s="4">
        <f>IF(Table13[[#This Row],[Pclass]]=1,1,0)</f>
        <v>0</v>
      </c>
      <c r="L198" s="4">
        <f>IF(Table13[[#This Row],[Pclass]]=2,1,0)</f>
        <v>0</v>
      </c>
      <c r="M198" s="4">
        <f>IF(Table13[[#This Row],[Embarked]]="S",1,0)</f>
        <v>1</v>
      </c>
      <c r="N198" s="4">
        <f>IF(Table13[[#This Row],[Embarked]]="C",1,0)</f>
        <v>0</v>
      </c>
      <c r="O198" s="4">
        <f>IF(Table13[[#This Row],[Sex]]="male",1,0)</f>
        <v>1</v>
      </c>
      <c r="P198" s="4">
        <v>1</v>
      </c>
      <c r="AC198" s="12">
        <f>SUMPRODUCT(Table13[[#This Row],[SibSp]:[Ones]],$R$4:$AA$4)</f>
        <v>0.14557855213814241</v>
      </c>
      <c r="AD198" s="11">
        <f>(AC198-Table13[[#This Row],[Survived]])^2</f>
        <v>2.1193114842637851E-2</v>
      </c>
      <c r="AE198" s="11"/>
    </row>
    <row r="199" spans="1:31" x14ac:dyDescent="0.25">
      <c r="A199" s="4">
        <v>0</v>
      </c>
      <c r="B199" s="4" t="s">
        <v>11</v>
      </c>
      <c r="C199" s="4">
        <v>3</v>
      </c>
      <c r="D199" s="4" t="s">
        <v>8</v>
      </c>
      <c r="E199" s="4">
        <v>30</v>
      </c>
      <c r="F199" s="5">
        <v>7.2249999999999996</v>
      </c>
      <c r="G199" s="4">
        <v>0</v>
      </c>
      <c r="H199" s="4">
        <v>0</v>
      </c>
      <c r="I199" s="11">
        <f>Table13[[#This Row],[Age]]/$E$1</f>
        <v>0.375</v>
      </c>
      <c r="J199" s="11">
        <f>LOG10(Table13[[#This Row],[Fare]]+1)</f>
        <v>0.91513590662201194</v>
      </c>
      <c r="K199" s="4">
        <f>IF(Table13[[#This Row],[Pclass]]=1,1,0)</f>
        <v>0</v>
      </c>
      <c r="L199" s="4">
        <f>IF(Table13[[#This Row],[Pclass]]=2,1,0)</f>
        <v>0</v>
      </c>
      <c r="M199" s="4">
        <f>IF(Table13[[#This Row],[Embarked]]="S",1,0)</f>
        <v>0</v>
      </c>
      <c r="N199" s="4">
        <f>IF(Table13[[#This Row],[Embarked]]="C",1,0)</f>
        <v>1</v>
      </c>
      <c r="O199" s="4">
        <f>IF(Table13[[#This Row],[Sex]]="male",1,0)</f>
        <v>1</v>
      </c>
      <c r="P199" s="4">
        <v>1</v>
      </c>
      <c r="AC199" s="12">
        <f>SUMPRODUCT(Table13[[#This Row],[SibSp]:[Ones]],$R$4:$AA$4)</f>
        <v>0.16072196096119928</v>
      </c>
      <c r="AD199" s="11">
        <f>(AC199-Table13[[#This Row],[Survived]])^2</f>
        <v>2.5831548735213268E-2</v>
      </c>
      <c r="AE199" s="11"/>
    </row>
    <row r="200" spans="1:31" x14ac:dyDescent="0.25">
      <c r="A200" s="4">
        <v>0</v>
      </c>
      <c r="B200" s="4" t="s">
        <v>12</v>
      </c>
      <c r="C200" s="4">
        <v>1</v>
      </c>
      <c r="D200" s="4" t="s">
        <v>8</v>
      </c>
      <c r="E200" s="4">
        <v>44</v>
      </c>
      <c r="F200" s="5">
        <v>90</v>
      </c>
      <c r="G200" s="4">
        <v>2</v>
      </c>
      <c r="H200" s="4">
        <v>0</v>
      </c>
      <c r="I200" s="11">
        <f>Table13[[#This Row],[Age]]/$E$1</f>
        <v>0.55000000000000004</v>
      </c>
      <c r="J200" s="11">
        <f>LOG10(Table13[[#This Row],[Fare]]+1)</f>
        <v>1.9590413923210936</v>
      </c>
      <c r="K200" s="4">
        <f>IF(Table13[[#This Row],[Pclass]]=1,1,0)</f>
        <v>1</v>
      </c>
      <c r="L200" s="4">
        <f>IF(Table13[[#This Row],[Pclass]]=2,1,0)</f>
        <v>0</v>
      </c>
      <c r="M200" s="4">
        <f>IF(Table13[[#This Row],[Embarked]]="S",1,0)</f>
        <v>0</v>
      </c>
      <c r="N200" s="4">
        <f>IF(Table13[[#This Row],[Embarked]]="C",1,0)</f>
        <v>0</v>
      </c>
      <c r="O200" s="4">
        <f>IF(Table13[[#This Row],[Sex]]="male",1,0)</f>
        <v>1</v>
      </c>
      <c r="P200" s="4">
        <v>1</v>
      </c>
      <c r="AC200" s="12">
        <f>SUMPRODUCT(Table13[[#This Row],[SibSp]:[Ones]],$R$4:$AA$4)</f>
        <v>0.26790339479544545</v>
      </c>
      <c r="AD200" s="11">
        <f>(AC200-Table13[[#This Row],[Survived]])^2</f>
        <v>7.1772228942924302E-2</v>
      </c>
      <c r="AE200" s="11"/>
    </row>
    <row r="201" spans="1:31" x14ac:dyDescent="0.25">
      <c r="A201" s="4">
        <v>0</v>
      </c>
      <c r="B201" s="4" t="s">
        <v>9</v>
      </c>
      <c r="C201" s="4">
        <v>3</v>
      </c>
      <c r="D201" s="4" t="s">
        <v>10</v>
      </c>
      <c r="E201" s="4">
        <v>25</v>
      </c>
      <c r="F201" s="5">
        <v>7.7750000000000004</v>
      </c>
      <c r="G201" s="4">
        <v>0</v>
      </c>
      <c r="H201" s="4">
        <v>0</v>
      </c>
      <c r="I201" s="11">
        <f>Table13[[#This Row],[Age]]/$E$1</f>
        <v>0.3125</v>
      </c>
      <c r="J201" s="11">
        <f>LOG10(Table13[[#This Row],[Fare]]+1)</f>
        <v>0.94324712513786169</v>
      </c>
      <c r="K201" s="4">
        <f>IF(Table13[[#This Row],[Pclass]]=1,1,0)</f>
        <v>0</v>
      </c>
      <c r="L201" s="4">
        <f>IF(Table13[[#This Row],[Pclass]]=2,1,0)</f>
        <v>0</v>
      </c>
      <c r="M201" s="4">
        <f>IF(Table13[[#This Row],[Embarked]]="S",1,0)</f>
        <v>1</v>
      </c>
      <c r="N201" s="4">
        <f>IF(Table13[[#This Row],[Embarked]]="C",1,0)</f>
        <v>0</v>
      </c>
      <c r="O201" s="4">
        <f>IF(Table13[[#This Row],[Sex]]="male",1,0)</f>
        <v>0</v>
      </c>
      <c r="P201" s="4">
        <v>1</v>
      </c>
      <c r="AC201" s="12">
        <f>SUMPRODUCT(Table13[[#This Row],[SibSp]:[Ones]],$R$4:$AA$4)</f>
        <v>0.61106894511436904</v>
      </c>
      <c r="AD201" s="11">
        <f>(AC201-Table13[[#This Row],[Survived]])^2</f>
        <v>0.37340525568318778</v>
      </c>
      <c r="AE201" s="11"/>
    </row>
    <row r="202" spans="1:31" x14ac:dyDescent="0.25">
      <c r="A202" s="4">
        <v>1</v>
      </c>
      <c r="B202" s="4" t="s">
        <v>9</v>
      </c>
      <c r="C202" s="4">
        <v>2</v>
      </c>
      <c r="D202" s="4" t="s">
        <v>10</v>
      </c>
      <c r="E202" s="4">
        <v>24</v>
      </c>
      <c r="F202" s="5">
        <v>14.5</v>
      </c>
      <c r="G202" s="4">
        <v>0</v>
      </c>
      <c r="H202" s="4">
        <v>2</v>
      </c>
      <c r="I202" s="11">
        <f>Table13[[#This Row],[Age]]/$E$1</f>
        <v>0.3</v>
      </c>
      <c r="J202" s="11">
        <f>LOG10(Table13[[#This Row],[Fare]]+1)</f>
        <v>1.1903316981702914</v>
      </c>
      <c r="K202" s="4">
        <f>IF(Table13[[#This Row],[Pclass]]=1,1,0)</f>
        <v>0</v>
      </c>
      <c r="L202" s="4">
        <f>IF(Table13[[#This Row],[Pclass]]=2,1,0)</f>
        <v>1</v>
      </c>
      <c r="M202" s="4">
        <f>IF(Table13[[#This Row],[Embarked]]="S",1,0)</f>
        <v>1</v>
      </c>
      <c r="N202" s="4">
        <f>IF(Table13[[#This Row],[Embarked]]="C",1,0)</f>
        <v>0</v>
      </c>
      <c r="O202" s="4">
        <f>IF(Table13[[#This Row],[Sex]]="male",1,0)</f>
        <v>0</v>
      </c>
      <c r="P202" s="4">
        <v>1</v>
      </c>
      <c r="AC202" s="12">
        <f>SUMPRODUCT(Table13[[#This Row],[SibSp]:[Ones]],$R$4:$AA$4)</f>
        <v>0.78449902699087548</v>
      </c>
      <c r="AD202" s="11">
        <f>(AC202-Table13[[#This Row],[Survived]])^2</f>
        <v>4.6440669367879411E-2</v>
      </c>
      <c r="AE202" s="11"/>
    </row>
    <row r="203" spans="1:31" x14ac:dyDescent="0.25">
      <c r="A203" s="4">
        <v>1</v>
      </c>
      <c r="B203" s="4" t="s">
        <v>9</v>
      </c>
      <c r="C203" s="4">
        <v>1</v>
      </c>
      <c r="D203" s="4" t="s">
        <v>8</v>
      </c>
      <c r="E203" s="4">
        <v>37</v>
      </c>
      <c r="F203" s="5">
        <v>52.554200000000002</v>
      </c>
      <c r="G203" s="4">
        <v>1</v>
      </c>
      <c r="H203" s="4">
        <v>1</v>
      </c>
      <c r="I203" s="11">
        <f>Table13[[#This Row],[Age]]/$E$1</f>
        <v>0.46250000000000002</v>
      </c>
      <c r="J203" s="11">
        <f>LOG10(Table13[[#This Row],[Fare]]+1)</f>
        <v>1.7287935361444735</v>
      </c>
      <c r="K203" s="4">
        <f>IF(Table13[[#This Row],[Pclass]]=1,1,0)</f>
        <v>1</v>
      </c>
      <c r="L203" s="4">
        <f>IF(Table13[[#This Row],[Pclass]]=2,1,0)</f>
        <v>0</v>
      </c>
      <c r="M203" s="4">
        <f>IF(Table13[[#This Row],[Embarked]]="S",1,0)</f>
        <v>1</v>
      </c>
      <c r="N203" s="4">
        <f>IF(Table13[[#This Row],[Embarked]]="C",1,0)</f>
        <v>0</v>
      </c>
      <c r="O203" s="4">
        <f>IF(Table13[[#This Row],[Sex]]="male",1,0)</f>
        <v>1</v>
      </c>
      <c r="P203" s="4">
        <v>1</v>
      </c>
      <c r="AC203" s="12">
        <f>SUMPRODUCT(Table13[[#This Row],[SibSp]:[Ones]],$R$4:$AA$4)</f>
        <v>0.37322125993761968</v>
      </c>
      <c r="AD203" s="11">
        <f>(AC203-Table13[[#This Row],[Survived]])^2</f>
        <v>0.39285158899418493</v>
      </c>
      <c r="AE203" s="11"/>
    </row>
    <row r="204" spans="1:31" x14ac:dyDescent="0.25">
      <c r="A204" s="4">
        <v>0</v>
      </c>
      <c r="B204" s="4" t="s">
        <v>9</v>
      </c>
      <c r="C204" s="4">
        <v>2</v>
      </c>
      <c r="D204" s="4" t="s">
        <v>8</v>
      </c>
      <c r="E204" s="4">
        <v>54</v>
      </c>
      <c r="F204" s="5">
        <v>26</v>
      </c>
      <c r="G204" s="4">
        <v>1</v>
      </c>
      <c r="H204" s="4">
        <v>0</v>
      </c>
      <c r="I204" s="11">
        <f>Table13[[#This Row],[Age]]/$E$1</f>
        <v>0.67500000000000004</v>
      </c>
      <c r="J204" s="11">
        <f>LOG10(Table13[[#This Row],[Fare]]+1)</f>
        <v>1.4313637641589874</v>
      </c>
      <c r="K204" s="4">
        <f>IF(Table13[[#This Row],[Pclass]]=1,1,0)</f>
        <v>0</v>
      </c>
      <c r="L204" s="4">
        <f>IF(Table13[[#This Row],[Pclass]]=2,1,0)</f>
        <v>1</v>
      </c>
      <c r="M204" s="4">
        <f>IF(Table13[[#This Row],[Embarked]]="S",1,0)</f>
        <v>1</v>
      </c>
      <c r="N204" s="4">
        <f>IF(Table13[[#This Row],[Embarked]]="C",1,0)</f>
        <v>0</v>
      </c>
      <c r="O204" s="4">
        <f>IF(Table13[[#This Row],[Sex]]="male",1,0)</f>
        <v>1</v>
      </c>
      <c r="P204" s="4">
        <v>1</v>
      </c>
      <c r="AC204" s="12">
        <f>SUMPRODUCT(Table13[[#This Row],[SibSp]:[Ones]],$R$4:$AA$4)</f>
        <v>9.4062946643438061E-2</v>
      </c>
      <c r="AD204" s="11">
        <f>(AC204-Table13[[#This Row],[Survived]])^2</f>
        <v>8.8478379312462753E-3</v>
      </c>
      <c r="AE204" s="11"/>
    </row>
    <row r="205" spans="1:31" x14ac:dyDescent="0.25">
      <c r="A205" s="4">
        <v>0</v>
      </c>
      <c r="B205" s="4" t="s">
        <v>9</v>
      </c>
      <c r="C205" s="4">
        <v>3</v>
      </c>
      <c r="D205" s="4" t="s">
        <v>10</v>
      </c>
      <c r="E205" s="4">
        <v>29</v>
      </c>
      <c r="F205" s="5">
        <v>10.4625</v>
      </c>
      <c r="G205" s="4">
        <v>1</v>
      </c>
      <c r="H205" s="4">
        <v>1</v>
      </c>
      <c r="I205" s="11">
        <f>Table13[[#This Row],[Age]]/$E$1</f>
        <v>0.36249999999999999</v>
      </c>
      <c r="J205" s="11">
        <f>LOG10(Table13[[#This Row],[Fare]]+1)</f>
        <v>1.0592793486780776</v>
      </c>
      <c r="K205" s="4">
        <f>IF(Table13[[#This Row],[Pclass]]=1,1,0)</f>
        <v>0</v>
      </c>
      <c r="L205" s="4">
        <f>IF(Table13[[#This Row],[Pclass]]=2,1,0)</f>
        <v>0</v>
      </c>
      <c r="M205" s="4">
        <f>IF(Table13[[#This Row],[Embarked]]="S",1,0)</f>
        <v>1</v>
      </c>
      <c r="N205" s="4">
        <f>IF(Table13[[#This Row],[Embarked]]="C",1,0)</f>
        <v>0</v>
      </c>
      <c r="O205" s="4">
        <f>IF(Table13[[#This Row],[Sex]]="male",1,0)</f>
        <v>0</v>
      </c>
      <c r="P205" s="4">
        <v>1</v>
      </c>
      <c r="AC205" s="12">
        <f>SUMPRODUCT(Table13[[#This Row],[SibSp]:[Ones]],$R$4:$AA$4)</f>
        <v>0.52225823602195354</v>
      </c>
      <c r="AD205" s="11">
        <f>(AC205-Table13[[#This Row],[Survived]])^2</f>
        <v>0.27275366509276255</v>
      </c>
      <c r="AE205" s="11"/>
    </row>
    <row r="206" spans="1:31" x14ac:dyDescent="0.25">
      <c r="A206" s="4">
        <v>0</v>
      </c>
      <c r="B206" s="4" t="s">
        <v>9</v>
      </c>
      <c r="C206" s="4">
        <v>1</v>
      </c>
      <c r="D206" s="4" t="s">
        <v>8</v>
      </c>
      <c r="E206" s="4">
        <v>62</v>
      </c>
      <c r="F206" s="5">
        <v>26.55</v>
      </c>
      <c r="G206" s="4">
        <v>0</v>
      </c>
      <c r="H206" s="4">
        <v>0</v>
      </c>
      <c r="I206" s="11">
        <f>Table13[[#This Row],[Age]]/$E$1</f>
        <v>0.77500000000000002</v>
      </c>
      <c r="J206" s="11">
        <f>LOG10(Table13[[#This Row],[Fare]]+1)</f>
        <v>1.4401216031878039</v>
      </c>
      <c r="K206" s="4">
        <f>IF(Table13[[#This Row],[Pclass]]=1,1,0)</f>
        <v>1</v>
      </c>
      <c r="L206" s="4">
        <f>IF(Table13[[#This Row],[Pclass]]=2,1,0)</f>
        <v>0</v>
      </c>
      <c r="M206" s="4">
        <f>IF(Table13[[#This Row],[Embarked]]="S",1,0)</f>
        <v>1</v>
      </c>
      <c r="N206" s="4">
        <f>IF(Table13[[#This Row],[Embarked]]="C",1,0)</f>
        <v>0</v>
      </c>
      <c r="O206" s="4">
        <f>IF(Table13[[#This Row],[Sex]]="male",1,0)</f>
        <v>1</v>
      </c>
      <c r="P206" s="4">
        <v>1</v>
      </c>
      <c r="AC206" s="12">
        <f>SUMPRODUCT(Table13[[#This Row],[SibSp]:[Ones]],$R$4:$AA$4)</f>
        <v>0.26797630660507948</v>
      </c>
      <c r="AD206" s="11">
        <f>(AC206-Table13[[#This Row],[Survived]])^2</f>
        <v>7.1811300901699571E-2</v>
      </c>
      <c r="AE206" s="11"/>
    </row>
    <row r="207" spans="1:31" x14ac:dyDescent="0.25">
      <c r="A207" s="4">
        <v>0</v>
      </c>
      <c r="B207" s="4" t="s">
        <v>9</v>
      </c>
      <c r="C207" s="4">
        <v>3</v>
      </c>
      <c r="D207" s="4" t="s">
        <v>8</v>
      </c>
      <c r="E207" s="4">
        <v>30</v>
      </c>
      <c r="F207" s="5">
        <v>16.100000000000001</v>
      </c>
      <c r="G207" s="4">
        <v>1</v>
      </c>
      <c r="H207" s="4">
        <v>0</v>
      </c>
      <c r="I207" s="11">
        <f>Table13[[#This Row],[Age]]/$E$1</f>
        <v>0.375</v>
      </c>
      <c r="J207" s="11">
        <f>LOG10(Table13[[#This Row],[Fare]]+1)</f>
        <v>1.2329961103921538</v>
      </c>
      <c r="K207" s="4">
        <f>IF(Table13[[#This Row],[Pclass]]=1,1,0)</f>
        <v>0</v>
      </c>
      <c r="L207" s="4">
        <f>IF(Table13[[#This Row],[Pclass]]=2,1,0)</f>
        <v>0</v>
      </c>
      <c r="M207" s="4">
        <f>IF(Table13[[#This Row],[Embarked]]="S",1,0)</f>
        <v>1</v>
      </c>
      <c r="N207" s="4">
        <f>IF(Table13[[#This Row],[Embarked]]="C",1,0)</f>
        <v>0</v>
      </c>
      <c r="O207" s="4">
        <f>IF(Table13[[#This Row],[Sex]]="male",1,0)</f>
        <v>1</v>
      </c>
      <c r="P207" s="4">
        <v>1</v>
      </c>
      <c r="AC207" s="12">
        <f>SUMPRODUCT(Table13[[#This Row],[SibSp]:[Ones]],$R$4:$AA$4)</f>
        <v>5.5187376945957878E-2</v>
      </c>
      <c r="AD207" s="11">
        <f>(AC207-Table13[[#This Row],[Survived]])^2</f>
        <v>3.0456465741752429E-3</v>
      </c>
      <c r="AE207" s="11"/>
    </row>
    <row r="208" spans="1:31" x14ac:dyDescent="0.25">
      <c r="A208" s="4">
        <v>0</v>
      </c>
      <c r="B208" s="4" t="s">
        <v>9</v>
      </c>
      <c r="C208" s="4">
        <v>3</v>
      </c>
      <c r="D208" s="4" t="s">
        <v>10</v>
      </c>
      <c r="E208" s="4">
        <v>41</v>
      </c>
      <c r="F208" s="5">
        <v>20.212499999999999</v>
      </c>
      <c r="G208" s="4">
        <v>0</v>
      </c>
      <c r="H208" s="4">
        <v>2</v>
      </c>
      <c r="I208" s="11">
        <f>Table13[[#This Row],[Age]]/$E$1</f>
        <v>0.51249999999999996</v>
      </c>
      <c r="J208" s="11">
        <f>LOG10(Table13[[#This Row],[Fare]]+1)</f>
        <v>1.3265918553257321</v>
      </c>
      <c r="K208" s="4">
        <f>IF(Table13[[#This Row],[Pclass]]=1,1,0)</f>
        <v>0</v>
      </c>
      <c r="L208" s="4">
        <f>IF(Table13[[#This Row],[Pclass]]=2,1,0)</f>
        <v>0</v>
      </c>
      <c r="M208" s="4">
        <f>IF(Table13[[#This Row],[Embarked]]="S",1,0)</f>
        <v>1</v>
      </c>
      <c r="N208" s="4">
        <f>IF(Table13[[#This Row],[Embarked]]="C",1,0)</f>
        <v>0</v>
      </c>
      <c r="O208" s="4">
        <f>IF(Table13[[#This Row],[Sex]]="male",1,0)</f>
        <v>0</v>
      </c>
      <c r="P208" s="4">
        <v>1</v>
      </c>
      <c r="AC208" s="12">
        <f>SUMPRODUCT(Table13[[#This Row],[SibSp]:[Ones]],$R$4:$AA$4)</f>
        <v>0.49947961293562138</v>
      </c>
      <c r="AD208" s="11">
        <f>(AC208-Table13[[#This Row],[Survived]])^2</f>
        <v>0.24947988373831814</v>
      </c>
      <c r="AE208" s="11"/>
    </row>
    <row r="209" spans="1:31" x14ac:dyDescent="0.25">
      <c r="A209" s="4">
        <v>1</v>
      </c>
      <c r="B209" s="4" t="s">
        <v>11</v>
      </c>
      <c r="C209" s="4">
        <v>3</v>
      </c>
      <c r="D209" s="4" t="s">
        <v>10</v>
      </c>
      <c r="E209" s="4">
        <v>29</v>
      </c>
      <c r="F209" s="5">
        <v>15.245799999999999</v>
      </c>
      <c r="G209" s="4">
        <v>0</v>
      </c>
      <c r="H209" s="4">
        <v>2</v>
      </c>
      <c r="I209" s="11">
        <f>Table13[[#This Row],[Age]]/$E$1</f>
        <v>0.36249999999999999</v>
      </c>
      <c r="J209" s="11">
        <f>LOG10(Table13[[#This Row],[Fare]]+1)</f>
        <v>1.2107411023865056</v>
      </c>
      <c r="K209" s="4">
        <f>IF(Table13[[#This Row],[Pclass]]=1,1,0)</f>
        <v>0</v>
      </c>
      <c r="L209" s="4">
        <f>IF(Table13[[#This Row],[Pclass]]=2,1,0)</f>
        <v>0</v>
      </c>
      <c r="M209" s="4">
        <f>IF(Table13[[#This Row],[Embarked]]="S",1,0)</f>
        <v>0</v>
      </c>
      <c r="N209" s="4">
        <f>IF(Table13[[#This Row],[Embarked]]="C",1,0)</f>
        <v>1</v>
      </c>
      <c r="O209" s="4">
        <f>IF(Table13[[#This Row],[Sex]]="male",1,0)</f>
        <v>0</v>
      </c>
      <c r="P209" s="4">
        <v>1</v>
      </c>
      <c r="AC209" s="12">
        <f>SUMPRODUCT(Table13[[#This Row],[SibSp]:[Ones]],$R$4:$AA$4)</f>
        <v>0.6367440091734915</v>
      </c>
      <c r="AD209" s="11">
        <f>(AC209-Table13[[#This Row],[Survived]])^2</f>
        <v>0.13195491487134842</v>
      </c>
      <c r="AE209" s="11"/>
    </row>
    <row r="210" spans="1:31" x14ac:dyDescent="0.25">
      <c r="A210" s="4">
        <v>1</v>
      </c>
      <c r="B210" s="4" t="s">
        <v>9</v>
      </c>
      <c r="C210" s="4">
        <v>1</v>
      </c>
      <c r="D210" s="4" t="s">
        <v>10</v>
      </c>
      <c r="E210" s="4">
        <v>30</v>
      </c>
      <c r="F210" s="5">
        <v>86.5</v>
      </c>
      <c r="G210" s="4">
        <v>0</v>
      </c>
      <c r="H210" s="4">
        <v>0</v>
      </c>
      <c r="I210" s="11">
        <f>Table13[[#This Row],[Age]]/$E$1</f>
        <v>0.375</v>
      </c>
      <c r="J210" s="11">
        <f>LOG10(Table13[[#This Row],[Fare]]+1)</f>
        <v>1.9420080530223132</v>
      </c>
      <c r="K210" s="4">
        <f>IF(Table13[[#This Row],[Pclass]]=1,1,0)</f>
        <v>1</v>
      </c>
      <c r="L210" s="4">
        <f>IF(Table13[[#This Row],[Pclass]]=2,1,0)</f>
        <v>0</v>
      </c>
      <c r="M210" s="4">
        <f>IF(Table13[[#This Row],[Embarked]]="S",1,0)</f>
        <v>1</v>
      </c>
      <c r="N210" s="4">
        <f>IF(Table13[[#This Row],[Embarked]]="C",1,0)</f>
        <v>0</v>
      </c>
      <c r="O210" s="4">
        <f>IF(Table13[[#This Row],[Sex]]="male",1,0)</f>
        <v>0</v>
      </c>
      <c r="P210" s="4">
        <v>1</v>
      </c>
      <c r="AC210" s="12">
        <f>SUMPRODUCT(Table13[[#This Row],[SibSp]:[Ones]],$R$4:$AA$4)</f>
        <v>0.98035138842352709</v>
      </c>
      <c r="AD210" s="11">
        <f>(AC210-Table13[[#This Row],[Survived]])^2</f>
        <v>3.8606793688310514E-4</v>
      </c>
      <c r="AE210" s="11"/>
    </row>
    <row r="211" spans="1:31" x14ac:dyDescent="0.25">
      <c r="A211" s="4">
        <v>1</v>
      </c>
      <c r="B211" s="4" t="s">
        <v>11</v>
      </c>
      <c r="C211" s="4">
        <v>1</v>
      </c>
      <c r="D211" s="4" t="s">
        <v>10</v>
      </c>
      <c r="E211" s="4">
        <v>35</v>
      </c>
      <c r="F211" s="5">
        <v>512.32920000000001</v>
      </c>
      <c r="G211" s="4">
        <v>0</v>
      </c>
      <c r="H211" s="4">
        <v>0</v>
      </c>
      <c r="I211" s="11">
        <f>Table13[[#This Row],[Age]]/$E$1</f>
        <v>0.4375</v>
      </c>
      <c r="J211" s="11">
        <f>LOG10(Table13[[#This Row],[Fare]]+1)</f>
        <v>2.7103959691861146</v>
      </c>
      <c r="K211" s="4">
        <f>IF(Table13[[#This Row],[Pclass]]=1,1,0)</f>
        <v>1</v>
      </c>
      <c r="L211" s="4">
        <f>IF(Table13[[#This Row],[Pclass]]=2,1,0)</f>
        <v>0</v>
      </c>
      <c r="M211" s="4">
        <f>IF(Table13[[#This Row],[Embarked]]="S",1,0)</f>
        <v>0</v>
      </c>
      <c r="N211" s="4">
        <f>IF(Table13[[#This Row],[Embarked]]="C",1,0)</f>
        <v>1</v>
      </c>
      <c r="O211" s="4">
        <f>IF(Table13[[#This Row],[Sex]]="male",1,0)</f>
        <v>0</v>
      </c>
      <c r="P211" s="4">
        <v>1</v>
      </c>
      <c r="AC211" s="12">
        <f>SUMPRODUCT(Table13[[#This Row],[SibSp]:[Ones]],$R$4:$AA$4)</f>
        <v>1.051897339803499</v>
      </c>
      <c r="AD211" s="11">
        <f>(AC211-Table13[[#This Row],[Survived]])^2</f>
        <v>2.693333878679839E-3</v>
      </c>
      <c r="AE211" s="11"/>
    </row>
    <row r="212" spans="1:31" x14ac:dyDescent="0.25">
      <c r="A212" s="4">
        <v>1</v>
      </c>
      <c r="B212" s="4" t="s">
        <v>9</v>
      </c>
      <c r="C212" s="4">
        <v>2</v>
      </c>
      <c r="D212" s="4" t="s">
        <v>10</v>
      </c>
      <c r="E212" s="4">
        <v>50</v>
      </c>
      <c r="F212" s="5">
        <v>26</v>
      </c>
      <c r="G212" s="4">
        <v>0</v>
      </c>
      <c r="H212" s="4">
        <v>1</v>
      </c>
      <c r="I212" s="11">
        <f>Table13[[#This Row],[Age]]/$E$1</f>
        <v>0.625</v>
      </c>
      <c r="J212" s="11">
        <f>LOG10(Table13[[#This Row],[Fare]]+1)</f>
        <v>1.4313637641589874</v>
      </c>
      <c r="K212" s="4">
        <f>IF(Table13[[#This Row],[Pclass]]=1,1,0)</f>
        <v>0</v>
      </c>
      <c r="L212" s="4">
        <f>IF(Table13[[#This Row],[Pclass]]=2,1,0)</f>
        <v>1</v>
      </c>
      <c r="M212" s="4">
        <f>IF(Table13[[#This Row],[Embarked]]="S",1,0)</f>
        <v>1</v>
      </c>
      <c r="N212" s="4">
        <f>IF(Table13[[#This Row],[Embarked]]="C",1,0)</f>
        <v>0</v>
      </c>
      <c r="O212" s="4">
        <f>IF(Table13[[#This Row],[Sex]]="male",1,0)</f>
        <v>0</v>
      </c>
      <c r="P212" s="4">
        <v>1</v>
      </c>
      <c r="AC212" s="12">
        <f>SUMPRODUCT(Table13[[#This Row],[SibSp]:[Ones]],$R$4:$AA$4)</f>
        <v>0.64374050182963138</v>
      </c>
      <c r="AD212" s="11">
        <f>(AC212-Table13[[#This Row],[Survived]])^2</f>
        <v>0.12692083003660287</v>
      </c>
      <c r="AE212" s="11"/>
    </row>
    <row r="213" spans="1:31" x14ac:dyDescent="0.25">
      <c r="A213" s="4">
        <v>1</v>
      </c>
      <c r="B213" s="4" t="s">
        <v>9</v>
      </c>
      <c r="C213" s="4">
        <v>3</v>
      </c>
      <c r="D213" s="4" t="s">
        <v>8</v>
      </c>
      <c r="E213" s="4">
        <v>3</v>
      </c>
      <c r="F213" s="5">
        <v>31.387499999999999</v>
      </c>
      <c r="G213" s="4">
        <v>4</v>
      </c>
      <c r="H213" s="4">
        <v>2</v>
      </c>
      <c r="I213" s="11">
        <f>Table13[[#This Row],[Age]]/$E$1</f>
        <v>3.7499999999999999E-2</v>
      </c>
      <c r="J213" s="11">
        <f>LOG10(Table13[[#This Row],[Fare]]+1)</f>
        <v>1.5103774259938814</v>
      </c>
      <c r="K213" s="4">
        <f>IF(Table13[[#This Row],[Pclass]]=1,1,0)</f>
        <v>0</v>
      </c>
      <c r="L213" s="4">
        <f>IF(Table13[[#This Row],[Pclass]]=2,1,0)</f>
        <v>0</v>
      </c>
      <c r="M213" s="4">
        <f>IF(Table13[[#This Row],[Embarked]]="S",1,0)</f>
        <v>1</v>
      </c>
      <c r="N213" s="4">
        <f>IF(Table13[[#This Row],[Embarked]]="C",1,0)</f>
        <v>0</v>
      </c>
      <c r="O213" s="4">
        <f>IF(Table13[[#This Row],[Sex]]="male",1,0)</f>
        <v>1</v>
      </c>
      <c r="P213" s="4">
        <v>1</v>
      </c>
      <c r="AC213" s="12">
        <f>SUMPRODUCT(Table13[[#This Row],[SibSp]:[Ones]],$R$4:$AA$4)</f>
        <v>4.8888894203570343E-2</v>
      </c>
      <c r="AD213" s="11">
        <f>(AC213-Table13[[#This Row],[Survived]])^2</f>
        <v>0.9046123355693072</v>
      </c>
      <c r="AE213" s="11"/>
    </row>
    <row r="214" spans="1:31" x14ac:dyDescent="0.25">
      <c r="A214" s="4">
        <v>0</v>
      </c>
      <c r="B214" s="4" t="s">
        <v>9</v>
      </c>
      <c r="C214" s="4">
        <v>1</v>
      </c>
      <c r="D214" s="4" t="s">
        <v>8</v>
      </c>
      <c r="E214" s="4">
        <v>52</v>
      </c>
      <c r="F214" s="5">
        <v>79.650000000000006</v>
      </c>
      <c r="G214" s="4">
        <v>1</v>
      </c>
      <c r="H214" s="4">
        <v>1</v>
      </c>
      <c r="I214" s="11">
        <f>Table13[[#This Row],[Age]]/$E$1</f>
        <v>0.65</v>
      </c>
      <c r="J214" s="11">
        <f>LOG10(Table13[[#This Row],[Fare]]+1)</f>
        <v>1.9066043717249803</v>
      </c>
      <c r="K214" s="4">
        <f>IF(Table13[[#This Row],[Pclass]]=1,1,0)</f>
        <v>1</v>
      </c>
      <c r="L214" s="4">
        <f>IF(Table13[[#This Row],[Pclass]]=2,1,0)</f>
        <v>0</v>
      </c>
      <c r="M214" s="4">
        <f>IF(Table13[[#This Row],[Embarked]]="S",1,0)</f>
        <v>1</v>
      </c>
      <c r="N214" s="4">
        <f>IF(Table13[[#This Row],[Embarked]]="C",1,0)</f>
        <v>0</v>
      </c>
      <c r="O214" s="4">
        <f>IF(Table13[[#This Row],[Sex]]="male",1,0)</f>
        <v>1</v>
      </c>
      <c r="P214" s="4">
        <v>1</v>
      </c>
      <c r="AC214" s="12">
        <f>SUMPRODUCT(Table13[[#This Row],[SibSp]:[Ones]],$R$4:$AA$4)</f>
        <v>0.28586859380148516</v>
      </c>
      <c r="AD214" s="11">
        <f>(AC214-Table13[[#This Row],[Survived]])^2</f>
        <v>8.1720852922038525E-2</v>
      </c>
      <c r="AE214" s="11"/>
    </row>
    <row r="215" spans="1:31" x14ac:dyDescent="0.25">
      <c r="A215" s="4">
        <v>0</v>
      </c>
      <c r="B215" s="4" t="s">
        <v>9</v>
      </c>
      <c r="C215" s="4">
        <v>1</v>
      </c>
      <c r="D215" s="4" t="s">
        <v>8</v>
      </c>
      <c r="E215" s="4">
        <v>40</v>
      </c>
      <c r="F215" s="5">
        <v>0</v>
      </c>
      <c r="G215" s="4">
        <v>0</v>
      </c>
      <c r="H215" s="4">
        <v>0</v>
      </c>
      <c r="I215" s="11">
        <f>Table13[[#This Row],[Age]]/$E$1</f>
        <v>0.5</v>
      </c>
      <c r="J215" s="11">
        <f>LOG10(Table13[[#This Row],[Fare]]+1)</f>
        <v>0</v>
      </c>
      <c r="K215" s="4">
        <f>IF(Table13[[#This Row],[Pclass]]=1,1,0)</f>
        <v>1</v>
      </c>
      <c r="L215" s="4">
        <f>IF(Table13[[#This Row],[Pclass]]=2,1,0)</f>
        <v>0</v>
      </c>
      <c r="M215" s="4">
        <f>IF(Table13[[#This Row],[Embarked]]="S",1,0)</f>
        <v>1</v>
      </c>
      <c r="N215" s="4">
        <f>IF(Table13[[#This Row],[Embarked]]="C",1,0)</f>
        <v>0</v>
      </c>
      <c r="O215" s="4">
        <f>IF(Table13[[#This Row],[Sex]]="male",1,0)</f>
        <v>1</v>
      </c>
      <c r="P215" s="4">
        <v>1</v>
      </c>
      <c r="AC215" s="12">
        <f>SUMPRODUCT(Table13[[#This Row],[SibSp]:[Ones]],$R$4:$AA$4)</f>
        <v>0.33860341680291928</v>
      </c>
      <c r="AD215" s="11">
        <f>(AC215-Table13[[#This Row],[Survived]])^2</f>
        <v>0.11465227387061147</v>
      </c>
      <c r="AE215" s="11"/>
    </row>
    <row r="216" spans="1:31" x14ac:dyDescent="0.25">
      <c r="A216" s="4">
        <v>0</v>
      </c>
      <c r="B216" s="4" t="s">
        <v>9</v>
      </c>
      <c r="C216" s="4">
        <v>2</v>
      </c>
      <c r="D216" s="4" t="s">
        <v>8</v>
      </c>
      <c r="E216" s="4">
        <v>36</v>
      </c>
      <c r="F216" s="5">
        <v>10.5</v>
      </c>
      <c r="G216" s="4">
        <v>0</v>
      </c>
      <c r="H216" s="4">
        <v>0</v>
      </c>
      <c r="I216" s="11">
        <f>Table13[[#This Row],[Age]]/$E$1</f>
        <v>0.45</v>
      </c>
      <c r="J216" s="11">
        <f>LOG10(Table13[[#This Row],[Fare]]+1)</f>
        <v>1.0606978403536116</v>
      </c>
      <c r="K216" s="4">
        <f>IF(Table13[[#This Row],[Pclass]]=1,1,0)</f>
        <v>0</v>
      </c>
      <c r="L216" s="4">
        <f>IF(Table13[[#This Row],[Pclass]]=2,1,0)</f>
        <v>1</v>
      </c>
      <c r="M216" s="4">
        <f>IF(Table13[[#This Row],[Embarked]]="S",1,0)</f>
        <v>1</v>
      </c>
      <c r="N216" s="4">
        <f>IF(Table13[[#This Row],[Embarked]]="C",1,0)</f>
        <v>0</v>
      </c>
      <c r="O216" s="4">
        <f>IF(Table13[[#This Row],[Sex]]="male",1,0)</f>
        <v>1</v>
      </c>
      <c r="P216" s="4">
        <v>1</v>
      </c>
      <c r="AC216" s="12">
        <f>SUMPRODUCT(Table13[[#This Row],[SibSp]:[Ones]],$R$4:$AA$4)</f>
        <v>0.2461526523130359</v>
      </c>
      <c r="AD216" s="11">
        <f>(AC216-Table13[[#This Row],[Survived]])^2</f>
        <v>6.0591128240742337E-2</v>
      </c>
      <c r="AE216" s="11"/>
    </row>
    <row r="217" spans="1:31" x14ac:dyDescent="0.25">
      <c r="A217" s="4">
        <v>0</v>
      </c>
      <c r="B217" s="4" t="s">
        <v>9</v>
      </c>
      <c r="C217" s="4">
        <v>3</v>
      </c>
      <c r="D217" s="4" t="s">
        <v>8</v>
      </c>
      <c r="E217" s="4">
        <v>16</v>
      </c>
      <c r="F217" s="5">
        <v>39.6875</v>
      </c>
      <c r="G217" s="4">
        <v>4</v>
      </c>
      <c r="H217" s="4">
        <v>1</v>
      </c>
      <c r="I217" s="11">
        <f>Table13[[#This Row],[Age]]/$E$1</f>
        <v>0.2</v>
      </c>
      <c r="J217" s="11">
        <f>LOG10(Table13[[#This Row],[Fare]]+1)</f>
        <v>1.6094610059122672</v>
      </c>
      <c r="K217" s="4">
        <f>IF(Table13[[#This Row],[Pclass]]=1,1,0)</f>
        <v>0</v>
      </c>
      <c r="L217" s="4">
        <f>IF(Table13[[#This Row],[Pclass]]=2,1,0)</f>
        <v>0</v>
      </c>
      <c r="M217" s="4">
        <f>IF(Table13[[#This Row],[Embarked]]="S",1,0)</f>
        <v>1</v>
      </c>
      <c r="N217" s="4">
        <f>IF(Table13[[#This Row],[Embarked]]="C",1,0)</f>
        <v>0</v>
      </c>
      <c r="O217" s="4">
        <f>IF(Table13[[#This Row],[Sex]]="male",1,0)</f>
        <v>1</v>
      </c>
      <c r="P217" s="4">
        <v>1</v>
      </c>
      <c r="AC217" s="12">
        <f>SUMPRODUCT(Table13[[#This Row],[SibSp]:[Ones]],$R$4:$AA$4)</f>
        <v>-1.5571491775082547E-2</v>
      </c>
      <c r="AD217" s="11">
        <f>(AC217-Table13[[#This Row],[Survived]])^2</f>
        <v>2.4247135610146338E-4</v>
      </c>
      <c r="AE217" s="11"/>
    </row>
    <row r="218" spans="1:31" x14ac:dyDescent="0.25">
      <c r="A218" s="4">
        <v>1</v>
      </c>
      <c r="B218" s="4" t="s">
        <v>9</v>
      </c>
      <c r="C218" s="4">
        <v>3</v>
      </c>
      <c r="D218" s="4" t="s">
        <v>8</v>
      </c>
      <c r="E218" s="4">
        <v>25</v>
      </c>
      <c r="F218" s="5">
        <v>7.7750000000000004</v>
      </c>
      <c r="G218" s="4">
        <v>1</v>
      </c>
      <c r="H218" s="4">
        <v>0</v>
      </c>
      <c r="I218" s="11">
        <f>Table13[[#This Row],[Age]]/$E$1</f>
        <v>0.3125</v>
      </c>
      <c r="J218" s="11">
        <f>LOG10(Table13[[#This Row],[Fare]]+1)</f>
        <v>0.94324712513786169</v>
      </c>
      <c r="K218" s="4">
        <f>IF(Table13[[#This Row],[Pclass]]=1,1,0)</f>
        <v>0</v>
      </c>
      <c r="L218" s="4">
        <f>IF(Table13[[#This Row],[Pclass]]=2,1,0)</f>
        <v>0</v>
      </c>
      <c r="M218" s="4">
        <f>IF(Table13[[#This Row],[Embarked]]="S",1,0)</f>
        <v>1</v>
      </c>
      <c r="N218" s="4">
        <f>IF(Table13[[#This Row],[Embarked]]="C",1,0)</f>
        <v>0</v>
      </c>
      <c r="O218" s="4">
        <f>IF(Table13[[#This Row],[Sex]]="male",1,0)</f>
        <v>1</v>
      </c>
      <c r="P218" s="4">
        <v>1</v>
      </c>
      <c r="AC218" s="12">
        <f>SUMPRODUCT(Table13[[#This Row],[SibSp]:[Ones]],$R$4:$AA$4)</f>
        <v>7.3069548761650394E-2</v>
      </c>
      <c r="AD218" s="11">
        <f>(AC218-Table13[[#This Row],[Survived]])^2</f>
        <v>0.85920006143293037</v>
      </c>
      <c r="AE218" s="11"/>
    </row>
    <row r="219" spans="1:31" x14ac:dyDescent="0.25">
      <c r="A219" s="4">
        <v>1</v>
      </c>
      <c r="B219" s="4" t="s">
        <v>9</v>
      </c>
      <c r="C219" s="4">
        <v>1</v>
      </c>
      <c r="D219" s="4" t="s">
        <v>10</v>
      </c>
      <c r="E219" s="4">
        <v>58</v>
      </c>
      <c r="F219" s="5">
        <v>153.46250000000001</v>
      </c>
      <c r="G219" s="4">
        <v>0</v>
      </c>
      <c r="H219" s="4">
        <v>1</v>
      </c>
      <c r="I219" s="11">
        <f>Table13[[#This Row],[Age]]/$E$1</f>
        <v>0.72499999999999998</v>
      </c>
      <c r="J219" s="11">
        <f>LOG10(Table13[[#This Row],[Fare]]+1)</f>
        <v>2.1888230596841365</v>
      </c>
      <c r="K219" s="4">
        <f>IF(Table13[[#This Row],[Pclass]]=1,1,0)</f>
        <v>1</v>
      </c>
      <c r="L219" s="4">
        <f>IF(Table13[[#This Row],[Pclass]]=2,1,0)</f>
        <v>0</v>
      </c>
      <c r="M219" s="4">
        <f>IF(Table13[[#This Row],[Embarked]]="S",1,0)</f>
        <v>1</v>
      </c>
      <c r="N219" s="4">
        <f>IF(Table13[[#This Row],[Embarked]]="C",1,0)</f>
        <v>0</v>
      </c>
      <c r="O219" s="4">
        <f>IF(Table13[[#This Row],[Sex]]="male",1,0)</f>
        <v>0</v>
      </c>
      <c r="P219" s="4">
        <v>1</v>
      </c>
      <c r="AC219" s="12">
        <f>SUMPRODUCT(Table13[[#This Row],[SibSp]:[Ones]],$R$4:$AA$4)</f>
        <v>0.79921735818624051</v>
      </c>
      <c r="AD219" s="11">
        <f>(AC219-Table13[[#This Row],[Survived]])^2</f>
        <v>4.0313669253712443E-2</v>
      </c>
      <c r="AE219" s="11"/>
    </row>
    <row r="220" spans="1:31" x14ac:dyDescent="0.25">
      <c r="A220" s="4">
        <v>1</v>
      </c>
      <c r="B220" s="4" t="s">
        <v>9</v>
      </c>
      <c r="C220" s="4">
        <v>1</v>
      </c>
      <c r="D220" s="4" t="s">
        <v>10</v>
      </c>
      <c r="E220" s="4">
        <v>35</v>
      </c>
      <c r="F220" s="5">
        <v>135.63329999999999</v>
      </c>
      <c r="G220" s="4">
        <v>0</v>
      </c>
      <c r="H220" s="4">
        <v>0</v>
      </c>
      <c r="I220" s="11">
        <f>Table13[[#This Row],[Age]]/$E$1</f>
        <v>0.4375</v>
      </c>
      <c r="J220" s="11">
        <f>LOG10(Table13[[#This Row],[Fare]]+1)</f>
        <v>2.1355565576455011</v>
      </c>
      <c r="K220" s="4">
        <f>IF(Table13[[#This Row],[Pclass]]=1,1,0)</f>
        <v>1</v>
      </c>
      <c r="L220" s="4">
        <f>IF(Table13[[#This Row],[Pclass]]=2,1,0)</f>
        <v>0</v>
      </c>
      <c r="M220" s="4">
        <f>IF(Table13[[#This Row],[Embarked]]="S",1,0)</f>
        <v>1</v>
      </c>
      <c r="N220" s="4">
        <f>IF(Table13[[#This Row],[Embarked]]="C",1,0)</f>
        <v>0</v>
      </c>
      <c r="O220" s="4">
        <f>IF(Table13[[#This Row],[Sex]]="male",1,0)</f>
        <v>0</v>
      </c>
      <c r="P220" s="4">
        <v>1</v>
      </c>
      <c r="AC220" s="12">
        <f>SUMPRODUCT(Table13[[#This Row],[SibSp]:[Ones]],$R$4:$AA$4)</f>
        <v>0.95777963241941166</v>
      </c>
      <c r="AD220" s="11">
        <f>(AC220-Table13[[#This Row],[Survived]])^2</f>
        <v>1.7825594386399945E-3</v>
      </c>
      <c r="AE220" s="11"/>
    </row>
    <row r="221" spans="1:31" x14ac:dyDescent="0.25">
      <c r="A221" s="4">
        <v>1</v>
      </c>
      <c r="B221" s="4" t="s">
        <v>9</v>
      </c>
      <c r="C221" s="4">
        <v>3</v>
      </c>
      <c r="D221" s="4" t="s">
        <v>8</v>
      </c>
      <c r="E221" s="4">
        <v>25</v>
      </c>
      <c r="F221" s="5">
        <v>0</v>
      </c>
      <c r="G221" s="4">
        <v>0</v>
      </c>
      <c r="H221" s="4">
        <v>0</v>
      </c>
      <c r="I221" s="11">
        <f>Table13[[#This Row],[Age]]/$E$1</f>
        <v>0.3125</v>
      </c>
      <c r="J221" s="11">
        <f>LOG10(Table13[[#This Row],[Fare]]+1)</f>
        <v>0</v>
      </c>
      <c r="K221" s="4">
        <f>IF(Table13[[#This Row],[Pclass]]=1,1,0)</f>
        <v>0</v>
      </c>
      <c r="L221" s="4">
        <f>IF(Table13[[#This Row],[Pclass]]=2,1,0)</f>
        <v>0</v>
      </c>
      <c r="M221" s="4">
        <f>IF(Table13[[#This Row],[Embarked]]="S",1,0)</f>
        <v>1</v>
      </c>
      <c r="N221" s="4">
        <f>IF(Table13[[#This Row],[Embarked]]="C",1,0)</f>
        <v>0</v>
      </c>
      <c r="O221" s="4">
        <f>IF(Table13[[#This Row],[Sex]]="male",1,0)</f>
        <v>1</v>
      </c>
      <c r="P221" s="4">
        <v>1</v>
      </c>
      <c r="AC221" s="12">
        <f>SUMPRODUCT(Table13[[#This Row],[SibSp]:[Ones]],$R$4:$AA$4)</f>
        <v>8.2022333724090957E-2</v>
      </c>
      <c r="AD221" s="11">
        <f>(AC221-Table13[[#This Row],[Survived]])^2</f>
        <v>0.84268299578136419</v>
      </c>
      <c r="AE221" s="11"/>
    </row>
    <row r="222" spans="1:31" x14ac:dyDescent="0.25">
      <c r="A222" s="4">
        <v>1</v>
      </c>
      <c r="B222" s="4" t="s">
        <v>9</v>
      </c>
      <c r="C222" s="4">
        <v>2</v>
      </c>
      <c r="D222" s="4" t="s">
        <v>10</v>
      </c>
      <c r="E222" s="4">
        <v>41</v>
      </c>
      <c r="F222" s="5">
        <v>19.5</v>
      </c>
      <c r="G222" s="4">
        <v>0</v>
      </c>
      <c r="H222" s="4">
        <v>1</v>
      </c>
      <c r="I222" s="11">
        <f>Table13[[#This Row],[Age]]/$E$1</f>
        <v>0.51249999999999996</v>
      </c>
      <c r="J222" s="11">
        <f>LOG10(Table13[[#This Row],[Fare]]+1)</f>
        <v>1.3117538610557542</v>
      </c>
      <c r="K222" s="4">
        <f>IF(Table13[[#This Row],[Pclass]]=1,1,0)</f>
        <v>0</v>
      </c>
      <c r="L222" s="4">
        <f>IF(Table13[[#This Row],[Pclass]]=2,1,0)</f>
        <v>1</v>
      </c>
      <c r="M222" s="4">
        <f>IF(Table13[[#This Row],[Embarked]]="S",1,0)</f>
        <v>1</v>
      </c>
      <c r="N222" s="4">
        <f>IF(Table13[[#This Row],[Embarked]]="C",1,0)</f>
        <v>0</v>
      </c>
      <c r="O222" s="4">
        <f>IF(Table13[[#This Row],[Sex]]="male",1,0)</f>
        <v>0</v>
      </c>
      <c r="P222" s="4">
        <v>1</v>
      </c>
      <c r="AC222" s="12">
        <f>SUMPRODUCT(Table13[[#This Row],[SibSp]:[Ones]],$R$4:$AA$4)</f>
        <v>0.69552211109823958</v>
      </c>
      <c r="AD222" s="11">
        <f>(AC222-Table13[[#This Row],[Survived]])^2</f>
        <v>9.2706784830072761E-2</v>
      </c>
      <c r="AE222" s="11"/>
    </row>
    <row r="223" spans="1:31" x14ac:dyDescent="0.25">
      <c r="A223" s="4">
        <v>0</v>
      </c>
      <c r="B223" s="4" t="s">
        <v>11</v>
      </c>
      <c r="C223" s="4">
        <v>1</v>
      </c>
      <c r="D223" s="4" t="s">
        <v>8</v>
      </c>
      <c r="E223" s="4">
        <v>37</v>
      </c>
      <c r="F223" s="5">
        <v>29.7</v>
      </c>
      <c r="G223" s="4">
        <v>0</v>
      </c>
      <c r="H223" s="4">
        <v>1</v>
      </c>
      <c r="I223" s="11">
        <f>Table13[[#This Row],[Age]]/$E$1</f>
        <v>0.46250000000000002</v>
      </c>
      <c r="J223" s="11">
        <f>LOG10(Table13[[#This Row],[Fare]]+1)</f>
        <v>1.4871383754771865</v>
      </c>
      <c r="K223" s="4">
        <f>IF(Table13[[#This Row],[Pclass]]=1,1,0)</f>
        <v>1</v>
      </c>
      <c r="L223" s="4">
        <f>IF(Table13[[#This Row],[Pclass]]=2,1,0)</f>
        <v>0</v>
      </c>
      <c r="M223" s="4">
        <f>IF(Table13[[#This Row],[Embarked]]="S",1,0)</f>
        <v>0</v>
      </c>
      <c r="N223" s="4">
        <f>IF(Table13[[#This Row],[Embarked]]="C",1,0)</f>
        <v>1</v>
      </c>
      <c r="O223" s="4">
        <f>IF(Table13[[#This Row],[Sex]]="male",1,0)</f>
        <v>1</v>
      </c>
      <c r="P223" s="4">
        <v>1</v>
      </c>
      <c r="AC223" s="12">
        <f>SUMPRODUCT(Table13[[#This Row],[SibSp]:[Ones]],$R$4:$AA$4)</f>
        <v>0.48247068989613262</v>
      </c>
      <c r="AD223" s="11">
        <f>(AC223-Table13[[#This Row],[Survived]])^2</f>
        <v>0.23277796660885017</v>
      </c>
      <c r="AE223" s="11"/>
    </row>
    <row r="224" spans="1:31" x14ac:dyDescent="0.25">
      <c r="A224" s="4">
        <v>1</v>
      </c>
      <c r="B224" s="4" t="s">
        <v>9</v>
      </c>
      <c r="C224" s="4">
        <v>1</v>
      </c>
      <c r="D224" s="4" t="s">
        <v>10</v>
      </c>
      <c r="E224" s="4">
        <v>63</v>
      </c>
      <c r="F224" s="5">
        <v>77.958299999999994</v>
      </c>
      <c r="G224" s="4">
        <v>1</v>
      </c>
      <c r="H224" s="4">
        <v>0</v>
      </c>
      <c r="I224" s="11">
        <f>Table13[[#This Row],[Age]]/$E$1</f>
        <v>0.78749999999999998</v>
      </c>
      <c r="J224" s="11">
        <f>LOG10(Table13[[#This Row],[Fare]]+1)</f>
        <v>1.8973977892491294</v>
      </c>
      <c r="K224" s="4">
        <f>IF(Table13[[#This Row],[Pclass]]=1,1,0)</f>
        <v>1</v>
      </c>
      <c r="L224" s="4">
        <f>IF(Table13[[#This Row],[Pclass]]=2,1,0)</f>
        <v>0</v>
      </c>
      <c r="M224" s="4">
        <f>IF(Table13[[#This Row],[Embarked]]="S",1,0)</f>
        <v>1</v>
      </c>
      <c r="N224" s="4">
        <f>IF(Table13[[#This Row],[Embarked]]="C",1,0)</f>
        <v>0</v>
      </c>
      <c r="O224" s="4">
        <f>IF(Table13[[#This Row],[Sex]]="male",1,0)</f>
        <v>0</v>
      </c>
      <c r="P224" s="4">
        <v>1</v>
      </c>
      <c r="AC224" s="12">
        <f>SUMPRODUCT(Table13[[#This Row],[SibSp]:[Ones]],$R$4:$AA$4)</f>
        <v>0.71199719093959446</v>
      </c>
      <c r="AD224" s="11">
        <f>(AC224-Table13[[#This Row],[Survived]])^2</f>
        <v>8.2945618026684417E-2</v>
      </c>
      <c r="AE224" s="11"/>
    </row>
    <row r="225" spans="1:31" x14ac:dyDescent="0.25">
      <c r="A225" s="4">
        <v>0</v>
      </c>
      <c r="B225" s="4" t="s">
        <v>9</v>
      </c>
      <c r="C225" s="4">
        <v>3</v>
      </c>
      <c r="D225" s="4" t="s">
        <v>10</v>
      </c>
      <c r="E225" s="4">
        <v>45</v>
      </c>
      <c r="F225" s="5">
        <v>7.75</v>
      </c>
      <c r="G225" s="4">
        <v>0</v>
      </c>
      <c r="H225" s="4">
        <v>0</v>
      </c>
      <c r="I225" s="11">
        <f>Table13[[#This Row],[Age]]/$E$1</f>
        <v>0.5625</v>
      </c>
      <c r="J225" s="11">
        <f>LOG10(Table13[[#This Row],[Fare]]+1)</f>
        <v>0.94200805302231327</v>
      </c>
      <c r="K225" s="4">
        <f>IF(Table13[[#This Row],[Pclass]]=1,1,0)</f>
        <v>0</v>
      </c>
      <c r="L225" s="4">
        <f>IF(Table13[[#This Row],[Pclass]]=2,1,0)</f>
        <v>0</v>
      </c>
      <c r="M225" s="4">
        <f>IF(Table13[[#This Row],[Embarked]]="S",1,0)</f>
        <v>1</v>
      </c>
      <c r="N225" s="4">
        <f>IF(Table13[[#This Row],[Embarked]]="C",1,0)</f>
        <v>0</v>
      </c>
      <c r="O225" s="4">
        <f>IF(Table13[[#This Row],[Sex]]="male",1,0)</f>
        <v>0</v>
      </c>
      <c r="P225" s="4">
        <v>1</v>
      </c>
      <c r="AC225" s="12">
        <f>SUMPRODUCT(Table13[[#This Row],[SibSp]:[Ones]],$R$4:$AA$4)</f>
        <v>0.48298108333659573</v>
      </c>
      <c r="AD225" s="11">
        <f>(AC225-Table13[[#This Row],[Survived]])^2</f>
        <v>0.23327072686099162</v>
      </c>
      <c r="AE225" s="11"/>
    </row>
    <row r="226" spans="1:31" x14ac:dyDescent="0.25">
      <c r="A226" s="4">
        <v>0</v>
      </c>
      <c r="B226" s="4" t="s">
        <v>12</v>
      </c>
      <c r="C226" s="4">
        <v>3</v>
      </c>
      <c r="D226" s="4" t="s">
        <v>8</v>
      </c>
      <c r="E226" s="4">
        <v>7</v>
      </c>
      <c r="F226" s="5">
        <v>29.125</v>
      </c>
      <c r="G226" s="4">
        <v>4</v>
      </c>
      <c r="H226" s="4">
        <v>1</v>
      </c>
      <c r="I226" s="11">
        <f>Table13[[#This Row],[Age]]/$E$1</f>
        <v>8.7499999999999994E-2</v>
      </c>
      <c r="J226" s="11">
        <f>LOG10(Table13[[#This Row],[Fare]]+1)</f>
        <v>1.4789270555829248</v>
      </c>
      <c r="K226" s="4">
        <f>IF(Table13[[#This Row],[Pclass]]=1,1,0)</f>
        <v>0</v>
      </c>
      <c r="L226" s="4">
        <f>IF(Table13[[#This Row],[Pclass]]=2,1,0)</f>
        <v>0</v>
      </c>
      <c r="M226" s="4">
        <f>IF(Table13[[#This Row],[Embarked]]="S",1,0)</f>
        <v>0</v>
      </c>
      <c r="N226" s="4">
        <f>IF(Table13[[#This Row],[Embarked]]="C",1,0)</f>
        <v>0</v>
      </c>
      <c r="O226" s="4">
        <f>IF(Table13[[#This Row],[Sex]]="male",1,0)</f>
        <v>1</v>
      </c>
      <c r="P226" s="4">
        <v>1</v>
      </c>
      <c r="AC226" s="12">
        <f>SUMPRODUCT(Table13[[#This Row],[SibSp]:[Ones]],$R$4:$AA$4)</f>
        <v>4.9521010255790809E-3</v>
      </c>
      <c r="AD226" s="11">
        <f>(AC226-Table13[[#This Row],[Survived]])^2</f>
        <v>2.4523304567541386E-5</v>
      </c>
      <c r="AE226" s="11"/>
    </row>
    <row r="227" spans="1:31" x14ac:dyDescent="0.25">
      <c r="A227" s="4">
        <v>1</v>
      </c>
      <c r="B227" s="4" t="s">
        <v>9</v>
      </c>
      <c r="C227" s="4">
        <v>3</v>
      </c>
      <c r="D227" s="4" t="s">
        <v>10</v>
      </c>
      <c r="E227" s="4">
        <v>35</v>
      </c>
      <c r="F227" s="5">
        <v>20.25</v>
      </c>
      <c r="G227" s="4">
        <v>1</v>
      </c>
      <c r="H227" s="4">
        <v>1</v>
      </c>
      <c r="I227" s="11">
        <f>Table13[[#This Row],[Age]]/$E$1</f>
        <v>0.4375</v>
      </c>
      <c r="J227" s="11">
        <f>LOG10(Table13[[#This Row],[Fare]]+1)</f>
        <v>1.3273589343863303</v>
      </c>
      <c r="K227" s="4">
        <f>IF(Table13[[#This Row],[Pclass]]=1,1,0)</f>
        <v>0</v>
      </c>
      <c r="L227" s="4">
        <f>IF(Table13[[#This Row],[Pclass]]=2,1,0)</f>
        <v>0</v>
      </c>
      <c r="M227" s="4">
        <f>IF(Table13[[#This Row],[Embarked]]="S",1,0)</f>
        <v>1</v>
      </c>
      <c r="N227" s="4">
        <f>IF(Table13[[#This Row],[Embarked]]="C",1,0)</f>
        <v>0</v>
      </c>
      <c r="O227" s="4">
        <f>IF(Table13[[#This Row],[Sex]]="male",1,0)</f>
        <v>0</v>
      </c>
      <c r="P227" s="4">
        <v>1</v>
      </c>
      <c r="AC227" s="12">
        <f>SUMPRODUCT(Table13[[#This Row],[SibSp]:[Ones]],$R$4:$AA$4)</f>
        <v>0.49691835063322409</v>
      </c>
      <c r="AD227" s="11">
        <f>(AC227-Table13[[#This Row],[Survived]])^2</f>
        <v>0.25309114592959564</v>
      </c>
      <c r="AE227" s="11"/>
    </row>
    <row r="228" spans="1:31" x14ac:dyDescent="0.25">
      <c r="A228" s="4">
        <v>0</v>
      </c>
      <c r="B228" s="4" t="s">
        <v>12</v>
      </c>
      <c r="C228" s="4">
        <v>3</v>
      </c>
      <c r="D228" s="4" t="s">
        <v>8</v>
      </c>
      <c r="E228" s="4">
        <v>65</v>
      </c>
      <c r="F228" s="5">
        <v>7.75</v>
      </c>
      <c r="G228" s="4">
        <v>0</v>
      </c>
      <c r="H228" s="4">
        <v>0</v>
      </c>
      <c r="I228" s="11">
        <f>Table13[[#This Row],[Age]]/$E$1</f>
        <v>0.8125</v>
      </c>
      <c r="J228" s="11">
        <f>LOG10(Table13[[#This Row],[Fare]]+1)</f>
        <v>0.94200805302231327</v>
      </c>
      <c r="K228" s="4">
        <f>IF(Table13[[#This Row],[Pclass]]=1,1,0)</f>
        <v>0</v>
      </c>
      <c r="L228" s="4">
        <f>IF(Table13[[#This Row],[Pclass]]=2,1,0)</f>
        <v>0</v>
      </c>
      <c r="M228" s="4">
        <f>IF(Table13[[#This Row],[Embarked]]="S",1,0)</f>
        <v>0</v>
      </c>
      <c r="N228" s="4">
        <f>IF(Table13[[#This Row],[Embarked]]="C",1,0)</f>
        <v>0</v>
      </c>
      <c r="O228" s="4">
        <f>IF(Table13[[#This Row],[Sex]]="male",1,0)</f>
        <v>1</v>
      </c>
      <c r="P228" s="4">
        <v>1</v>
      </c>
      <c r="AC228" s="12">
        <f>SUMPRODUCT(Table13[[#This Row],[SibSp]:[Ones]],$R$4:$AA$4)</f>
        <v>-0.15883703633185997</v>
      </c>
      <c r="AD228" s="11">
        <f>(AC228-Table13[[#This Row],[Survived]])^2</f>
        <v>2.5229204110688606E-2</v>
      </c>
      <c r="AE228" s="11"/>
    </row>
    <row r="229" spans="1:31" x14ac:dyDescent="0.25">
      <c r="A229" s="4">
        <v>0</v>
      </c>
      <c r="B229" s="4" t="s">
        <v>9</v>
      </c>
      <c r="C229" s="4">
        <v>3</v>
      </c>
      <c r="D229" s="4" t="s">
        <v>8</v>
      </c>
      <c r="E229" s="4">
        <v>28</v>
      </c>
      <c r="F229" s="5">
        <v>7.8541999999999996</v>
      </c>
      <c r="G229" s="4">
        <v>0</v>
      </c>
      <c r="H229" s="4">
        <v>0</v>
      </c>
      <c r="I229" s="11">
        <f>Table13[[#This Row],[Age]]/$E$1</f>
        <v>0.35</v>
      </c>
      <c r="J229" s="11">
        <f>LOG10(Table13[[#This Row],[Fare]]+1)</f>
        <v>0.94714932766263737</v>
      </c>
      <c r="K229" s="4">
        <f>IF(Table13[[#This Row],[Pclass]]=1,1,0)</f>
        <v>0</v>
      </c>
      <c r="L229" s="4">
        <f>IF(Table13[[#This Row],[Pclass]]=2,1,0)</f>
        <v>0</v>
      </c>
      <c r="M229" s="4">
        <f>IF(Table13[[#This Row],[Embarked]]="S",1,0)</f>
        <v>1</v>
      </c>
      <c r="N229" s="4">
        <f>IF(Table13[[#This Row],[Embarked]]="C",1,0)</f>
        <v>0</v>
      </c>
      <c r="O229" s="4">
        <f>IF(Table13[[#This Row],[Sex]]="male",1,0)</f>
        <v>1</v>
      </c>
      <c r="P229" s="4">
        <v>1</v>
      </c>
      <c r="AC229" s="12">
        <f>SUMPRODUCT(Table13[[#This Row],[SibSp]:[Ones]],$R$4:$AA$4)</f>
        <v>0.10898988132996712</v>
      </c>
      <c r="AD229" s="11">
        <f>(AC229-Table13[[#This Row],[Survived]])^2</f>
        <v>1.1878794232320316E-2</v>
      </c>
      <c r="AE229" s="11"/>
    </row>
    <row r="230" spans="1:31" x14ac:dyDescent="0.25">
      <c r="A230" s="4">
        <v>0</v>
      </c>
      <c r="B230" s="4" t="s">
        <v>9</v>
      </c>
      <c r="C230" s="4">
        <v>3</v>
      </c>
      <c r="D230" s="4" t="s">
        <v>8</v>
      </c>
      <c r="E230" s="4">
        <v>16</v>
      </c>
      <c r="F230" s="5">
        <v>9.5</v>
      </c>
      <c r="G230" s="4">
        <v>0</v>
      </c>
      <c r="H230" s="4">
        <v>0</v>
      </c>
      <c r="I230" s="11">
        <f>Table13[[#This Row],[Age]]/$E$1</f>
        <v>0.2</v>
      </c>
      <c r="J230" s="11">
        <f>LOG10(Table13[[#This Row],[Fare]]+1)</f>
        <v>1.0211892990699381</v>
      </c>
      <c r="K230" s="4">
        <f>IF(Table13[[#This Row],[Pclass]]=1,1,0)</f>
        <v>0</v>
      </c>
      <c r="L230" s="4">
        <f>IF(Table13[[#This Row],[Pclass]]=2,1,0)</f>
        <v>0</v>
      </c>
      <c r="M230" s="4">
        <f>IF(Table13[[#This Row],[Embarked]]="S",1,0)</f>
        <v>1</v>
      </c>
      <c r="N230" s="4">
        <f>IF(Table13[[#This Row],[Embarked]]="C",1,0)</f>
        <v>0</v>
      </c>
      <c r="O230" s="4">
        <f>IF(Table13[[#This Row],[Sex]]="male",1,0)</f>
        <v>1</v>
      </c>
      <c r="P230" s="4">
        <v>1</v>
      </c>
      <c r="AC230" s="12">
        <f>SUMPRODUCT(Table13[[#This Row],[SibSp]:[Ones]],$R$4:$AA$4)</f>
        <v>0.18941565995689713</v>
      </c>
      <c r="AD230" s="11">
        <f>(AC230-Table13[[#This Row],[Survived]])^2</f>
        <v>3.5878292236906882E-2</v>
      </c>
      <c r="AE230" s="11"/>
    </row>
    <row r="231" spans="1:31" x14ac:dyDescent="0.25">
      <c r="A231" s="4">
        <v>1</v>
      </c>
      <c r="B231" s="4" t="s">
        <v>9</v>
      </c>
      <c r="C231" s="4">
        <v>3</v>
      </c>
      <c r="D231" s="4" t="s">
        <v>8</v>
      </c>
      <c r="E231" s="4">
        <v>19</v>
      </c>
      <c r="F231" s="5">
        <v>8.0500000000000007</v>
      </c>
      <c r="G231" s="4">
        <v>0</v>
      </c>
      <c r="H231" s="4">
        <v>0</v>
      </c>
      <c r="I231" s="11">
        <f>Table13[[#This Row],[Age]]/$E$1</f>
        <v>0.23749999999999999</v>
      </c>
      <c r="J231" s="11">
        <f>LOG10(Table13[[#This Row],[Fare]]+1)</f>
        <v>0.9566485792052033</v>
      </c>
      <c r="K231" s="4">
        <f>IF(Table13[[#This Row],[Pclass]]=1,1,0)</f>
        <v>0</v>
      </c>
      <c r="L231" s="4">
        <f>IF(Table13[[#This Row],[Pclass]]=2,1,0)</f>
        <v>0</v>
      </c>
      <c r="M231" s="4">
        <f>IF(Table13[[#This Row],[Embarked]]="S",1,0)</f>
        <v>1</v>
      </c>
      <c r="N231" s="4">
        <f>IF(Table13[[#This Row],[Embarked]]="C",1,0)</f>
        <v>0</v>
      </c>
      <c r="O231" s="4">
        <f>IF(Table13[[#This Row],[Sex]]="male",1,0)</f>
        <v>1</v>
      </c>
      <c r="P231" s="4">
        <v>1</v>
      </c>
      <c r="AC231" s="12">
        <f>SUMPRODUCT(Table13[[#This Row],[SibSp]:[Ones]],$R$4:$AA$4)</f>
        <v>0.16706530790838015</v>
      </c>
      <c r="AD231" s="11">
        <f>(AC231-Table13[[#This Row],[Survived]])^2</f>
        <v>0.69378020128976159</v>
      </c>
      <c r="AE231" s="11"/>
    </row>
    <row r="232" spans="1:31" x14ac:dyDescent="0.25">
      <c r="A232" s="4">
        <v>0</v>
      </c>
      <c r="B232" s="4" t="s">
        <v>11</v>
      </c>
      <c r="C232" s="4">
        <v>3</v>
      </c>
      <c r="D232" s="4" t="s">
        <v>8</v>
      </c>
      <c r="E232" s="4">
        <v>33</v>
      </c>
      <c r="F232" s="5">
        <v>8.6624999999999996</v>
      </c>
      <c r="G232" s="4">
        <v>0</v>
      </c>
      <c r="H232" s="4">
        <v>0</v>
      </c>
      <c r="I232" s="11">
        <f>Table13[[#This Row],[Age]]/$E$1</f>
        <v>0.41249999999999998</v>
      </c>
      <c r="J232" s="11">
        <f>LOG10(Table13[[#This Row],[Fare]]+1)</f>
        <v>0.98508950692638131</v>
      </c>
      <c r="K232" s="4">
        <f>IF(Table13[[#This Row],[Pclass]]=1,1,0)</f>
        <v>0</v>
      </c>
      <c r="L232" s="4">
        <f>IF(Table13[[#This Row],[Pclass]]=2,1,0)</f>
        <v>0</v>
      </c>
      <c r="M232" s="4">
        <f>IF(Table13[[#This Row],[Embarked]]="S",1,0)</f>
        <v>0</v>
      </c>
      <c r="N232" s="4">
        <f>IF(Table13[[#This Row],[Embarked]]="C",1,0)</f>
        <v>1</v>
      </c>
      <c r="O232" s="4">
        <f>IF(Table13[[#This Row],[Sex]]="male",1,0)</f>
        <v>1</v>
      </c>
      <c r="P232" s="4">
        <v>1</v>
      </c>
      <c r="AC232" s="12">
        <f>SUMPRODUCT(Table13[[#This Row],[SibSp]:[Ones]],$R$4:$AA$4)</f>
        <v>0.14492794244823204</v>
      </c>
      <c r="AD232" s="11">
        <f>(AC232-Table13[[#This Row],[Survived]])^2</f>
        <v>2.1004108502278056E-2</v>
      </c>
      <c r="AE232" s="11"/>
    </row>
    <row r="233" spans="1:31" x14ac:dyDescent="0.25">
      <c r="A233" s="4">
        <v>1</v>
      </c>
      <c r="B233" s="4" t="s">
        <v>9</v>
      </c>
      <c r="C233" s="4">
        <v>3</v>
      </c>
      <c r="D233" s="4" t="s">
        <v>8</v>
      </c>
      <c r="E233" s="4">
        <v>30</v>
      </c>
      <c r="F233" s="5">
        <v>9.5</v>
      </c>
      <c r="G233" s="4">
        <v>0</v>
      </c>
      <c r="H233" s="4">
        <v>0</v>
      </c>
      <c r="I233" s="11">
        <f>Table13[[#This Row],[Age]]/$E$1</f>
        <v>0.375</v>
      </c>
      <c r="J233" s="11">
        <f>LOG10(Table13[[#This Row],[Fare]]+1)</f>
        <v>1.0211892990699381</v>
      </c>
      <c r="K233" s="4">
        <f>IF(Table13[[#This Row],[Pclass]]=1,1,0)</f>
        <v>0</v>
      </c>
      <c r="L233" s="4">
        <f>IF(Table13[[#This Row],[Pclass]]=2,1,0)</f>
        <v>0</v>
      </c>
      <c r="M233" s="4">
        <f>IF(Table13[[#This Row],[Embarked]]="S",1,0)</f>
        <v>1</v>
      </c>
      <c r="N233" s="4">
        <f>IF(Table13[[#This Row],[Embarked]]="C",1,0)</f>
        <v>0</v>
      </c>
      <c r="O233" s="4">
        <f>IF(Table13[[#This Row],[Sex]]="male",1,0)</f>
        <v>1</v>
      </c>
      <c r="P233" s="4">
        <v>1</v>
      </c>
      <c r="AC233" s="12">
        <f>SUMPRODUCT(Table13[[#This Row],[SibSp]:[Ones]],$R$4:$AA$4)</f>
        <v>9.979643834217633E-2</v>
      </c>
      <c r="AD233" s="11">
        <f>(AC233-Table13[[#This Row],[Survived]])^2</f>
        <v>0.81036645242143113</v>
      </c>
      <c r="AE233" s="11"/>
    </row>
    <row r="234" spans="1:31" x14ac:dyDescent="0.25">
      <c r="A234" s="4">
        <v>0</v>
      </c>
      <c r="B234" s="4" t="s">
        <v>9</v>
      </c>
      <c r="C234" s="4">
        <v>3</v>
      </c>
      <c r="D234" s="4" t="s">
        <v>8</v>
      </c>
      <c r="E234" s="4">
        <v>22</v>
      </c>
      <c r="F234" s="5">
        <v>7.8958000000000004</v>
      </c>
      <c r="G234" s="4">
        <v>0</v>
      </c>
      <c r="H234" s="4">
        <v>0</v>
      </c>
      <c r="I234" s="11">
        <f>Table13[[#This Row],[Age]]/$E$1</f>
        <v>0.27500000000000002</v>
      </c>
      <c r="J234" s="11">
        <f>LOG10(Table13[[#This Row],[Fare]]+1)</f>
        <v>0.94918501031343461</v>
      </c>
      <c r="K234" s="4">
        <f>IF(Table13[[#This Row],[Pclass]]=1,1,0)</f>
        <v>0</v>
      </c>
      <c r="L234" s="4">
        <f>IF(Table13[[#This Row],[Pclass]]=2,1,0)</f>
        <v>0</v>
      </c>
      <c r="M234" s="4">
        <f>IF(Table13[[#This Row],[Embarked]]="S",1,0)</f>
        <v>1</v>
      </c>
      <c r="N234" s="4">
        <f>IF(Table13[[#This Row],[Embarked]]="C",1,0)</f>
        <v>0</v>
      </c>
      <c r="O234" s="4">
        <f>IF(Table13[[#This Row],[Sex]]="male",1,0)</f>
        <v>1</v>
      </c>
      <c r="P234" s="4">
        <v>1</v>
      </c>
      <c r="AC234" s="12">
        <f>SUMPRODUCT(Table13[[#This Row],[SibSp]:[Ones]],$R$4:$AA$4)</f>
        <v>0.1474973546895475</v>
      </c>
      <c r="AD234" s="11">
        <f>(AC234-Table13[[#This Row],[Survived]])^2</f>
        <v>2.175546964041418E-2</v>
      </c>
      <c r="AE234" s="11"/>
    </row>
    <row r="235" spans="1:31" x14ac:dyDescent="0.25">
      <c r="A235" s="4">
        <v>1</v>
      </c>
      <c r="B235" s="4" t="s">
        <v>9</v>
      </c>
      <c r="C235" s="4">
        <v>2</v>
      </c>
      <c r="D235" s="4" t="s">
        <v>8</v>
      </c>
      <c r="E235" s="4">
        <v>42</v>
      </c>
      <c r="F235" s="5">
        <v>13</v>
      </c>
      <c r="G235" s="4">
        <v>0</v>
      </c>
      <c r="H235" s="4">
        <v>0</v>
      </c>
      <c r="I235" s="11">
        <f>Table13[[#This Row],[Age]]/$E$1</f>
        <v>0.52500000000000002</v>
      </c>
      <c r="J235" s="11">
        <f>LOG10(Table13[[#This Row],[Fare]]+1)</f>
        <v>1.146128035678238</v>
      </c>
      <c r="K235" s="4">
        <f>IF(Table13[[#This Row],[Pclass]]=1,1,0)</f>
        <v>0</v>
      </c>
      <c r="L235" s="4">
        <f>IF(Table13[[#This Row],[Pclass]]=2,1,0)</f>
        <v>1</v>
      </c>
      <c r="M235" s="4">
        <f>IF(Table13[[#This Row],[Embarked]]="S",1,0)</f>
        <v>1</v>
      </c>
      <c r="N235" s="4">
        <f>IF(Table13[[#This Row],[Embarked]]="C",1,0)</f>
        <v>0</v>
      </c>
      <c r="O235" s="4">
        <f>IF(Table13[[#This Row],[Sex]]="male",1,0)</f>
        <v>1</v>
      </c>
      <c r="P235" s="4">
        <v>1</v>
      </c>
      <c r="AC235" s="12">
        <f>SUMPRODUCT(Table13[[#This Row],[SibSp]:[Ones]],$R$4:$AA$4)</f>
        <v>0.21190896844482993</v>
      </c>
      <c r="AD235" s="11">
        <f>(AC235-Table13[[#This Row],[Survived]])^2</f>
        <v>0.62108747401769215</v>
      </c>
      <c r="AE235" s="11"/>
    </row>
    <row r="236" spans="1:31" x14ac:dyDescent="0.25">
      <c r="A236" s="4">
        <v>1</v>
      </c>
      <c r="B236" s="4" t="s">
        <v>12</v>
      </c>
      <c r="C236" s="4">
        <v>3</v>
      </c>
      <c r="D236" s="4" t="s">
        <v>10</v>
      </c>
      <c r="E236" s="4">
        <v>22</v>
      </c>
      <c r="F236" s="5">
        <v>7.75</v>
      </c>
      <c r="G236" s="4">
        <v>0</v>
      </c>
      <c r="H236" s="4">
        <v>0</v>
      </c>
      <c r="I236" s="11">
        <f>Table13[[#This Row],[Age]]/$E$1</f>
        <v>0.27500000000000002</v>
      </c>
      <c r="J236" s="11">
        <f>LOG10(Table13[[#This Row],[Fare]]+1)</f>
        <v>0.94200805302231327</v>
      </c>
      <c r="K236" s="4">
        <f>IF(Table13[[#This Row],[Pclass]]=1,1,0)</f>
        <v>0</v>
      </c>
      <c r="L236" s="4">
        <f>IF(Table13[[#This Row],[Pclass]]=2,1,0)</f>
        <v>0</v>
      </c>
      <c r="M236" s="4">
        <f>IF(Table13[[#This Row],[Embarked]]="S",1,0)</f>
        <v>0</v>
      </c>
      <c r="N236" s="4">
        <f>IF(Table13[[#This Row],[Embarked]]="C",1,0)</f>
        <v>0</v>
      </c>
      <c r="O236" s="4">
        <f>IF(Table13[[#This Row],[Sex]]="male",1,0)</f>
        <v>0</v>
      </c>
      <c r="P236" s="4">
        <v>1</v>
      </c>
      <c r="AC236" s="12">
        <f>SUMPRODUCT(Table13[[#This Row],[SibSp]:[Ones]],$R$4:$AA$4)</f>
        <v>0.59948717104854576</v>
      </c>
      <c r="AD236" s="11">
        <f>(AC236-Table13[[#This Row],[Survived]])^2</f>
        <v>0.16041052615469684</v>
      </c>
      <c r="AE236" s="11"/>
    </row>
    <row r="237" spans="1:31" x14ac:dyDescent="0.25">
      <c r="A237" s="4">
        <v>1</v>
      </c>
      <c r="B237" s="4" t="s">
        <v>9</v>
      </c>
      <c r="C237" s="4">
        <v>1</v>
      </c>
      <c r="D237" s="4" t="s">
        <v>10</v>
      </c>
      <c r="E237" s="4">
        <v>26</v>
      </c>
      <c r="F237" s="5">
        <v>78.849999999999994</v>
      </c>
      <c r="G237" s="4">
        <v>0</v>
      </c>
      <c r="H237" s="4">
        <v>0</v>
      </c>
      <c r="I237" s="11">
        <f>Table13[[#This Row],[Age]]/$E$1</f>
        <v>0.32500000000000001</v>
      </c>
      <c r="J237" s="11">
        <f>LOG10(Table13[[#This Row],[Fare]]+1)</f>
        <v>1.9022749204745018</v>
      </c>
      <c r="K237" s="4">
        <f>IF(Table13[[#This Row],[Pclass]]=1,1,0)</f>
        <v>1</v>
      </c>
      <c r="L237" s="4">
        <f>IF(Table13[[#This Row],[Pclass]]=2,1,0)</f>
        <v>0</v>
      </c>
      <c r="M237" s="4">
        <f>IF(Table13[[#This Row],[Embarked]]="S",1,0)</f>
        <v>1</v>
      </c>
      <c r="N237" s="4">
        <f>IF(Table13[[#This Row],[Embarked]]="C",1,0)</f>
        <v>0</v>
      </c>
      <c r="O237" s="4">
        <f>IF(Table13[[#This Row],[Sex]]="male",1,0)</f>
        <v>0</v>
      </c>
      <c r="P237" s="4">
        <v>1</v>
      </c>
      <c r="AC237" s="12">
        <f>SUMPRODUCT(Table13[[#This Row],[SibSp]:[Ones]],$R$4:$AA$4)</f>
        <v>1.0040199682634208</v>
      </c>
      <c r="AD237" s="11">
        <f>(AC237-Table13[[#This Row],[Survived]])^2</f>
        <v>1.6160144838910201E-5</v>
      </c>
      <c r="AE237" s="11"/>
    </row>
    <row r="238" spans="1:31" x14ac:dyDescent="0.25">
      <c r="A238" s="4">
        <v>1</v>
      </c>
      <c r="B238" s="4" t="s">
        <v>11</v>
      </c>
      <c r="C238" s="4">
        <v>1</v>
      </c>
      <c r="D238" s="4" t="s">
        <v>10</v>
      </c>
      <c r="E238" s="4">
        <v>19</v>
      </c>
      <c r="F238" s="5">
        <v>91.0792</v>
      </c>
      <c r="G238" s="4">
        <v>1</v>
      </c>
      <c r="H238" s="4">
        <v>0</v>
      </c>
      <c r="I238" s="11">
        <f>Table13[[#This Row],[Age]]/$E$1</f>
        <v>0.23749999999999999</v>
      </c>
      <c r="J238" s="11">
        <f>LOG10(Table13[[#This Row],[Fare]]+1)</f>
        <v>1.9641615374126258</v>
      </c>
      <c r="K238" s="4">
        <f>IF(Table13[[#This Row],[Pclass]]=1,1,0)</f>
        <v>1</v>
      </c>
      <c r="L238" s="4">
        <f>IF(Table13[[#This Row],[Pclass]]=2,1,0)</f>
        <v>0</v>
      </c>
      <c r="M238" s="4">
        <f>IF(Table13[[#This Row],[Embarked]]="S",1,0)</f>
        <v>0</v>
      </c>
      <c r="N238" s="4">
        <f>IF(Table13[[#This Row],[Embarked]]="C",1,0)</f>
        <v>1</v>
      </c>
      <c r="O238" s="4">
        <f>IF(Table13[[#This Row],[Sex]]="male",1,0)</f>
        <v>0</v>
      </c>
      <c r="P238" s="4">
        <v>1</v>
      </c>
      <c r="AC238" s="12">
        <f>SUMPRODUCT(Table13[[#This Row],[SibSp]:[Ones]],$R$4:$AA$4)</f>
        <v>1.063007619992492</v>
      </c>
      <c r="AD238" s="11">
        <f>(AC238-Table13[[#This Row],[Survived]])^2</f>
        <v>3.9699601771182834E-3</v>
      </c>
      <c r="AE238" s="11"/>
    </row>
    <row r="239" spans="1:31" x14ac:dyDescent="0.25">
      <c r="A239" s="4">
        <v>0</v>
      </c>
      <c r="B239" s="4" t="s">
        <v>11</v>
      </c>
      <c r="C239" s="4">
        <v>2</v>
      </c>
      <c r="D239" s="4" t="s">
        <v>8</v>
      </c>
      <c r="E239" s="4">
        <v>36</v>
      </c>
      <c r="F239" s="5">
        <v>12.875</v>
      </c>
      <c r="G239" s="4">
        <v>0</v>
      </c>
      <c r="H239" s="4">
        <v>0</v>
      </c>
      <c r="I239" s="11">
        <f>Table13[[#This Row],[Age]]/$E$1</f>
        <v>0.45</v>
      </c>
      <c r="J239" s="11">
        <f>LOG10(Table13[[#This Row],[Fare]]+1)</f>
        <v>1.1422329917947138</v>
      </c>
      <c r="K239" s="4">
        <f>IF(Table13[[#This Row],[Pclass]]=1,1,0)</f>
        <v>0</v>
      </c>
      <c r="L239" s="4">
        <f>IF(Table13[[#This Row],[Pclass]]=2,1,0)</f>
        <v>1</v>
      </c>
      <c r="M239" s="4">
        <f>IF(Table13[[#This Row],[Embarked]]="S",1,0)</f>
        <v>0</v>
      </c>
      <c r="N239" s="4">
        <f>IF(Table13[[#This Row],[Embarked]]="C",1,0)</f>
        <v>1</v>
      </c>
      <c r="O239" s="4">
        <f>IF(Table13[[#This Row],[Sex]]="male",1,0)</f>
        <v>1</v>
      </c>
      <c r="P239" s="4">
        <v>1</v>
      </c>
      <c r="AC239" s="12">
        <f>SUMPRODUCT(Table13[[#This Row],[SibSp]:[Ones]],$R$4:$AA$4)</f>
        <v>0.31622274742878737</v>
      </c>
      <c r="AD239" s="11">
        <f>(AC239-Table13[[#This Row],[Survived]])^2</f>
        <v>9.9996825991410646E-2</v>
      </c>
      <c r="AE239" s="11"/>
    </row>
    <row r="240" spans="1:31" x14ac:dyDescent="0.25">
      <c r="A240" s="4">
        <v>0</v>
      </c>
      <c r="B240" s="4" t="s">
        <v>9</v>
      </c>
      <c r="C240" s="4">
        <v>3</v>
      </c>
      <c r="D240" s="4" t="s">
        <v>10</v>
      </c>
      <c r="E240" s="4">
        <v>24</v>
      </c>
      <c r="F240" s="5">
        <v>8.85</v>
      </c>
      <c r="G240" s="4">
        <v>0</v>
      </c>
      <c r="H240" s="4">
        <v>0</v>
      </c>
      <c r="I240" s="11">
        <f>Table13[[#This Row],[Age]]/$E$1</f>
        <v>0.3</v>
      </c>
      <c r="J240" s="11">
        <f>LOG10(Table13[[#This Row],[Fare]]+1)</f>
        <v>0.99343623049761176</v>
      </c>
      <c r="K240" s="4">
        <f>IF(Table13[[#This Row],[Pclass]]=1,1,0)</f>
        <v>0</v>
      </c>
      <c r="L240" s="4">
        <f>IF(Table13[[#This Row],[Pclass]]=2,1,0)</f>
        <v>0</v>
      </c>
      <c r="M240" s="4">
        <f>IF(Table13[[#This Row],[Embarked]]="S",1,0)</f>
        <v>1</v>
      </c>
      <c r="N240" s="4">
        <f>IF(Table13[[#This Row],[Embarked]]="C",1,0)</f>
        <v>0</v>
      </c>
      <c r="O240" s="4">
        <f>IF(Table13[[#This Row],[Sex]]="male",1,0)</f>
        <v>0</v>
      </c>
      <c r="P240" s="4">
        <v>1</v>
      </c>
      <c r="AC240" s="12">
        <f>SUMPRODUCT(Table13[[#This Row],[SibSp]:[Ones]],$R$4:$AA$4)</f>
        <v>0.61991693824282024</v>
      </c>
      <c r="AD240" s="11">
        <f>(AC240-Table13[[#This Row],[Survived]])^2</f>
        <v>0.38429701032035257</v>
      </c>
      <c r="AE240" s="11"/>
    </row>
    <row r="241" spans="1:31" x14ac:dyDescent="0.25">
      <c r="A241" s="4">
        <v>0</v>
      </c>
      <c r="B241" s="4" t="s">
        <v>9</v>
      </c>
      <c r="C241" s="4">
        <v>3</v>
      </c>
      <c r="D241" s="4" t="s">
        <v>8</v>
      </c>
      <c r="E241" s="4">
        <v>24</v>
      </c>
      <c r="F241" s="5">
        <v>7.8958000000000004</v>
      </c>
      <c r="G241" s="4">
        <v>0</v>
      </c>
      <c r="H241" s="4">
        <v>0</v>
      </c>
      <c r="I241" s="11">
        <f>Table13[[#This Row],[Age]]/$E$1</f>
        <v>0.3</v>
      </c>
      <c r="J241" s="11">
        <f>LOG10(Table13[[#This Row],[Fare]]+1)</f>
        <v>0.94918501031343461</v>
      </c>
      <c r="K241" s="4">
        <f>IF(Table13[[#This Row],[Pclass]]=1,1,0)</f>
        <v>0</v>
      </c>
      <c r="L241" s="4">
        <f>IF(Table13[[#This Row],[Pclass]]=2,1,0)</f>
        <v>0</v>
      </c>
      <c r="M241" s="4">
        <f>IF(Table13[[#This Row],[Embarked]]="S",1,0)</f>
        <v>1</v>
      </c>
      <c r="N241" s="4">
        <f>IF(Table13[[#This Row],[Embarked]]="C",1,0)</f>
        <v>0</v>
      </c>
      <c r="O241" s="4">
        <f>IF(Table13[[#This Row],[Sex]]="male",1,0)</f>
        <v>1</v>
      </c>
      <c r="P241" s="4">
        <v>1</v>
      </c>
      <c r="AC241" s="12">
        <f>SUMPRODUCT(Table13[[#This Row],[SibSp]:[Ones]],$R$4:$AA$4)</f>
        <v>0.13469460874458739</v>
      </c>
      <c r="AD241" s="11">
        <f>(AC241-Table13[[#This Row],[Survived]])^2</f>
        <v>1.8142637624857478E-2</v>
      </c>
      <c r="AE241" s="11"/>
    </row>
    <row r="242" spans="1:31" x14ac:dyDescent="0.25">
      <c r="A242" s="4">
        <v>0</v>
      </c>
      <c r="B242" s="4" t="s">
        <v>11</v>
      </c>
      <c r="C242" s="4">
        <v>3</v>
      </c>
      <c r="D242" s="4" t="s">
        <v>8</v>
      </c>
      <c r="E242" s="4">
        <v>23.5</v>
      </c>
      <c r="F242" s="5">
        <v>7.2291999999999996</v>
      </c>
      <c r="G242" s="4">
        <v>0</v>
      </c>
      <c r="H242" s="4">
        <v>0</v>
      </c>
      <c r="I242" s="11">
        <f>Table13[[#This Row],[Age]]/$E$1</f>
        <v>0.29375000000000001</v>
      </c>
      <c r="J242" s="11">
        <f>LOG10(Table13[[#This Row],[Fare]]+1)</f>
        <v>0.91535761741483168</v>
      </c>
      <c r="K242" s="4">
        <f>IF(Table13[[#This Row],[Pclass]]=1,1,0)</f>
        <v>0</v>
      </c>
      <c r="L242" s="4">
        <f>IF(Table13[[#This Row],[Pclass]]=2,1,0)</f>
        <v>0</v>
      </c>
      <c r="M242" s="4">
        <f>IF(Table13[[#This Row],[Embarked]]="S",1,0)</f>
        <v>0</v>
      </c>
      <c r="N242" s="4">
        <f>IF(Table13[[#This Row],[Embarked]]="C",1,0)</f>
        <v>1</v>
      </c>
      <c r="O242" s="4">
        <f>IF(Table13[[#This Row],[Sex]]="male",1,0)</f>
        <v>1</v>
      </c>
      <c r="P242" s="4">
        <v>1</v>
      </c>
      <c r="AC242" s="12">
        <f>SUMPRODUCT(Table13[[#This Row],[SibSp]:[Ones]],$R$4:$AA$4)</f>
        <v>0.20234169324732759</v>
      </c>
      <c r="AD242" s="11">
        <f>(AC242-Table13[[#This Row],[Survived]])^2</f>
        <v>4.0942160826195617E-2</v>
      </c>
      <c r="AE242" s="11"/>
    </row>
    <row r="243" spans="1:31" x14ac:dyDescent="0.25">
      <c r="A243" s="4">
        <v>0</v>
      </c>
      <c r="B243" s="4" t="s">
        <v>9</v>
      </c>
      <c r="C243" s="4">
        <v>1</v>
      </c>
      <c r="D243" s="4" t="s">
        <v>10</v>
      </c>
      <c r="E243" s="4">
        <v>2</v>
      </c>
      <c r="F243" s="5">
        <v>151.55000000000001</v>
      </c>
      <c r="G243" s="4">
        <v>1</v>
      </c>
      <c r="H243" s="4">
        <v>2</v>
      </c>
      <c r="I243" s="11">
        <f>Table13[[#This Row],[Age]]/$E$1</f>
        <v>2.5000000000000001E-2</v>
      </c>
      <c r="J243" s="11">
        <f>LOG10(Table13[[#This Row],[Fare]]+1)</f>
        <v>2.1834122119784261</v>
      </c>
      <c r="K243" s="4">
        <f>IF(Table13[[#This Row],[Pclass]]=1,1,0)</f>
        <v>1</v>
      </c>
      <c r="L243" s="4">
        <f>IF(Table13[[#This Row],[Pclass]]=2,1,0)</f>
        <v>0</v>
      </c>
      <c r="M243" s="4">
        <f>IF(Table13[[#This Row],[Embarked]]="S",1,0)</f>
        <v>1</v>
      </c>
      <c r="N243" s="4">
        <f>IF(Table13[[#This Row],[Embarked]]="C",1,0)</f>
        <v>0</v>
      </c>
      <c r="O243" s="4">
        <f>IF(Table13[[#This Row],[Sex]]="male",1,0)</f>
        <v>0</v>
      </c>
      <c r="P243" s="4">
        <v>1</v>
      </c>
      <c r="AC243" s="12">
        <f>SUMPRODUCT(Table13[[#This Row],[SibSp]:[Ones]],$R$4:$AA$4)</f>
        <v>1.0885689166181067</v>
      </c>
      <c r="AD243" s="11">
        <f>(AC243-Table13[[#This Row],[Survived]])^2</f>
        <v>1.1849822862271187</v>
      </c>
      <c r="AE243" s="11"/>
    </row>
    <row r="244" spans="1:31" x14ac:dyDescent="0.25">
      <c r="A244" s="4">
        <v>1</v>
      </c>
      <c r="B244" s="4" t="s">
        <v>11</v>
      </c>
      <c r="C244" s="4">
        <v>1</v>
      </c>
      <c r="D244" s="4" t="s">
        <v>10</v>
      </c>
      <c r="E244" s="4">
        <v>50</v>
      </c>
      <c r="F244" s="5">
        <v>247.52080000000001</v>
      </c>
      <c r="G244" s="4">
        <v>0</v>
      </c>
      <c r="H244" s="4">
        <v>1</v>
      </c>
      <c r="I244" s="11">
        <f>Table13[[#This Row],[Age]]/$E$1</f>
        <v>0.625</v>
      </c>
      <c r="J244" s="11">
        <f>LOG10(Table13[[#This Row],[Fare]]+1)</f>
        <v>2.3953627429574396</v>
      </c>
      <c r="K244" s="4">
        <f>IF(Table13[[#This Row],[Pclass]]=1,1,0)</f>
        <v>1</v>
      </c>
      <c r="L244" s="4">
        <f>IF(Table13[[#This Row],[Pclass]]=2,1,0)</f>
        <v>0</v>
      </c>
      <c r="M244" s="4">
        <f>IF(Table13[[#This Row],[Embarked]]="S",1,0)</f>
        <v>0</v>
      </c>
      <c r="N244" s="4">
        <f>IF(Table13[[#This Row],[Embarked]]="C",1,0)</f>
        <v>1</v>
      </c>
      <c r="O244" s="4">
        <f>IF(Table13[[#This Row],[Sex]]="male",1,0)</f>
        <v>0</v>
      </c>
      <c r="P244" s="4">
        <v>1</v>
      </c>
      <c r="AC244" s="12">
        <f>SUMPRODUCT(Table13[[#This Row],[SibSp]:[Ones]],$R$4:$AA$4)</f>
        <v>0.92659216210395012</v>
      </c>
      <c r="AD244" s="11">
        <f>(AC244-Table13[[#This Row],[Survived]])^2</f>
        <v>5.3887106645727368E-3</v>
      </c>
      <c r="AE244" s="11"/>
    </row>
    <row r="245" spans="1:31" x14ac:dyDescent="0.25">
      <c r="A245" s="4">
        <v>0</v>
      </c>
      <c r="B245" s="4" t="s">
        <v>9</v>
      </c>
      <c r="C245" s="4">
        <v>3</v>
      </c>
      <c r="D245" s="4" t="s">
        <v>8</v>
      </c>
      <c r="E245" s="4">
        <v>19</v>
      </c>
      <c r="F245" s="5">
        <v>0</v>
      </c>
      <c r="G245" s="4">
        <v>0</v>
      </c>
      <c r="H245" s="4">
        <v>0</v>
      </c>
      <c r="I245" s="11">
        <f>Table13[[#This Row],[Age]]/$E$1</f>
        <v>0.23749999999999999</v>
      </c>
      <c r="J245" s="11">
        <f>LOG10(Table13[[#This Row],[Fare]]+1)</f>
        <v>0</v>
      </c>
      <c r="K245" s="4">
        <f>IF(Table13[[#This Row],[Pclass]]=1,1,0)</f>
        <v>0</v>
      </c>
      <c r="L245" s="4">
        <f>IF(Table13[[#This Row],[Pclass]]=2,1,0)</f>
        <v>0</v>
      </c>
      <c r="M245" s="4">
        <f>IF(Table13[[#This Row],[Embarked]]="S",1,0)</f>
        <v>1</v>
      </c>
      <c r="N245" s="4">
        <f>IF(Table13[[#This Row],[Embarked]]="C",1,0)</f>
        <v>0</v>
      </c>
      <c r="O245" s="4">
        <f>IF(Table13[[#This Row],[Sex]]="male",1,0)</f>
        <v>1</v>
      </c>
      <c r="P245" s="4">
        <v>1</v>
      </c>
      <c r="AC245" s="12">
        <f>SUMPRODUCT(Table13[[#This Row],[SibSp]:[Ones]],$R$4:$AA$4)</f>
        <v>0.1204305715589713</v>
      </c>
      <c r="AD245" s="11">
        <f>(AC245-Table13[[#This Row],[Survived]])^2</f>
        <v>1.4503522566020506E-2</v>
      </c>
      <c r="AE245" s="11"/>
    </row>
    <row r="246" spans="1:31" x14ac:dyDescent="0.25">
      <c r="A246" s="4">
        <v>1</v>
      </c>
      <c r="B246" s="4" t="s">
        <v>9</v>
      </c>
      <c r="C246" s="4">
        <v>1</v>
      </c>
      <c r="D246" s="4" t="s">
        <v>8</v>
      </c>
      <c r="E246" s="4">
        <v>0.92</v>
      </c>
      <c r="F246" s="5">
        <v>151.55000000000001</v>
      </c>
      <c r="G246" s="4">
        <v>1</v>
      </c>
      <c r="H246" s="4">
        <v>2</v>
      </c>
      <c r="I246" s="11">
        <f>Table13[[#This Row],[Age]]/$E$1</f>
        <v>1.15E-2</v>
      </c>
      <c r="J246" s="11">
        <f>LOG10(Table13[[#This Row],[Fare]]+1)</f>
        <v>2.1834122119784261</v>
      </c>
      <c r="K246" s="4">
        <f>IF(Table13[[#This Row],[Pclass]]=1,1,0)</f>
        <v>1</v>
      </c>
      <c r="L246" s="4">
        <f>IF(Table13[[#This Row],[Pclass]]=2,1,0)</f>
        <v>0</v>
      </c>
      <c r="M246" s="4">
        <f>IF(Table13[[#This Row],[Embarked]]="S",1,0)</f>
        <v>1</v>
      </c>
      <c r="N246" s="4">
        <f>IF(Table13[[#This Row],[Embarked]]="C",1,0)</f>
        <v>0</v>
      </c>
      <c r="O246" s="4">
        <f>IF(Table13[[#This Row],[Sex]]="male",1,0)</f>
        <v>1</v>
      </c>
      <c r="P246" s="4">
        <v>1</v>
      </c>
      <c r="AC246" s="12">
        <f>SUMPRODUCT(Table13[[#This Row],[SibSp]:[Ones]],$R$4:$AA$4)</f>
        <v>0.61241722986462188</v>
      </c>
      <c r="AD246" s="11">
        <f>(AC246-Table13[[#This Row],[Survived]])^2</f>
        <v>0.15022040370581335</v>
      </c>
      <c r="AE246" s="11"/>
    </row>
    <row r="247" spans="1:31" x14ac:dyDescent="0.25">
      <c r="A247" s="4">
        <v>1</v>
      </c>
      <c r="B247" s="4" t="s">
        <v>11</v>
      </c>
      <c r="C247" s="4">
        <v>1</v>
      </c>
      <c r="D247" s="4" t="s">
        <v>10</v>
      </c>
      <c r="E247" s="4">
        <v>17</v>
      </c>
      <c r="F247" s="5">
        <v>108.9</v>
      </c>
      <c r="G247" s="4">
        <v>1</v>
      </c>
      <c r="H247" s="4">
        <v>0</v>
      </c>
      <c r="I247" s="11">
        <f>Table13[[#This Row],[Age]]/$E$1</f>
        <v>0.21249999999999999</v>
      </c>
      <c r="J247" s="11">
        <f>LOG10(Table13[[#This Row],[Fare]]+1)</f>
        <v>2.0409976924234905</v>
      </c>
      <c r="K247" s="4">
        <f>IF(Table13[[#This Row],[Pclass]]=1,1,0)</f>
        <v>1</v>
      </c>
      <c r="L247" s="4">
        <f>IF(Table13[[#This Row],[Pclass]]=2,1,0)</f>
        <v>0</v>
      </c>
      <c r="M247" s="4">
        <f>IF(Table13[[#This Row],[Embarked]]="S",1,0)</f>
        <v>0</v>
      </c>
      <c r="N247" s="4">
        <f>IF(Table13[[#This Row],[Embarked]]="C",1,0)</f>
        <v>1</v>
      </c>
      <c r="O247" s="4">
        <f>IF(Table13[[#This Row],[Sex]]="male",1,0)</f>
        <v>0</v>
      </c>
      <c r="P247" s="4">
        <v>1</v>
      </c>
      <c r="AC247" s="12">
        <f>SUMPRODUCT(Table13[[#This Row],[SibSp]:[Ones]],$R$4:$AA$4)</f>
        <v>1.0795559773447372</v>
      </c>
      <c r="AD247" s="11">
        <f>(AC247-Table13[[#This Row],[Survived]])^2</f>
        <v>6.329153531276336E-3</v>
      </c>
      <c r="AE247" s="11"/>
    </row>
    <row r="248" spans="1:31" x14ac:dyDescent="0.25">
      <c r="A248" s="4">
        <v>0</v>
      </c>
      <c r="B248" s="4" t="s">
        <v>11</v>
      </c>
      <c r="C248" s="4">
        <v>2</v>
      </c>
      <c r="D248" s="4" t="s">
        <v>8</v>
      </c>
      <c r="E248" s="4">
        <v>30</v>
      </c>
      <c r="F248" s="5">
        <v>24</v>
      </c>
      <c r="G248" s="4">
        <v>1</v>
      </c>
      <c r="H248" s="4">
        <v>0</v>
      </c>
      <c r="I248" s="11">
        <f>Table13[[#This Row],[Age]]/$E$1</f>
        <v>0.375</v>
      </c>
      <c r="J248" s="11">
        <f>LOG10(Table13[[#This Row],[Fare]]+1)</f>
        <v>1.3979400086720377</v>
      </c>
      <c r="K248" s="4">
        <f>IF(Table13[[#This Row],[Pclass]]=1,1,0)</f>
        <v>0</v>
      </c>
      <c r="L248" s="4">
        <f>IF(Table13[[#This Row],[Pclass]]=2,1,0)</f>
        <v>1</v>
      </c>
      <c r="M248" s="4">
        <f>IF(Table13[[#This Row],[Embarked]]="S",1,0)</f>
        <v>0</v>
      </c>
      <c r="N248" s="4">
        <f>IF(Table13[[#This Row],[Embarked]]="C",1,0)</f>
        <v>1</v>
      </c>
      <c r="O248" s="4">
        <f>IF(Table13[[#This Row],[Sex]]="male",1,0)</f>
        <v>1</v>
      </c>
      <c r="P248" s="4">
        <v>1</v>
      </c>
      <c r="AC248" s="12">
        <f>SUMPRODUCT(Table13[[#This Row],[SibSp]:[Ones]],$R$4:$AA$4)</f>
        <v>0.31216197252925593</v>
      </c>
      <c r="AD248" s="11">
        <f>(AC248-Table13[[#This Row],[Survived]])^2</f>
        <v>9.7445097093355929E-2</v>
      </c>
      <c r="AE248" s="11"/>
    </row>
    <row r="249" spans="1:31" x14ac:dyDescent="0.25">
      <c r="A249" s="4">
        <v>1</v>
      </c>
      <c r="B249" s="4" t="s">
        <v>11</v>
      </c>
      <c r="C249" s="4">
        <v>1</v>
      </c>
      <c r="D249" s="4" t="s">
        <v>10</v>
      </c>
      <c r="E249" s="4">
        <v>30</v>
      </c>
      <c r="F249" s="5">
        <v>56.929200000000002</v>
      </c>
      <c r="G249" s="4">
        <v>0</v>
      </c>
      <c r="H249" s="4">
        <v>0</v>
      </c>
      <c r="I249" s="11">
        <f>Table13[[#This Row],[Age]]/$E$1</f>
        <v>0.375</v>
      </c>
      <c r="J249" s="11">
        <f>LOG10(Table13[[#This Row],[Fare]]+1)</f>
        <v>1.7628975309505581</v>
      </c>
      <c r="K249" s="4">
        <f>IF(Table13[[#This Row],[Pclass]]=1,1,0)</f>
        <v>1</v>
      </c>
      <c r="L249" s="4">
        <f>IF(Table13[[#This Row],[Pclass]]=2,1,0)</f>
        <v>0</v>
      </c>
      <c r="M249" s="4">
        <f>IF(Table13[[#This Row],[Embarked]]="S",1,0)</f>
        <v>0</v>
      </c>
      <c r="N249" s="4">
        <f>IF(Table13[[#This Row],[Embarked]]="C",1,0)</f>
        <v>1</v>
      </c>
      <c r="O249" s="4">
        <f>IF(Table13[[#This Row],[Sex]]="male",1,0)</f>
        <v>0</v>
      </c>
      <c r="P249" s="4">
        <v>1</v>
      </c>
      <c r="AC249" s="12">
        <f>SUMPRODUCT(Table13[[#This Row],[SibSp]:[Ones]],$R$4:$AA$4)</f>
        <v>1.0377155196889116</v>
      </c>
      <c r="AD249" s="11">
        <f>(AC249-Table13[[#This Row],[Survived]])^2</f>
        <v>1.4224604254046804E-3</v>
      </c>
      <c r="AE249" s="11"/>
    </row>
    <row r="250" spans="1:31" x14ac:dyDescent="0.25">
      <c r="A250" s="4">
        <v>1</v>
      </c>
      <c r="B250" s="4" t="s">
        <v>11</v>
      </c>
      <c r="C250" s="4">
        <v>1</v>
      </c>
      <c r="D250" s="4" t="s">
        <v>10</v>
      </c>
      <c r="E250" s="4">
        <v>24</v>
      </c>
      <c r="F250" s="5">
        <v>83.158299999999997</v>
      </c>
      <c r="G250" s="4">
        <v>0</v>
      </c>
      <c r="H250" s="4">
        <v>0</v>
      </c>
      <c r="I250" s="11">
        <f>Table13[[#This Row],[Age]]/$E$1</f>
        <v>0.3</v>
      </c>
      <c r="J250" s="11">
        <f>LOG10(Table13[[#This Row],[Fare]]+1)</f>
        <v>1.9250969541376577</v>
      </c>
      <c r="K250" s="4">
        <f>IF(Table13[[#This Row],[Pclass]]=1,1,0)</f>
        <v>1</v>
      </c>
      <c r="L250" s="4">
        <f>IF(Table13[[#This Row],[Pclass]]=2,1,0)</f>
        <v>0</v>
      </c>
      <c r="M250" s="4">
        <f>IF(Table13[[#This Row],[Embarked]]="S",1,0)</f>
        <v>0</v>
      </c>
      <c r="N250" s="4">
        <f>IF(Table13[[#This Row],[Embarked]]="C",1,0)</f>
        <v>1</v>
      </c>
      <c r="O250" s="4">
        <f>IF(Table13[[#This Row],[Sex]]="male",1,0)</f>
        <v>0</v>
      </c>
      <c r="P250" s="4">
        <v>1</v>
      </c>
      <c r="AC250" s="12">
        <f>SUMPRODUCT(Table13[[#This Row],[SibSp]:[Ones]],$R$4:$AA$4)</f>
        <v>1.084030660330924</v>
      </c>
      <c r="AD250" s="11">
        <f>(AC250-Table13[[#This Row],[Survived]])^2</f>
        <v>7.0611518756511227E-3</v>
      </c>
      <c r="AE250" s="11"/>
    </row>
    <row r="251" spans="1:31" x14ac:dyDescent="0.25">
      <c r="A251" s="4">
        <v>1</v>
      </c>
      <c r="B251" s="4" t="s">
        <v>11</v>
      </c>
      <c r="C251" s="4">
        <v>1</v>
      </c>
      <c r="D251" s="4" t="s">
        <v>10</v>
      </c>
      <c r="E251" s="4">
        <v>18</v>
      </c>
      <c r="F251" s="5">
        <v>262.375</v>
      </c>
      <c r="G251" s="4">
        <v>2</v>
      </c>
      <c r="H251" s="4">
        <v>2</v>
      </c>
      <c r="I251" s="11">
        <f>Table13[[#This Row],[Age]]/$E$1</f>
        <v>0.22500000000000001</v>
      </c>
      <c r="J251" s="11">
        <f>LOG10(Table13[[#This Row],[Fare]]+1)</f>
        <v>2.4205745486161567</v>
      </c>
      <c r="K251" s="4">
        <f>IF(Table13[[#This Row],[Pclass]]=1,1,0)</f>
        <v>1</v>
      </c>
      <c r="L251" s="4">
        <f>IF(Table13[[#This Row],[Pclass]]=2,1,0)</f>
        <v>0</v>
      </c>
      <c r="M251" s="4">
        <f>IF(Table13[[#This Row],[Embarked]]="S",1,0)</f>
        <v>0</v>
      </c>
      <c r="N251" s="4">
        <f>IF(Table13[[#This Row],[Embarked]]="C",1,0)</f>
        <v>1</v>
      </c>
      <c r="O251" s="4">
        <f>IF(Table13[[#This Row],[Sex]]="male",1,0)</f>
        <v>0</v>
      </c>
      <c r="P251" s="4">
        <v>1</v>
      </c>
      <c r="AC251" s="12">
        <f>SUMPRODUCT(Table13[[#This Row],[SibSp]:[Ones]],$R$4:$AA$4)</f>
        <v>1.0088693365190036</v>
      </c>
      <c r="AD251" s="11">
        <f>(AC251-Table13[[#This Row],[Survived]])^2</f>
        <v>7.8665130287330329E-5</v>
      </c>
      <c r="AE251" s="11"/>
    </row>
    <row r="252" spans="1:31" x14ac:dyDescent="0.25">
      <c r="A252" s="4">
        <v>0</v>
      </c>
      <c r="B252" s="4" t="s">
        <v>9</v>
      </c>
      <c r="C252" s="4">
        <v>2</v>
      </c>
      <c r="D252" s="4" t="s">
        <v>10</v>
      </c>
      <c r="E252" s="4">
        <v>26</v>
      </c>
      <c r="F252" s="5">
        <v>26</v>
      </c>
      <c r="G252" s="4">
        <v>1</v>
      </c>
      <c r="H252" s="4">
        <v>1</v>
      </c>
      <c r="I252" s="11">
        <f>Table13[[#This Row],[Age]]/$E$1</f>
        <v>0.32500000000000001</v>
      </c>
      <c r="J252" s="11">
        <f>LOG10(Table13[[#This Row],[Fare]]+1)</f>
        <v>1.4313637641589874</v>
      </c>
      <c r="K252" s="4">
        <f>IF(Table13[[#This Row],[Pclass]]=1,1,0)</f>
        <v>0</v>
      </c>
      <c r="L252" s="4">
        <f>IF(Table13[[#This Row],[Pclass]]=2,1,0)</f>
        <v>1</v>
      </c>
      <c r="M252" s="4">
        <f>IF(Table13[[#This Row],[Embarked]]="S",1,0)</f>
        <v>1</v>
      </c>
      <c r="N252" s="4">
        <f>IF(Table13[[#This Row],[Embarked]]="C",1,0)</f>
        <v>0</v>
      </c>
      <c r="O252" s="4">
        <f>IF(Table13[[#This Row],[Sex]]="male",1,0)</f>
        <v>0</v>
      </c>
      <c r="P252" s="4">
        <v>1</v>
      </c>
      <c r="AC252" s="12">
        <f>SUMPRODUCT(Table13[[#This Row],[SibSp]:[Ones]],$R$4:$AA$4)</f>
        <v>0.74243922638019744</v>
      </c>
      <c r="AD252" s="11">
        <f>(AC252-Table13[[#This Row],[Survived]])^2</f>
        <v>0.55121600486802602</v>
      </c>
      <c r="AE252" s="11"/>
    </row>
    <row r="253" spans="1:31" x14ac:dyDescent="0.25">
      <c r="A253" s="4">
        <v>0</v>
      </c>
      <c r="B253" s="4" t="s">
        <v>9</v>
      </c>
      <c r="C253" s="4">
        <v>3</v>
      </c>
      <c r="D253" s="4" t="s">
        <v>8</v>
      </c>
      <c r="E253" s="4">
        <v>28</v>
      </c>
      <c r="F253" s="5">
        <v>7.8958000000000004</v>
      </c>
      <c r="G253" s="4">
        <v>0</v>
      </c>
      <c r="H253" s="4">
        <v>0</v>
      </c>
      <c r="I253" s="11">
        <f>Table13[[#This Row],[Age]]/$E$1</f>
        <v>0.35</v>
      </c>
      <c r="J253" s="11">
        <f>LOG10(Table13[[#This Row],[Fare]]+1)</f>
        <v>0.94918501031343461</v>
      </c>
      <c r="K253" s="4">
        <f>IF(Table13[[#This Row],[Pclass]]=1,1,0)</f>
        <v>0</v>
      </c>
      <c r="L253" s="4">
        <f>IF(Table13[[#This Row],[Pclass]]=2,1,0)</f>
        <v>0</v>
      </c>
      <c r="M253" s="4">
        <f>IF(Table13[[#This Row],[Embarked]]="S",1,0)</f>
        <v>1</v>
      </c>
      <c r="N253" s="4">
        <f>IF(Table13[[#This Row],[Embarked]]="C",1,0)</f>
        <v>0</v>
      </c>
      <c r="O253" s="4">
        <f>IF(Table13[[#This Row],[Sex]]="male",1,0)</f>
        <v>1</v>
      </c>
      <c r="P253" s="4">
        <v>1</v>
      </c>
      <c r="AC253" s="12">
        <f>SUMPRODUCT(Table13[[#This Row],[SibSp]:[Ones]],$R$4:$AA$4)</f>
        <v>0.10908911685466716</v>
      </c>
      <c r="AD253" s="11">
        <f>(AC253-Table13[[#This Row],[Survived]])^2</f>
        <v>1.1900435416131226E-2</v>
      </c>
      <c r="AE253" s="11"/>
    </row>
    <row r="254" spans="1:31" x14ac:dyDescent="0.25">
      <c r="A254" s="4">
        <v>0</v>
      </c>
      <c r="B254" s="4" t="s">
        <v>9</v>
      </c>
      <c r="C254" s="4">
        <v>2</v>
      </c>
      <c r="D254" s="4" t="s">
        <v>8</v>
      </c>
      <c r="E254" s="4">
        <v>43</v>
      </c>
      <c r="F254" s="5">
        <v>26.25</v>
      </c>
      <c r="G254" s="4">
        <v>1</v>
      </c>
      <c r="H254" s="4">
        <v>1</v>
      </c>
      <c r="I254" s="11">
        <f>Table13[[#This Row],[Age]]/$E$1</f>
        <v>0.53749999999999998</v>
      </c>
      <c r="J254" s="11">
        <f>LOG10(Table13[[#This Row],[Fare]]+1)</f>
        <v>1.4353665066126613</v>
      </c>
      <c r="K254" s="4">
        <f>IF(Table13[[#This Row],[Pclass]]=1,1,0)</f>
        <v>0</v>
      </c>
      <c r="L254" s="4">
        <f>IF(Table13[[#This Row],[Pclass]]=2,1,0)</f>
        <v>1</v>
      </c>
      <c r="M254" s="4">
        <f>IF(Table13[[#This Row],[Embarked]]="S",1,0)</f>
        <v>1</v>
      </c>
      <c r="N254" s="4">
        <f>IF(Table13[[#This Row],[Embarked]]="C",1,0)</f>
        <v>0</v>
      </c>
      <c r="O254" s="4">
        <f>IF(Table13[[#This Row],[Sex]]="male",1,0)</f>
        <v>1</v>
      </c>
      <c r="P254" s="4">
        <v>1</v>
      </c>
      <c r="AC254" s="12">
        <f>SUMPRODUCT(Table13[[#This Row],[SibSp]:[Ones]],$R$4:$AA$4)</f>
        <v>0.15074584210482966</v>
      </c>
      <c r="AD254" s="11">
        <f>(AC254-Table13[[#This Row],[Survived]])^2</f>
        <v>2.2724308911894236E-2</v>
      </c>
      <c r="AE254" s="11"/>
    </row>
    <row r="255" spans="1:31" x14ac:dyDescent="0.25">
      <c r="A255" s="4">
        <v>1</v>
      </c>
      <c r="B255" s="4" t="s">
        <v>9</v>
      </c>
      <c r="C255" s="4">
        <v>3</v>
      </c>
      <c r="D255" s="4" t="s">
        <v>10</v>
      </c>
      <c r="E255" s="4">
        <v>26</v>
      </c>
      <c r="F255" s="5">
        <v>7.8541999999999996</v>
      </c>
      <c r="G255" s="4">
        <v>0</v>
      </c>
      <c r="H255" s="4">
        <v>0</v>
      </c>
      <c r="I255" s="11">
        <f>Table13[[#This Row],[Age]]/$E$1</f>
        <v>0.32500000000000001</v>
      </c>
      <c r="J255" s="11">
        <f>LOG10(Table13[[#This Row],[Fare]]+1)</f>
        <v>0.94714932766263737</v>
      </c>
      <c r="K255" s="4">
        <f>IF(Table13[[#This Row],[Pclass]]=1,1,0)</f>
        <v>0</v>
      </c>
      <c r="L255" s="4">
        <f>IF(Table13[[#This Row],[Pclass]]=2,1,0)</f>
        <v>0</v>
      </c>
      <c r="M255" s="4">
        <f>IF(Table13[[#This Row],[Embarked]]="S",1,0)</f>
        <v>1</v>
      </c>
      <c r="N255" s="4">
        <f>IF(Table13[[#This Row],[Embarked]]="C",1,0)</f>
        <v>0</v>
      </c>
      <c r="O255" s="4">
        <f>IF(Table13[[#This Row],[Sex]]="male",1,0)</f>
        <v>0</v>
      </c>
      <c r="P255" s="4">
        <v>1</v>
      </c>
      <c r="AC255" s="12">
        <f>SUMPRODUCT(Table13[[#This Row],[SibSp]:[Ones]],$R$4:$AA$4)</f>
        <v>0.60485779683869045</v>
      </c>
      <c r="AD255" s="11">
        <f>(AC255-Table13[[#This Row],[Survived]])^2</f>
        <v>0.15613736071917364</v>
      </c>
      <c r="AE255" s="11"/>
    </row>
    <row r="256" spans="1:31" x14ac:dyDescent="0.25">
      <c r="A256" s="4">
        <v>1</v>
      </c>
      <c r="B256" s="4" t="s">
        <v>9</v>
      </c>
      <c r="C256" s="4">
        <v>2</v>
      </c>
      <c r="D256" s="4" t="s">
        <v>10</v>
      </c>
      <c r="E256" s="4">
        <v>24</v>
      </c>
      <c r="F256" s="5">
        <v>26</v>
      </c>
      <c r="G256" s="4">
        <v>1</v>
      </c>
      <c r="H256" s="4">
        <v>0</v>
      </c>
      <c r="I256" s="11">
        <f>Table13[[#This Row],[Age]]/$E$1</f>
        <v>0.3</v>
      </c>
      <c r="J256" s="11">
        <f>LOG10(Table13[[#This Row],[Fare]]+1)</f>
        <v>1.4313637641589874</v>
      </c>
      <c r="K256" s="4">
        <f>IF(Table13[[#This Row],[Pclass]]=1,1,0)</f>
        <v>0</v>
      </c>
      <c r="L256" s="4">
        <f>IF(Table13[[#This Row],[Pclass]]=2,1,0)</f>
        <v>1</v>
      </c>
      <c r="M256" s="4">
        <f>IF(Table13[[#This Row],[Embarked]]="S",1,0)</f>
        <v>1</v>
      </c>
      <c r="N256" s="4">
        <f>IF(Table13[[#This Row],[Embarked]]="C",1,0)</f>
        <v>0</v>
      </c>
      <c r="O256" s="4">
        <f>IF(Table13[[#This Row],[Sex]]="male",1,0)</f>
        <v>0</v>
      </c>
      <c r="P256" s="4">
        <v>1</v>
      </c>
      <c r="AC256" s="12">
        <f>SUMPRODUCT(Table13[[#This Row],[SibSp]:[Ones]],$R$4:$AA$4)</f>
        <v>0.76916930538160322</v>
      </c>
      <c r="AD256" s="11">
        <f>(AC256-Table13[[#This Row],[Survived]])^2</f>
        <v>5.3282809578011556E-2</v>
      </c>
      <c r="AE256" s="11"/>
    </row>
    <row r="257" spans="1:31" x14ac:dyDescent="0.25">
      <c r="A257" s="4">
        <v>0</v>
      </c>
      <c r="B257" s="4" t="s">
        <v>9</v>
      </c>
      <c r="C257" s="4">
        <v>2</v>
      </c>
      <c r="D257" s="4" t="s">
        <v>8</v>
      </c>
      <c r="E257" s="4">
        <v>54</v>
      </c>
      <c r="F257" s="5">
        <v>14</v>
      </c>
      <c r="G257" s="4">
        <v>0</v>
      </c>
      <c r="H257" s="4">
        <v>0</v>
      </c>
      <c r="I257" s="11">
        <f>Table13[[#This Row],[Age]]/$E$1</f>
        <v>0.67500000000000004</v>
      </c>
      <c r="J257" s="11">
        <f>LOG10(Table13[[#This Row],[Fare]]+1)</f>
        <v>1.1760912590556813</v>
      </c>
      <c r="K257" s="4">
        <f>IF(Table13[[#This Row],[Pclass]]=1,1,0)</f>
        <v>0</v>
      </c>
      <c r="L257" s="4">
        <f>IF(Table13[[#This Row],[Pclass]]=2,1,0)</f>
        <v>1</v>
      </c>
      <c r="M257" s="4">
        <f>IF(Table13[[#This Row],[Embarked]]="S",1,0)</f>
        <v>1</v>
      </c>
      <c r="N257" s="4">
        <f>IF(Table13[[#This Row],[Embarked]]="C",1,0)</f>
        <v>0</v>
      </c>
      <c r="O257" s="4">
        <f>IF(Table13[[#This Row],[Sex]]="male",1,0)</f>
        <v>1</v>
      </c>
      <c r="P257" s="4">
        <v>1</v>
      </c>
      <c r="AC257" s="12">
        <f>SUMPRODUCT(Table13[[#This Row],[SibSp]:[Ones]],$R$4:$AA$4)</f>
        <v>0.13655314097207627</v>
      </c>
      <c r="AD257" s="11">
        <f>(AC257-Table13[[#This Row],[Survived]])^2</f>
        <v>1.8646760309339736E-2</v>
      </c>
      <c r="AE257" s="11"/>
    </row>
    <row r="258" spans="1:31" x14ac:dyDescent="0.25">
      <c r="A258" s="4">
        <v>1</v>
      </c>
      <c r="B258" s="4" t="s">
        <v>9</v>
      </c>
      <c r="C258" s="4">
        <v>1</v>
      </c>
      <c r="D258" s="4" t="s">
        <v>10</v>
      </c>
      <c r="E258" s="4">
        <v>31</v>
      </c>
      <c r="F258" s="5">
        <v>164.86670000000001</v>
      </c>
      <c r="G258" s="4">
        <v>0</v>
      </c>
      <c r="H258" s="4">
        <v>2</v>
      </c>
      <c r="I258" s="11">
        <f>Table13[[#This Row],[Age]]/$E$1</f>
        <v>0.38750000000000001</v>
      </c>
      <c r="J258" s="11">
        <f>LOG10(Table13[[#This Row],[Fare]]+1)</f>
        <v>2.2197592042409209</v>
      </c>
      <c r="K258" s="4">
        <f>IF(Table13[[#This Row],[Pclass]]=1,1,0)</f>
        <v>1</v>
      </c>
      <c r="L258" s="4">
        <f>IF(Table13[[#This Row],[Pclass]]=2,1,0)</f>
        <v>0</v>
      </c>
      <c r="M258" s="4">
        <f>IF(Table13[[#This Row],[Embarked]]="S",1,0)</f>
        <v>1</v>
      </c>
      <c r="N258" s="4">
        <f>IF(Table13[[#This Row],[Embarked]]="C",1,0)</f>
        <v>0</v>
      </c>
      <c r="O258" s="4">
        <f>IF(Table13[[#This Row],[Sex]]="male",1,0)</f>
        <v>0</v>
      </c>
      <c r="P258" s="4">
        <v>1</v>
      </c>
      <c r="AC258" s="12">
        <f>SUMPRODUCT(Table13[[#This Row],[SibSp]:[Ones]],$R$4:$AA$4)</f>
        <v>0.95963517157735878</v>
      </c>
      <c r="AD258" s="11">
        <f>(AC258-Table13[[#This Row],[Survived]])^2</f>
        <v>1.6293193735892645E-3</v>
      </c>
      <c r="AE258" s="11"/>
    </row>
    <row r="259" spans="1:31" x14ac:dyDescent="0.25">
      <c r="A259" s="4">
        <v>1</v>
      </c>
      <c r="B259" s="4" t="s">
        <v>11</v>
      </c>
      <c r="C259" s="4">
        <v>1</v>
      </c>
      <c r="D259" s="4" t="s">
        <v>10</v>
      </c>
      <c r="E259" s="4">
        <v>40</v>
      </c>
      <c r="F259" s="5">
        <v>134.5</v>
      </c>
      <c r="G259" s="4">
        <v>1</v>
      </c>
      <c r="H259" s="4">
        <v>1</v>
      </c>
      <c r="I259" s="11">
        <f>Table13[[#This Row],[Age]]/$E$1</f>
        <v>0.5</v>
      </c>
      <c r="J259" s="11">
        <f>LOG10(Table13[[#This Row],[Fare]]+1)</f>
        <v>2.1319392952104246</v>
      </c>
      <c r="K259" s="4">
        <f>IF(Table13[[#This Row],[Pclass]]=1,1,0)</f>
        <v>1</v>
      </c>
      <c r="L259" s="4">
        <f>IF(Table13[[#This Row],[Pclass]]=2,1,0)</f>
        <v>0</v>
      </c>
      <c r="M259" s="4">
        <f>IF(Table13[[#This Row],[Embarked]]="S",1,0)</f>
        <v>0</v>
      </c>
      <c r="N259" s="4">
        <f>IF(Table13[[#This Row],[Embarked]]="C",1,0)</f>
        <v>1</v>
      </c>
      <c r="O259" s="4">
        <f>IF(Table13[[#This Row],[Sex]]="male",1,0)</f>
        <v>0</v>
      </c>
      <c r="P259" s="4">
        <v>1</v>
      </c>
      <c r="AC259" s="12">
        <f>SUMPRODUCT(Table13[[#This Row],[SibSp]:[Ones]],$R$4:$AA$4)</f>
        <v>0.92283029015985696</v>
      </c>
      <c r="AD259" s="11">
        <f>(AC259-Table13[[#This Row],[Survived]])^2</f>
        <v>5.9551641168118698E-3</v>
      </c>
      <c r="AE259" s="11"/>
    </row>
    <row r="260" spans="1:31" x14ac:dyDescent="0.25">
      <c r="A260" s="4">
        <v>0</v>
      </c>
      <c r="B260" s="4" t="s">
        <v>9</v>
      </c>
      <c r="C260" s="4">
        <v>3</v>
      </c>
      <c r="D260" s="4" t="s">
        <v>8</v>
      </c>
      <c r="E260" s="4">
        <v>22</v>
      </c>
      <c r="F260" s="5">
        <v>7.25</v>
      </c>
      <c r="G260" s="4">
        <v>0</v>
      </c>
      <c r="H260" s="4">
        <v>0</v>
      </c>
      <c r="I260" s="11">
        <f>Table13[[#This Row],[Age]]/$E$1</f>
        <v>0.27500000000000002</v>
      </c>
      <c r="J260" s="11">
        <f>LOG10(Table13[[#This Row],[Fare]]+1)</f>
        <v>0.91645394854992512</v>
      </c>
      <c r="K260" s="4">
        <f>IF(Table13[[#This Row],[Pclass]]=1,1,0)</f>
        <v>0</v>
      </c>
      <c r="L260" s="4">
        <f>IF(Table13[[#This Row],[Pclass]]=2,1,0)</f>
        <v>0</v>
      </c>
      <c r="M260" s="4">
        <f>IF(Table13[[#This Row],[Embarked]]="S",1,0)</f>
        <v>1</v>
      </c>
      <c r="N260" s="4">
        <f>IF(Table13[[#This Row],[Embarked]]="C",1,0)</f>
        <v>0</v>
      </c>
      <c r="O260" s="4">
        <f>IF(Table13[[#This Row],[Sex]]="male",1,0)</f>
        <v>1</v>
      </c>
      <c r="P260" s="4">
        <v>1</v>
      </c>
      <c r="AC260" s="12">
        <f>SUMPRODUCT(Table13[[#This Row],[SibSp]:[Ones]],$R$4:$AA$4)</f>
        <v>0.14590177981601793</v>
      </c>
      <c r="AD260" s="11">
        <f>(AC260-Table13[[#This Row],[Survived]])^2</f>
        <v>2.1287329353481776E-2</v>
      </c>
      <c r="AE260" s="11"/>
    </row>
    <row r="261" spans="1:31" x14ac:dyDescent="0.25">
      <c r="A261" s="4">
        <v>0</v>
      </c>
      <c r="B261" s="4" t="s">
        <v>9</v>
      </c>
      <c r="C261" s="4">
        <v>3</v>
      </c>
      <c r="D261" s="4" t="s">
        <v>8</v>
      </c>
      <c r="E261" s="4">
        <v>27</v>
      </c>
      <c r="F261" s="5">
        <v>7.8958000000000004</v>
      </c>
      <c r="G261" s="4">
        <v>0</v>
      </c>
      <c r="H261" s="4">
        <v>0</v>
      </c>
      <c r="I261" s="11">
        <f>Table13[[#This Row],[Age]]/$E$1</f>
        <v>0.33750000000000002</v>
      </c>
      <c r="J261" s="11">
        <f>LOG10(Table13[[#This Row],[Fare]]+1)</f>
        <v>0.94918501031343461</v>
      </c>
      <c r="K261" s="4">
        <f>IF(Table13[[#This Row],[Pclass]]=1,1,0)</f>
        <v>0</v>
      </c>
      <c r="L261" s="4">
        <f>IF(Table13[[#This Row],[Pclass]]=2,1,0)</f>
        <v>0</v>
      </c>
      <c r="M261" s="4">
        <f>IF(Table13[[#This Row],[Embarked]]="S",1,0)</f>
        <v>1</v>
      </c>
      <c r="N261" s="4">
        <f>IF(Table13[[#This Row],[Embarked]]="C",1,0)</f>
        <v>0</v>
      </c>
      <c r="O261" s="4">
        <f>IF(Table13[[#This Row],[Sex]]="male",1,0)</f>
        <v>1</v>
      </c>
      <c r="P261" s="4">
        <v>1</v>
      </c>
      <c r="AC261" s="12">
        <f>SUMPRODUCT(Table13[[#This Row],[SibSp]:[Ones]],$R$4:$AA$4)</f>
        <v>0.11549048982714716</v>
      </c>
      <c r="AD261" s="11">
        <f>(AC261-Table13[[#This Row],[Survived]])^2</f>
        <v>1.3338053240514382E-2</v>
      </c>
      <c r="AE261" s="11"/>
    </row>
    <row r="262" spans="1:31" x14ac:dyDescent="0.25">
      <c r="A262" s="4">
        <v>1</v>
      </c>
      <c r="B262" s="4" t="s">
        <v>12</v>
      </c>
      <c r="C262" s="4">
        <v>2</v>
      </c>
      <c r="D262" s="4" t="s">
        <v>10</v>
      </c>
      <c r="E262" s="4">
        <v>30</v>
      </c>
      <c r="F262" s="5">
        <v>12.35</v>
      </c>
      <c r="G262" s="4">
        <v>0</v>
      </c>
      <c r="H262" s="4">
        <v>0</v>
      </c>
      <c r="I262" s="11">
        <f>Table13[[#This Row],[Age]]/$E$1</f>
        <v>0.375</v>
      </c>
      <c r="J262" s="11">
        <f>LOG10(Table13[[#This Row],[Fare]]+1)</f>
        <v>1.1254812657005939</v>
      </c>
      <c r="K262" s="4">
        <f>IF(Table13[[#This Row],[Pclass]]=1,1,0)</f>
        <v>0</v>
      </c>
      <c r="L262" s="4">
        <f>IF(Table13[[#This Row],[Pclass]]=2,1,0)</f>
        <v>1</v>
      </c>
      <c r="M262" s="4">
        <f>IF(Table13[[#This Row],[Embarked]]="S",1,0)</f>
        <v>0</v>
      </c>
      <c r="N262" s="4">
        <f>IF(Table13[[#This Row],[Embarked]]="C",1,0)</f>
        <v>0</v>
      </c>
      <c r="O262" s="4">
        <f>IF(Table13[[#This Row],[Sex]]="male",1,0)</f>
        <v>0</v>
      </c>
      <c r="P262" s="4">
        <v>1</v>
      </c>
      <c r="AC262" s="12">
        <f>SUMPRODUCT(Table13[[#This Row],[SibSp]:[Ones]],$R$4:$AA$4)</f>
        <v>0.74005863360248259</v>
      </c>
      <c r="AD262" s="11">
        <f>(AC262-Table13[[#This Row],[Survived]])^2</f>
        <v>6.7569513964608391E-2</v>
      </c>
      <c r="AE262" s="11"/>
    </row>
    <row r="263" spans="1:31" x14ac:dyDescent="0.25">
      <c r="A263" s="4">
        <v>1</v>
      </c>
      <c r="B263" s="4" t="s">
        <v>9</v>
      </c>
      <c r="C263" s="4">
        <v>2</v>
      </c>
      <c r="D263" s="4" t="s">
        <v>10</v>
      </c>
      <c r="E263" s="4">
        <v>22</v>
      </c>
      <c r="F263" s="5">
        <v>29</v>
      </c>
      <c r="G263" s="4">
        <v>1</v>
      </c>
      <c r="H263" s="4">
        <v>1</v>
      </c>
      <c r="I263" s="11">
        <f>Table13[[#This Row],[Age]]/$E$1</f>
        <v>0.27500000000000002</v>
      </c>
      <c r="J263" s="11">
        <f>LOG10(Table13[[#This Row],[Fare]]+1)</f>
        <v>1.4771212547196624</v>
      </c>
      <c r="K263" s="4">
        <f>IF(Table13[[#This Row],[Pclass]]=1,1,0)</f>
        <v>0</v>
      </c>
      <c r="L263" s="4">
        <f>IF(Table13[[#This Row],[Pclass]]=2,1,0)</f>
        <v>1</v>
      </c>
      <c r="M263" s="4">
        <f>IF(Table13[[#This Row],[Embarked]]="S",1,0)</f>
        <v>1</v>
      </c>
      <c r="N263" s="4">
        <f>IF(Table13[[#This Row],[Embarked]]="C",1,0)</f>
        <v>0</v>
      </c>
      <c r="O263" s="4">
        <f>IF(Table13[[#This Row],[Sex]]="male",1,0)</f>
        <v>0</v>
      </c>
      <c r="P263" s="4">
        <v>1</v>
      </c>
      <c r="AC263" s="12">
        <f>SUMPRODUCT(Table13[[#This Row],[SibSp]:[Ones]],$R$4:$AA$4)</f>
        <v>0.77027530592235716</v>
      </c>
      <c r="AD263" s="11">
        <f>(AC263-Table13[[#This Row],[Survived]])^2</f>
        <v>5.2773435069066593E-2</v>
      </c>
      <c r="AE263" s="11"/>
    </row>
    <row r="264" spans="1:31" x14ac:dyDescent="0.25">
      <c r="A264" s="4">
        <v>1</v>
      </c>
      <c r="B264" s="4" t="s">
        <v>11</v>
      </c>
      <c r="C264" s="4">
        <v>1</v>
      </c>
      <c r="D264" s="4" t="s">
        <v>10</v>
      </c>
      <c r="E264" s="4">
        <v>36</v>
      </c>
      <c r="F264" s="5">
        <v>135.63329999999999</v>
      </c>
      <c r="G264" s="4">
        <v>0</v>
      </c>
      <c r="H264" s="4">
        <v>0</v>
      </c>
      <c r="I264" s="11">
        <f>Table13[[#This Row],[Age]]/$E$1</f>
        <v>0.45</v>
      </c>
      <c r="J264" s="11">
        <f>LOG10(Table13[[#This Row],[Fare]]+1)</f>
        <v>2.1355565576455011</v>
      </c>
      <c r="K264" s="4">
        <f>IF(Table13[[#This Row],[Pclass]]=1,1,0)</f>
        <v>1</v>
      </c>
      <c r="L264" s="4">
        <f>IF(Table13[[#This Row],[Pclass]]=2,1,0)</f>
        <v>0</v>
      </c>
      <c r="M264" s="4">
        <f>IF(Table13[[#This Row],[Embarked]]="S",1,0)</f>
        <v>0</v>
      </c>
      <c r="N264" s="4">
        <f>IF(Table13[[#This Row],[Embarked]]="C",1,0)</f>
        <v>1</v>
      </c>
      <c r="O264" s="4">
        <f>IF(Table13[[#This Row],[Sex]]="male",1,0)</f>
        <v>0</v>
      </c>
      <c r="P264" s="4">
        <v>1</v>
      </c>
      <c r="AC264" s="12">
        <f>SUMPRODUCT(Table13[[#This Row],[SibSp]:[Ones]],$R$4:$AA$4)</f>
        <v>1.0174736763231316</v>
      </c>
      <c r="AD264" s="11">
        <f>(AC264-Table13[[#This Row],[Survived]])^2</f>
        <v>3.0532936424556884E-4</v>
      </c>
      <c r="AE264" s="11"/>
    </row>
    <row r="265" spans="1:31" x14ac:dyDescent="0.25">
      <c r="A265" s="4">
        <v>0</v>
      </c>
      <c r="B265" s="4" t="s">
        <v>9</v>
      </c>
      <c r="C265" s="4">
        <v>3</v>
      </c>
      <c r="D265" s="4" t="s">
        <v>8</v>
      </c>
      <c r="E265" s="4">
        <v>61</v>
      </c>
      <c r="F265" s="5">
        <v>6.2374999999999998</v>
      </c>
      <c r="G265" s="4">
        <v>0</v>
      </c>
      <c r="H265" s="4">
        <v>0</v>
      </c>
      <c r="I265" s="11">
        <f>Table13[[#This Row],[Age]]/$E$1</f>
        <v>0.76249999999999996</v>
      </c>
      <c r="J265" s="11">
        <f>LOG10(Table13[[#This Row],[Fare]]+1)</f>
        <v>0.8595885767354926</v>
      </c>
      <c r="K265" s="4">
        <f>IF(Table13[[#This Row],[Pclass]]=1,1,0)</f>
        <v>0</v>
      </c>
      <c r="L265" s="4">
        <f>IF(Table13[[#This Row],[Pclass]]=2,1,0)</f>
        <v>0</v>
      </c>
      <c r="M265" s="4">
        <f>IF(Table13[[#This Row],[Embarked]]="S",1,0)</f>
        <v>1</v>
      </c>
      <c r="N265" s="4">
        <f>IF(Table13[[#This Row],[Embarked]]="C",1,0)</f>
        <v>0</v>
      </c>
      <c r="O265" s="4">
        <f>IF(Table13[[#This Row],[Sex]]="male",1,0)</f>
        <v>1</v>
      </c>
      <c r="P265" s="4">
        <v>1</v>
      </c>
      <c r="AC265" s="12">
        <f>SUMPRODUCT(Table13[[#This Row],[SibSp]:[Ones]],$R$4:$AA$4)</f>
        <v>-0.10652384112301483</v>
      </c>
      <c r="AD265" s="11">
        <f>(AC265-Table13[[#This Row],[Survived]])^2</f>
        <v>1.1347328727601306E-2</v>
      </c>
      <c r="AE265" s="11"/>
    </row>
    <row r="266" spans="1:31" x14ac:dyDescent="0.25">
      <c r="A266" s="4">
        <v>1</v>
      </c>
      <c r="B266" s="4" t="s">
        <v>9</v>
      </c>
      <c r="C266" s="4">
        <v>2</v>
      </c>
      <c r="D266" s="4" t="s">
        <v>10</v>
      </c>
      <c r="E266" s="4">
        <v>36</v>
      </c>
      <c r="F266" s="5">
        <v>13</v>
      </c>
      <c r="G266" s="4">
        <v>0</v>
      </c>
      <c r="H266" s="4">
        <v>0</v>
      </c>
      <c r="I266" s="11">
        <f>Table13[[#This Row],[Age]]/$E$1</f>
        <v>0.45</v>
      </c>
      <c r="J266" s="11">
        <f>LOG10(Table13[[#This Row],[Fare]]+1)</f>
        <v>1.146128035678238</v>
      </c>
      <c r="K266" s="4">
        <f>IF(Table13[[#This Row],[Pclass]]=1,1,0)</f>
        <v>0</v>
      </c>
      <c r="L266" s="4">
        <f>IF(Table13[[#This Row],[Pclass]]=2,1,0)</f>
        <v>1</v>
      </c>
      <c r="M266" s="4">
        <f>IF(Table13[[#This Row],[Embarked]]="S",1,0)</f>
        <v>1</v>
      </c>
      <c r="N266" s="4">
        <f>IF(Table13[[#This Row],[Embarked]]="C",1,0)</f>
        <v>0</v>
      </c>
      <c r="O266" s="4">
        <f>IF(Table13[[#This Row],[Sex]]="male",1,0)</f>
        <v>0</v>
      </c>
      <c r="P266" s="4">
        <v>1</v>
      </c>
      <c r="AC266" s="12">
        <f>SUMPRODUCT(Table13[[#This Row],[SibSp]:[Ones]],$R$4:$AA$4)</f>
        <v>0.73338237584347354</v>
      </c>
      <c r="AD266" s="11">
        <f>(AC266-Table13[[#This Row],[Survived]])^2</f>
        <v>7.1084957510870794E-2</v>
      </c>
      <c r="AE266" s="11"/>
    </row>
    <row r="267" spans="1:31" x14ac:dyDescent="0.25">
      <c r="A267" s="4">
        <v>1</v>
      </c>
      <c r="B267" s="4" t="s">
        <v>9</v>
      </c>
      <c r="C267" s="4">
        <v>3</v>
      </c>
      <c r="D267" s="4" t="s">
        <v>10</v>
      </c>
      <c r="E267" s="4">
        <v>31</v>
      </c>
      <c r="F267" s="5">
        <v>20.524999999999999</v>
      </c>
      <c r="G267" s="4">
        <v>1</v>
      </c>
      <c r="H267" s="4">
        <v>1</v>
      </c>
      <c r="I267" s="11">
        <f>Table13[[#This Row],[Age]]/$E$1</f>
        <v>0.38750000000000001</v>
      </c>
      <c r="J267" s="11">
        <f>LOG10(Table13[[#This Row],[Fare]]+1)</f>
        <v>1.3329431601256923</v>
      </c>
      <c r="K267" s="4">
        <f>IF(Table13[[#This Row],[Pclass]]=1,1,0)</f>
        <v>0</v>
      </c>
      <c r="L267" s="4">
        <f>IF(Table13[[#This Row],[Pclass]]=2,1,0)</f>
        <v>0</v>
      </c>
      <c r="M267" s="4">
        <f>IF(Table13[[#This Row],[Embarked]]="S",1,0)</f>
        <v>1</v>
      </c>
      <c r="N267" s="4">
        <f>IF(Table13[[#This Row],[Embarked]]="C",1,0)</f>
        <v>0</v>
      </c>
      <c r="O267" s="4">
        <f>IF(Table13[[#This Row],[Sex]]="male",1,0)</f>
        <v>0</v>
      </c>
      <c r="P267" s="4">
        <v>1</v>
      </c>
      <c r="AC267" s="12">
        <f>SUMPRODUCT(Table13[[#This Row],[SibSp]:[Ones]],$R$4:$AA$4)</f>
        <v>0.52279606254283761</v>
      </c>
      <c r="AD267" s="11">
        <f>(AC267-Table13[[#This Row],[Survived]])^2</f>
        <v>0.22772359792461935</v>
      </c>
      <c r="AE267" s="11"/>
    </row>
    <row r="268" spans="1:31" x14ac:dyDescent="0.25">
      <c r="A268" s="4">
        <v>1</v>
      </c>
      <c r="B268" s="4" t="s">
        <v>11</v>
      </c>
      <c r="C268" s="4">
        <v>1</v>
      </c>
      <c r="D268" s="4" t="s">
        <v>10</v>
      </c>
      <c r="E268" s="4">
        <v>16</v>
      </c>
      <c r="F268" s="5">
        <v>57.979199999999999</v>
      </c>
      <c r="G268" s="4">
        <v>0</v>
      </c>
      <c r="H268" s="4">
        <v>1</v>
      </c>
      <c r="I268" s="11">
        <f>Table13[[#This Row],[Age]]/$E$1</f>
        <v>0.2</v>
      </c>
      <c r="J268" s="11">
        <f>LOG10(Table13[[#This Row],[Fare]]+1)</f>
        <v>1.770698877440231</v>
      </c>
      <c r="K268" s="4">
        <f>IF(Table13[[#This Row],[Pclass]]=1,1,0)</f>
        <v>1</v>
      </c>
      <c r="L268" s="4">
        <f>IF(Table13[[#This Row],[Pclass]]=2,1,0)</f>
        <v>0</v>
      </c>
      <c r="M268" s="4">
        <f>IF(Table13[[#This Row],[Embarked]]="S",1,0)</f>
        <v>0</v>
      </c>
      <c r="N268" s="4">
        <f>IF(Table13[[#This Row],[Embarked]]="C",1,0)</f>
        <v>1</v>
      </c>
      <c r="O268" s="4">
        <f>IF(Table13[[#This Row],[Sex]]="male",1,0)</f>
        <v>0</v>
      </c>
      <c r="P268" s="4">
        <v>1</v>
      </c>
      <c r="AC268" s="12">
        <f>SUMPRODUCT(Table13[[#This Row],[SibSp]:[Ones]],$R$4:$AA$4)</f>
        <v>1.1137877085420125</v>
      </c>
      <c r="AD268" s="11">
        <f>(AC268-Table13[[#This Row],[Survived]])^2</f>
        <v>1.2947642615241979E-2</v>
      </c>
      <c r="AE268" s="11"/>
    </row>
    <row r="269" spans="1:31" x14ac:dyDescent="0.25">
      <c r="A269" s="4">
        <v>0</v>
      </c>
      <c r="B269" s="4" t="s">
        <v>9</v>
      </c>
      <c r="C269" s="4">
        <v>1</v>
      </c>
      <c r="D269" s="4" t="s">
        <v>8</v>
      </c>
      <c r="E269" s="4">
        <v>45.5</v>
      </c>
      <c r="F269" s="5">
        <v>28.5</v>
      </c>
      <c r="G269" s="4">
        <v>0</v>
      </c>
      <c r="H269" s="4">
        <v>0</v>
      </c>
      <c r="I269" s="11">
        <f>Table13[[#This Row],[Age]]/$E$1</f>
        <v>0.56874999999999998</v>
      </c>
      <c r="J269" s="11">
        <f>LOG10(Table13[[#This Row],[Fare]]+1)</f>
        <v>1.469822015978163</v>
      </c>
      <c r="K269" s="4">
        <f>IF(Table13[[#This Row],[Pclass]]=1,1,0)</f>
        <v>1</v>
      </c>
      <c r="L269" s="4">
        <f>IF(Table13[[#This Row],[Pclass]]=2,1,0)</f>
        <v>0</v>
      </c>
      <c r="M269" s="4">
        <f>IF(Table13[[#This Row],[Embarked]]="S",1,0)</f>
        <v>1</v>
      </c>
      <c r="N269" s="4">
        <f>IF(Table13[[#This Row],[Embarked]]="C",1,0)</f>
        <v>0</v>
      </c>
      <c r="O269" s="4">
        <f>IF(Table13[[#This Row],[Sex]]="male",1,0)</f>
        <v>1</v>
      </c>
      <c r="P269" s="4">
        <v>1</v>
      </c>
      <c r="AC269" s="12">
        <f>SUMPRODUCT(Table13[[#This Row],[SibSp]:[Ones]],$R$4:$AA$4)</f>
        <v>0.37504679734887936</v>
      </c>
      <c r="AD269" s="11">
        <f>(AC269-Table13[[#This Row],[Survived]])^2</f>
        <v>0.14066010020165137</v>
      </c>
      <c r="AE269" s="11"/>
    </row>
    <row r="270" spans="1:31" x14ac:dyDescent="0.25">
      <c r="A270" s="4">
        <v>0</v>
      </c>
      <c r="B270" s="4" t="s">
        <v>9</v>
      </c>
      <c r="C270" s="4">
        <v>1</v>
      </c>
      <c r="D270" s="4" t="s">
        <v>8</v>
      </c>
      <c r="E270" s="4">
        <v>38</v>
      </c>
      <c r="F270" s="5">
        <v>153.46250000000001</v>
      </c>
      <c r="G270" s="4">
        <v>0</v>
      </c>
      <c r="H270" s="4">
        <v>1</v>
      </c>
      <c r="I270" s="11">
        <f>Table13[[#This Row],[Age]]/$E$1</f>
        <v>0.47499999999999998</v>
      </c>
      <c r="J270" s="11">
        <f>LOG10(Table13[[#This Row],[Fare]]+1)</f>
        <v>2.1888230596841365</v>
      </c>
      <c r="K270" s="4">
        <f>IF(Table13[[#This Row],[Pclass]]=1,1,0)</f>
        <v>1</v>
      </c>
      <c r="L270" s="4">
        <f>IF(Table13[[#This Row],[Pclass]]=2,1,0)</f>
        <v>0</v>
      </c>
      <c r="M270" s="4">
        <f>IF(Table13[[#This Row],[Embarked]]="S",1,0)</f>
        <v>1</v>
      </c>
      <c r="N270" s="4">
        <f>IF(Table13[[#This Row],[Embarked]]="C",1,0)</f>
        <v>0</v>
      </c>
      <c r="O270" s="4">
        <f>IF(Table13[[#This Row],[Sex]]="male",1,0)</f>
        <v>1</v>
      </c>
      <c r="P270" s="4">
        <v>1</v>
      </c>
      <c r="AC270" s="12">
        <f>SUMPRODUCT(Table13[[#This Row],[SibSp]:[Ones]],$R$4:$AA$4)</f>
        <v>0.44417964807207849</v>
      </c>
      <c r="AD270" s="11">
        <f>(AC270-Table13[[#This Row],[Survived]])^2</f>
        <v>0.19729555976143551</v>
      </c>
      <c r="AE270" s="11"/>
    </row>
    <row r="271" spans="1:31" x14ac:dyDescent="0.25">
      <c r="A271" s="4">
        <v>0</v>
      </c>
      <c r="B271" s="4" t="s">
        <v>9</v>
      </c>
      <c r="C271" s="4">
        <v>3</v>
      </c>
      <c r="D271" s="4" t="s">
        <v>8</v>
      </c>
      <c r="E271" s="4">
        <v>16</v>
      </c>
      <c r="F271" s="5">
        <v>18</v>
      </c>
      <c r="G271" s="4">
        <v>2</v>
      </c>
      <c r="H271" s="4">
        <v>0</v>
      </c>
      <c r="I271" s="11">
        <f>Table13[[#This Row],[Age]]/$E$1</f>
        <v>0.2</v>
      </c>
      <c r="J271" s="11">
        <f>LOG10(Table13[[#This Row],[Fare]]+1)</f>
        <v>1.2787536009528289</v>
      </c>
      <c r="K271" s="4">
        <f>IF(Table13[[#This Row],[Pclass]]=1,1,0)</f>
        <v>0</v>
      </c>
      <c r="L271" s="4">
        <f>IF(Table13[[#This Row],[Pclass]]=2,1,0)</f>
        <v>0</v>
      </c>
      <c r="M271" s="4">
        <f>IF(Table13[[#This Row],[Embarked]]="S",1,0)</f>
        <v>1</v>
      </c>
      <c r="N271" s="4">
        <f>IF(Table13[[#This Row],[Embarked]]="C",1,0)</f>
        <v>0</v>
      </c>
      <c r="O271" s="4">
        <f>IF(Table13[[#This Row],[Sex]]="male",1,0)</f>
        <v>1</v>
      </c>
      <c r="P271" s="4">
        <v>1</v>
      </c>
      <c r="AC271" s="12">
        <f>SUMPRODUCT(Table13[[#This Row],[SibSp]:[Ones]],$R$4:$AA$4)</f>
        <v>9.2102959423962849E-2</v>
      </c>
      <c r="AD271" s="11">
        <f>(AC271-Table13[[#This Row],[Survived]])^2</f>
        <v>8.4829551346521474E-3</v>
      </c>
      <c r="AE271" s="11"/>
    </row>
    <row r="272" spans="1:31" x14ac:dyDescent="0.25">
      <c r="A272" s="4">
        <v>0</v>
      </c>
      <c r="B272" s="4" t="s">
        <v>9</v>
      </c>
      <c r="C272" s="4">
        <v>1</v>
      </c>
      <c r="D272" s="4" t="s">
        <v>8</v>
      </c>
      <c r="E272" s="4">
        <v>29</v>
      </c>
      <c r="F272" s="5">
        <v>66.599999999999994</v>
      </c>
      <c r="G272" s="4">
        <v>1</v>
      </c>
      <c r="H272" s="4">
        <v>0</v>
      </c>
      <c r="I272" s="11">
        <f>Table13[[#This Row],[Age]]/$E$1</f>
        <v>0.36249999999999999</v>
      </c>
      <c r="J272" s="11">
        <f>LOG10(Table13[[#This Row],[Fare]]+1)</f>
        <v>1.8299466959416359</v>
      </c>
      <c r="K272" s="4">
        <f>IF(Table13[[#This Row],[Pclass]]=1,1,0)</f>
        <v>1</v>
      </c>
      <c r="L272" s="4">
        <f>IF(Table13[[#This Row],[Pclass]]=2,1,0)</f>
        <v>0</v>
      </c>
      <c r="M272" s="4">
        <f>IF(Table13[[#This Row],[Embarked]]="S",1,0)</f>
        <v>1</v>
      </c>
      <c r="N272" s="4">
        <f>IF(Table13[[#This Row],[Embarked]]="C",1,0)</f>
        <v>0</v>
      </c>
      <c r="O272" s="4">
        <f>IF(Table13[[#This Row],[Sex]]="male",1,0)</f>
        <v>1</v>
      </c>
      <c r="P272" s="4">
        <v>1</v>
      </c>
      <c r="AC272" s="12">
        <f>SUMPRODUCT(Table13[[#This Row],[SibSp]:[Ones]],$R$4:$AA$4)</f>
        <v>0.44329059432893053</v>
      </c>
      <c r="AD272" s="11">
        <f>(AC272-Table13[[#This Row],[Survived]])^2</f>
        <v>0.19650655102049647</v>
      </c>
      <c r="AE272" s="11"/>
    </row>
    <row r="273" spans="1:31" x14ac:dyDescent="0.25">
      <c r="A273" s="4">
        <v>1</v>
      </c>
      <c r="B273" s="4" t="s">
        <v>11</v>
      </c>
      <c r="C273" s="4">
        <v>1</v>
      </c>
      <c r="D273" s="4" t="s">
        <v>10</v>
      </c>
      <c r="E273" s="4">
        <v>41</v>
      </c>
      <c r="F273" s="5">
        <v>134.5</v>
      </c>
      <c r="G273" s="4">
        <v>0</v>
      </c>
      <c r="H273" s="4">
        <v>0</v>
      </c>
      <c r="I273" s="11">
        <f>Table13[[#This Row],[Age]]/$E$1</f>
        <v>0.51249999999999996</v>
      </c>
      <c r="J273" s="11">
        <f>LOG10(Table13[[#This Row],[Fare]]+1)</f>
        <v>2.1319392952104246</v>
      </c>
      <c r="K273" s="4">
        <f>IF(Table13[[#This Row],[Pclass]]=1,1,0)</f>
        <v>1</v>
      </c>
      <c r="L273" s="4">
        <f>IF(Table13[[#This Row],[Pclass]]=2,1,0)</f>
        <v>0</v>
      </c>
      <c r="M273" s="4">
        <f>IF(Table13[[#This Row],[Embarked]]="S",1,0)</f>
        <v>0</v>
      </c>
      <c r="N273" s="4">
        <f>IF(Table13[[#This Row],[Embarked]]="C",1,0)</f>
        <v>1</v>
      </c>
      <c r="O273" s="4">
        <f>IF(Table13[[#This Row],[Sex]]="male",1,0)</f>
        <v>0</v>
      </c>
      <c r="P273" s="4">
        <v>1</v>
      </c>
      <c r="AC273" s="12">
        <f>SUMPRODUCT(Table13[[#This Row],[SibSp]:[Ones]],$R$4:$AA$4)</f>
        <v>0.98529047703277794</v>
      </c>
      <c r="AD273" s="11">
        <f>(AC273-Table13[[#This Row],[Survived]])^2</f>
        <v>2.1637006592323314E-4</v>
      </c>
      <c r="AE273" s="11"/>
    </row>
    <row r="274" spans="1:31" x14ac:dyDescent="0.25">
      <c r="A274" s="4">
        <v>1</v>
      </c>
      <c r="B274" s="4" t="s">
        <v>9</v>
      </c>
      <c r="C274" s="4">
        <v>3</v>
      </c>
      <c r="D274" s="4" t="s">
        <v>8</v>
      </c>
      <c r="E274" s="4">
        <v>45</v>
      </c>
      <c r="F274" s="5">
        <v>8.0500000000000007</v>
      </c>
      <c r="G274" s="4">
        <v>0</v>
      </c>
      <c r="H274" s="4">
        <v>0</v>
      </c>
      <c r="I274" s="11">
        <f>Table13[[#This Row],[Age]]/$E$1</f>
        <v>0.5625</v>
      </c>
      <c r="J274" s="11">
        <f>LOG10(Table13[[#This Row],[Fare]]+1)</f>
        <v>0.9566485792052033</v>
      </c>
      <c r="K274" s="4">
        <f>IF(Table13[[#This Row],[Pclass]]=1,1,0)</f>
        <v>0</v>
      </c>
      <c r="L274" s="4">
        <f>IF(Table13[[#This Row],[Pclass]]=2,1,0)</f>
        <v>0</v>
      </c>
      <c r="M274" s="4">
        <f>IF(Table13[[#This Row],[Embarked]]="S",1,0)</f>
        <v>1</v>
      </c>
      <c r="N274" s="4">
        <f>IF(Table13[[#This Row],[Embarked]]="C",1,0)</f>
        <v>0</v>
      </c>
      <c r="O274" s="4">
        <f>IF(Table13[[#This Row],[Sex]]="male",1,0)</f>
        <v>1</v>
      </c>
      <c r="P274" s="4">
        <v>1</v>
      </c>
      <c r="AC274" s="12">
        <f>SUMPRODUCT(Table13[[#This Row],[SibSp]:[Ones]],$R$4:$AA$4)</f>
        <v>6.2961062389865763E-4</v>
      </c>
      <c r="AD274" s="11">
        <f>(AC274-Table13[[#This Row],[Survived]])^2</f>
        <v>0.99874117516174044</v>
      </c>
      <c r="AE274" s="11"/>
    </row>
    <row r="275" spans="1:31" x14ac:dyDescent="0.25">
      <c r="A275" s="4">
        <v>0</v>
      </c>
      <c r="B275" s="4" t="s">
        <v>9</v>
      </c>
      <c r="C275" s="4">
        <v>1</v>
      </c>
      <c r="D275" s="4" t="s">
        <v>8</v>
      </c>
      <c r="E275" s="4">
        <v>45</v>
      </c>
      <c r="F275" s="5">
        <v>35.5</v>
      </c>
      <c r="G275" s="4">
        <v>0</v>
      </c>
      <c r="H275" s="4">
        <v>0</v>
      </c>
      <c r="I275" s="11">
        <f>Table13[[#This Row],[Age]]/$E$1</f>
        <v>0.5625</v>
      </c>
      <c r="J275" s="11">
        <f>LOG10(Table13[[#This Row],[Fare]]+1)</f>
        <v>1.5622928644564746</v>
      </c>
      <c r="K275" s="4">
        <f>IF(Table13[[#This Row],[Pclass]]=1,1,0)</f>
        <v>1</v>
      </c>
      <c r="L275" s="4">
        <f>IF(Table13[[#This Row],[Pclass]]=2,1,0)</f>
        <v>0</v>
      </c>
      <c r="M275" s="4">
        <f>IF(Table13[[#This Row],[Embarked]]="S",1,0)</f>
        <v>1</v>
      </c>
      <c r="N275" s="4">
        <f>IF(Table13[[#This Row],[Embarked]]="C",1,0)</f>
        <v>0</v>
      </c>
      <c r="O275" s="4">
        <f>IF(Table13[[#This Row],[Sex]]="male",1,0)</f>
        <v>1</v>
      </c>
      <c r="P275" s="4">
        <v>1</v>
      </c>
      <c r="AC275" s="12">
        <f>SUMPRODUCT(Table13[[#This Row],[SibSp]:[Ones]],$R$4:$AA$4)</f>
        <v>0.38275525579290037</v>
      </c>
      <c r="AD275" s="11">
        <f>(AC275-Table13[[#This Row],[Survived]])^2</f>
        <v>0.14650158583708858</v>
      </c>
      <c r="AE275" s="11"/>
    </row>
    <row r="276" spans="1:31" x14ac:dyDescent="0.25">
      <c r="A276" s="4">
        <v>1</v>
      </c>
      <c r="B276" s="4" t="s">
        <v>9</v>
      </c>
      <c r="C276" s="4">
        <v>2</v>
      </c>
      <c r="D276" s="4" t="s">
        <v>8</v>
      </c>
      <c r="E276" s="4">
        <v>2</v>
      </c>
      <c r="F276" s="5">
        <v>26</v>
      </c>
      <c r="G276" s="4">
        <v>1</v>
      </c>
      <c r="H276" s="4">
        <v>1</v>
      </c>
      <c r="I276" s="11">
        <f>Table13[[#This Row],[Age]]/$E$1</f>
        <v>2.5000000000000001E-2</v>
      </c>
      <c r="J276" s="11">
        <f>LOG10(Table13[[#This Row],[Fare]]+1)</f>
        <v>1.4313637641589874</v>
      </c>
      <c r="K276" s="4">
        <f>IF(Table13[[#This Row],[Pclass]]=1,1,0)</f>
        <v>0</v>
      </c>
      <c r="L276" s="4">
        <f>IF(Table13[[#This Row],[Pclass]]=2,1,0)</f>
        <v>1</v>
      </c>
      <c r="M276" s="4">
        <f>IF(Table13[[#This Row],[Embarked]]="S",1,0)</f>
        <v>1</v>
      </c>
      <c r="N276" s="4">
        <f>IF(Table13[[#This Row],[Embarked]]="C",1,0)</f>
        <v>0</v>
      </c>
      <c r="O276" s="4">
        <f>IF(Table13[[#This Row],[Sex]]="male",1,0)</f>
        <v>1</v>
      </c>
      <c r="P276" s="4">
        <v>1</v>
      </c>
      <c r="AC276" s="12">
        <f>SUMPRODUCT(Table13[[#This Row],[SibSp]:[Ones]],$R$4:$AA$4)</f>
        <v>0.41300700815595559</v>
      </c>
      <c r="AD276" s="11">
        <f>(AC276-Table13[[#This Row],[Survived]])^2</f>
        <v>0.34456077247402239</v>
      </c>
      <c r="AE276" s="11"/>
    </row>
    <row r="277" spans="1:31" x14ac:dyDescent="0.25">
      <c r="A277" s="4">
        <v>1</v>
      </c>
      <c r="B277" s="4" t="s">
        <v>9</v>
      </c>
      <c r="C277" s="4">
        <v>1</v>
      </c>
      <c r="D277" s="4" t="s">
        <v>10</v>
      </c>
      <c r="E277" s="4">
        <v>24</v>
      </c>
      <c r="F277" s="5">
        <v>263</v>
      </c>
      <c r="G277" s="4">
        <v>3</v>
      </c>
      <c r="H277" s="4">
        <v>2</v>
      </c>
      <c r="I277" s="11">
        <f>Table13[[#This Row],[Age]]/$E$1</f>
        <v>0.3</v>
      </c>
      <c r="J277" s="11">
        <f>LOG10(Table13[[#This Row],[Fare]]+1)</f>
        <v>2.4216039268698313</v>
      </c>
      <c r="K277" s="4">
        <f>IF(Table13[[#This Row],[Pclass]]=1,1,0)</f>
        <v>1</v>
      </c>
      <c r="L277" s="4">
        <f>IF(Table13[[#This Row],[Pclass]]=2,1,0)</f>
        <v>0</v>
      </c>
      <c r="M277" s="4">
        <f>IF(Table13[[#This Row],[Embarked]]="S",1,0)</f>
        <v>1</v>
      </c>
      <c r="N277" s="4">
        <f>IF(Table13[[#This Row],[Embarked]]="C",1,0)</f>
        <v>0</v>
      </c>
      <c r="O277" s="4">
        <f>IF(Table13[[#This Row],[Sex]]="male",1,0)</f>
        <v>0</v>
      </c>
      <c r="P277" s="4">
        <v>1</v>
      </c>
      <c r="AC277" s="12">
        <f>SUMPRODUCT(Table13[[#This Row],[SibSp]:[Ones]],$R$4:$AA$4)</f>
        <v>0.84948163518387643</v>
      </c>
      <c r="AD277" s="11">
        <f>(AC277-Table13[[#This Row],[Survived]])^2</f>
        <v>2.2655778146919665E-2</v>
      </c>
      <c r="AE277" s="11"/>
    </row>
    <row r="278" spans="1:31" x14ac:dyDescent="0.25">
      <c r="A278" s="4">
        <v>0</v>
      </c>
      <c r="B278" s="4" t="s">
        <v>9</v>
      </c>
      <c r="C278" s="4">
        <v>2</v>
      </c>
      <c r="D278" s="4" t="s">
        <v>8</v>
      </c>
      <c r="E278" s="4">
        <v>28</v>
      </c>
      <c r="F278" s="5">
        <v>13</v>
      </c>
      <c r="G278" s="4">
        <v>0</v>
      </c>
      <c r="H278" s="4">
        <v>0</v>
      </c>
      <c r="I278" s="11">
        <f>Table13[[#This Row],[Age]]/$E$1</f>
        <v>0.35</v>
      </c>
      <c r="J278" s="11">
        <f>LOG10(Table13[[#This Row],[Fare]]+1)</f>
        <v>1.146128035678238</v>
      </c>
      <c r="K278" s="4">
        <f>IF(Table13[[#This Row],[Pclass]]=1,1,0)</f>
        <v>0</v>
      </c>
      <c r="L278" s="4">
        <f>IF(Table13[[#This Row],[Pclass]]=2,1,0)</f>
        <v>1</v>
      </c>
      <c r="M278" s="4">
        <f>IF(Table13[[#This Row],[Embarked]]="S",1,0)</f>
        <v>1</v>
      </c>
      <c r="N278" s="4">
        <f>IF(Table13[[#This Row],[Embarked]]="C",1,0)</f>
        <v>0</v>
      </c>
      <c r="O278" s="4">
        <f>IF(Table13[[#This Row],[Sex]]="male",1,0)</f>
        <v>1</v>
      </c>
      <c r="P278" s="4">
        <v>1</v>
      </c>
      <c r="AC278" s="12">
        <f>SUMPRODUCT(Table13[[#This Row],[SibSp]:[Ones]],$R$4:$AA$4)</f>
        <v>0.30152819005955078</v>
      </c>
      <c r="AD278" s="11">
        <f>(AC278-Table13[[#This Row],[Survived]])^2</f>
        <v>9.0919249400588584E-2</v>
      </c>
      <c r="AE278" s="11"/>
    </row>
    <row r="279" spans="1:31" x14ac:dyDescent="0.25">
      <c r="A279" s="4">
        <v>0</v>
      </c>
      <c r="B279" s="4" t="s">
        <v>9</v>
      </c>
      <c r="C279" s="4">
        <v>2</v>
      </c>
      <c r="D279" s="4" t="s">
        <v>8</v>
      </c>
      <c r="E279" s="4">
        <v>25</v>
      </c>
      <c r="F279" s="5">
        <v>13</v>
      </c>
      <c r="G279" s="4">
        <v>0</v>
      </c>
      <c r="H279" s="4">
        <v>0</v>
      </c>
      <c r="I279" s="11">
        <f>Table13[[#This Row],[Age]]/$E$1</f>
        <v>0.3125</v>
      </c>
      <c r="J279" s="11">
        <f>LOG10(Table13[[#This Row],[Fare]]+1)</f>
        <v>1.146128035678238</v>
      </c>
      <c r="K279" s="4">
        <f>IF(Table13[[#This Row],[Pclass]]=1,1,0)</f>
        <v>0</v>
      </c>
      <c r="L279" s="4">
        <f>IF(Table13[[#This Row],[Pclass]]=2,1,0)</f>
        <v>1</v>
      </c>
      <c r="M279" s="4">
        <f>IF(Table13[[#This Row],[Embarked]]="S",1,0)</f>
        <v>1</v>
      </c>
      <c r="N279" s="4">
        <f>IF(Table13[[#This Row],[Embarked]]="C",1,0)</f>
        <v>0</v>
      </c>
      <c r="O279" s="4">
        <f>IF(Table13[[#This Row],[Sex]]="male",1,0)</f>
        <v>1</v>
      </c>
      <c r="P279" s="4">
        <v>1</v>
      </c>
      <c r="AC279" s="12">
        <f>SUMPRODUCT(Table13[[#This Row],[SibSp]:[Ones]],$R$4:$AA$4)</f>
        <v>0.32073230897699095</v>
      </c>
      <c r="AD279" s="11">
        <f>(AC279-Table13[[#This Row],[Survived]])^2</f>
        <v>0.10286921402171199</v>
      </c>
      <c r="AE279" s="11"/>
    </row>
    <row r="280" spans="1:31" x14ac:dyDescent="0.25">
      <c r="A280" s="4">
        <v>0</v>
      </c>
      <c r="B280" s="4" t="s">
        <v>9</v>
      </c>
      <c r="C280" s="4">
        <v>2</v>
      </c>
      <c r="D280" s="4" t="s">
        <v>8</v>
      </c>
      <c r="E280" s="4">
        <v>36</v>
      </c>
      <c r="F280" s="5">
        <v>13</v>
      </c>
      <c r="G280" s="4">
        <v>0</v>
      </c>
      <c r="H280" s="4">
        <v>0</v>
      </c>
      <c r="I280" s="11">
        <f>Table13[[#This Row],[Age]]/$E$1</f>
        <v>0.45</v>
      </c>
      <c r="J280" s="11">
        <f>LOG10(Table13[[#This Row],[Fare]]+1)</f>
        <v>1.146128035678238</v>
      </c>
      <c r="K280" s="4">
        <f>IF(Table13[[#This Row],[Pclass]]=1,1,0)</f>
        <v>0</v>
      </c>
      <c r="L280" s="4">
        <f>IF(Table13[[#This Row],[Pclass]]=2,1,0)</f>
        <v>1</v>
      </c>
      <c r="M280" s="4">
        <f>IF(Table13[[#This Row],[Embarked]]="S",1,0)</f>
        <v>1</v>
      </c>
      <c r="N280" s="4">
        <f>IF(Table13[[#This Row],[Embarked]]="C",1,0)</f>
        <v>0</v>
      </c>
      <c r="O280" s="4">
        <f>IF(Table13[[#This Row],[Sex]]="male",1,0)</f>
        <v>1</v>
      </c>
      <c r="P280" s="4">
        <v>1</v>
      </c>
      <c r="AC280" s="12">
        <f>SUMPRODUCT(Table13[[#This Row],[SibSp]:[Ones]],$R$4:$AA$4)</f>
        <v>0.25031720627971027</v>
      </c>
      <c r="AD280" s="11">
        <f>(AC280-Table13[[#This Row],[Survived]])^2</f>
        <v>6.2658703759679024E-2</v>
      </c>
      <c r="AE280" s="11"/>
    </row>
    <row r="281" spans="1:31" x14ac:dyDescent="0.25">
      <c r="A281" s="4">
        <v>1</v>
      </c>
      <c r="B281" s="4" t="s">
        <v>9</v>
      </c>
      <c r="C281" s="4">
        <v>2</v>
      </c>
      <c r="D281" s="4" t="s">
        <v>10</v>
      </c>
      <c r="E281" s="4">
        <v>24</v>
      </c>
      <c r="F281" s="5">
        <v>13</v>
      </c>
      <c r="G281" s="4">
        <v>0</v>
      </c>
      <c r="H281" s="4">
        <v>0</v>
      </c>
      <c r="I281" s="11">
        <f>Table13[[#This Row],[Age]]/$E$1</f>
        <v>0.3</v>
      </c>
      <c r="J281" s="11">
        <f>LOG10(Table13[[#This Row],[Fare]]+1)</f>
        <v>1.146128035678238</v>
      </c>
      <c r="K281" s="4">
        <f>IF(Table13[[#This Row],[Pclass]]=1,1,0)</f>
        <v>0</v>
      </c>
      <c r="L281" s="4">
        <f>IF(Table13[[#This Row],[Pclass]]=2,1,0)</f>
        <v>1</v>
      </c>
      <c r="M281" s="4">
        <f>IF(Table13[[#This Row],[Embarked]]="S",1,0)</f>
        <v>1</v>
      </c>
      <c r="N281" s="4">
        <f>IF(Table13[[#This Row],[Embarked]]="C",1,0)</f>
        <v>0</v>
      </c>
      <c r="O281" s="4">
        <f>IF(Table13[[#This Row],[Sex]]="male",1,0)</f>
        <v>0</v>
      </c>
      <c r="P281" s="4">
        <v>1</v>
      </c>
      <c r="AC281" s="12">
        <f>SUMPRODUCT(Table13[[#This Row],[SibSp]:[Ones]],$R$4:$AA$4)</f>
        <v>0.81019885151323434</v>
      </c>
      <c r="AD281" s="11">
        <f>(AC281-Table13[[#This Row],[Survived]])^2</f>
        <v>3.6024475966895265E-2</v>
      </c>
      <c r="AE281" s="11"/>
    </row>
    <row r="282" spans="1:31" x14ac:dyDescent="0.25">
      <c r="A282" s="4">
        <v>1</v>
      </c>
      <c r="B282" s="4" t="s">
        <v>9</v>
      </c>
      <c r="C282" s="4">
        <v>2</v>
      </c>
      <c r="D282" s="4" t="s">
        <v>10</v>
      </c>
      <c r="E282" s="4">
        <v>40</v>
      </c>
      <c r="F282" s="5">
        <v>13</v>
      </c>
      <c r="G282" s="4">
        <v>0</v>
      </c>
      <c r="H282" s="4">
        <v>0</v>
      </c>
      <c r="I282" s="11">
        <f>Table13[[#This Row],[Age]]/$E$1</f>
        <v>0.5</v>
      </c>
      <c r="J282" s="11">
        <f>LOG10(Table13[[#This Row],[Fare]]+1)</f>
        <v>1.146128035678238</v>
      </c>
      <c r="K282" s="4">
        <f>IF(Table13[[#This Row],[Pclass]]=1,1,0)</f>
        <v>0</v>
      </c>
      <c r="L282" s="4">
        <f>IF(Table13[[#This Row],[Pclass]]=2,1,0)</f>
        <v>1</v>
      </c>
      <c r="M282" s="4">
        <f>IF(Table13[[#This Row],[Embarked]]="S",1,0)</f>
        <v>1</v>
      </c>
      <c r="N282" s="4">
        <f>IF(Table13[[#This Row],[Embarked]]="C",1,0)</f>
        <v>0</v>
      </c>
      <c r="O282" s="4">
        <f>IF(Table13[[#This Row],[Sex]]="male",1,0)</f>
        <v>0</v>
      </c>
      <c r="P282" s="4">
        <v>1</v>
      </c>
      <c r="AC282" s="12">
        <f>SUMPRODUCT(Table13[[#This Row],[SibSp]:[Ones]],$R$4:$AA$4)</f>
        <v>0.70777688395355332</v>
      </c>
      <c r="AD282" s="11">
        <f>(AC282-Table13[[#This Row],[Survived]])^2</f>
        <v>8.5394349551895052E-2</v>
      </c>
      <c r="AE282" s="11"/>
    </row>
    <row r="283" spans="1:31" x14ac:dyDescent="0.25">
      <c r="A283" s="4">
        <v>1</v>
      </c>
      <c r="B283" s="4" t="s">
        <v>9</v>
      </c>
      <c r="C283" s="4">
        <v>3</v>
      </c>
      <c r="D283" s="4" t="s">
        <v>8</v>
      </c>
      <c r="E283" s="4">
        <v>3</v>
      </c>
      <c r="F283" s="5">
        <v>15.9</v>
      </c>
      <c r="G283" s="4">
        <v>1</v>
      </c>
      <c r="H283" s="4">
        <v>1</v>
      </c>
      <c r="I283" s="11">
        <f>Table13[[#This Row],[Age]]/$E$1</f>
        <v>3.7499999999999999E-2</v>
      </c>
      <c r="J283" s="11">
        <f>LOG10(Table13[[#This Row],[Fare]]+1)</f>
        <v>1.2278867046136734</v>
      </c>
      <c r="K283" s="4">
        <f>IF(Table13[[#This Row],[Pclass]]=1,1,0)</f>
        <v>0</v>
      </c>
      <c r="L283" s="4">
        <f>IF(Table13[[#This Row],[Pclass]]=2,1,0)</f>
        <v>0</v>
      </c>
      <c r="M283" s="4">
        <f>IF(Table13[[#This Row],[Embarked]]="S",1,0)</f>
        <v>1</v>
      </c>
      <c r="N283" s="4">
        <f>IF(Table13[[#This Row],[Embarked]]="C",1,0)</f>
        <v>0</v>
      </c>
      <c r="O283" s="4">
        <f>IF(Table13[[#This Row],[Sex]]="male",1,0)</f>
        <v>1</v>
      </c>
      <c r="P283" s="4">
        <v>1</v>
      </c>
      <c r="AC283" s="12">
        <f>SUMPRODUCT(Table13[[#This Row],[SibSp]:[Ones]],$R$4:$AA$4)</f>
        <v>0.2138480406658238</v>
      </c>
      <c r="AD283" s="11">
        <f>(AC283-Table13[[#This Row],[Survived]])^2</f>
        <v>0.61803490316496412</v>
      </c>
      <c r="AE283" s="11"/>
    </row>
    <row r="284" spans="1:31" x14ac:dyDescent="0.25">
      <c r="A284" s="4">
        <v>0</v>
      </c>
      <c r="B284" s="4" t="s">
        <v>9</v>
      </c>
      <c r="C284" s="4">
        <v>3</v>
      </c>
      <c r="D284" s="4" t="s">
        <v>8</v>
      </c>
      <c r="E284" s="4">
        <v>42</v>
      </c>
      <c r="F284" s="5">
        <v>8.6624999999999996</v>
      </c>
      <c r="G284" s="4">
        <v>0</v>
      </c>
      <c r="H284" s="4">
        <v>0</v>
      </c>
      <c r="I284" s="11">
        <f>Table13[[#This Row],[Age]]/$E$1</f>
        <v>0.52500000000000002</v>
      </c>
      <c r="J284" s="11">
        <f>LOG10(Table13[[#This Row],[Fare]]+1)</f>
        <v>0.98508950692638131</v>
      </c>
      <c r="K284" s="4">
        <f>IF(Table13[[#This Row],[Pclass]]=1,1,0)</f>
        <v>0</v>
      </c>
      <c r="L284" s="4">
        <f>IF(Table13[[#This Row],[Pclass]]=2,1,0)</f>
        <v>0</v>
      </c>
      <c r="M284" s="4">
        <f>IF(Table13[[#This Row],[Embarked]]="S",1,0)</f>
        <v>1</v>
      </c>
      <c r="N284" s="4">
        <f>IF(Table13[[#This Row],[Embarked]]="C",1,0)</f>
        <v>0</v>
      </c>
      <c r="O284" s="4">
        <f>IF(Table13[[#This Row],[Sex]]="male",1,0)</f>
        <v>1</v>
      </c>
      <c r="P284" s="4">
        <v>1</v>
      </c>
      <c r="AC284" s="12">
        <f>SUMPRODUCT(Table13[[#This Row],[SibSp]:[Ones]],$R$4:$AA$4)</f>
        <v>2.1220168819711671E-2</v>
      </c>
      <c r="AD284" s="11">
        <f>(AC284-Table13[[#This Row],[Survived]])^2</f>
        <v>4.502955647370634E-4</v>
      </c>
      <c r="AE284" s="11"/>
    </row>
    <row r="285" spans="1:31" x14ac:dyDescent="0.25">
      <c r="A285" s="4">
        <v>0</v>
      </c>
      <c r="B285" s="4" t="s">
        <v>9</v>
      </c>
      <c r="C285" s="4">
        <v>3</v>
      </c>
      <c r="D285" s="4" t="s">
        <v>8</v>
      </c>
      <c r="E285" s="4">
        <v>23</v>
      </c>
      <c r="F285" s="5">
        <v>9.2249999999999996</v>
      </c>
      <c r="G285" s="4">
        <v>0</v>
      </c>
      <c r="H285" s="4">
        <v>0</v>
      </c>
      <c r="I285" s="11">
        <f>Table13[[#This Row],[Age]]/$E$1</f>
        <v>0.28749999999999998</v>
      </c>
      <c r="J285" s="11">
        <f>LOG10(Table13[[#This Row],[Fare]]+1)</f>
        <v>1.0096633166793794</v>
      </c>
      <c r="K285" s="4">
        <f>IF(Table13[[#This Row],[Pclass]]=1,1,0)</f>
        <v>0</v>
      </c>
      <c r="L285" s="4">
        <f>IF(Table13[[#This Row],[Pclass]]=2,1,0)</f>
        <v>0</v>
      </c>
      <c r="M285" s="4">
        <f>IF(Table13[[#This Row],[Embarked]]="S",1,0)</f>
        <v>1</v>
      </c>
      <c r="N285" s="4">
        <f>IF(Table13[[#This Row],[Embarked]]="C",1,0)</f>
        <v>0</v>
      </c>
      <c r="O285" s="4">
        <f>IF(Table13[[#This Row],[Sex]]="male",1,0)</f>
        <v>1</v>
      </c>
      <c r="P285" s="4">
        <v>1</v>
      </c>
      <c r="AC285" s="12">
        <f>SUMPRODUCT(Table13[[#This Row],[SibSp]:[Ones]],$R$4:$AA$4)</f>
        <v>0.1440441801815211</v>
      </c>
      <c r="AD285" s="11">
        <f>(AC285-Table13[[#This Row],[Survived]])^2</f>
        <v>2.0748725844166517E-2</v>
      </c>
      <c r="AE285" s="11"/>
    </row>
    <row r="286" spans="1:31" x14ac:dyDescent="0.25">
      <c r="A286" s="4">
        <v>0</v>
      </c>
      <c r="B286" s="4" t="s">
        <v>11</v>
      </c>
      <c r="C286" s="4">
        <v>3</v>
      </c>
      <c r="D286" s="4" t="s">
        <v>8</v>
      </c>
      <c r="E286" s="4">
        <v>15</v>
      </c>
      <c r="F286" s="5">
        <v>7.2291999999999996</v>
      </c>
      <c r="G286" s="4">
        <v>1</v>
      </c>
      <c r="H286" s="4">
        <v>1</v>
      </c>
      <c r="I286" s="11">
        <f>Table13[[#This Row],[Age]]/$E$1</f>
        <v>0.1875</v>
      </c>
      <c r="J286" s="11">
        <f>LOG10(Table13[[#This Row],[Fare]]+1)</f>
        <v>0.91535761741483168</v>
      </c>
      <c r="K286" s="4">
        <f>IF(Table13[[#This Row],[Pclass]]=1,1,0)</f>
        <v>0</v>
      </c>
      <c r="L286" s="4">
        <f>IF(Table13[[#This Row],[Pclass]]=2,1,0)</f>
        <v>0</v>
      </c>
      <c r="M286" s="4">
        <f>IF(Table13[[#This Row],[Embarked]]="S",1,0)</f>
        <v>0</v>
      </c>
      <c r="N286" s="4">
        <f>IF(Table13[[#This Row],[Embarked]]="C",1,0)</f>
        <v>1</v>
      </c>
      <c r="O286" s="4">
        <f>IF(Table13[[#This Row],[Sex]]="male",1,0)</f>
        <v>1</v>
      </c>
      <c r="P286" s="4">
        <v>1</v>
      </c>
      <c r="AC286" s="12">
        <f>SUMPRODUCT(Table13[[#This Row],[SibSp]:[Ones]],$R$4:$AA$4)</f>
        <v>0.18789180366800706</v>
      </c>
      <c r="AD286" s="11">
        <f>(AC286-Table13[[#This Row],[Survived]])^2</f>
        <v>3.5303329885616914E-2</v>
      </c>
      <c r="AE286" s="11"/>
    </row>
    <row r="287" spans="1:31" x14ac:dyDescent="0.25">
      <c r="A287" s="4">
        <v>0</v>
      </c>
      <c r="B287" s="4" t="s">
        <v>9</v>
      </c>
      <c r="C287" s="4">
        <v>3</v>
      </c>
      <c r="D287" s="4" t="s">
        <v>8</v>
      </c>
      <c r="E287" s="4">
        <v>25</v>
      </c>
      <c r="F287" s="5">
        <v>17.8</v>
      </c>
      <c r="G287" s="4">
        <v>1</v>
      </c>
      <c r="H287" s="4">
        <v>0</v>
      </c>
      <c r="I287" s="11">
        <f>Table13[[#This Row],[Age]]/$E$1</f>
        <v>0.3125</v>
      </c>
      <c r="J287" s="11">
        <f>LOG10(Table13[[#This Row],[Fare]]+1)</f>
        <v>1.2741578492636798</v>
      </c>
      <c r="K287" s="4">
        <f>IF(Table13[[#This Row],[Pclass]]=1,1,0)</f>
        <v>0</v>
      </c>
      <c r="L287" s="4">
        <f>IF(Table13[[#This Row],[Pclass]]=2,1,0)</f>
        <v>0</v>
      </c>
      <c r="M287" s="4">
        <f>IF(Table13[[#This Row],[Embarked]]="S",1,0)</f>
        <v>1</v>
      </c>
      <c r="N287" s="4">
        <f>IF(Table13[[#This Row],[Embarked]]="C",1,0)</f>
        <v>0</v>
      </c>
      <c r="O287" s="4">
        <f>IF(Table13[[#This Row],[Sex]]="male",1,0)</f>
        <v>1</v>
      </c>
      <c r="P287" s="4">
        <v>1</v>
      </c>
      <c r="AC287" s="12">
        <f>SUMPRODUCT(Table13[[#This Row],[SibSp]:[Ones]],$R$4:$AA$4)</f>
        <v>8.9200795606359629E-2</v>
      </c>
      <c r="AD287" s="11">
        <f>(AC287-Table13[[#This Row],[Survived]])^2</f>
        <v>7.9567819368075478E-3</v>
      </c>
      <c r="AE287" s="11"/>
    </row>
    <row r="288" spans="1:31" x14ac:dyDescent="0.25">
      <c r="A288" s="4">
        <v>0</v>
      </c>
      <c r="B288" s="4" t="s">
        <v>9</v>
      </c>
      <c r="C288" s="4">
        <v>3</v>
      </c>
      <c r="D288" s="4" t="s">
        <v>8</v>
      </c>
      <c r="E288" s="4">
        <v>28</v>
      </c>
      <c r="F288" s="5">
        <v>9.5</v>
      </c>
      <c r="G288" s="4">
        <v>0</v>
      </c>
      <c r="H288" s="4">
        <v>0</v>
      </c>
      <c r="I288" s="11">
        <f>Table13[[#This Row],[Age]]/$E$1</f>
        <v>0.35</v>
      </c>
      <c r="J288" s="11">
        <f>LOG10(Table13[[#This Row],[Fare]]+1)</f>
        <v>1.0211892990699381</v>
      </c>
      <c r="K288" s="4">
        <f>IF(Table13[[#This Row],[Pclass]]=1,1,0)</f>
        <v>0</v>
      </c>
      <c r="L288" s="4">
        <f>IF(Table13[[#This Row],[Pclass]]=2,1,0)</f>
        <v>0</v>
      </c>
      <c r="M288" s="4">
        <f>IF(Table13[[#This Row],[Embarked]]="S",1,0)</f>
        <v>1</v>
      </c>
      <c r="N288" s="4">
        <f>IF(Table13[[#This Row],[Embarked]]="C",1,0)</f>
        <v>0</v>
      </c>
      <c r="O288" s="4">
        <f>IF(Table13[[#This Row],[Sex]]="male",1,0)</f>
        <v>1</v>
      </c>
      <c r="P288" s="4">
        <v>1</v>
      </c>
      <c r="AC288" s="12">
        <f>SUMPRODUCT(Table13[[#This Row],[SibSp]:[Ones]],$R$4:$AA$4)</f>
        <v>0.11259918428713644</v>
      </c>
      <c r="AD288" s="11">
        <f>(AC288-Table13[[#This Row],[Survived]])^2</f>
        <v>1.2678576302128515E-2</v>
      </c>
      <c r="AE288" s="11"/>
    </row>
    <row r="289" spans="1:31" x14ac:dyDescent="0.25">
      <c r="A289" s="4">
        <v>1</v>
      </c>
      <c r="B289" s="4" t="s">
        <v>9</v>
      </c>
      <c r="C289" s="4">
        <v>1</v>
      </c>
      <c r="D289" s="4" t="s">
        <v>10</v>
      </c>
      <c r="E289" s="4">
        <v>22</v>
      </c>
      <c r="F289" s="5">
        <v>55</v>
      </c>
      <c r="G289" s="4">
        <v>0</v>
      </c>
      <c r="H289" s="4">
        <v>1</v>
      </c>
      <c r="I289" s="11">
        <f>Table13[[#This Row],[Age]]/$E$1</f>
        <v>0.27500000000000002</v>
      </c>
      <c r="J289" s="11">
        <f>LOG10(Table13[[#This Row],[Fare]]+1)</f>
        <v>1.7481880270062005</v>
      </c>
      <c r="K289" s="4">
        <f>IF(Table13[[#This Row],[Pclass]]=1,1,0)</f>
        <v>1</v>
      </c>
      <c r="L289" s="4">
        <f>IF(Table13[[#This Row],[Pclass]]=2,1,0)</f>
        <v>0</v>
      </c>
      <c r="M289" s="4">
        <f>IF(Table13[[#This Row],[Embarked]]="S",1,0)</f>
        <v>1</v>
      </c>
      <c r="N289" s="4">
        <f>IF(Table13[[#This Row],[Embarked]]="C",1,0)</f>
        <v>0</v>
      </c>
      <c r="O289" s="4">
        <f>IF(Table13[[#This Row],[Sex]]="male",1,0)</f>
        <v>0</v>
      </c>
      <c r="P289" s="4">
        <v>1</v>
      </c>
      <c r="AC289" s="12">
        <f>SUMPRODUCT(Table13[[#This Row],[SibSp]:[Ones]],$R$4:$AA$4)</f>
        <v>1.0081866941548596</v>
      </c>
      <c r="AD289" s="11">
        <f>(AC289-Table13[[#This Row],[Survived]])^2</f>
        <v>6.7021961185212661E-5</v>
      </c>
      <c r="AE289" s="11"/>
    </row>
    <row r="290" spans="1:31" x14ac:dyDescent="0.25">
      <c r="A290" s="4">
        <v>0</v>
      </c>
      <c r="B290" s="4" t="s">
        <v>9</v>
      </c>
      <c r="C290" s="4">
        <v>2</v>
      </c>
      <c r="D290" s="4" t="s">
        <v>10</v>
      </c>
      <c r="E290" s="4">
        <v>38</v>
      </c>
      <c r="F290" s="5">
        <v>13</v>
      </c>
      <c r="G290" s="4">
        <v>0</v>
      </c>
      <c r="H290" s="4">
        <v>0</v>
      </c>
      <c r="I290" s="11">
        <f>Table13[[#This Row],[Age]]/$E$1</f>
        <v>0.47499999999999998</v>
      </c>
      <c r="J290" s="11">
        <f>LOG10(Table13[[#This Row],[Fare]]+1)</f>
        <v>1.146128035678238</v>
      </c>
      <c r="K290" s="4">
        <f>IF(Table13[[#This Row],[Pclass]]=1,1,0)</f>
        <v>0</v>
      </c>
      <c r="L290" s="4">
        <f>IF(Table13[[#This Row],[Pclass]]=2,1,0)</f>
        <v>1</v>
      </c>
      <c r="M290" s="4">
        <f>IF(Table13[[#This Row],[Embarked]]="S",1,0)</f>
        <v>1</v>
      </c>
      <c r="N290" s="4">
        <f>IF(Table13[[#This Row],[Embarked]]="C",1,0)</f>
        <v>0</v>
      </c>
      <c r="O290" s="4">
        <f>IF(Table13[[#This Row],[Sex]]="male",1,0)</f>
        <v>0</v>
      </c>
      <c r="P290" s="4">
        <v>1</v>
      </c>
      <c r="AC290" s="12">
        <f>SUMPRODUCT(Table13[[#This Row],[SibSp]:[Ones]],$R$4:$AA$4)</f>
        <v>0.72057962989851343</v>
      </c>
      <c r="AD290" s="11">
        <f>(AC290-Table13[[#This Row],[Survived]])^2</f>
        <v>0.51923500302467862</v>
      </c>
      <c r="AE290" s="11"/>
    </row>
    <row r="291" spans="1:31" x14ac:dyDescent="0.25">
      <c r="A291" s="4">
        <v>0</v>
      </c>
      <c r="B291" s="4" t="s">
        <v>9</v>
      </c>
      <c r="C291" s="4">
        <v>3</v>
      </c>
      <c r="D291" s="4" t="s">
        <v>8</v>
      </c>
      <c r="E291" s="4">
        <v>40</v>
      </c>
      <c r="F291" s="5">
        <v>27.9</v>
      </c>
      <c r="G291" s="4">
        <v>1</v>
      </c>
      <c r="H291" s="4">
        <v>4</v>
      </c>
      <c r="I291" s="11">
        <f>Table13[[#This Row],[Age]]/$E$1</f>
        <v>0.5</v>
      </c>
      <c r="J291" s="11">
        <f>LOG10(Table13[[#This Row],[Fare]]+1)</f>
        <v>1.4608978427565478</v>
      </c>
      <c r="K291" s="4">
        <f>IF(Table13[[#This Row],[Pclass]]=1,1,0)</f>
        <v>0</v>
      </c>
      <c r="L291" s="4">
        <f>IF(Table13[[#This Row],[Pclass]]=2,1,0)</f>
        <v>0</v>
      </c>
      <c r="M291" s="4">
        <f>IF(Table13[[#This Row],[Embarked]]="S",1,0)</f>
        <v>1</v>
      </c>
      <c r="N291" s="4">
        <f>IF(Table13[[#This Row],[Embarked]]="C",1,0)</f>
        <v>0</v>
      </c>
      <c r="O291" s="4">
        <f>IF(Table13[[#This Row],[Sex]]="male",1,0)</f>
        <v>1</v>
      </c>
      <c r="P291" s="4">
        <v>1</v>
      </c>
      <c r="AC291" s="12">
        <f>SUMPRODUCT(Table13[[#This Row],[SibSp]:[Ones]],$R$4:$AA$4)</f>
        <v>-5.3425923872468473E-2</v>
      </c>
      <c r="AD291" s="11">
        <f>(AC291-Table13[[#This Row],[Survived]])^2</f>
        <v>2.8543293416267968E-3</v>
      </c>
      <c r="AE291" s="11"/>
    </row>
    <row r="292" spans="1:31" x14ac:dyDescent="0.25">
      <c r="A292" s="4">
        <v>0</v>
      </c>
      <c r="B292" s="4" t="s">
        <v>11</v>
      </c>
      <c r="C292" s="4">
        <v>2</v>
      </c>
      <c r="D292" s="4" t="s">
        <v>8</v>
      </c>
      <c r="E292" s="4">
        <v>29</v>
      </c>
      <c r="F292" s="5">
        <v>27.720800000000001</v>
      </c>
      <c r="G292" s="4">
        <v>1</v>
      </c>
      <c r="H292" s="4">
        <v>0</v>
      </c>
      <c r="I292" s="11">
        <f>Table13[[#This Row],[Age]]/$E$1</f>
        <v>0.36249999999999999</v>
      </c>
      <c r="J292" s="11">
        <f>LOG10(Table13[[#This Row],[Fare]]+1)</f>
        <v>1.4581965327411079</v>
      </c>
      <c r="K292" s="4">
        <f>IF(Table13[[#This Row],[Pclass]]=1,1,0)</f>
        <v>0</v>
      </c>
      <c r="L292" s="4">
        <f>IF(Table13[[#This Row],[Pclass]]=2,1,0)</f>
        <v>1</v>
      </c>
      <c r="M292" s="4">
        <f>IF(Table13[[#This Row],[Embarked]]="S",1,0)</f>
        <v>0</v>
      </c>
      <c r="N292" s="4">
        <f>IF(Table13[[#This Row],[Embarked]]="C",1,0)</f>
        <v>1</v>
      </c>
      <c r="O292" s="4">
        <f>IF(Table13[[#This Row],[Sex]]="male",1,0)</f>
        <v>1</v>
      </c>
      <c r="P292" s="4">
        <v>1</v>
      </c>
      <c r="AC292" s="12">
        <f>SUMPRODUCT(Table13[[#This Row],[SibSp]:[Ones]],$R$4:$AA$4)</f>
        <v>0.32150073251549977</v>
      </c>
      <c r="AD292" s="11">
        <f>(AC292-Table13[[#This Row],[Survived]])^2</f>
        <v>0.10336272100800292</v>
      </c>
      <c r="AE292" s="11"/>
    </row>
    <row r="293" spans="1:31" x14ac:dyDescent="0.25">
      <c r="A293" s="4">
        <v>0</v>
      </c>
      <c r="B293" s="4" t="s">
        <v>11</v>
      </c>
      <c r="C293" s="4">
        <v>3</v>
      </c>
      <c r="D293" s="4" t="s">
        <v>10</v>
      </c>
      <c r="E293" s="4">
        <v>45</v>
      </c>
      <c r="F293" s="5">
        <v>14.4542</v>
      </c>
      <c r="G293" s="4">
        <v>0</v>
      </c>
      <c r="H293" s="4">
        <v>1</v>
      </c>
      <c r="I293" s="11">
        <f>Table13[[#This Row],[Age]]/$E$1</f>
        <v>0.5625</v>
      </c>
      <c r="J293" s="11">
        <f>LOG10(Table13[[#This Row],[Fare]]+1)</f>
        <v>1.1890465283525415</v>
      </c>
      <c r="K293" s="4">
        <f>IF(Table13[[#This Row],[Pclass]]=1,1,0)</f>
        <v>0</v>
      </c>
      <c r="L293" s="4">
        <f>IF(Table13[[#This Row],[Pclass]]=2,1,0)</f>
        <v>0</v>
      </c>
      <c r="M293" s="4">
        <f>IF(Table13[[#This Row],[Embarked]]="S",1,0)</f>
        <v>0</v>
      </c>
      <c r="N293" s="4">
        <f>IF(Table13[[#This Row],[Embarked]]="C",1,0)</f>
        <v>1</v>
      </c>
      <c r="O293" s="4">
        <f>IF(Table13[[#This Row],[Sex]]="male",1,0)</f>
        <v>0</v>
      </c>
      <c r="P293" s="4">
        <v>1</v>
      </c>
      <c r="AC293" s="12">
        <f>SUMPRODUCT(Table13[[#This Row],[SibSp]:[Ones]],$R$4:$AA$4)</f>
        <v>0.54719180686293534</v>
      </c>
      <c r="AD293" s="11">
        <f>(AC293-Table13[[#This Row],[Survived]])^2</f>
        <v>0.29941887349792395</v>
      </c>
      <c r="AE293" s="11"/>
    </row>
    <row r="294" spans="1:31" x14ac:dyDescent="0.25">
      <c r="A294" s="4">
        <v>0</v>
      </c>
      <c r="B294" s="4" t="s">
        <v>9</v>
      </c>
      <c r="C294" s="4">
        <v>3</v>
      </c>
      <c r="D294" s="4" t="s">
        <v>8</v>
      </c>
      <c r="E294" s="4">
        <v>35</v>
      </c>
      <c r="F294" s="5">
        <v>7.05</v>
      </c>
      <c r="G294" s="4">
        <v>0</v>
      </c>
      <c r="H294" s="4">
        <v>0</v>
      </c>
      <c r="I294" s="11">
        <f>Table13[[#This Row],[Age]]/$E$1</f>
        <v>0.4375</v>
      </c>
      <c r="J294" s="11">
        <f>LOG10(Table13[[#This Row],[Fare]]+1)</f>
        <v>0.90579588036786851</v>
      </c>
      <c r="K294" s="4">
        <f>IF(Table13[[#This Row],[Pclass]]=1,1,0)</f>
        <v>0</v>
      </c>
      <c r="L294" s="4">
        <f>IF(Table13[[#This Row],[Pclass]]=2,1,0)</f>
        <v>0</v>
      </c>
      <c r="M294" s="4">
        <f>IF(Table13[[#This Row],[Embarked]]="S",1,0)</f>
        <v>1</v>
      </c>
      <c r="N294" s="4">
        <f>IF(Table13[[#This Row],[Embarked]]="C",1,0)</f>
        <v>0</v>
      </c>
      <c r="O294" s="4">
        <f>IF(Table13[[#This Row],[Sex]]="male",1,0)</f>
        <v>1</v>
      </c>
      <c r="P294" s="4">
        <v>1</v>
      </c>
      <c r="AC294" s="12">
        <f>SUMPRODUCT(Table13[[#This Row],[SibSp]:[Ones]],$R$4:$AA$4)</f>
        <v>6.2164371316094535E-2</v>
      </c>
      <c r="AD294" s="11">
        <f>(AC294-Table13[[#This Row],[Survived]])^2</f>
        <v>3.8644090611252772E-3</v>
      </c>
      <c r="AE294" s="11"/>
    </row>
    <row r="295" spans="1:31" x14ac:dyDescent="0.25">
      <c r="A295" s="4">
        <v>0</v>
      </c>
      <c r="B295" s="4" t="s">
        <v>9</v>
      </c>
      <c r="C295" s="4">
        <v>3</v>
      </c>
      <c r="D295" s="4" t="s">
        <v>8</v>
      </c>
      <c r="E295" s="4">
        <v>30</v>
      </c>
      <c r="F295" s="5">
        <v>7.25</v>
      </c>
      <c r="G295" s="4">
        <v>0</v>
      </c>
      <c r="H295" s="4">
        <v>0</v>
      </c>
      <c r="I295" s="11">
        <f>Table13[[#This Row],[Age]]/$E$1</f>
        <v>0.375</v>
      </c>
      <c r="J295" s="11">
        <f>LOG10(Table13[[#This Row],[Fare]]+1)</f>
        <v>0.91645394854992512</v>
      </c>
      <c r="K295" s="4">
        <f>IF(Table13[[#This Row],[Pclass]]=1,1,0)</f>
        <v>0</v>
      </c>
      <c r="L295" s="4">
        <f>IF(Table13[[#This Row],[Pclass]]=2,1,0)</f>
        <v>0</v>
      </c>
      <c r="M295" s="4">
        <f>IF(Table13[[#This Row],[Embarked]]="S",1,0)</f>
        <v>1</v>
      </c>
      <c r="N295" s="4">
        <f>IF(Table13[[#This Row],[Embarked]]="C",1,0)</f>
        <v>0</v>
      </c>
      <c r="O295" s="4">
        <f>IF(Table13[[#This Row],[Sex]]="male",1,0)</f>
        <v>1</v>
      </c>
      <c r="P295" s="4">
        <v>1</v>
      </c>
      <c r="AC295" s="12">
        <f>SUMPRODUCT(Table13[[#This Row],[SibSp]:[Ones]],$R$4:$AA$4)</f>
        <v>9.4690796036177471E-2</v>
      </c>
      <c r="AD295" s="11">
        <f>(AC295-Table13[[#This Row],[Survived]])^2</f>
        <v>8.966346853964963E-3</v>
      </c>
      <c r="AE295" s="11"/>
    </row>
    <row r="296" spans="1:31" x14ac:dyDescent="0.25">
      <c r="A296" s="4">
        <v>1</v>
      </c>
      <c r="B296" s="4" t="s">
        <v>11</v>
      </c>
      <c r="C296" s="4">
        <v>1</v>
      </c>
      <c r="D296" s="4" t="s">
        <v>10</v>
      </c>
      <c r="E296" s="4">
        <v>60</v>
      </c>
      <c r="F296" s="5">
        <v>75.25</v>
      </c>
      <c r="G296" s="4">
        <v>1</v>
      </c>
      <c r="H296" s="4">
        <v>0</v>
      </c>
      <c r="I296" s="11">
        <f>Table13[[#This Row],[Age]]/$E$1</f>
        <v>0.75</v>
      </c>
      <c r="J296" s="11">
        <f>LOG10(Table13[[#This Row],[Fare]]+1)</f>
        <v>1.8822398480188234</v>
      </c>
      <c r="K296" s="4">
        <f>IF(Table13[[#This Row],[Pclass]]=1,1,0)</f>
        <v>1</v>
      </c>
      <c r="L296" s="4">
        <f>IF(Table13[[#This Row],[Pclass]]=2,1,0)</f>
        <v>0</v>
      </c>
      <c r="M296" s="4">
        <f>IF(Table13[[#This Row],[Embarked]]="S",1,0)</f>
        <v>0</v>
      </c>
      <c r="N296" s="4">
        <f>IF(Table13[[#This Row],[Embarked]]="C",1,0)</f>
        <v>1</v>
      </c>
      <c r="O296" s="4">
        <f>IF(Table13[[#This Row],[Sex]]="male",1,0)</f>
        <v>0</v>
      </c>
      <c r="P296" s="4">
        <v>1</v>
      </c>
      <c r="AC296" s="12">
        <f>SUMPRODUCT(Table13[[#This Row],[SibSp]:[Ones]],$R$4:$AA$4)</f>
        <v>0.79655780691644829</v>
      </c>
      <c r="AD296" s="11">
        <f>(AC296-Table13[[#This Row],[Survived]])^2</f>
        <v>4.1388725926645137E-2</v>
      </c>
      <c r="AE296" s="11"/>
    </row>
    <row r="297" spans="1:31" x14ac:dyDescent="0.25">
      <c r="A297" s="4">
        <v>1</v>
      </c>
      <c r="B297" s="4" t="s">
        <v>11</v>
      </c>
      <c r="C297" s="4">
        <v>1</v>
      </c>
      <c r="D297" s="4" t="s">
        <v>10</v>
      </c>
      <c r="E297" s="4">
        <v>24</v>
      </c>
      <c r="F297" s="5">
        <v>69.3</v>
      </c>
      <c r="G297" s="4">
        <v>0</v>
      </c>
      <c r="H297" s="4">
        <v>0</v>
      </c>
      <c r="I297" s="11">
        <f>Table13[[#This Row],[Age]]/$E$1</f>
        <v>0.3</v>
      </c>
      <c r="J297" s="11">
        <f>LOG10(Table13[[#This Row],[Fare]]+1)</f>
        <v>1.8469553250198238</v>
      </c>
      <c r="K297" s="4">
        <f>IF(Table13[[#This Row],[Pclass]]=1,1,0)</f>
        <v>1</v>
      </c>
      <c r="L297" s="4">
        <f>IF(Table13[[#This Row],[Pclass]]=2,1,0)</f>
        <v>0</v>
      </c>
      <c r="M297" s="4">
        <f>IF(Table13[[#This Row],[Embarked]]="S",1,0)</f>
        <v>0</v>
      </c>
      <c r="N297" s="4">
        <f>IF(Table13[[#This Row],[Embarked]]="C",1,0)</f>
        <v>1</v>
      </c>
      <c r="O297" s="4">
        <f>IF(Table13[[#This Row],[Sex]]="male",1,0)</f>
        <v>0</v>
      </c>
      <c r="P297" s="4">
        <v>1</v>
      </c>
      <c r="AC297" s="12">
        <f>SUMPRODUCT(Table13[[#This Row],[SibSp]:[Ones]],$R$4:$AA$4)</f>
        <v>1.080221409629009</v>
      </c>
      <c r="AD297" s="11">
        <f>(AC297-Table13[[#This Row],[Survived]])^2</f>
        <v>6.4354745628652631E-3</v>
      </c>
      <c r="AE297" s="11"/>
    </row>
    <row r="298" spans="1:31" x14ac:dyDescent="0.25">
      <c r="A298" s="4">
        <v>1</v>
      </c>
      <c r="B298" s="4" t="s">
        <v>11</v>
      </c>
      <c r="C298" s="4">
        <v>1</v>
      </c>
      <c r="D298" s="4" t="s">
        <v>8</v>
      </c>
      <c r="E298" s="4">
        <v>25</v>
      </c>
      <c r="F298" s="5">
        <v>55.441699999999997</v>
      </c>
      <c r="G298" s="4">
        <v>1</v>
      </c>
      <c r="H298" s="4">
        <v>0</v>
      </c>
      <c r="I298" s="11">
        <f>Table13[[#This Row],[Age]]/$E$1</f>
        <v>0.3125</v>
      </c>
      <c r="J298" s="11">
        <f>LOG10(Table13[[#This Row],[Fare]]+1)</f>
        <v>1.7516000860444023</v>
      </c>
      <c r="K298" s="4">
        <f>IF(Table13[[#This Row],[Pclass]]=1,1,0)</f>
        <v>1</v>
      </c>
      <c r="L298" s="4">
        <f>IF(Table13[[#This Row],[Pclass]]=2,1,0)</f>
        <v>0</v>
      </c>
      <c r="M298" s="4">
        <f>IF(Table13[[#This Row],[Embarked]]="S",1,0)</f>
        <v>0</v>
      </c>
      <c r="N298" s="4">
        <f>IF(Table13[[#This Row],[Embarked]]="C",1,0)</f>
        <v>1</v>
      </c>
      <c r="O298" s="4">
        <f>IF(Table13[[#This Row],[Sex]]="male",1,0)</f>
        <v>1</v>
      </c>
      <c r="P298" s="4">
        <v>1</v>
      </c>
      <c r="AC298" s="12">
        <f>SUMPRODUCT(Table13[[#This Row],[SibSp]:[Ones]],$R$4:$AA$4)</f>
        <v>0.53117225998337103</v>
      </c>
      <c r="AD298" s="11">
        <f>(AC298-Table13[[#This Row],[Survived]])^2</f>
        <v>0.21979944980909985</v>
      </c>
      <c r="AE298" s="11"/>
    </row>
    <row r="299" spans="1:31" x14ac:dyDescent="0.25">
      <c r="A299" s="4">
        <v>0</v>
      </c>
      <c r="B299" s="4" t="s">
        <v>9</v>
      </c>
      <c r="C299" s="4">
        <v>3</v>
      </c>
      <c r="D299" s="4" t="s">
        <v>8</v>
      </c>
      <c r="E299" s="4">
        <v>18</v>
      </c>
      <c r="F299" s="5">
        <v>6.4958</v>
      </c>
      <c r="G299" s="4">
        <v>1</v>
      </c>
      <c r="H299" s="4">
        <v>0</v>
      </c>
      <c r="I299" s="11">
        <f>Table13[[#This Row],[Age]]/$E$1</f>
        <v>0.22500000000000001</v>
      </c>
      <c r="J299" s="11">
        <f>LOG10(Table13[[#This Row],[Fare]]+1)</f>
        <v>0.87481799035902574</v>
      </c>
      <c r="K299" s="4">
        <f>IF(Table13[[#This Row],[Pclass]]=1,1,0)</f>
        <v>0</v>
      </c>
      <c r="L299" s="4">
        <f>IF(Table13[[#This Row],[Pclass]]=2,1,0)</f>
        <v>0</v>
      </c>
      <c r="M299" s="4">
        <f>IF(Table13[[#This Row],[Embarked]]="S",1,0)</f>
        <v>1</v>
      </c>
      <c r="N299" s="4">
        <f>IF(Table13[[#This Row],[Embarked]]="C",1,0)</f>
        <v>0</v>
      </c>
      <c r="O299" s="4">
        <f>IF(Table13[[#This Row],[Sex]]="male",1,0)</f>
        <v>1</v>
      </c>
      <c r="P299" s="4">
        <v>1</v>
      </c>
      <c r="AC299" s="12">
        <f>SUMPRODUCT(Table13[[#This Row],[SibSp]:[Ones]],$R$4:$AA$4)</f>
        <v>0.11454337386003033</v>
      </c>
      <c r="AD299" s="11">
        <f>(AC299-Table13[[#This Row],[Survived]])^2</f>
        <v>1.312018449523868E-2</v>
      </c>
      <c r="AE299" s="11"/>
    </row>
    <row r="300" spans="1:31" x14ac:dyDescent="0.25">
      <c r="A300" s="4">
        <v>0</v>
      </c>
      <c r="B300" s="4" t="s">
        <v>9</v>
      </c>
      <c r="C300" s="4">
        <v>3</v>
      </c>
      <c r="D300" s="4" t="s">
        <v>8</v>
      </c>
      <c r="E300" s="4">
        <v>19</v>
      </c>
      <c r="F300" s="5">
        <v>8.0500000000000007</v>
      </c>
      <c r="G300" s="4">
        <v>0</v>
      </c>
      <c r="H300" s="4">
        <v>0</v>
      </c>
      <c r="I300" s="11">
        <f>Table13[[#This Row],[Age]]/$E$1</f>
        <v>0.23749999999999999</v>
      </c>
      <c r="J300" s="11">
        <f>LOG10(Table13[[#This Row],[Fare]]+1)</f>
        <v>0.9566485792052033</v>
      </c>
      <c r="K300" s="4">
        <f>IF(Table13[[#This Row],[Pclass]]=1,1,0)</f>
        <v>0</v>
      </c>
      <c r="L300" s="4">
        <f>IF(Table13[[#This Row],[Pclass]]=2,1,0)</f>
        <v>0</v>
      </c>
      <c r="M300" s="4">
        <f>IF(Table13[[#This Row],[Embarked]]="S",1,0)</f>
        <v>1</v>
      </c>
      <c r="N300" s="4">
        <f>IF(Table13[[#This Row],[Embarked]]="C",1,0)</f>
        <v>0</v>
      </c>
      <c r="O300" s="4">
        <f>IF(Table13[[#This Row],[Sex]]="male",1,0)</f>
        <v>1</v>
      </c>
      <c r="P300" s="4">
        <v>1</v>
      </c>
      <c r="AC300" s="12">
        <f>SUMPRODUCT(Table13[[#This Row],[SibSp]:[Ones]],$R$4:$AA$4)</f>
        <v>0.16706530790838015</v>
      </c>
      <c r="AD300" s="11">
        <f>(AC300-Table13[[#This Row],[Survived]])^2</f>
        <v>2.7910817106521865E-2</v>
      </c>
      <c r="AE300" s="11"/>
    </row>
    <row r="301" spans="1:31" x14ac:dyDescent="0.25">
      <c r="A301" s="4">
        <v>0</v>
      </c>
      <c r="B301" s="4" t="s">
        <v>11</v>
      </c>
      <c r="C301" s="4">
        <v>1</v>
      </c>
      <c r="D301" s="4" t="s">
        <v>8</v>
      </c>
      <c r="E301" s="4">
        <v>22</v>
      </c>
      <c r="F301" s="5">
        <v>135.63329999999999</v>
      </c>
      <c r="G301" s="4">
        <v>0</v>
      </c>
      <c r="H301" s="4">
        <v>0</v>
      </c>
      <c r="I301" s="11">
        <f>Table13[[#This Row],[Age]]/$E$1</f>
        <v>0.27500000000000002</v>
      </c>
      <c r="J301" s="11">
        <f>LOG10(Table13[[#This Row],[Fare]]+1)</f>
        <v>2.1355565576455011</v>
      </c>
      <c r="K301" s="4">
        <f>IF(Table13[[#This Row],[Pclass]]=1,1,0)</f>
        <v>1</v>
      </c>
      <c r="L301" s="4">
        <f>IF(Table13[[#This Row],[Pclass]]=2,1,0)</f>
        <v>0</v>
      </c>
      <c r="M301" s="4">
        <f>IF(Table13[[#This Row],[Embarked]]="S",1,0)</f>
        <v>0</v>
      </c>
      <c r="N301" s="4">
        <f>IF(Table13[[#This Row],[Embarked]]="C",1,0)</f>
        <v>1</v>
      </c>
      <c r="O301" s="4">
        <f>IF(Table13[[#This Row],[Sex]]="male",1,0)</f>
        <v>1</v>
      </c>
      <c r="P301" s="4">
        <v>1</v>
      </c>
      <c r="AC301" s="12">
        <f>SUMPRODUCT(Table13[[#This Row],[SibSp]:[Ones]],$R$4:$AA$4)</f>
        <v>0.62402772837408904</v>
      </c>
      <c r="AD301" s="11">
        <f>(AC301-Table13[[#This Row],[Survived]])^2</f>
        <v>0.38941060577972586</v>
      </c>
      <c r="AE301" s="11"/>
    </row>
    <row r="302" spans="1:31" x14ac:dyDescent="0.25">
      <c r="A302" s="4">
        <v>0</v>
      </c>
      <c r="B302" s="4" t="s">
        <v>9</v>
      </c>
      <c r="C302" s="4">
        <v>3</v>
      </c>
      <c r="D302" s="4" t="s">
        <v>10</v>
      </c>
      <c r="E302" s="4">
        <v>3</v>
      </c>
      <c r="F302" s="5">
        <v>21.074999999999999</v>
      </c>
      <c r="G302" s="4">
        <v>3</v>
      </c>
      <c r="H302" s="4">
        <v>1</v>
      </c>
      <c r="I302" s="11">
        <f>Table13[[#This Row],[Age]]/$E$1</f>
        <v>3.7499999999999999E-2</v>
      </c>
      <c r="J302" s="11">
        <f>LOG10(Table13[[#This Row],[Fare]]+1)</f>
        <v>1.3439007122496063</v>
      </c>
      <c r="K302" s="4">
        <f>IF(Table13[[#This Row],[Pclass]]=1,1,0)</f>
        <v>0</v>
      </c>
      <c r="L302" s="4">
        <f>IF(Table13[[#This Row],[Pclass]]=2,1,0)</f>
        <v>0</v>
      </c>
      <c r="M302" s="4">
        <f>IF(Table13[[#This Row],[Embarked]]="S",1,0)</f>
        <v>1</v>
      </c>
      <c r="N302" s="4">
        <f>IF(Table13[[#This Row],[Embarked]]="C",1,0)</f>
        <v>0</v>
      </c>
      <c r="O302" s="4">
        <f>IF(Table13[[#This Row],[Sex]]="male",1,0)</f>
        <v>0</v>
      </c>
      <c r="P302" s="4">
        <v>1</v>
      </c>
      <c r="AC302" s="12">
        <f>SUMPRODUCT(Table13[[#This Row],[SibSp]:[Ones]],$R$4:$AA$4)</f>
        <v>0.5927002113050821</v>
      </c>
      <c r="AD302" s="11">
        <f>(AC302-Table13[[#This Row],[Survived]])^2</f>
        <v>0.35129354048108896</v>
      </c>
      <c r="AE302" s="11"/>
    </row>
    <row r="303" spans="1:31" x14ac:dyDescent="0.25">
      <c r="A303" s="4">
        <v>1</v>
      </c>
      <c r="B303" s="4" t="s">
        <v>9</v>
      </c>
      <c r="C303" s="4">
        <v>3</v>
      </c>
      <c r="D303" s="4" t="s">
        <v>10</v>
      </c>
      <c r="E303" s="4">
        <v>22</v>
      </c>
      <c r="F303" s="5">
        <v>7.25</v>
      </c>
      <c r="G303" s="4">
        <v>0</v>
      </c>
      <c r="H303" s="4">
        <v>0</v>
      </c>
      <c r="I303" s="11">
        <f>Table13[[#This Row],[Age]]/$E$1</f>
        <v>0.27500000000000002</v>
      </c>
      <c r="J303" s="11">
        <f>LOG10(Table13[[#This Row],[Fare]]+1)</f>
        <v>0.91645394854992512</v>
      </c>
      <c r="K303" s="4">
        <f>IF(Table13[[#This Row],[Pclass]]=1,1,0)</f>
        <v>0</v>
      </c>
      <c r="L303" s="4">
        <f>IF(Table13[[#This Row],[Pclass]]=2,1,0)</f>
        <v>0</v>
      </c>
      <c r="M303" s="4">
        <f>IF(Table13[[#This Row],[Embarked]]="S",1,0)</f>
        <v>1</v>
      </c>
      <c r="N303" s="4">
        <f>IF(Table13[[#This Row],[Embarked]]="C",1,0)</f>
        <v>0</v>
      </c>
      <c r="O303" s="4">
        <f>IF(Table13[[#This Row],[Sex]]="male",1,0)</f>
        <v>0</v>
      </c>
      <c r="P303" s="4">
        <v>1</v>
      </c>
      <c r="AC303" s="12">
        <f>SUMPRODUCT(Table13[[#This Row],[SibSp]:[Ones]],$R$4:$AA$4)</f>
        <v>0.62896694937978126</v>
      </c>
      <c r="AD303" s="11">
        <f>(AC303-Table13[[#This Row],[Survived]])^2</f>
        <v>0.13766552465254581</v>
      </c>
      <c r="AE303" s="11"/>
    </row>
    <row r="304" spans="1:31" x14ac:dyDescent="0.25">
      <c r="A304" s="4">
        <v>0</v>
      </c>
      <c r="B304" s="4" t="s">
        <v>11</v>
      </c>
      <c r="C304" s="4">
        <v>1</v>
      </c>
      <c r="D304" s="4" t="s">
        <v>8</v>
      </c>
      <c r="E304" s="4">
        <v>27</v>
      </c>
      <c r="F304" s="5">
        <v>211.5</v>
      </c>
      <c r="G304" s="4">
        <v>0</v>
      </c>
      <c r="H304" s="4">
        <v>2</v>
      </c>
      <c r="I304" s="11">
        <f>Table13[[#This Row],[Age]]/$E$1</f>
        <v>0.33750000000000002</v>
      </c>
      <c r="J304" s="11">
        <f>LOG10(Table13[[#This Row],[Fare]]+1)</f>
        <v>2.3273589343863303</v>
      </c>
      <c r="K304" s="4">
        <f>IF(Table13[[#This Row],[Pclass]]=1,1,0)</f>
        <v>1</v>
      </c>
      <c r="L304" s="4">
        <f>IF(Table13[[#This Row],[Pclass]]=2,1,0)</f>
        <v>0</v>
      </c>
      <c r="M304" s="4">
        <f>IF(Table13[[#This Row],[Embarked]]="S",1,0)</f>
        <v>0</v>
      </c>
      <c r="N304" s="4">
        <f>IF(Table13[[#This Row],[Embarked]]="C",1,0)</f>
        <v>1</v>
      </c>
      <c r="O304" s="4">
        <f>IF(Table13[[#This Row],[Sex]]="male",1,0)</f>
        <v>1</v>
      </c>
      <c r="P304" s="4">
        <v>1</v>
      </c>
      <c r="AC304" s="12">
        <f>SUMPRODUCT(Table13[[#This Row],[SibSp]:[Ones]],$R$4:$AA$4)</f>
        <v>0.57351618595774134</v>
      </c>
      <c r="AD304" s="11">
        <f>(AC304-Table13[[#This Row],[Survived]])^2</f>
        <v>0.32892081555551456</v>
      </c>
      <c r="AE304" s="11"/>
    </row>
    <row r="305" spans="1:31" x14ac:dyDescent="0.25">
      <c r="A305" s="4">
        <v>0</v>
      </c>
      <c r="B305" s="4" t="s">
        <v>11</v>
      </c>
      <c r="C305" s="4">
        <v>3</v>
      </c>
      <c r="D305" s="4" t="s">
        <v>8</v>
      </c>
      <c r="E305" s="4">
        <v>20</v>
      </c>
      <c r="F305" s="5">
        <v>4.0125000000000002</v>
      </c>
      <c r="G305" s="4">
        <v>0</v>
      </c>
      <c r="H305" s="4">
        <v>0</v>
      </c>
      <c r="I305" s="11">
        <f>Table13[[#This Row],[Age]]/$E$1</f>
        <v>0.25</v>
      </c>
      <c r="J305" s="11">
        <f>LOG10(Table13[[#This Row],[Fare]]+1)</f>
        <v>0.70005438562823874</v>
      </c>
      <c r="K305" s="4">
        <f>IF(Table13[[#This Row],[Pclass]]=1,1,0)</f>
        <v>0</v>
      </c>
      <c r="L305" s="4">
        <f>IF(Table13[[#This Row],[Pclass]]=2,1,0)</f>
        <v>0</v>
      </c>
      <c r="M305" s="4">
        <f>IF(Table13[[#This Row],[Embarked]]="S",1,0)</f>
        <v>0</v>
      </c>
      <c r="N305" s="4">
        <f>IF(Table13[[#This Row],[Embarked]]="C",1,0)</f>
        <v>1</v>
      </c>
      <c r="O305" s="4">
        <f>IF(Table13[[#This Row],[Sex]]="male",1,0)</f>
        <v>1</v>
      </c>
      <c r="P305" s="4">
        <v>1</v>
      </c>
      <c r="AC305" s="12">
        <f>SUMPRODUCT(Table13[[#This Row],[SibSp]:[Ones]],$R$4:$AA$4)</f>
        <v>0.214250889638673</v>
      </c>
      <c r="AD305" s="11">
        <f>(AC305-Table13[[#This Row],[Survived]])^2</f>
        <v>4.5903443710962839E-2</v>
      </c>
      <c r="AE305" s="11"/>
    </row>
    <row r="306" spans="1:31" x14ac:dyDescent="0.25">
      <c r="A306" s="4">
        <v>0</v>
      </c>
      <c r="B306" s="4" t="s">
        <v>9</v>
      </c>
      <c r="C306" s="4">
        <v>3</v>
      </c>
      <c r="D306" s="4" t="s">
        <v>8</v>
      </c>
      <c r="E306" s="4">
        <v>19</v>
      </c>
      <c r="F306" s="5">
        <v>7.7750000000000004</v>
      </c>
      <c r="G306" s="4">
        <v>0</v>
      </c>
      <c r="H306" s="4">
        <v>0</v>
      </c>
      <c r="I306" s="11">
        <f>Table13[[#This Row],[Age]]/$E$1</f>
        <v>0.23749999999999999</v>
      </c>
      <c r="J306" s="11">
        <f>LOG10(Table13[[#This Row],[Fare]]+1)</f>
        <v>0.94324712513786169</v>
      </c>
      <c r="K306" s="4">
        <f>IF(Table13[[#This Row],[Pclass]]=1,1,0)</f>
        <v>0</v>
      </c>
      <c r="L306" s="4">
        <f>IF(Table13[[#This Row],[Pclass]]=2,1,0)</f>
        <v>0</v>
      </c>
      <c r="M306" s="4">
        <f>IF(Table13[[#This Row],[Embarked]]="S",1,0)</f>
        <v>1</v>
      </c>
      <c r="N306" s="4">
        <f>IF(Table13[[#This Row],[Embarked]]="C",1,0)</f>
        <v>0</v>
      </c>
      <c r="O306" s="4">
        <f>IF(Table13[[#This Row],[Sex]]="male",1,0)</f>
        <v>1</v>
      </c>
      <c r="P306" s="4">
        <v>1</v>
      </c>
      <c r="AC306" s="12">
        <f>SUMPRODUCT(Table13[[#This Row],[SibSp]:[Ones]],$R$4:$AA$4)</f>
        <v>0.16641201338548606</v>
      </c>
      <c r="AD306" s="11">
        <f>(AC306-Table13[[#This Row],[Survived]])^2</f>
        <v>2.769295819901119E-2</v>
      </c>
      <c r="AE306" s="11"/>
    </row>
    <row r="307" spans="1:31" x14ac:dyDescent="0.25">
      <c r="A307" s="4">
        <v>1</v>
      </c>
      <c r="B307" s="4" t="s">
        <v>11</v>
      </c>
      <c r="C307" s="4">
        <v>1</v>
      </c>
      <c r="D307" s="4" t="s">
        <v>10</v>
      </c>
      <c r="E307" s="4">
        <v>42</v>
      </c>
      <c r="F307" s="5">
        <v>227.52500000000001</v>
      </c>
      <c r="G307" s="4">
        <v>0</v>
      </c>
      <c r="H307" s="4">
        <v>0</v>
      </c>
      <c r="I307" s="11">
        <f>Table13[[#This Row],[Age]]/$E$1</f>
        <v>0.52500000000000002</v>
      </c>
      <c r="J307" s="11">
        <f>LOG10(Table13[[#This Row],[Fare]]+1)</f>
        <v>2.3589337176143736</v>
      </c>
      <c r="K307" s="4">
        <f>IF(Table13[[#This Row],[Pclass]]=1,1,0)</f>
        <v>1</v>
      </c>
      <c r="L307" s="4">
        <f>IF(Table13[[#This Row],[Pclass]]=2,1,0)</f>
        <v>0</v>
      </c>
      <c r="M307" s="4">
        <f>IF(Table13[[#This Row],[Embarked]]="S",1,0)</f>
        <v>0</v>
      </c>
      <c r="N307" s="4">
        <f>IF(Table13[[#This Row],[Embarked]]="C",1,0)</f>
        <v>1</v>
      </c>
      <c r="O307" s="4">
        <f>IF(Table13[[#This Row],[Sex]]="male",1,0)</f>
        <v>0</v>
      </c>
      <c r="P307" s="4">
        <v>1</v>
      </c>
      <c r="AC307" s="12">
        <f>SUMPRODUCT(Table13[[#This Row],[SibSp]:[Ones]],$R$4:$AA$4)</f>
        <v>0.9899546356167126</v>
      </c>
      <c r="AD307" s="11">
        <f>(AC307-Table13[[#This Row],[Survived]])^2</f>
        <v>1.0090934559301911E-4</v>
      </c>
      <c r="AE307" s="11"/>
    </row>
    <row r="308" spans="1:31" x14ac:dyDescent="0.25">
      <c r="A308" s="4">
        <v>1</v>
      </c>
      <c r="B308" s="4" t="s">
        <v>11</v>
      </c>
      <c r="C308" s="4">
        <v>3</v>
      </c>
      <c r="D308" s="4" t="s">
        <v>10</v>
      </c>
      <c r="E308" s="4">
        <v>1</v>
      </c>
      <c r="F308" s="5">
        <v>15.7417</v>
      </c>
      <c r="G308" s="4">
        <v>0</v>
      </c>
      <c r="H308" s="4">
        <v>2</v>
      </c>
      <c r="I308" s="11">
        <f>Table13[[#This Row],[Age]]/$E$1</f>
        <v>1.2500000000000001E-2</v>
      </c>
      <c r="J308" s="11">
        <f>LOG10(Table13[[#This Row],[Fare]]+1)</f>
        <v>1.2237995553975871</v>
      </c>
      <c r="K308" s="4">
        <f>IF(Table13[[#This Row],[Pclass]]=1,1,0)</f>
        <v>0</v>
      </c>
      <c r="L308" s="4">
        <f>IF(Table13[[#This Row],[Pclass]]=2,1,0)</f>
        <v>0</v>
      </c>
      <c r="M308" s="4">
        <f>IF(Table13[[#This Row],[Embarked]]="S",1,0)</f>
        <v>0</v>
      </c>
      <c r="N308" s="4">
        <f>IF(Table13[[#This Row],[Embarked]]="C",1,0)</f>
        <v>1</v>
      </c>
      <c r="O308" s="4">
        <f>IF(Table13[[#This Row],[Sex]]="male",1,0)</f>
        <v>0</v>
      </c>
      <c r="P308" s="4">
        <v>1</v>
      </c>
      <c r="AC308" s="12">
        <f>SUMPRODUCT(Table13[[#This Row],[SibSp]:[Ones]],$R$4:$AA$4)</f>
        <v>0.81661902629907468</v>
      </c>
      <c r="AD308" s="11">
        <f>(AC308-Table13[[#This Row],[Survived]])^2</f>
        <v>3.3628581515499467E-2</v>
      </c>
      <c r="AE308" s="11"/>
    </row>
    <row r="309" spans="1:31" x14ac:dyDescent="0.25">
      <c r="A309" s="4">
        <v>0</v>
      </c>
      <c r="B309" s="4" t="s">
        <v>9</v>
      </c>
      <c r="C309" s="4">
        <v>3</v>
      </c>
      <c r="D309" s="4" t="s">
        <v>8</v>
      </c>
      <c r="E309" s="4">
        <v>32</v>
      </c>
      <c r="F309" s="5">
        <v>7.9249999999999998</v>
      </c>
      <c r="G309" s="4">
        <v>0</v>
      </c>
      <c r="H309" s="4">
        <v>0</v>
      </c>
      <c r="I309" s="11">
        <f>Table13[[#This Row],[Age]]/$E$1</f>
        <v>0.4</v>
      </c>
      <c r="J309" s="11">
        <f>LOG10(Table13[[#This Row],[Fare]]+1)</f>
        <v>0.95060822478423079</v>
      </c>
      <c r="K309" s="4">
        <f>IF(Table13[[#This Row],[Pclass]]=1,1,0)</f>
        <v>0</v>
      </c>
      <c r="L309" s="4">
        <f>IF(Table13[[#This Row],[Pclass]]=2,1,0)</f>
        <v>0</v>
      </c>
      <c r="M309" s="4">
        <f>IF(Table13[[#This Row],[Embarked]]="S",1,0)</f>
        <v>1</v>
      </c>
      <c r="N309" s="4">
        <f>IF(Table13[[#This Row],[Embarked]]="C",1,0)</f>
        <v>0</v>
      </c>
      <c r="O309" s="4">
        <f>IF(Table13[[#This Row],[Sex]]="male",1,0)</f>
        <v>1</v>
      </c>
      <c r="P309" s="4">
        <v>1</v>
      </c>
      <c r="AC309" s="12">
        <f>SUMPRODUCT(Table13[[#This Row],[SibSp]:[Ones]],$R$4:$AA$4)</f>
        <v>8.3553003870498688E-2</v>
      </c>
      <c r="AD309" s="11">
        <f>(AC309-Table13[[#This Row],[Survived]])^2</f>
        <v>6.981104455783569E-3</v>
      </c>
      <c r="AE309" s="11"/>
    </row>
    <row r="310" spans="1:31" x14ac:dyDescent="0.25">
      <c r="A310" s="4">
        <v>1</v>
      </c>
      <c r="B310" s="4" t="s">
        <v>9</v>
      </c>
      <c r="C310" s="4">
        <v>1</v>
      </c>
      <c r="D310" s="4" t="s">
        <v>10</v>
      </c>
      <c r="E310" s="4">
        <v>35</v>
      </c>
      <c r="F310" s="5">
        <v>52</v>
      </c>
      <c r="G310" s="4">
        <v>1</v>
      </c>
      <c r="H310" s="4">
        <v>0</v>
      </c>
      <c r="I310" s="11">
        <f>Table13[[#This Row],[Age]]/$E$1</f>
        <v>0.4375</v>
      </c>
      <c r="J310" s="11">
        <f>LOG10(Table13[[#This Row],[Fare]]+1)</f>
        <v>1.7242758696007889</v>
      </c>
      <c r="K310" s="4">
        <f>IF(Table13[[#This Row],[Pclass]]=1,1,0)</f>
        <v>1</v>
      </c>
      <c r="L310" s="4">
        <f>IF(Table13[[#This Row],[Pclass]]=2,1,0)</f>
        <v>0</v>
      </c>
      <c r="M310" s="4">
        <f>IF(Table13[[#This Row],[Embarked]]="S",1,0)</f>
        <v>1</v>
      </c>
      <c r="N310" s="4">
        <f>IF(Table13[[#This Row],[Embarked]]="C",1,0)</f>
        <v>0</v>
      </c>
      <c r="O310" s="4">
        <f>IF(Table13[[#This Row],[Sex]]="male",1,0)</f>
        <v>0</v>
      </c>
      <c r="P310" s="4">
        <v>1</v>
      </c>
      <c r="AC310" s="12">
        <f>SUMPRODUCT(Table13[[#This Row],[SibSp]:[Ones]],$R$4:$AA$4)</f>
        <v>0.88279628114578546</v>
      </c>
      <c r="AD310" s="11">
        <f>(AC310-Table13[[#This Row],[Survived]])^2</f>
        <v>1.3736711713257766E-2</v>
      </c>
      <c r="AE310" s="11"/>
    </row>
    <row r="311" spans="1:31" x14ac:dyDescent="0.25">
      <c r="A311" s="4">
        <v>0</v>
      </c>
      <c r="B311" s="4" t="s">
        <v>9</v>
      </c>
      <c r="C311" s="4">
        <v>2</v>
      </c>
      <c r="D311" s="4" t="s">
        <v>8</v>
      </c>
      <c r="E311" s="4">
        <v>18</v>
      </c>
      <c r="F311" s="5">
        <v>73.5</v>
      </c>
      <c r="G311" s="4">
        <v>0</v>
      </c>
      <c r="H311" s="4">
        <v>0</v>
      </c>
      <c r="I311" s="11">
        <f>Table13[[#This Row],[Age]]/$E$1</f>
        <v>0.22500000000000001</v>
      </c>
      <c r="J311" s="11">
        <f>LOG10(Table13[[#This Row],[Fare]]+1)</f>
        <v>1.8721562727482928</v>
      </c>
      <c r="K311" s="4">
        <f>IF(Table13[[#This Row],[Pclass]]=1,1,0)</f>
        <v>0</v>
      </c>
      <c r="L311" s="4">
        <f>IF(Table13[[#This Row],[Pclass]]=2,1,0)</f>
        <v>1</v>
      </c>
      <c r="M311" s="4">
        <f>IF(Table13[[#This Row],[Embarked]]="S",1,0)</f>
        <v>1</v>
      </c>
      <c r="N311" s="4">
        <f>IF(Table13[[#This Row],[Embarked]]="C",1,0)</f>
        <v>0</v>
      </c>
      <c r="O311" s="4">
        <f>IF(Table13[[#This Row],[Sex]]="male",1,0)</f>
        <v>1</v>
      </c>
      <c r="P311" s="4">
        <v>1</v>
      </c>
      <c r="AC311" s="12">
        <f>SUMPRODUCT(Table13[[#This Row],[SibSp]:[Ones]],$R$4:$AA$4)</f>
        <v>0.40093436812323663</v>
      </c>
      <c r="AD311" s="11">
        <f>(AC311-Table13[[#This Row],[Survived]])^2</f>
        <v>0.16074836754237903</v>
      </c>
      <c r="AE311" s="11"/>
    </row>
    <row r="312" spans="1:31" x14ac:dyDescent="0.25">
      <c r="A312" s="4">
        <v>0</v>
      </c>
      <c r="B312" s="4" t="s">
        <v>9</v>
      </c>
      <c r="C312" s="4">
        <v>3</v>
      </c>
      <c r="D312" s="4" t="s">
        <v>8</v>
      </c>
      <c r="E312" s="4">
        <v>1</v>
      </c>
      <c r="F312" s="5">
        <v>46.9</v>
      </c>
      <c r="G312" s="4">
        <v>5</v>
      </c>
      <c r="H312" s="4">
        <v>2</v>
      </c>
      <c r="I312" s="11">
        <f>Table13[[#This Row],[Age]]/$E$1</f>
        <v>1.2500000000000001E-2</v>
      </c>
      <c r="J312" s="11">
        <f>LOG10(Table13[[#This Row],[Fare]]+1)</f>
        <v>1.6803355134145632</v>
      </c>
      <c r="K312" s="4">
        <f>IF(Table13[[#This Row],[Pclass]]=1,1,0)</f>
        <v>0</v>
      </c>
      <c r="L312" s="4">
        <f>IF(Table13[[#This Row],[Pclass]]=2,1,0)</f>
        <v>0</v>
      </c>
      <c r="M312" s="4">
        <f>IF(Table13[[#This Row],[Embarked]]="S",1,0)</f>
        <v>1</v>
      </c>
      <c r="N312" s="4">
        <f>IF(Table13[[#This Row],[Embarked]]="C",1,0)</f>
        <v>0</v>
      </c>
      <c r="O312" s="4">
        <f>IF(Table13[[#This Row],[Sex]]="male",1,0)</f>
        <v>1</v>
      </c>
      <c r="P312" s="4">
        <v>1</v>
      </c>
      <c r="AC312" s="12">
        <f>SUMPRODUCT(Table13[[#This Row],[SibSp]:[Ones]],$R$4:$AA$4)</f>
        <v>1.5042535785511624E-2</v>
      </c>
      <c r="AD312" s="11">
        <f>(AC312-Table13[[#This Row],[Survived]])^2</f>
        <v>2.2627788285839781E-4</v>
      </c>
      <c r="AE312" s="11"/>
    </row>
    <row r="313" spans="1:31" x14ac:dyDescent="0.25">
      <c r="A313" s="4">
        <v>1</v>
      </c>
      <c r="B313" s="4" t="s">
        <v>9</v>
      </c>
      <c r="C313" s="4">
        <v>2</v>
      </c>
      <c r="D313" s="4" t="s">
        <v>10</v>
      </c>
      <c r="E313" s="4">
        <v>36</v>
      </c>
      <c r="F313" s="5">
        <v>13</v>
      </c>
      <c r="G313" s="4">
        <v>0</v>
      </c>
      <c r="H313" s="4">
        <v>0</v>
      </c>
      <c r="I313" s="11">
        <f>Table13[[#This Row],[Age]]/$E$1</f>
        <v>0.45</v>
      </c>
      <c r="J313" s="11">
        <f>LOG10(Table13[[#This Row],[Fare]]+1)</f>
        <v>1.146128035678238</v>
      </c>
      <c r="K313" s="4">
        <f>IF(Table13[[#This Row],[Pclass]]=1,1,0)</f>
        <v>0</v>
      </c>
      <c r="L313" s="4">
        <f>IF(Table13[[#This Row],[Pclass]]=2,1,0)</f>
        <v>1</v>
      </c>
      <c r="M313" s="4">
        <f>IF(Table13[[#This Row],[Embarked]]="S",1,0)</f>
        <v>1</v>
      </c>
      <c r="N313" s="4">
        <f>IF(Table13[[#This Row],[Embarked]]="C",1,0)</f>
        <v>0</v>
      </c>
      <c r="O313" s="4">
        <f>IF(Table13[[#This Row],[Sex]]="male",1,0)</f>
        <v>0</v>
      </c>
      <c r="P313" s="4">
        <v>1</v>
      </c>
      <c r="AC313" s="12">
        <f>SUMPRODUCT(Table13[[#This Row],[SibSp]:[Ones]],$R$4:$AA$4)</f>
        <v>0.73338237584347354</v>
      </c>
      <c r="AD313" s="11">
        <f>(AC313-Table13[[#This Row],[Survived]])^2</f>
        <v>7.1084957510870794E-2</v>
      </c>
      <c r="AE313" s="11"/>
    </row>
    <row r="314" spans="1:31" x14ac:dyDescent="0.25">
      <c r="A314" s="4">
        <v>1</v>
      </c>
      <c r="B314" s="4" t="s">
        <v>11</v>
      </c>
      <c r="C314" s="4">
        <v>2</v>
      </c>
      <c r="D314" s="4" t="s">
        <v>10</v>
      </c>
      <c r="E314" s="4">
        <v>17</v>
      </c>
      <c r="F314" s="5">
        <v>12</v>
      </c>
      <c r="G314" s="4">
        <v>0</v>
      </c>
      <c r="H314" s="4">
        <v>0</v>
      </c>
      <c r="I314" s="11">
        <f>Table13[[#This Row],[Age]]/$E$1</f>
        <v>0.21249999999999999</v>
      </c>
      <c r="J314" s="11">
        <f>LOG10(Table13[[#This Row],[Fare]]+1)</f>
        <v>1.1139433523068367</v>
      </c>
      <c r="K314" s="4">
        <f>IF(Table13[[#This Row],[Pclass]]=1,1,0)</f>
        <v>0</v>
      </c>
      <c r="L314" s="4">
        <f>IF(Table13[[#This Row],[Pclass]]=2,1,0)</f>
        <v>1</v>
      </c>
      <c r="M314" s="4">
        <f>IF(Table13[[#This Row],[Embarked]]="S",1,0)</f>
        <v>0</v>
      </c>
      <c r="N314" s="4">
        <f>IF(Table13[[#This Row],[Embarked]]="C",1,0)</f>
        <v>1</v>
      </c>
      <c r="O314" s="4">
        <f>IF(Table13[[#This Row],[Sex]]="male",1,0)</f>
        <v>0</v>
      </c>
      <c r="P314" s="4">
        <v>1</v>
      </c>
      <c r="AC314" s="12">
        <f>SUMPRODUCT(Table13[[#This Row],[SibSp]:[Ones]],$R$4:$AA$4)</f>
        <v>0.91953493919506313</v>
      </c>
      <c r="AD314" s="11">
        <f>(AC314-Table13[[#This Row],[Survived]])^2</f>
        <v>6.4746260103421879E-3</v>
      </c>
      <c r="AE314" s="11"/>
    </row>
    <row r="315" spans="1:31" x14ac:dyDescent="0.25">
      <c r="A315" s="4">
        <v>1</v>
      </c>
      <c r="B315" s="4" t="s">
        <v>9</v>
      </c>
      <c r="C315" s="4">
        <v>1</v>
      </c>
      <c r="D315" s="4" t="s">
        <v>8</v>
      </c>
      <c r="E315" s="4">
        <v>36</v>
      </c>
      <c r="F315" s="5">
        <v>120</v>
      </c>
      <c r="G315" s="4">
        <v>1</v>
      </c>
      <c r="H315" s="4">
        <v>2</v>
      </c>
      <c r="I315" s="11">
        <f>Table13[[#This Row],[Age]]/$E$1</f>
        <v>0.45</v>
      </c>
      <c r="J315" s="11">
        <f>LOG10(Table13[[#This Row],[Fare]]+1)</f>
        <v>2.0827853703164503</v>
      </c>
      <c r="K315" s="4">
        <f>IF(Table13[[#This Row],[Pclass]]=1,1,0)</f>
        <v>1</v>
      </c>
      <c r="L315" s="4">
        <f>IF(Table13[[#This Row],[Pclass]]=2,1,0)</f>
        <v>0</v>
      </c>
      <c r="M315" s="4">
        <f>IF(Table13[[#This Row],[Embarked]]="S",1,0)</f>
        <v>1</v>
      </c>
      <c r="N315" s="4">
        <f>IF(Table13[[#This Row],[Embarked]]="C",1,0)</f>
        <v>0</v>
      </c>
      <c r="O315" s="4">
        <f>IF(Table13[[#This Row],[Sex]]="male",1,0)</f>
        <v>1</v>
      </c>
      <c r="P315" s="4">
        <v>1</v>
      </c>
      <c r="AC315" s="12">
        <f>SUMPRODUCT(Table13[[#This Row],[SibSp]:[Ones]],$R$4:$AA$4)</f>
        <v>0.38295170540873169</v>
      </c>
      <c r="AD315" s="11">
        <f>(AC315-Table13[[#This Row],[Survived]])^2</f>
        <v>0.38074859785799264</v>
      </c>
      <c r="AE315" s="11"/>
    </row>
    <row r="316" spans="1:31" x14ac:dyDescent="0.25">
      <c r="A316" s="4">
        <v>1</v>
      </c>
      <c r="B316" s="4" t="s">
        <v>9</v>
      </c>
      <c r="C316" s="4">
        <v>3</v>
      </c>
      <c r="D316" s="4" t="s">
        <v>8</v>
      </c>
      <c r="E316" s="4">
        <v>21</v>
      </c>
      <c r="F316" s="5">
        <v>7.7957999999999998</v>
      </c>
      <c r="G316" s="4">
        <v>0</v>
      </c>
      <c r="H316" s="4">
        <v>0</v>
      </c>
      <c r="I316" s="11">
        <f>Table13[[#This Row],[Age]]/$E$1</f>
        <v>0.26250000000000001</v>
      </c>
      <c r="J316" s="11">
        <f>LOG10(Table13[[#This Row],[Fare]]+1)</f>
        <v>0.94427534575879857</v>
      </c>
      <c r="K316" s="4">
        <f>IF(Table13[[#This Row],[Pclass]]=1,1,0)</f>
        <v>0</v>
      </c>
      <c r="L316" s="4">
        <f>IF(Table13[[#This Row],[Pclass]]=2,1,0)</f>
        <v>0</v>
      </c>
      <c r="M316" s="4">
        <f>IF(Table13[[#This Row],[Embarked]]="S",1,0)</f>
        <v>1</v>
      </c>
      <c r="N316" s="4">
        <f>IF(Table13[[#This Row],[Embarked]]="C",1,0)</f>
        <v>0</v>
      </c>
      <c r="O316" s="4">
        <f>IF(Table13[[#This Row],[Sex]]="male",1,0)</f>
        <v>1</v>
      </c>
      <c r="P316" s="4">
        <v>1</v>
      </c>
      <c r="AC316" s="12">
        <f>SUMPRODUCT(Table13[[#This Row],[SibSp]:[Ones]],$R$4:$AA$4)</f>
        <v>0.15365939117311567</v>
      </c>
      <c r="AD316" s="11">
        <f>(AC316-Table13[[#This Row],[Survived]])^2</f>
        <v>0.7162924261494612</v>
      </c>
      <c r="AE316" s="11"/>
    </row>
    <row r="317" spans="1:31" x14ac:dyDescent="0.25">
      <c r="A317" s="4">
        <v>0</v>
      </c>
      <c r="B317" s="4" t="s">
        <v>9</v>
      </c>
      <c r="C317" s="4">
        <v>3</v>
      </c>
      <c r="D317" s="4" t="s">
        <v>8</v>
      </c>
      <c r="E317" s="4">
        <v>28</v>
      </c>
      <c r="F317" s="5">
        <v>7.9249999999999998</v>
      </c>
      <c r="G317" s="4">
        <v>2</v>
      </c>
      <c r="H317" s="4">
        <v>0</v>
      </c>
      <c r="I317" s="11">
        <f>Table13[[#This Row],[Age]]/$E$1</f>
        <v>0.35</v>
      </c>
      <c r="J317" s="11">
        <f>LOG10(Table13[[#This Row],[Fare]]+1)</f>
        <v>0.95060822478423079</v>
      </c>
      <c r="K317" s="4">
        <f>IF(Table13[[#This Row],[Pclass]]=1,1,0)</f>
        <v>0</v>
      </c>
      <c r="L317" s="4">
        <f>IF(Table13[[#This Row],[Pclass]]=2,1,0)</f>
        <v>0</v>
      </c>
      <c r="M317" s="4">
        <f>IF(Table13[[#This Row],[Embarked]]="S",1,0)</f>
        <v>1</v>
      </c>
      <c r="N317" s="4">
        <f>IF(Table13[[#This Row],[Embarked]]="C",1,0)</f>
        <v>0</v>
      </c>
      <c r="O317" s="4">
        <f>IF(Table13[[#This Row],[Sex]]="male",1,0)</f>
        <v>1</v>
      </c>
      <c r="P317" s="4">
        <v>1</v>
      </c>
      <c r="AC317" s="12">
        <f>SUMPRODUCT(Table13[[#This Row],[SibSp]:[Ones]],$R$4:$AA$4)</f>
        <v>-7.0995781749183529E-4</v>
      </c>
      <c r="AD317" s="11">
        <f>(AC317-Table13[[#This Row],[Survived]])^2</f>
        <v>5.0404010261777009E-7</v>
      </c>
      <c r="AE317" s="11"/>
    </row>
    <row r="318" spans="1:31" x14ac:dyDescent="0.25">
      <c r="A318" s="4">
        <v>1</v>
      </c>
      <c r="B318" s="4" t="s">
        <v>11</v>
      </c>
      <c r="C318" s="4">
        <v>1</v>
      </c>
      <c r="D318" s="4" t="s">
        <v>10</v>
      </c>
      <c r="E318" s="4">
        <v>23</v>
      </c>
      <c r="F318" s="5">
        <v>113.27500000000001</v>
      </c>
      <c r="G318" s="4">
        <v>1</v>
      </c>
      <c r="H318" s="4">
        <v>0</v>
      </c>
      <c r="I318" s="11">
        <f>Table13[[#This Row],[Age]]/$E$1</f>
        <v>0.28749999999999998</v>
      </c>
      <c r="J318" s="11">
        <f>LOG10(Table13[[#This Row],[Fare]]+1)</f>
        <v>2.0579512299613683</v>
      </c>
      <c r="K318" s="4">
        <f>IF(Table13[[#This Row],[Pclass]]=1,1,0)</f>
        <v>1</v>
      </c>
      <c r="L318" s="4">
        <f>IF(Table13[[#This Row],[Pclass]]=2,1,0)</f>
        <v>0</v>
      </c>
      <c r="M318" s="4">
        <f>IF(Table13[[#This Row],[Embarked]]="S",1,0)</f>
        <v>0</v>
      </c>
      <c r="N318" s="4">
        <f>IF(Table13[[#This Row],[Embarked]]="C",1,0)</f>
        <v>1</v>
      </c>
      <c r="O318" s="4">
        <f>IF(Table13[[#This Row],[Sex]]="male",1,0)</f>
        <v>0</v>
      </c>
      <c r="P318" s="4">
        <v>1</v>
      </c>
      <c r="AC318" s="12">
        <f>SUMPRODUCT(Table13[[#This Row],[SibSp]:[Ones]],$R$4:$AA$4)</f>
        <v>1.0419741911144007</v>
      </c>
      <c r="AD318" s="11">
        <f>(AC318-Table13[[#This Row],[Survived]])^2</f>
        <v>1.7618327197082351E-3</v>
      </c>
      <c r="AE318" s="11"/>
    </row>
    <row r="319" spans="1:31" x14ac:dyDescent="0.25">
      <c r="A319" s="4">
        <v>1</v>
      </c>
      <c r="B319" s="4" t="s">
        <v>9</v>
      </c>
      <c r="C319" s="4">
        <v>3</v>
      </c>
      <c r="D319" s="4" t="s">
        <v>10</v>
      </c>
      <c r="E319" s="4">
        <v>24</v>
      </c>
      <c r="F319" s="5">
        <v>16.7</v>
      </c>
      <c r="G319" s="4">
        <v>0</v>
      </c>
      <c r="H319" s="4">
        <v>2</v>
      </c>
      <c r="I319" s="11">
        <f>Table13[[#This Row],[Age]]/$E$1</f>
        <v>0.3</v>
      </c>
      <c r="J319" s="11">
        <f>LOG10(Table13[[#This Row],[Fare]]+1)</f>
        <v>1.2479732663618066</v>
      </c>
      <c r="K319" s="4">
        <f>IF(Table13[[#This Row],[Pclass]]=1,1,0)</f>
        <v>0</v>
      </c>
      <c r="L319" s="4">
        <f>IF(Table13[[#This Row],[Pclass]]=2,1,0)</f>
        <v>0</v>
      </c>
      <c r="M319" s="4">
        <f>IF(Table13[[#This Row],[Embarked]]="S",1,0)</f>
        <v>1</v>
      </c>
      <c r="N319" s="4">
        <f>IF(Table13[[#This Row],[Embarked]]="C",1,0)</f>
        <v>0</v>
      </c>
      <c r="O319" s="4">
        <f>IF(Table13[[#This Row],[Sex]]="male",1,0)</f>
        <v>0</v>
      </c>
      <c r="P319" s="4">
        <v>1</v>
      </c>
      <c r="AC319" s="12">
        <f>SUMPRODUCT(Table13[[#This Row],[SibSp]:[Ones]],$R$4:$AA$4)</f>
        <v>0.60447045191162962</v>
      </c>
      <c r="AD319" s="11">
        <f>(AC319-Table13[[#This Row],[Survived]])^2</f>
        <v>0.1564436234109905</v>
      </c>
      <c r="AE319" s="11"/>
    </row>
    <row r="320" spans="1:31" x14ac:dyDescent="0.25">
      <c r="A320" s="4">
        <v>0</v>
      </c>
      <c r="B320" s="4" t="s">
        <v>9</v>
      </c>
      <c r="C320" s="4">
        <v>3</v>
      </c>
      <c r="D320" s="4" t="s">
        <v>8</v>
      </c>
      <c r="E320" s="4">
        <v>22</v>
      </c>
      <c r="F320" s="5">
        <v>7.7957999999999998</v>
      </c>
      <c r="G320" s="4">
        <v>0</v>
      </c>
      <c r="H320" s="4">
        <v>0</v>
      </c>
      <c r="I320" s="11">
        <f>Table13[[#This Row],[Age]]/$E$1</f>
        <v>0.27500000000000002</v>
      </c>
      <c r="J320" s="11">
        <f>LOG10(Table13[[#This Row],[Fare]]+1)</f>
        <v>0.94427534575879857</v>
      </c>
      <c r="K320" s="4">
        <f>IF(Table13[[#This Row],[Pclass]]=1,1,0)</f>
        <v>0</v>
      </c>
      <c r="L320" s="4">
        <f>IF(Table13[[#This Row],[Pclass]]=2,1,0)</f>
        <v>0</v>
      </c>
      <c r="M320" s="4">
        <f>IF(Table13[[#This Row],[Embarked]]="S",1,0)</f>
        <v>1</v>
      </c>
      <c r="N320" s="4">
        <f>IF(Table13[[#This Row],[Embarked]]="C",1,0)</f>
        <v>0</v>
      </c>
      <c r="O320" s="4">
        <f>IF(Table13[[#This Row],[Sex]]="male",1,0)</f>
        <v>1</v>
      </c>
      <c r="P320" s="4">
        <v>1</v>
      </c>
      <c r="AC320" s="12">
        <f>SUMPRODUCT(Table13[[#This Row],[SibSp]:[Ones]],$R$4:$AA$4)</f>
        <v>0.14725801820063555</v>
      </c>
      <c r="AD320" s="11">
        <f>(AC320-Table13[[#This Row],[Survived]])^2</f>
        <v>2.1684923924378711E-2</v>
      </c>
      <c r="AE320" s="11"/>
    </row>
    <row r="321" spans="1:31" x14ac:dyDescent="0.25">
      <c r="A321" s="4">
        <v>0</v>
      </c>
      <c r="B321" s="4" t="s">
        <v>9</v>
      </c>
      <c r="C321" s="4">
        <v>3</v>
      </c>
      <c r="D321" s="4" t="s">
        <v>10</v>
      </c>
      <c r="E321" s="4">
        <v>31</v>
      </c>
      <c r="F321" s="5">
        <v>7.8541999999999996</v>
      </c>
      <c r="G321" s="4">
        <v>0</v>
      </c>
      <c r="H321" s="4">
        <v>0</v>
      </c>
      <c r="I321" s="11">
        <f>Table13[[#This Row],[Age]]/$E$1</f>
        <v>0.38750000000000001</v>
      </c>
      <c r="J321" s="11">
        <f>LOG10(Table13[[#This Row],[Fare]]+1)</f>
        <v>0.94714932766263737</v>
      </c>
      <c r="K321" s="4">
        <f>IF(Table13[[#This Row],[Pclass]]=1,1,0)</f>
        <v>0</v>
      </c>
      <c r="L321" s="4">
        <f>IF(Table13[[#This Row],[Pclass]]=2,1,0)</f>
        <v>0</v>
      </c>
      <c r="M321" s="4">
        <f>IF(Table13[[#This Row],[Embarked]]="S",1,0)</f>
        <v>1</v>
      </c>
      <c r="N321" s="4">
        <f>IF(Table13[[#This Row],[Embarked]]="C",1,0)</f>
        <v>0</v>
      </c>
      <c r="O321" s="4">
        <f>IF(Table13[[#This Row],[Sex]]="male",1,0)</f>
        <v>0</v>
      </c>
      <c r="P321" s="4">
        <v>1</v>
      </c>
      <c r="AC321" s="12">
        <f>SUMPRODUCT(Table13[[#This Row],[SibSp]:[Ones]],$R$4:$AA$4)</f>
        <v>0.57285093197629011</v>
      </c>
      <c r="AD321" s="11">
        <f>(AC321-Table13[[#This Row],[Survived]])^2</f>
        <v>0.32815819026610415</v>
      </c>
      <c r="AE321" s="11"/>
    </row>
    <row r="322" spans="1:31" x14ac:dyDescent="0.25">
      <c r="A322" s="4">
        <v>0</v>
      </c>
      <c r="B322" s="4" t="s">
        <v>9</v>
      </c>
      <c r="C322" s="4">
        <v>2</v>
      </c>
      <c r="D322" s="4" t="s">
        <v>8</v>
      </c>
      <c r="E322" s="4">
        <v>46</v>
      </c>
      <c r="F322" s="5">
        <v>26</v>
      </c>
      <c r="G322" s="4">
        <v>0</v>
      </c>
      <c r="H322" s="4">
        <v>0</v>
      </c>
      <c r="I322" s="11">
        <f>Table13[[#This Row],[Age]]/$E$1</f>
        <v>0.57499999999999996</v>
      </c>
      <c r="J322" s="11">
        <f>LOG10(Table13[[#This Row],[Fare]]+1)</f>
        <v>1.4313637641589874</v>
      </c>
      <c r="K322" s="4">
        <f>IF(Table13[[#This Row],[Pclass]]=1,1,0)</f>
        <v>0</v>
      </c>
      <c r="L322" s="4">
        <f>IF(Table13[[#This Row],[Pclass]]=2,1,0)</f>
        <v>1</v>
      </c>
      <c r="M322" s="4">
        <f>IF(Table13[[#This Row],[Embarked]]="S",1,0)</f>
        <v>1</v>
      </c>
      <c r="N322" s="4">
        <f>IF(Table13[[#This Row],[Embarked]]="C",1,0)</f>
        <v>0</v>
      </c>
      <c r="O322" s="4">
        <f>IF(Table13[[#This Row],[Sex]]="male",1,0)</f>
        <v>1</v>
      </c>
      <c r="P322" s="4">
        <v>1</v>
      </c>
      <c r="AC322" s="12">
        <f>SUMPRODUCT(Table13[[#This Row],[SibSp]:[Ones]],$R$4:$AA$4)</f>
        <v>0.20020815721223401</v>
      </c>
      <c r="AD322" s="11">
        <f>(AC322-Table13[[#This Row],[Survived]])^2</f>
        <v>4.0083306214318611E-2</v>
      </c>
      <c r="AE322" s="11"/>
    </row>
    <row r="323" spans="1:31" x14ac:dyDescent="0.25">
      <c r="A323" s="4">
        <v>0</v>
      </c>
      <c r="B323" s="4" t="s">
        <v>9</v>
      </c>
      <c r="C323" s="4">
        <v>2</v>
      </c>
      <c r="D323" s="4" t="s">
        <v>8</v>
      </c>
      <c r="E323" s="4">
        <v>23</v>
      </c>
      <c r="F323" s="5">
        <v>10.5</v>
      </c>
      <c r="G323" s="4">
        <v>0</v>
      </c>
      <c r="H323" s="4">
        <v>0</v>
      </c>
      <c r="I323" s="11">
        <f>Table13[[#This Row],[Age]]/$E$1</f>
        <v>0.28749999999999998</v>
      </c>
      <c r="J323" s="11">
        <f>LOG10(Table13[[#This Row],[Fare]]+1)</f>
        <v>1.0606978403536116</v>
      </c>
      <c r="K323" s="4">
        <f>IF(Table13[[#This Row],[Pclass]]=1,1,0)</f>
        <v>0</v>
      </c>
      <c r="L323" s="4">
        <f>IF(Table13[[#This Row],[Pclass]]=2,1,0)</f>
        <v>1</v>
      </c>
      <c r="M323" s="4">
        <f>IF(Table13[[#This Row],[Embarked]]="S",1,0)</f>
        <v>1</v>
      </c>
      <c r="N323" s="4">
        <f>IF(Table13[[#This Row],[Embarked]]="C",1,0)</f>
        <v>0</v>
      </c>
      <c r="O323" s="4">
        <f>IF(Table13[[#This Row],[Sex]]="male",1,0)</f>
        <v>1</v>
      </c>
      <c r="P323" s="4">
        <v>1</v>
      </c>
      <c r="AC323" s="12">
        <f>SUMPRODUCT(Table13[[#This Row],[SibSp]:[Ones]],$R$4:$AA$4)</f>
        <v>0.3293705009552767</v>
      </c>
      <c r="AD323" s="11">
        <f>(AC323-Table13[[#This Row],[Survived]])^2</f>
        <v>0.10848492689952993</v>
      </c>
      <c r="AE323" s="11"/>
    </row>
    <row r="324" spans="1:31" x14ac:dyDescent="0.25">
      <c r="A324" s="4">
        <v>1</v>
      </c>
      <c r="B324" s="4" t="s">
        <v>9</v>
      </c>
      <c r="C324" s="4">
        <v>2</v>
      </c>
      <c r="D324" s="4" t="s">
        <v>10</v>
      </c>
      <c r="E324" s="4">
        <v>28</v>
      </c>
      <c r="F324" s="5">
        <v>12.65</v>
      </c>
      <c r="G324" s="4">
        <v>0</v>
      </c>
      <c r="H324" s="4">
        <v>0</v>
      </c>
      <c r="I324" s="11">
        <f>Table13[[#This Row],[Age]]/$E$1</f>
        <v>0.35</v>
      </c>
      <c r="J324" s="11">
        <f>LOG10(Table13[[#This Row],[Fare]]+1)</f>
        <v>1.1351326513767748</v>
      </c>
      <c r="K324" s="4">
        <f>IF(Table13[[#This Row],[Pclass]]=1,1,0)</f>
        <v>0</v>
      </c>
      <c r="L324" s="4">
        <f>IF(Table13[[#This Row],[Pclass]]=2,1,0)</f>
        <v>1</v>
      </c>
      <c r="M324" s="4">
        <f>IF(Table13[[#This Row],[Embarked]]="S",1,0)</f>
        <v>1</v>
      </c>
      <c r="N324" s="4">
        <f>IF(Table13[[#This Row],[Embarked]]="C",1,0)</f>
        <v>0</v>
      </c>
      <c r="O324" s="4">
        <f>IF(Table13[[#This Row],[Sex]]="male",1,0)</f>
        <v>0</v>
      </c>
      <c r="P324" s="4">
        <v>1</v>
      </c>
      <c r="AC324" s="12">
        <f>SUMPRODUCT(Table13[[#This Row],[SibSp]:[Ones]],$R$4:$AA$4)</f>
        <v>0.78405735626836714</v>
      </c>
      <c r="AD324" s="11">
        <f>(AC324-Table13[[#This Row],[Survived]])^2</f>
        <v>4.6631225381806918E-2</v>
      </c>
      <c r="AE324" s="11"/>
    </row>
    <row r="325" spans="1:31" x14ac:dyDescent="0.25">
      <c r="A325" s="4">
        <v>1</v>
      </c>
      <c r="B325" s="4" t="s">
        <v>9</v>
      </c>
      <c r="C325" s="4">
        <v>3</v>
      </c>
      <c r="D325" s="4" t="s">
        <v>8</v>
      </c>
      <c r="E325" s="4">
        <v>39</v>
      </c>
      <c r="F325" s="5">
        <v>7.9249999999999998</v>
      </c>
      <c r="G325" s="4">
        <v>0</v>
      </c>
      <c r="H325" s="4">
        <v>0</v>
      </c>
      <c r="I325" s="11">
        <f>Table13[[#This Row],[Age]]/$E$1</f>
        <v>0.48749999999999999</v>
      </c>
      <c r="J325" s="11">
        <f>LOG10(Table13[[#This Row],[Fare]]+1)</f>
        <v>0.95060822478423079</v>
      </c>
      <c r="K325" s="4">
        <f>IF(Table13[[#This Row],[Pclass]]=1,1,0)</f>
        <v>0</v>
      </c>
      <c r="L325" s="4">
        <f>IF(Table13[[#This Row],[Pclass]]=2,1,0)</f>
        <v>0</v>
      </c>
      <c r="M325" s="4">
        <f>IF(Table13[[#This Row],[Embarked]]="S",1,0)</f>
        <v>1</v>
      </c>
      <c r="N325" s="4">
        <f>IF(Table13[[#This Row],[Embarked]]="C",1,0)</f>
        <v>0</v>
      </c>
      <c r="O325" s="4">
        <f>IF(Table13[[#This Row],[Sex]]="male",1,0)</f>
        <v>1</v>
      </c>
      <c r="P325" s="4">
        <v>1</v>
      </c>
      <c r="AC325" s="12">
        <f>SUMPRODUCT(Table13[[#This Row],[SibSp]:[Ones]],$R$4:$AA$4)</f>
        <v>3.8743393063138232E-2</v>
      </c>
      <c r="AD325" s="11">
        <f>(AC325-Table13[[#This Row],[Survived]])^2</f>
        <v>0.92401426437976841</v>
      </c>
      <c r="AE325" s="11"/>
    </row>
    <row r="326" spans="1:31" x14ac:dyDescent="0.25">
      <c r="A326" s="4">
        <v>0</v>
      </c>
      <c r="B326" s="4" t="s">
        <v>9</v>
      </c>
      <c r="C326" s="4">
        <v>3</v>
      </c>
      <c r="D326" s="4" t="s">
        <v>8</v>
      </c>
      <c r="E326" s="4">
        <v>26</v>
      </c>
      <c r="F326" s="5">
        <v>8.0500000000000007</v>
      </c>
      <c r="G326" s="4">
        <v>0</v>
      </c>
      <c r="H326" s="4">
        <v>0</v>
      </c>
      <c r="I326" s="11">
        <f>Table13[[#This Row],[Age]]/$E$1</f>
        <v>0.32500000000000001</v>
      </c>
      <c r="J326" s="11">
        <f>LOG10(Table13[[#This Row],[Fare]]+1)</f>
        <v>0.9566485792052033</v>
      </c>
      <c r="K326" s="4">
        <f>IF(Table13[[#This Row],[Pclass]]=1,1,0)</f>
        <v>0</v>
      </c>
      <c r="L326" s="4">
        <f>IF(Table13[[#This Row],[Pclass]]=2,1,0)</f>
        <v>0</v>
      </c>
      <c r="M326" s="4">
        <f>IF(Table13[[#This Row],[Embarked]]="S",1,0)</f>
        <v>1</v>
      </c>
      <c r="N326" s="4">
        <f>IF(Table13[[#This Row],[Embarked]]="C",1,0)</f>
        <v>0</v>
      </c>
      <c r="O326" s="4">
        <f>IF(Table13[[#This Row],[Sex]]="male",1,0)</f>
        <v>1</v>
      </c>
      <c r="P326" s="4">
        <v>1</v>
      </c>
      <c r="AC326" s="12">
        <f>SUMPRODUCT(Table13[[#This Row],[SibSp]:[Ones]],$R$4:$AA$4)</f>
        <v>0.1222556971010198</v>
      </c>
      <c r="AD326" s="11">
        <f>(AC326-Table13[[#This Row],[Survived]])^2</f>
        <v>1.4946455473656301E-2</v>
      </c>
      <c r="AE326" s="11"/>
    </row>
    <row r="327" spans="1:31" x14ac:dyDescent="0.25">
      <c r="A327" s="4">
        <v>0</v>
      </c>
      <c r="B327" s="4" t="s">
        <v>9</v>
      </c>
      <c r="C327" s="4">
        <v>3</v>
      </c>
      <c r="D327" s="4" t="s">
        <v>10</v>
      </c>
      <c r="E327" s="4">
        <v>21</v>
      </c>
      <c r="F327" s="5">
        <v>9.8249999999999993</v>
      </c>
      <c r="G327" s="4">
        <v>1</v>
      </c>
      <c r="H327" s="4">
        <v>0</v>
      </c>
      <c r="I327" s="11">
        <f>Table13[[#This Row],[Age]]/$E$1</f>
        <v>0.26250000000000001</v>
      </c>
      <c r="J327" s="11">
        <f>LOG10(Table13[[#This Row],[Fare]]+1)</f>
        <v>1.034427905025403</v>
      </c>
      <c r="K327" s="4">
        <f>IF(Table13[[#This Row],[Pclass]]=1,1,0)</f>
        <v>0</v>
      </c>
      <c r="L327" s="4">
        <f>IF(Table13[[#This Row],[Pclass]]=2,1,0)</f>
        <v>0</v>
      </c>
      <c r="M327" s="4">
        <f>IF(Table13[[#This Row],[Embarked]]="S",1,0)</f>
        <v>1</v>
      </c>
      <c r="N327" s="4">
        <f>IF(Table13[[#This Row],[Embarked]]="C",1,0)</f>
        <v>0</v>
      </c>
      <c r="O327" s="4">
        <f>IF(Table13[[#This Row],[Sex]]="male",1,0)</f>
        <v>0</v>
      </c>
      <c r="P327" s="4">
        <v>1</v>
      </c>
      <c r="AC327" s="12">
        <f>SUMPRODUCT(Table13[[#This Row],[SibSp]:[Ones]],$R$4:$AA$4)</f>
        <v>0.58618509386709416</v>
      </c>
      <c r="AD327" s="11">
        <f>(AC327-Table13[[#This Row],[Survived]])^2</f>
        <v>0.34361296427197402</v>
      </c>
      <c r="AE327" s="11"/>
    </row>
    <row r="328" spans="1:31" x14ac:dyDescent="0.25">
      <c r="A328" s="4">
        <v>0</v>
      </c>
      <c r="B328" s="4" t="s">
        <v>9</v>
      </c>
      <c r="C328" s="4">
        <v>3</v>
      </c>
      <c r="D328" s="4" t="s">
        <v>8</v>
      </c>
      <c r="E328" s="4">
        <v>28</v>
      </c>
      <c r="F328" s="5">
        <v>15.85</v>
      </c>
      <c r="G328" s="4">
        <v>1</v>
      </c>
      <c r="H328" s="4">
        <v>0</v>
      </c>
      <c r="I328" s="11">
        <f>Table13[[#This Row],[Age]]/$E$1</f>
        <v>0.35</v>
      </c>
      <c r="J328" s="11">
        <f>LOG10(Table13[[#This Row],[Fare]]+1)</f>
        <v>1.2265999052073575</v>
      </c>
      <c r="K328" s="4">
        <f>IF(Table13[[#This Row],[Pclass]]=1,1,0)</f>
        <v>0</v>
      </c>
      <c r="L328" s="4">
        <f>IF(Table13[[#This Row],[Pclass]]=2,1,0)</f>
        <v>0</v>
      </c>
      <c r="M328" s="4">
        <f>IF(Table13[[#This Row],[Embarked]]="S",1,0)</f>
        <v>1</v>
      </c>
      <c r="N328" s="4">
        <f>IF(Table13[[#This Row],[Embarked]]="C",1,0)</f>
        <v>0</v>
      </c>
      <c r="O328" s="4">
        <f>IF(Table13[[#This Row],[Sex]]="male",1,0)</f>
        <v>1</v>
      </c>
      <c r="P328" s="4">
        <v>1</v>
      </c>
      <c r="AC328" s="12">
        <f>SUMPRODUCT(Table13[[#This Row],[SibSp]:[Ones]],$R$4:$AA$4)</f>
        <v>6.7678320470558551E-2</v>
      </c>
      <c r="AD328" s="11">
        <f>(AC328-Table13[[#This Row],[Survived]])^2</f>
        <v>4.5803550617156243E-3</v>
      </c>
      <c r="AE328" s="11"/>
    </row>
    <row r="329" spans="1:31" x14ac:dyDescent="0.25">
      <c r="A329" s="4">
        <v>0</v>
      </c>
      <c r="B329" s="4" t="s">
        <v>9</v>
      </c>
      <c r="C329" s="4">
        <v>3</v>
      </c>
      <c r="D329" s="4" t="s">
        <v>10</v>
      </c>
      <c r="E329" s="4">
        <v>20</v>
      </c>
      <c r="F329" s="5">
        <v>8.6624999999999996</v>
      </c>
      <c r="G329" s="4">
        <v>0</v>
      </c>
      <c r="H329" s="4">
        <v>0</v>
      </c>
      <c r="I329" s="11">
        <f>Table13[[#This Row],[Age]]/$E$1</f>
        <v>0.25</v>
      </c>
      <c r="J329" s="11">
        <f>LOG10(Table13[[#This Row],[Fare]]+1)</f>
        <v>0.98508950692638131</v>
      </c>
      <c r="K329" s="4">
        <f>IF(Table13[[#This Row],[Pclass]]=1,1,0)</f>
        <v>0</v>
      </c>
      <c r="L329" s="4">
        <f>IF(Table13[[#This Row],[Pclass]]=2,1,0)</f>
        <v>0</v>
      </c>
      <c r="M329" s="4">
        <f>IF(Table13[[#This Row],[Embarked]]="S",1,0)</f>
        <v>1</v>
      </c>
      <c r="N329" s="4">
        <f>IF(Table13[[#This Row],[Embarked]]="C",1,0)</f>
        <v>0</v>
      </c>
      <c r="O329" s="4">
        <f>IF(Table13[[#This Row],[Sex]]="male",1,0)</f>
        <v>0</v>
      </c>
      <c r="P329" s="4">
        <v>1</v>
      </c>
      <c r="AC329" s="12">
        <f>SUMPRODUCT(Table13[[#This Row],[SibSp]:[Ones]],$R$4:$AA$4)</f>
        <v>0.64511554377803626</v>
      </c>
      <c r="AD329" s="11">
        <f>(AC329-Table13[[#This Row],[Survived]])^2</f>
        <v>0.41617406482403141</v>
      </c>
      <c r="AE329" s="11"/>
    </row>
    <row r="330" spans="1:31" x14ac:dyDescent="0.25">
      <c r="A330" s="4">
        <v>0</v>
      </c>
      <c r="B330" s="4" t="s">
        <v>9</v>
      </c>
      <c r="C330" s="4">
        <v>2</v>
      </c>
      <c r="D330" s="4" t="s">
        <v>8</v>
      </c>
      <c r="E330" s="4">
        <v>34</v>
      </c>
      <c r="F330" s="5">
        <v>21</v>
      </c>
      <c r="G330" s="4">
        <v>1</v>
      </c>
      <c r="H330" s="4">
        <v>0</v>
      </c>
      <c r="I330" s="11">
        <f>Table13[[#This Row],[Age]]/$E$1</f>
        <v>0.42499999999999999</v>
      </c>
      <c r="J330" s="11">
        <f>LOG10(Table13[[#This Row],[Fare]]+1)</f>
        <v>1.3424226808222062</v>
      </c>
      <c r="K330" s="4">
        <f>IF(Table13[[#This Row],[Pclass]]=1,1,0)</f>
        <v>0</v>
      </c>
      <c r="L330" s="4">
        <f>IF(Table13[[#This Row],[Pclass]]=2,1,0)</f>
        <v>1</v>
      </c>
      <c r="M330" s="4">
        <f>IF(Table13[[#This Row],[Embarked]]="S",1,0)</f>
        <v>1</v>
      </c>
      <c r="N330" s="4">
        <f>IF(Table13[[#This Row],[Embarked]]="C",1,0)</f>
        <v>0</v>
      </c>
      <c r="O330" s="4">
        <f>IF(Table13[[#This Row],[Sex]]="male",1,0)</f>
        <v>1</v>
      </c>
      <c r="P330" s="4">
        <v>1</v>
      </c>
      <c r="AC330" s="12">
        <f>SUMPRODUCT(Table13[[#This Row],[SibSp]:[Ones]],$R$4:$AA$4)</f>
        <v>0.21775470324227297</v>
      </c>
      <c r="AD330" s="11">
        <f>(AC330-Table13[[#This Row],[Survived]])^2</f>
        <v>4.741711078413037E-2</v>
      </c>
      <c r="AE330" s="11"/>
    </row>
    <row r="331" spans="1:31" x14ac:dyDescent="0.25">
      <c r="A331" s="4">
        <v>0</v>
      </c>
      <c r="B331" s="4" t="s">
        <v>9</v>
      </c>
      <c r="C331" s="4">
        <v>3</v>
      </c>
      <c r="D331" s="4" t="s">
        <v>8</v>
      </c>
      <c r="E331" s="4">
        <v>51</v>
      </c>
      <c r="F331" s="5">
        <v>7.75</v>
      </c>
      <c r="G331" s="4">
        <v>0</v>
      </c>
      <c r="H331" s="4">
        <v>0</v>
      </c>
      <c r="I331" s="11">
        <f>Table13[[#This Row],[Age]]/$E$1</f>
        <v>0.63749999999999996</v>
      </c>
      <c r="J331" s="11">
        <f>LOG10(Table13[[#This Row],[Fare]]+1)</f>
        <v>0.94200805302231327</v>
      </c>
      <c r="K331" s="4">
        <f>IF(Table13[[#This Row],[Pclass]]=1,1,0)</f>
        <v>0</v>
      </c>
      <c r="L331" s="4">
        <f>IF(Table13[[#This Row],[Pclass]]=2,1,0)</f>
        <v>0</v>
      </c>
      <c r="M331" s="4">
        <f>IF(Table13[[#This Row],[Embarked]]="S",1,0)</f>
        <v>1</v>
      </c>
      <c r="N331" s="4">
        <f>IF(Table13[[#This Row],[Embarked]]="C",1,0)</f>
        <v>0</v>
      </c>
      <c r="O331" s="4">
        <f>IF(Table13[[#This Row],[Sex]]="male",1,0)</f>
        <v>1</v>
      </c>
      <c r="P331" s="4">
        <v>1</v>
      </c>
      <c r="AC331" s="12">
        <f>SUMPRODUCT(Table13[[#This Row],[SibSp]:[Ones]],$R$4:$AA$4)</f>
        <v>-3.8492324062047945E-2</v>
      </c>
      <c r="AD331" s="11">
        <f>(AC331-Table13[[#This Row],[Survived]])^2</f>
        <v>1.4816590116977152E-3</v>
      </c>
      <c r="AE331" s="11"/>
    </row>
    <row r="332" spans="1:31" x14ac:dyDescent="0.25">
      <c r="A332" s="4">
        <v>1</v>
      </c>
      <c r="B332" s="4" t="s">
        <v>9</v>
      </c>
      <c r="C332" s="4">
        <v>2</v>
      </c>
      <c r="D332" s="4" t="s">
        <v>8</v>
      </c>
      <c r="E332" s="4">
        <v>3</v>
      </c>
      <c r="F332" s="5">
        <v>18.75</v>
      </c>
      <c r="G332" s="4">
        <v>1</v>
      </c>
      <c r="H332" s="4">
        <v>1</v>
      </c>
      <c r="I332" s="11">
        <f>Table13[[#This Row],[Age]]/$E$1</f>
        <v>3.7499999999999999E-2</v>
      </c>
      <c r="J332" s="11">
        <f>LOG10(Table13[[#This Row],[Fare]]+1)</f>
        <v>1.2955670999624791</v>
      </c>
      <c r="K332" s="4">
        <f>IF(Table13[[#This Row],[Pclass]]=1,1,0)</f>
        <v>0</v>
      </c>
      <c r="L332" s="4">
        <f>IF(Table13[[#This Row],[Pclass]]=2,1,0)</f>
        <v>1</v>
      </c>
      <c r="M332" s="4">
        <f>IF(Table13[[#This Row],[Embarked]]="S",1,0)</f>
        <v>1</v>
      </c>
      <c r="N332" s="4">
        <f>IF(Table13[[#This Row],[Embarked]]="C",1,0)</f>
        <v>0</v>
      </c>
      <c r="O332" s="4">
        <f>IF(Table13[[#This Row],[Sex]]="male",1,0)</f>
        <v>1</v>
      </c>
      <c r="P332" s="4">
        <v>1</v>
      </c>
      <c r="AC332" s="12">
        <f>SUMPRODUCT(Table13[[#This Row],[SibSp]:[Ones]],$R$4:$AA$4)</f>
        <v>0.39998581493851704</v>
      </c>
      <c r="AD332" s="11">
        <f>(AC332-Table13[[#This Row],[Survived]])^2</f>
        <v>0.36001702227499555</v>
      </c>
      <c r="AE332" s="11"/>
    </row>
    <row r="333" spans="1:31" x14ac:dyDescent="0.25">
      <c r="A333" s="4">
        <v>0</v>
      </c>
      <c r="B333" s="4" t="s">
        <v>9</v>
      </c>
      <c r="C333" s="4">
        <v>3</v>
      </c>
      <c r="D333" s="4" t="s">
        <v>8</v>
      </c>
      <c r="E333" s="4">
        <v>21</v>
      </c>
      <c r="F333" s="5">
        <v>7.7750000000000004</v>
      </c>
      <c r="G333" s="4">
        <v>0</v>
      </c>
      <c r="H333" s="4">
        <v>0</v>
      </c>
      <c r="I333" s="11">
        <f>Table13[[#This Row],[Age]]/$E$1</f>
        <v>0.26250000000000001</v>
      </c>
      <c r="J333" s="11">
        <f>LOG10(Table13[[#This Row],[Fare]]+1)</f>
        <v>0.94324712513786169</v>
      </c>
      <c r="K333" s="4">
        <f>IF(Table13[[#This Row],[Pclass]]=1,1,0)</f>
        <v>0</v>
      </c>
      <c r="L333" s="4">
        <f>IF(Table13[[#This Row],[Pclass]]=2,1,0)</f>
        <v>0</v>
      </c>
      <c r="M333" s="4">
        <f>IF(Table13[[#This Row],[Embarked]]="S",1,0)</f>
        <v>1</v>
      </c>
      <c r="N333" s="4">
        <f>IF(Table13[[#This Row],[Embarked]]="C",1,0)</f>
        <v>0</v>
      </c>
      <c r="O333" s="4">
        <f>IF(Table13[[#This Row],[Sex]]="male",1,0)</f>
        <v>1</v>
      </c>
      <c r="P333" s="4">
        <v>1</v>
      </c>
      <c r="AC333" s="12">
        <f>SUMPRODUCT(Table13[[#This Row],[SibSp]:[Ones]],$R$4:$AA$4)</f>
        <v>0.15360926744052594</v>
      </c>
      <c r="AD333" s="11">
        <f>(AC333-Table13[[#This Row],[Survived]])^2</f>
        <v>2.3595807043615025E-2</v>
      </c>
      <c r="AE333" s="11"/>
    </row>
    <row r="334" spans="1:31" x14ac:dyDescent="0.25">
      <c r="A334" s="4">
        <v>1</v>
      </c>
      <c r="B334" s="4" t="s">
        <v>12</v>
      </c>
      <c r="C334" s="4">
        <v>1</v>
      </c>
      <c r="D334" s="4" t="s">
        <v>10</v>
      </c>
      <c r="E334" s="4">
        <v>33</v>
      </c>
      <c r="F334" s="5">
        <v>90</v>
      </c>
      <c r="G334" s="4">
        <v>1</v>
      </c>
      <c r="H334" s="4">
        <v>0</v>
      </c>
      <c r="I334" s="11">
        <f>Table13[[#This Row],[Age]]/$E$1</f>
        <v>0.41249999999999998</v>
      </c>
      <c r="J334" s="11">
        <f>LOG10(Table13[[#This Row],[Fare]]+1)</f>
        <v>1.9590413923210936</v>
      </c>
      <c r="K334" s="4">
        <f>IF(Table13[[#This Row],[Pclass]]=1,1,0)</f>
        <v>1</v>
      </c>
      <c r="L334" s="4">
        <f>IF(Table13[[#This Row],[Pclass]]=2,1,0)</f>
        <v>0</v>
      </c>
      <c r="M334" s="4">
        <f>IF(Table13[[#This Row],[Embarked]]="S",1,0)</f>
        <v>0</v>
      </c>
      <c r="N334" s="4">
        <f>IF(Table13[[#This Row],[Embarked]]="C",1,0)</f>
        <v>0</v>
      </c>
      <c r="O334" s="4">
        <f>IF(Table13[[#This Row],[Sex]]="male",1,0)</f>
        <v>0</v>
      </c>
      <c r="P334" s="4">
        <v>1</v>
      </c>
      <c r="AC334" s="12">
        <f>SUMPRODUCT(Table13[[#This Row],[SibSp]:[Ones]],$R$4:$AA$4)</f>
        <v>0.87631789384544478</v>
      </c>
      <c r="AD334" s="11">
        <f>(AC334-Table13[[#This Row],[Survived]])^2</f>
        <v>1.5297263382826665E-2</v>
      </c>
      <c r="AE334" s="11"/>
    </row>
    <row r="335" spans="1:31" x14ac:dyDescent="0.25">
      <c r="A335" s="4">
        <v>1</v>
      </c>
      <c r="B335" s="4" t="s">
        <v>9</v>
      </c>
      <c r="C335" s="4">
        <v>3</v>
      </c>
      <c r="D335" s="4" t="s">
        <v>8</v>
      </c>
      <c r="E335" s="4">
        <v>44</v>
      </c>
      <c r="F335" s="5">
        <v>7.9249999999999998</v>
      </c>
      <c r="G335" s="4">
        <v>0</v>
      </c>
      <c r="H335" s="4">
        <v>0</v>
      </c>
      <c r="I335" s="11">
        <f>Table13[[#This Row],[Age]]/$E$1</f>
        <v>0.55000000000000004</v>
      </c>
      <c r="J335" s="11">
        <f>LOG10(Table13[[#This Row],[Fare]]+1)</f>
        <v>0.95060822478423079</v>
      </c>
      <c r="K335" s="4">
        <f>IF(Table13[[#This Row],[Pclass]]=1,1,0)</f>
        <v>0</v>
      </c>
      <c r="L335" s="4">
        <f>IF(Table13[[#This Row],[Pclass]]=2,1,0)</f>
        <v>0</v>
      </c>
      <c r="M335" s="4">
        <f>IF(Table13[[#This Row],[Embarked]]="S",1,0)</f>
        <v>1</v>
      </c>
      <c r="N335" s="4">
        <f>IF(Table13[[#This Row],[Embarked]]="C",1,0)</f>
        <v>0</v>
      </c>
      <c r="O335" s="4">
        <f>IF(Table13[[#This Row],[Sex]]="male",1,0)</f>
        <v>1</v>
      </c>
      <c r="P335" s="4">
        <v>1</v>
      </c>
      <c r="AC335" s="12">
        <f>SUMPRODUCT(Table13[[#This Row],[SibSp]:[Ones]],$R$4:$AA$4)</f>
        <v>6.7365282007378902E-3</v>
      </c>
      <c r="AD335" s="11">
        <f>(AC335-Table13[[#This Row],[Survived]])^2</f>
        <v>0.98657232441072351</v>
      </c>
      <c r="AE335" s="11"/>
    </row>
    <row r="336" spans="1:31" x14ac:dyDescent="0.25">
      <c r="A336" s="4">
        <v>1</v>
      </c>
      <c r="B336" s="4" t="s">
        <v>9</v>
      </c>
      <c r="C336" s="4">
        <v>2</v>
      </c>
      <c r="D336" s="4" t="s">
        <v>10</v>
      </c>
      <c r="E336" s="4">
        <v>34</v>
      </c>
      <c r="F336" s="5">
        <v>32.5</v>
      </c>
      <c r="G336" s="4">
        <v>1</v>
      </c>
      <c r="H336" s="4">
        <v>1</v>
      </c>
      <c r="I336" s="11">
        <f>Table13[[#This Row],[Age]]/$E$1</f>
        <v>0.42499999999999999</v>
      </c>
      <c r="J336" s="11">
        <f>LOG10(Table13[[#This Row],[Fare]]+1)</f>
        <v>1.5250448070368452</v>
      </c>
      <c r="K336" s="4">
        <f>IF(Table13[[#This Row],[Pclass]]=1,1,0)</f>
        <v>0</v>
      </c>
      <c r="L336" s="4">
        <f>IF(Table13[[#This Row],[Pclass]]=2,1,0)</f>
        <v>1</v>
      </c>
      <c r="M336" s="4">
        <f>IF(Table13[[#This Row],[Embarked]]="S",1,0)</f>
        <v>1</v>
      </c>
      <c r="N336" s="4">
        <f>IF(Table13[[#This Row],[Embarked]]="C",1,0)</f>
        <v>0</v>
      </c>
      <c r="O336" s="4">
        <f>IF(Table13[[#This Row],[Sex]]="male",1,0)</f>
        <v>0</v>
      </c>
      <c r="P336" s="4">
        <v>1</v>
      </c>
      <c r="AC336" s="12">
        <f>SUMPRODUCT(Table13[[#This Row],[SibSp]:[Ones]],$R$4:$AA$4)</f>
        <v>0.69579500915446213</v>
      </c>
      <c r="AD336" s="11">
        <f>(AC336-Table13[[#This Row],[Survived]])^2</f>
        <v>9.2540676455333773E-2</v>
      </c>
      <c r="AE336" s="11"/>
    </row>
    <row r="337" spans="1:31" x14ac:dyDescent="0.25">
      <c r="A337" s="4">
        <v>1</v>
      </c>
      <c r="B337" s="4" t="s">
        <v>9</v>
      </c>
      <c r="C337" s="4">
        <v>2</v>
      </c>
      <c r="D337" s="4" t="s">
        <v>10</v>
      </c>
      <c r="E337" s="4">
        <v>18</v>
      </c>
      <c r="F337" s="5">
        <v>13</v>
      </c>
      <c r="G337" s="4">
        <v>0</v>
      </c>
      <c r="H337" s="4">
        <v>2</v>
      </c>
      <c r="I337" s="11">
        <f>Table13[[#This Row],[Age]]/$E$1</f>
        <v>0.22500000000000001</v>
      </c>
      <c r="J337" s="11">
        <f>LOG10(Table13[[#This Row],[Fare]]+1)</f>
        <v>1.146128035678238</v>
      </c>
      <c r="K337" s="4">
        <f>IF(Table13[[#This Row],[Pclass]]=1,1,0)</f>
        <v>0</v>
      </c>
      <c r="L337" s="4">
        <f>IF(Table13[[#This Row],[Pclass]]=2,1,0)</f>
        <v>1</v>
      </c>
      <c r="M337" s="4">
        <f>IF(Table13[[#This Row],[Embarked]]="S",1,0)</f>
        <v>1</v>
      </c>
      <c r="N337" s="4">
        <f>IF(Table13[[#This Row],[Embarked]]="C",1,0)</f>
        <v>0</v>
      </c>
      <c r="O337" s="4">
        <f>IF(Table13[[#This Row],[Sex]]="male",1,0)</f>
        <v>0</v>
      </c>
      <c r="P337" s="4">
        <v>1</v>
      </c>
      <c r="AC337" s="12">
        <f>SUMPRODUCT(Table13[[#This Row],[SibSp]:[Ones]],$R$4:$AA$4)</f>
        <v>0.82075242323522335</v>
      </c>
      <c r="AD337" s="11">
        <f>(AC337-Table13[[#This Row],[Survived]])^2</f>
        <v>3.21296937760445E-2</v>
      </c>
      <c r="AE337" s="11"/>
    </row>
    <row r="338" spans="1:31" x14ac:dyDescent="0.25">
      <c r="A338" s="4">
        <v>0</v>
      </c>
      <c r="B338" s="4" t="s">
        <v>9</v>
      </c>
      <c r="C338" s="4">
        <v>2</v>
      </c>
      <c r="D338" s="4" t="s">
        <v>8</v>
      </c>
      <c r="E338" s="4">
        <v>30</v>
      </c>
      <c r="F338" s="5">
        <v>13</v>
      </c>
      <c r="G338" s="4">
        <v>0</v>
      </c>
      <c r="H338" s="4">
        <v>0</v>
      </c>
      <c r="I338" s="11">
        <f>Table13[[#This Row],[Age]]/$E$1</f>
        <v>0.375</v>
      </c>
      <c r="J338" s="11">
        <f>LOG10(Table13[[#This Row],[Fare]]+1)</f>
        <v>1.146128035678238</v>
      </c>
      <c r="K338" s="4">
        <f>IF(Table13[[#This Row],[Pclass]]=1,1,0)</f>
        <v>0</v>
      </c>
      <c r="L338" s="4">
        <f>IF(Table13[[#This Row],[Pclass]]=2,1,0)</f>
        <v>1</v>
      </c>
      <c r="M338" s="4">
        <f>IF(Table13[[#This Row],[Embarked]]="S",1,0)</f>
        <v>1</v>
      </c>
      <c r="N338" s="4">
        <f>IF(Table13[[#This Row],[Embarked]]="C",1,0)</f>
        <v>0</v>
      </c>
      <c r="O338" s="4">
        <f>IF(Table13[[#This Row],[Sex]]="male",1,0)</f>
        <v>1</v>
      </c>
      <c r="P338" s="4">
        <v>1</v>
      </c>
      <c r="AC338" s="12">
        <f>SUMPRODUCT(Table13[[#This Row],[SibSp]:[Ones]],$R$4:$AA$4)</f>
        <v>0.28872544411459067</v>
      </c>
      <c r="AD338" s="11">
        <f>(AC338-Table13[[#This Row],[Survived]])^2</f>
        <v>8.3362382079167616E-2</v>
      </c>
      <c r="AE338" s="11"/>
    </row>
    <row r="339" spans="1:31" x14ac:dyDescent="0.25">
      <c r="A339" s="4">
        <v>0</v>
      </c>
      <c r="B339" s="4" t="s">
        <v>9</v>
      </c>
      <c r="C339" s="4">
        <v>3</v>
      </c>
      <c r="D339" s="4" t="s">
        <v>10</v>
      </c>
      <c r="E339" s="4">
        <v>10</v>
      </c>
      <c r="F339" s="5">
        <v>24.15</v>
      </c>
      <c r="G339" s="4">
        <v>0</v>
      </c>
      <c r="H339" s="4">
        <v>2</v>
      </c>
      <c r="I339" s="11">
        <f>Table13[[#This Row],[Age]]/$E$1</f>
        <v>0.125</v>
      </c>
      <c r="J339" s="11">
        <f>LOG10(Table13[[#This Row],[Fare]]+1)</f>
        <v>1.4005379893919461</v>
      </c>
      <c r="K339" s="4">
        <f>IF(Table13[[#This Row],[Pclass]]=1,1,0)</f>
        <v>0</v>
      </c>
      <c r="L339" s="4">
        <f>IF(Table13[[#This Row],[Pclass]]=2,1,0)</f>
        <v>0</v>
      </c>
      <c r="M339" s="4">
        <f>IF(Table13[[#This Row],[Embarked]]="S",1,0)</f>
        <v>1</v>
      </c>
      <c r="N339" s="4">
        <f>IF(Table13[[#This Row],[Embarked]]="C",1,0)</f>
        <v>0</v>
      </c>
      <c r="O339" s="4">
        <f>IF(Table13[[#This Row],[Sex]]="male",1,0)</f>
        <v>0</v>
      </c>
      <c r="P339" s="4">
        <v>1</v>
      </c>
      <c r="AC339" s="12">
        <f>SUMPRODUCT(Table13[[#This Row],[SibSp]:[Ones]],$R$4:$AA$4)</f>
        <v>0.70152690365388826</v>
      </c>
      <c r="AD339" s="11">
        <f>(AC339-Table13[[#This Row],[Survived]])^2</f>
        <v>0.49213999655021179</v>
      </c>
      <c r="AE339" s="11"/>
    </row>
    <row r="340" spans="1:31" x14ac:dyDescent="0.25">
      <c r="A340" s="4">
        <v>0</v>
      </c>
      <c r="B340" s="4" t="s">
        <v>12</v>
      </c>
      <c r="C340" s="4">
        <v>3</v>
      </c>
      <c r="D340" s="4" t="s">
        <v>8</v>
      </c>
      <c r="E340" s="4">
        <v>21</v>
      </c>
      <c r="F340" s="5">
        <v>7.7332999999999998</v>
      </c>
      <c r="G340" s="4">
        <v>0</v>
      </c>
      <c r="H340" s="4">
        <v>0</v>
      </c>
      <c r="I340" s="11">
        <f>Table13[[#This Row],[Age]]/$E$1</f>
        <v>0.26250000000000001</v>
      </c>
      <c r="J340" s="11">
        <f>LOG10(Table13[[#This Row],[Fare]]+1)</f>
        <v>0.94117837898439327</v>
      </c>
      <c r="K340" s="4">
        <f>IF(Table13[[#This Row],[Pclass]]=1,1,0)</f>
        <v>0</v>
      </c>
      <c r="L340" s="4">
        <f>IF(Table13[[#This Row],[Pclass]]=2,1,0)</f>
        <v>0</v>
      </c>
      <c r="M340" s="4">
        <f>IF(Table13[[#This Row],[Embarked]]="S",1,0)</f>
        <v>0</v>
      </c>
      <c r="N340" s="4">
        <f>IF(Table13[[#This Row],[Embarked]]="C",1,0)</f>
        <v>0</v>
      </c>
      <c r="O340" s="4">
        <f>IF(Table13[[#This Row],[Sex]]="male",1,0)</f>
        <v>1</v>
      </c>
      <c r="P340" s="4">
        <v>1</v>
      </c>
      <c r="AC340" s="12">
        <f>SUMPRODUCT(Table13[[#This Row],[SibSp]:[Ones]],$R$4:$AA$4)</f>
        <v>0.12278292948002079</v>
      </c>
      <c r="AD340" s="11">
        <f>(AC340-Table13[[#This Row],[Survived]])^2</f>
        <v>1.5075647771695757E-2</v>
      </c>
      <c r="AE340" s="11"/>
    </row>
    <row r="341" spans="1:31" x14ac:dyDescent="0.25">
      <c r="A341" s="4">
        <v>0</v>
      </c>
      <c r="B341" s="4" t="s">
        <v>9</v>
      </c>
      <c r="C341" s="4">
        <v>3</v>
      </c>
      <c r="D341" s="4" t="s">
        <v>8</v>
      </c>
      <c r="E341" s="4">
        <v>29</v>
      </c>
      <c r="F341" s="5">
        <v>7.875</v>
      </c>
      <c r="G341" s="4">
        <v>0</v>
      </c>
      <c r="H341" s="4">
        <v>0</v>
      </c>
      <c r="I341" s="11">
        <f>Table13[[#This Row],[Age]]/$E$1</f>
        <v>0.36249999999999999</v>
      </c>
      <c r="J341" s="11">
        <f>LOG10(Table13[[#This Row],[Fare]]+1)</f>
        <v>0.9481683617271317</v>
      </c>
      <c r="K341" s="4">
        <f>IF(Table13[[#This Row],[Pclass]]=1,1,0)</f>
        <v>0</v>
      </c>
      <c r="L341" s="4">
        <f>IF(Table13[[#This Row],[Pclass]]=2,1,0)</f>
        <v>0</v>
      </c>
      <c r="M341" s="4">
        <f>IF(Table13[[#This Row],[Embarked]]="S",1,0)</f>
        <v>1</v>
      </c>
      <c r="N341" s="4">
        <f>IF(Table13[[#This Row],[Embarked]]="C",1,0)</f>
        <v>0</v>
      </c>
      <c r="O341" s="4">
        <f>IF(Table13[[#This Row],[Sex]]="male",1,0)</f>
        <v>1</v>
      </c>
      <c r="P341" s="4">
        <v>1</v>
      </c>
      <c r="AC341" s="12">
        <f>SUMPRODUCT(Table13[[#This Row],[SibSp]:[Ones]],$R$4:$AA$4)</f>
        <v>0.10263818426352167</v>
      </c>
      <c r="AD341" s="11">
        <f>(AC341-Table13[[#This Row],[Survived]])^2</f>
        <v>1.0534596868912628E-2</v>
      </c>
      <c r="AE341" s="11"/>
    </row>
    <row r="342" spans="1:31" x14ac:dyDescent="0.25">
      <c r="A342" s="4">
        <v>0</v>
      </c>
      <c r="B342" s="4" t="s">
        <v>9</v>
      </c>
      <c r="C342" s="4">
        <v>3</v>
      </c>
      <c r="D342" s="4" t="s">
        <v>10</v>
      </c>
      <c r="E342" s="4">
        <v>28</v>
      </c>
      <c r="F342" s="5">
        <v>14.4</v>
      </c>
      <c r="G342" s="4">
        <v>1</v>
      </c>
      <c r="H342" s="4">
        <v>1</v>
      </c>
      <c r="I342" s="11">
        <f>Table13[[#This Row],[Age]]/$E$1</f>
        <v>0.35</v>
      </c>
      <c r="J342" s="11">
        <f>LOG10(Table13[[#This Row],[Fare]]+1)</f>
        <v>1.1875207208364631</v>
      </c>
      <c r="K342" s="4">
        <f>IF(Table13[[#This Row],[Pclass]]=1,1,0)</f>
        <v>0</v>
      </c>
      <c r="L342" s="4">
        <f>IF(Table13[[#This Row],[Pclass]]=2,1,0)</f>
        <v>0</v>
      </c>
      <c r="M342" s="4">
        <f>IF(Table13[[#This Row],[Embarked]]="S",1,0)</f>
        <v>1</v>
      </c>
      <c r="N342" s="4">
        <f>IF(Table13[[#This Row],[Embarked]]="C",1,0)</f>
        <v>0</v>
      </c>
      <c r="O342" s="4">
        <f>IF(Table13[[#This Row],[Sex]]="male",1,0)</f>
        <v>0</v>
      </c>
      <c r="P342" s="4">
        <v>1</v>
      </c>
      <c r="AC342" s="12">
        <f>SUMPRODUCT(Table13[[#This Row],[SibSp]:[Ones]],$R$4:$AA$4)</f>
        <v>0.53491112361504944</v>
      </c>
      <c r="AD342" s="11">
        <f>(AC342-Table13[[#This Row],[Survived]])^2</f>
        <v>0.2861299101671147</v>
      </c>
      <c r="AE342" s="11"/>
    </row>
    <row r="343" spans="1:31" x14ac:dyDescent="0.25">
      <c r="A343" s="4">
        <v>0</v>
      </c>
      <c r="B343" s="4" t="s">
        <v>9</v>
      </c>
      <c r="C343" s="4">
        <v>3</v>
      </c>
      <c r="D343" s="4" t="s">
        <v>8</v>
      </c>
      <c r="E343" s="4">
        <v>18</v>
      </c>
      <c r="F343" s="5">
        <v>20.212499999999999</v>
      </c>
      <c r="G343" s="4">
        <v>1</v>
      </c>
      <c r="H343" s="4">
        <v>1</v>
      </c>
      <c r="I343" s="11">
        <f>Table13[[#This Row],[Age]]/$E$1</f>
        <v>0.22500000000000001</v>
      </c>
      <c r="J343" s="11">
        <f>LOG10(Table13[[#This Row],[Fare]]+1)</f>
        <v>1.3265918553257321</v>
      </c>
      <c r="K343" s="4">
        <f>IF(Table13[[#This Row],[Pclass]]=1,1,0)</f>
        <v>0</v>
      </c>
      <c r="L343" s="4">
        <f>IF(Table13[[#This Row],[Pclass]]=2,1,0)</f>
        <v>0</v>
      </c>
      <c r="M343" s="4">
        <f>IF(Table13[[#This Row],[Embarked]]="S",1,0)</f>
        <v>1</v>
      </c>
      <c r="N343" s="4">
        <f>IF(Table13[[#This Row],[Embarked]]="C",1,0)</f>
        <v>0</v>
      </c>
      <c r="O343" s="4">
        <f>IF(Table13[[#This Row],[Sex]]="male",1,0)</f>
        <v>1</v>
      </c>
      <c r="P343" s="4">
        <v>1</v>
      </c>
      <c r="AC343" s="12">
        <f>SUMPRODUCT(Table13[[#This Row],[SibSp]:[Ones]],$R$4:$AA$4)</f>
        <v>0.12263912800638976</v>
      </c>
      <c r="AD343" s="11">
        <f>(AC343-Table13[[#This Row],[Survived]])^2</f>
        <v>1.5040355718167654E-2</v>
      </c>
      <c r="AE343" s="11"/>
    </row>
    <row r="344" spans="1:31" x14ac:dyDescent="0.25">
      <c r="A344" s="4">
        <v>1</v>
      </c>
      <c r="B344" s="4" t="s">
        <v>9</v>
      </c>
      <c r="C344" s="4">
        <v>2</v>
      </c>
      <c r="D344" s="4" t="s">
        <v>10</v>
      </c>
      <c r="E344" s="4">
        <v>28</v>
      </c>
      <c r="F344" s="5">
        <v>26</v>
      </c>
      <c r="G344" s="4">
        <v>1</v>
      </c>
      <c r="H344" s="4">
        <v>0</v>
      </c>
      <c r="I344" s="11">
        <f>Table13[[#This Row],[Age]]/$E$1</f>
        <v>0.35</v>
      </c>
      <c r="J344" s="11">
        <f>LOG10(Table13[[#This Row],[Fare]]+1)</f>
        <v>1.4313637641589874</v>
      </c>
      <c r="K344" s="4">
        <f>IF(Table13[[#This Row],[Pclass]]=1,1,0)</f>
        <v>0</v>
      </c>
      <c r="L344" s="4">
        <f>IF(Table13[[#This Row],[Pclass]]=2,1,0)</f>
        <v>1</v>
      </c>
      <c r="M344" s="4">
        <f>IF(Table13[[#This Row],[Embarked]]="S",1,0)</f>
        <v>1</v>
      </c>
      <c r="N344" s="4">
        <f>IF(Table13[[#This Row],[Embarked]]="C",1,0)</f>
        <v>0</v>
      </c>
      <c r="O344" s="4">
        <f>IF(Table13[[#This Row],[Sex]]="male",1,0)</f>
        <v>0</v>
      </c>
      <c r="P344" s="4">
        <v>1</v>
      </c>
      <c r="AC344" s="12">
        <f>SUMPRODUCT(Table13[[#This Row],[SibSp]:[Ones]],$R$4:$AA$4)</f>
        <v>0.74356381349168299</v>
      </c>
      <c r="AD344" s="11">
        <f>(AC344-Table13[[#This Row],[Survived]])^2</f>
        <v>6.5759517750928351E-2</v>
      </c>
      <c r="AE344" s="11"/>
    </row>
    <row r="345" spans="1:31" x14ac:dyDescent="0.25">
      <c r="A345" s="4">
        <v>1</v>
      </c>
      <c r="B345" s="4" t="s">
        <v>9</v>
      </c>
      <c r="C345" s="4">
        <v>2</v>
      </c>
      <c r="D345" s="4" t="s">
        <v>10</v>
      </c>
      <c r="E345" s="4">
        <v>19</v>
      </c>
      <c r="F345" s="5">
        <v>26</v>
      </c>
      <c r="G345" s="4">
        <v>0</v>
      </c>
      <c r="H345" s="4">
        <v>0</v>
      </c>
      <c r="I345" s="11">
        <f>Table13[[#This Row],[Age]]/$E$1</f>
        <v>0.23749999999999999</v>
      </c>
      <c r="J345" s="11">
        <f>LOG10(Table13[[#This Row],[Fare]]+1)</f>
        <v>1.4313637641589874</v>
      </c>
      <c r="K345" s="4">
        <f>IF(Table13[[#This Row],[Pclass]]=1,1,0)</f>
        <v>0</v>
      </c>
      <c r="L345" s="4">
        <f>IF(Table13[[#This Row],[Pclass]]=2,1,0)</f>
        <v>1</v>
      </c>
      <c r="M345" s="4">
        <f>IF(Table13[[#This Row],[Embarked]]="S",1,0)</f>
        <v>1</v>
      </c>
      <c r="N345" s="4">
        <f>IF(Table13[[#This Row],[Embarked]]="C",1,0)</f>
        <v>0</v>
      </c>
      <c r="O345" s="4">
        <f>IF(Table13[[#This Row],[Sex]]="male",1,0)</f>
        <v>0</v>
      </c>
      <c r="P345" s="4">
        <v>1</v>
      </c>
      <c r="AC345" s="12">
        <f>SUMPRODUCT(Table13[[#This Row],[SibSp]:[Ones]],$R$4:$AA$4)</f>
        <v>0.85611039703295888</v>
      </c>
      <c r="AD345" s="11">
        <f>(AC345-Table13[[#This Row],[Survived]])^2</f>
        <v>2.0704217842012727E-2</v>
      </c>
      <c r="AE345" s="11"/>
    </row>
    <row r="346" spans="1:31" x14ac:dyDescent="0.25">
      <c r="A346" s="4">
        <v>1</v>
      </c>
      <c r="B346" s="4" t="s">
        <v>9</v>
      </c>
      <c r="C346" s="4">
        <v>3</v>
      </c>
      <c r="D346" s="4" t="s">
        <v>8</v>
      </c>
      <c r="E346" s="4">
        <v>32</v>
      </c>
      <c r="F346" s="5">
        <v>8.0500000000000007</v>
      </c>
      <c r="G346" s="4">
        <v>0</v>
      </c>
      <c r="H346" s="4">
        <v>0</v>
      </c>
      <c r="I346" s="11">
        <f>Table13[[#This Row],[Age]]/$E$1</f>
        <v>0.4</v>
      </c>
      <c r="J346" s="11">
        <f>LOG10(Table13[[#This Row],[Fare]]+1)</f>
        <v>0.9566485792052033</v>
      </c>
      <c r="K346" s="4">
        <f>IF(Table13[[#This Row],[Pclass]]=1,1,0)</f>
        <v>0</v>
      </c>
      <c r="L346" s="4">
        <f>IF(Table13[[#This Row],[Pclass]]=2,1,0)</f>
        <v>0</v>
      </c>
      <c r="M346" s="4">
        <f>IF(Table13[[#This Row],[Embarked]]="S",1,0)</f>
        <v>1</v>
      </c>
      <c r="N346" s="4">
        <f>IF(Table13[[#This Row],[Embarked]]="C",1,0)</f>
        <v>0</v>
      </c>
      <c r="O346" s="4">
        <f>IF(Table13[[#This Row],[Sex]]="male",1,0)</f>
        <v>1</v>
      </c>
      <c r="P346" s="4">
        <v>1</v>
      </c>
      <c r="AC346" s="12">
        <f>SUMPRODUCT(Table13[[#This Row],[SibSp]:[Ones]],$R$4:$AA$4)</f>
        <v>8.3847459266139457E-2</v>
      </c>
      <c r="AD346" s="11">
        <f>(AC346-Table13[[#This Row],[Survived]])^2</f>
        <v>0.83933547789310803</v>
      </c>
      <c r="AE346" s="11"/>
    </row>
    <row r="347" spans="1:31" x14ac:dyDescent="0.25">
      <c r="A347" s="4">
        <v>1</v>
      </c>
      <c r="B347" s="4" t="s">
        <v>9</v>
      </c>
      <c r="C347" s="4">
        <v>1</v>
      </c>
      <c r="D347" s="4" t="s">
        <v>8</v>
      </c>
      <c r="E347" s="4">
        <v>28</v>
      </c>
      <c r="F347" s="5">
        <v>26.55</v>
      </c>
      <c r="G347" s="4">
        <v>0</v>
      </c>
      <c r="H347" s="4">
        <v>0</v>
      </c>
      <c r="I347" s="11">
        <f>Table13[[#This Row],[Age]]/$E$1</f>
        <v>0.35</v>
      </c>
      <c r="J347" s="11">
        <f>LOG10(Table13[[#This Row],[Fare]]+1)</f>
        <v>1.4401216031878039</v>
      </c>
      <c r="K347" s="4">
        <f>IF(Table13[[#This Row],[Pclass]]=1,1,0)</f>
        <v>1</v>
      </c>
      <c r="L347" s="4">
        <f>IF(Table13[[#This Row],[Pclass]]=2,1,0)</f>
        <v>0</v>
      </c>
      <c r="M347" s="4">
        <f>IF(Table13[[#This Row],[Embarked]]="S",1,0)</f>
        <v>1</v>
      </c>
      <c r="N347" s="4">
        <f>IF(Table13[[#This Row],[Embarked]]="C",1,0)</f>
        <v>0</v>
      </c>
      <c r="O347" s="4">
        <f>IF(Table13[[#This Row],[Sex]]="male",1,0)</f>
        <v>1</v>
      </c>
      <c r="P347" s="4">
        <v>1</v>
      </c>
      <c r="AC347" s="12">
        <f>SUMPRODUCT(Table13[[#This Row],[SibSp]:[Ones]],$R$4:$AA$4)</f>
        <v>0.48562298766940154</v>
      </c>
      <c r="AD347" s="11">
        <f>(AC347-Table13[[#This Row],[Survived]])^2</f>
        <v>0.26458371081415261</v>
      </c>
      <c r="AE347" s="11"/>
    </row>
    <row r="348" spans="1:31" x14ac:dyDescent="0.25">
      <c r="A348" s="4">
        <v>1</v>
      </c>
      <c r="B348" s="4" t="s">
        <v>9</v>
      </c>
      <c r="C348" s="4">
        <v>2</v>
      </c>
      <c r="D348" s="4" t="s">
        <v>10</v>
      </c>
      <c r="E348" s="4">
        <v>42</v>
      </c>
      <c r="F348" s="5">
        <v>26</v>
      </c>
      <c r="G348" s="4">
        <v>1</v>
      </c>
      <c r="H348" s="4">
        <v>0</v>
      </c>
      <c r="I348" s="11">
        <f>Table13[[#This Row],[Age]]/$E$1</f>
        <v>0.52500000000000002</v>
      </c>
      <c r="J348" s="11">
        <f>LOG10(Table13[[#This Row],[Fare]]+1)</f>
        <v>1.4313637641589874</v>
      </c>
      <c r="K348" s="4">
        <f>IF(Table13[[#This Row],[Pclass]]=1,1,0)</f>
        <v>0</v>
      </c>
      <c r="L348" s="4">
        <f>IF(Table13[[#This Row],[Pclass]]=2,1,0)</f>
        <v>1</v>
      </c>
      <c r="M348" s="4">
        <f>IF(Table13[[#This Row],[Embarked]]="S",1,0)</f>
        <v>1</v>
      </c>
      <c r="N348" s="4">
        <f>IF(Table13[[#This Row],[Embarked]]="C",1,0)</f>
        <v>0</v>
      </c>
      <c r="O348" s="4">
        <f>IF(Table13[[#This Row],[Sex]]="male",1,0)</f>
        <v>0</v>
      </c>
      <c r="P348" s="4">
        <v>1</v>
      </c>
      <c r="AC348" s="12">
        <f>SUMPRODUCT(Table13[[#This Row],[SibSp]:[Ones]],$R$4:$AA$4)</f>
        <v>0.65394459187696208</v>
      </c>
      <c r="AD348" s="11">
        <f>(AC348-Table13[[#This Row],[Survived]])^2</f>
        <v>0.11975434549120234</v>
      </c>
      <c r="AE348" s="11"/>
    </row>
    <row r="349" spans="1:31" x14ac:dyDescent="0.25">
      <c r="A349" s="4">
        <v>0</v>
      </c>
      <c r="B349" s="4" t="s">
        <v>9</v>
      </c>
      <c r="C349" s="4">
        <v>3</v>
      </c>
      <c r="D349" s="4" t="s">
        <v>8</v>
      </c>
      <c r="E349" s="4">
        <v>17</v>
      </c>
      <c r="F349" s="5">
        <v>7.125</v>
      </c>
      <c r="G349" s="4">
        <v>0</v>
      </c>
      <c r="H349" s="4">
        <v>0</v>
      </c>
      <c r="I349" s="11">
        <f>Table13[[#This Row],[Age]]/$E$1</f>
        <v>0.21249999999999999</v>
      </c>
      <c r="J349" s="11">
        <f>LOG10(Table13[[#This Row],[Fare]]+1)</f>
        <v>0.90982336965091204</v>
      </c>
      <c r="K349" s="4">
        <f>IF(Table13[[#This Row],[Pclass]]=1,1,0)</f>
        <v>0</v>
      </c>
      <c r="L349" s="4">
        <f>IF(Table13[[#This Row],[Pclass]]=2,1,0)</f>
        <v>0</v>
      </c>
      <c r="M349" s="4">
        <f>IF(Table13[[#This Row],[Embarked]]="S",1,0)</f>
        <v>1</v>
      </c>
      <c r="N349" s="4">
        <f>IF(Table13[[#This Row],[Embarked]]="C",1,0)</f>
        <v>0</v>
      </c>
      <c r="O349" s="4">
        <f>IF(Table13[[#This Row],[Sex]]="male",1,0)</f>
        <v>1</v>
      </c>
      <c r="P349" s="4">
        <v>1</v>
      </c>
      <c r="AC349" s="12">
        <f>SUMPRODUCT(Table13[[#This Row],[SibSp]:[Ones]],$R$4:$AA$4)</f>
        <v>0.17758541700054276</v>
      </c>
      <c r="AD349" s="11">
        <f>(AC349-Table13[[#This Row],[Survived]])^2</f>
        <v>3.1536580331256663E-2</v>
      </c>
      <c r="AE349" s="11"/>
    </row>
    <row r="350" spans="1:31" x14ac:dyDescent="0.25">
      <c r="A350" s="4">
        <v>0</v>
      </c>
      <c r="B350" s="4" t="s">
        <v>9</v>
      </c>
      <c r="C350" s="4">
        <v>1</v>
      </c>
      <c r="D350" s="4" t="s">
        <v>8</v>
      </c>
      <c r="E350" s="4">
        <v>50</v>
      </c>
      <c r="F350" s="5">
        <v>55.9</v>
      </c>
      <c r="G350" s="4">
        <v>1</v>
      </c>
      <c r="H350" s="4">
        <v>0</v>
      </c>
      <c r="I350" s="11">
        <f>Table13[[#This Row],[Age]]/$E$1</f>
        <v>0.625</v>
      </c>
      <c r="J350" s="11">
        <f>LOG10(Table13[[#This Row],[Fare]]+1)</f>
        <v>1.7551122663950711</v>
      </c>
      <c r="K350" s="4">
        <f>IF(Table13[[#This Row],[Pclass]]=1,1,0)</f>
        <v>1</v>
      </c>
      <c r="L350" s="4">
        <f>IF(Table13[[#This Row],[Pclass]]=2,1,0)</f>
        <v>0</v>
      </c>
      <c r="M350" s="4">
        <f>IF(Table13[[#This Row],[Embarked]]="S",1,0)</f>
        <v>1</v>
      </c>
      <c r="N350" s="4">
        <f>IF(Table13[[#This Row],[Embarked]]="C",1,0)</f>
        <v>0</v>
      </c>
      <c r="O350" s="4">
        <f>IF(Table13[[#This Row],[Sex]]="male",1,0)</f>
        <v>1</v>
      </c>
      <c r="P350" s="4">
        <v>1</v>
      </c>
      <c r="AC350" s="12">
        <f>SUMPRODUCT(Table13[[#This Row],[SibSp]:[Ones]],$R$4:$AA$4)</f>
        <v>0.30521373067822205</v>
      </c>
      <c r="AD350" s="11">
        <f>(AC350-Table13[[#This Row],[Survived]])^2</f>
        <v>9.3155421394518267E-2</v>
      </c>
      <c r="AE350" s="11"/>
    </row>
    <row r="351" spans="1:31" x14ac:dyDescent="0.25">
      <c r="A351" s="4">
        <v>1</v>
      </c>
      <c r="B351" s="4" t="s">
        <v>9</v>
      </c>
      <c r="C351" s="4">
        <v>1</v>
      </c>
      <c r="D351" s="4" t="s">
        <v>10</v>
      </c>
      <c r="E351" s="4">
        <v>14</v>
      </c>
      <c r="F351" s="5">
        <v>120</v>
      </c>
      <c r="G351" s="4">
        <v>1</v>
      </c>
      <c r="H351" s="4">
        <v>2</v>
      </c>
      <c r="I351" s="11">
        <f>Table13[[#This Row],[Age]]/$E$1</f>
        <v>0.17499999999999999</v>
      </c>
      <c r="J351" s="11">
        <f>LOG10(Table13[[#This Row],[Fare]]+1)</f>
        <v>2.0827853703164503</v>
      </c>
      <c r="K351" s="4">
        <f>IF(Table13[[#This Row],[Pclass]]=1,1,0)</f>
        <v>1</v>
      </c>
      <c r="L351" s="4">
        <f>IF(Table13[[#This Row],[Pclass]]=2,1,0)</f>
        <v>0</v>
      </c>
      <c r="M351" s="4">
        <f>IF(Table13[[#This Row],[Embarked]]="S",1,0)</f>
        <v>1</v>
      </c>
      <c r="N351" s="4">
        <f>IF(Table13[[#This Row],[Embarked]]="C",1,0)</f>
        <v>0</v>
      </c>
      <c r="O351" s="4">
        <f>IF(Table13[[#This Row],[Sex]]="male",1,0)</f>
        <v>0</v>
      </c>
      <c r="P351" s="4">
        <v>1</v>
      </c>
      <c r="AC351" s="12">
        <f>SUMPRODUCT(Table13[[#This Row],[SibSp]:[Ones]],$R$4:$AA$4)</f>
        <v>1.0068470803670564</v>
      </c>
      <c r="AD351" s="11">
        <f>(AC351-Table13[[#This Row],[Survived]])^2</f>
        <v>4.6882509552929076E-5</v>
      </c>
      <c r="AE351" s="11"/>
    </row>
    <row r="352" spans="1:31" x14ac:dyDescent="0.25">
      <c r="A352" s="4">
        <v>0</v>
      </c>
      <c r="B352" s="4" t="s">
        <v>9</v>
      </c>
      <c r="C352" s="4">
        <v>3</v>
      </c>
      <c r="D352" s="4" t="s">
        <v>10</v>
      </c>
      <c r="E352" s="4">
        <v>21</v>
      </c>
      <c r="F352" s="5">
        <v>34.375</v>
      </c>
      <c r="G352" s="4">
        <v>2</v>
      </c>
      <c r="H352" s="4">
        <v>2</v>
      </c>
      <c r="I352" s="11">
        <f>Table13[[#This Row],[Age]]/$E$1</f>
        <v>0.26250000000000001</v>
      </c>
      <c r="J352" s="11">
        <f>LOG10(Table13[[#This Row],[Fare]]+1)</f>
        <v>1.5486964485323467</v>
      </c>
      <c r="K352" s="4">
        <f>IF(Table13[[#This Row],[Pclass]]=1,1,0)</f>
        <v>0</v>
      </c>
      <c r="L352" s="4">
        <f>IF(Table13[[#This Row],[Pclass]]=2,1,0)</f>
        <v>0</v>
      </c>
      <c r="M352" s="4">
        <f>IF(Table13[[#This Row],[Embarked]]="S",1,0)</f>
        <v>1</v>
      </c>
      <c r="N352" s="4">
        <f>IF(Table13[[#This Row],[Embarked]]="C",1,0)</f>
        <v>0</v>
      </c>
      <c r="O352" s="4">
        <f>IF(Table13[[#This Row],[Sex]]="male",1,0)</f>
        <v>0</v>
      </c>
      <c r="P352" s="4">
        <v>1</v>
      </c>
      <c r="AC352" s="12">
        <f>SUMPRODUCT(Table13[[#This Row],[SibSp]:[Ones]],$R$4:$AA$4)</f>
        <v>0.52846578080946371</v>
      </c>
      <c r="AD352" s="11">
        <f>(AC352-Table13[[#This Row],[Survived]])^2</f>
        <v>0.27927608148655614</v>
      </c>
      <c r="AE352" s="11"/>
    </row>
    <row r="353" spans="1:31" x14ac:dyDescent="0.25">
      <c r="A353" s="4">
        <v>1</v>
      </c>
      <c r="B353" s="4" t="s">
        <v>9</v>
      </c>
      <c r="C353" s="4">
        <v>2</v>
      </c>
      <c r="D353" s="4" t="s">
        <v>10</v>
      </c>
      <c r="E353" s="4">
        <v>24</v>
      </c>
      <c r="F353" s="5">
        <v>18.75</v>
      </c>
      <c r="G353" s="4">
        <v>2</v>
      </c>
      <c r="H353" s="4">
        <v>3</v>
      </c>
      <c r="I353" s="11">
        <f>Table13[[#This Row],[Age]]/$E$1</f>
        <v>0.3</v>
      </c>
      <c r="J353" s="11">
        <f>LOG10(Table13[[#This Row],[Fare]]+1)</f>
        <v>1.2955670999624791</v>
      </c>
      <c r="K353" s="4">
        <f>IF(Table13[[#This Row],[Pclass]]=1,1,0)</f>
        <v>0</v>
      </c>
      <c r="L353" s="4">
        <f>IF(Table13[[#This Row],[Pclass]]=2,1,0)</f>
        <v>1</v>
      </c>
      <c r="M353" s="4">
        <f>IF(Table13[[#This Row],[Embarked]]="S",1,0)</f>
        <v>1</v>
      </c>
      <c r="N353" s="4">
        <f>IF(Table13[[#This Row],[Embarked]]="C",1,0)</f>
        <v>0</v>
      </c>
      <c r="O353" s="4">
        <f>IF(Table13[[#This Row],[Sex]]="male",1,0)</f>
        <v>0</v>
      </c>
      <c r="P353" s="4">
        <v>1</v>
      </c>
      <c r="AC353" s="12">
        <f>SUMPRODUCT(Table13[[#This Row],[SibSp]:[Ones]],$R$4:$AA$4)</f>
        <v>0.66583325917835234</v>
      </c>
      <c r="AD353" s="11">
        <f>(AC353-Table13[[#This Row],[Survived]])^2</f>
        <v>0.11166741067136224</v>
      </c>
      <c r="AE353" s="11"/>
    </row>
    <row r="354" spans="1:31" x14ac:dyDescent="0.25">
      <c r="A354" s="4">
        <v>0</v>
      </c>
      <c r="B354" s="4" t="s">
        <v>9</v>
      </c>
      <c r="C354" s="4">
        <v>1</v>
      </c>
      <c r="D354" s="4" t="s">
        <v>8</v>
      </c>
      <c r="E354" s="4">
        <v>64</v>
      </c>
      <c r="F354" s="5">
        <v>263</v>
      </c>
      <c r="G354" s="4">
        <v>1</v>
      </c>
      <c r="H354" s="4">
        <v>4</v>
      </c>
      <c r="I354" s="11">
        <f>Table13[[#This Row],[Age]]/$E$1</f>
        <v>0.8</v>
      </c>
      <c r="J354" s="11">
        <f>LOG10(Table13[[#This Row],[Fare]]+1)</f>
        <v>2.4216039268698313</v>
      </c>
      <c r="K354" s="4">
        <f>IF(Table13[[#This Row],[Pclass]]=1,1,0)</f>
        <v>1</v>
      </c>
      <c r="L354" s="4">
        <f>IF(Table13[[#This Row],[Pclass]]=2,1,0)</f>
        <v>0</v>
      </c>
      <c r="M354" s="4">
        <f>IF(Table13[[#This Row],[Embarked]]="S",1,0)</f>
        <v>1</v>
      </c>
      <c r="N354" s="4">
        <f>IF(Table13[[#This Row],[Embarked]]="C",1,0)</f>
        <v>0</v>
      </c>
      <c r="O354" s="4">
        <f>IF(Table13[[#This Row],[Sex]]="male",1,0)</f>
        <v>1</v>
      </c>
      <c r="P354" s="4">
        <v>1</v>
      </c>
      <c r="AC354" s="12">
        <f>SUMPRODUCT(Table13[[#This Row],[SibSp]:[Ones]],$R$4:$AA$4)</f>
        <v>0.19237533418593022</v>
      </c>
      <c r="AD354" s="11">
        <f>(AC354-Table13[[#This Row],[Survived]])^2</f>
        <v>3.7008269203148335E-2</v>
      </c>
      <c r="AE354" s="11"/>
    </row>
    <row r="355" spans="1:31" x14ac:dyDescent="0.25">
      <c r="A355" s="4">
        <v>0</v>
      </c>
      <c r="B355" s="4" t="s">
        <v>9</v>
      </c>
      <c r="C355" s="4">
        <v>2</v>
      </c>
      <c r="D355" s="4" t="s">
        <v>8</v>
      </c>
      <c r="E355" s="4">
        <v>31</v>
      </c>
      <c r="F355" s="5">
        <v>10.5</v>
      </c>
      <c r="G355" s="4">
        <v>0</v>
      </c>
      <c r="H355" s="4">
        <v>0</v>
      </c>
      <c r="I355" s="11">
        <f>Table13[[#This Row],[Age]]/$E$1</f>
        <v>0.38750000000000001</v>
      </c>
      <c r="J355" s="11">
        <f>LOG10(Table13[[#This Row],[Fare]]+1)</f>
        <v>1.0606978403536116</v>
      </c>
      <c r="K355" s="4">
        <f>IF(Table13[[#This Row],[Pclass]]=1,1,0)</f>
        <v>0</v>
      </c>
      <c r="L355" s="4">
        <f>IF(Table13[[#This Row],[Pclass]]=2,1,0)</f>
        <v>1</v>
      </c>
      <c r="M355" s="4">
        <f>IF(Table13[[#This Row],[Embarked]]="S",1,0)</f>
        <v>1</v>
      </c>
      <c r="N355" s="4">
        <f>IF(Table13[[#This Row],[Embarked]]="C",1,0)</f>
        <v>0</v>
      </c>
      <c r="O355" s="4">
        <f>IF(Table13[[#This Row],[Sex]]="male",1,0)</f>
        <v>1</v>
      </c>
      <c r="P355" s="4">
        <v>1</v>
      </c>
      <c r="AC355" s="12">
        <f>SUMPRODUCT(Table13[[#This Row],[SibSp]:[Ones]],$R$4:$AA$4)</f>
        <v>0.27815951717543619</v>
      </c>
      <c r="AD355" s="11">
        <f>(AC355-Table13[[#This Row],[Survived]])^2</f>
        <v>7.7372716995271776E-2</v>
      </c>
      <c r="AE355" s="11"/>
    </row>
    <row r="356" spans="1:31" x14ac:dyDescent="0.25">
      <c r="A356" s="4">
        <v>1</v>
      </c>
      <c r="B356" s="4" t="s">
        <v>9</v>
      </c>
      <c r="C356" s="4">
        <v>2</v>
      </c>
      <c r="D356" s="4" t="s">
        <v>10</v>
      </c>
      <c r="E356" s="4">
        <v>45</v>
      </c>
      <c r="F356" s="5">
        <v>26.25</v>
      </c>
      <c r="G356" s="4">
        <v>1</v>
      </c>
      <c r="H356" s="4">
        <v>1</v>
      </c>
      <c r="I356" s="11">
        <f>Table13[[#This Row],[Age]]/$E$1</f>
        <v>0.5625</v>
      </c>
      <c r="J356" s="11">
        <f>LOG10(Table13[[#This Row],[Fare]]+1)</f>
        <v>1.4353665066126613</v>
      </c>
      <c r="K356" s="4">
        <f>IF(Table13[[#This Row],[Pclass]]=1,1,0)</f>
        <v>0</v>
      </c>
      <c r="L356" s="4">
        <f>IF(Table13[[#This Row],[Pclass]]=2,1,0)</f>
        <v>1</v>
      </c>
      <c r="M356" s="4">
        <f>IF(Table13[[#This Row],[Embarked]]="S",1,0)</f>
        <v>1</v>
      </c>
      <c r="N356" s="4">
        <f>IF(Table13[[#This Row],[Embarked]]="C",1,0)</f>
        <v>0</v>
      </c>
      <c r="O356" s="4">
        <f>IF(Table13[[#This Row],[Sex]]="male",1,0)</f>
        <v>0</v>
      </c>
      <c r="P356" s="4">
        <v>1</v>
      </c>
      <c r="AC356" s="12">
        <f>SUMPRODUCT(Table13[[#This Row],[SibSp]:[Ones]],$R$4:$AA$4)</f>
        <v>0.62100826572363277</v>
      </c>
      <c r="AD356" s="11">
        <f>(AC356-Table13[[#This Row],[Survived]])^2</f>
        <v>0.14363473464980855</v>
      </c>
      <c r="AE356" s="11"/>
    </row>
    <row r="357" spans="1:31" x14ac:dyDescent="0.25">
      <c r="A357" s="4">
        <v>0</v>
      </c>
      <c r="B357" s="4" t="s">
        <v>9</v>
      </c>
      <c r="C357" s="4">
        <v>3</v>
      </c>
      <c r="D357" s="4" t="s">
        <v>8</v>
      </c>
      <c r="E357" s="4">
        <v>20</v>
      </c>
      <c r="F357" s="5">
        <v>9.5</v>
      </c>
      <c r="G357" s="4">
        <v>0</v>
      </c>
      <c r="H357" s="4">
        <v>0</v>
      </c>
      <c r="I357" s="11">
        <f>Table13[[#This Row],[Age]]/$E$1</f>
        <v>0.25</v>
      </c>
      <c r="J357" s="11">
        <f>LOG10(Table13[[#This Row],[Fare]]+1)</f>
        <v>1.0211892990699381</v>
      </c>
      <c r="K357" s="4">
        <f>IF(Table13[[#This Row],[Pclass]]=1,1,0)</f>
        <v>0</v>
      </c>
      <c r="L357" s="4">
        <f>IF(Table13[[#This Row],[Pclass]]=2,1,0)</f>
        <v>0</v>
      </c>
      <c r="M357" s="4">
        <f>IF(Table13[[#This Row],[Embarked]]="S",1,0)</f>
        <v>1</v>
      </c>
      <c r="N357" s="4">
        <f>IF(Table13[[#This Row],[Embarked]]="C",1,0)</f>
        <v>0</v>
      </c>
      <c r="O357" s="4">
        <f>IF(Table13[[#This Row],[Sex]]="male",1,0)</f>
        <v>1</v>
      </c>
      <c r="P357" s="4">
        <v>1</v>
      </c>
      <c r="AC357" s="12">
        <f>SUMPRODUCT(Table13[[#This Row],[SibSp]:[Ones]],$R$4:$AA$4)</f>
        <v>0.1638101680669769</v>
      </c>
      <c r="AD357" s="11">
        <f>(AC357-Table13[[#This Row],[Survived]])^2</f>
        <v>2.6833771162131217E-2</v>
      </c>
      <c r="AE357" s="11"/>
    </row>
    <row r="358" spans="1:31" x14ac:dyDescent="0.25">
      <c r="A358" s="4">
        <v>0</v>
      </c>
      <c r="B358" s="4" t="s">
        <v>9</v>
      </c>
      <c r="C358" s="4">
        <v>3</v>
      </c>
      <c r="D358" s="4" t="s">
        <v>8</v>
      </c>
      <c r="E358" s="4">
        <v>25</v>
      </c>
      <c r="F358" s="5">
        <v>7.7750000000000004</v>
      </c>
      <c r="G358" s="4">
        <v>1</v>
      </c>
      <c r="H358" s="4">
        <v>0</v>
      </c>
      <c r="I358" s="11">
        <f>Table13[[#This Row],[Age]]/$E$1</f>
        <v>0.3125</v>
      </c>
      <c r="J358" s="11">
        <f>LOG10(Table13[[#This Row],[Fare]]+1)</f>
        <v>0.94324712513786169</v>
      </c>
      <c r="K358" s="4">
        <f>IF(Table13[[#This Row],[Pclass]]=1,1,0)</f>
        <v>0</v>
      </c>
      <c r="L358" s="4">
        <f>IF(Table13[[#This Row],[Pclass]]=2,1,0)</f>
        <v>0</v>
      </c>
      <c r="M358" s="4">
        <f>IF(Table13[[#This Row],[Embarked]]="S",1,0)</f>
        <v>1</v>
      </c>
      <c r="N358" s="4">
        <f>IF(Table13[[#This Row],[Embarked]]="C",1,0)</f>
        <v>0</v>
      </c>
      <c r="O358" s="4">
        <f>IF(Table13[[#This Row],[Sex]]="male",1,0)</f>
        <v>1</v>
      </c>
      <c r="P358" s="4">
        <v>1</v>
      </c>
      <c r="AC358" s="12">
        <f>SUMPRODUCT(Table13[[#This Row],[SibSp]:[Ones]],$R$4:$AA$4)</f>
        <v>7.3069548761650394E-2</v>
      </c>
      <c r="AD358" s="11">
        <f>(AC358-Table13[[#This Row],[Survived]])^2</f>
        <v>5.3391589562312046E-3</v>
      </c>
      <c r="AE358" s="11"/>
    </row>
    <row r="359" spans="1:31" x14ac:dyDescent="0.25">
      <c r="A359" s="4">
        <v>1</v>
      </c>
      <c r="B359" s="4" t="s">
        <v>9</v>
      </c>
      <c r="C359" s="4">
        <v>2</v>
      </c>
      <c r="D359" s="4" t="s">
        <v>10</v>
      </c>
      <c r="E359" s="4">
        <v>28</v>
      </c>
      <c r="F359" s="5">
        <v>13</v>
      </c>
      <c r="G359" s="4">
        <v>0</v>
      </c>
      <c r="H359" s="4">
        <v>0</v>
      </c>
      <c r="I359" s="11">
        <f>Table13[[#This Row],[Age]]/$E$1</f>
        <v>0.35</v>
      </c>
      <c r="J359" s="11">
        <f>LOG10(Table13[[#This Row],[Fare]]+1)</f>
        <v>1.146128035678238</v>
      </c>
      <c r="K359" s="4">
        <f>IF(Table13[[#This Row],[Pclass]]=1,1,0)</f>
        <v>0</v>
      </c>
      <c r="L359" s="4">
        <f>IF(Table13[[#This Row],[Pclass]]=2,1,0)</f>
        <v>1</v>
      </c>
      <c r="M359" s="4">
        <f>IF(Table13[[#This Row],[Embarked]]="S",1,0)</f>
        <v>1</v>
      </c>
      <c r="N359" s="4">
        <f>IF(Table13[[#This Row],[Embarked]]="C",1,0)</f>
        <v>0</v>
      </c>
      <c r="O359" s="4">
        <f>IF(Table13[[#This Row],[Sex]]="male",1,0)</f>
        <v>0</v>
      </c>
      <c r="P359" s="4">
        <v>1</v>
      </c>
      <c r="AC359" s="12">
        <f>SUMPRODUCT(Table13[[#This Row],[SibSp]:[Ones]],$R$4:$AA$4)</f>
        <v>0.78459335962331411</v>
      </c>
      <c r="AD359" s="11">
        <f>(AC359-Table13[[#This Row],[Survived]])^2</f>
        <v>4.6400020718370884E-2</v>
      </c>
      <c r="AE359" s="11"/>
    </row>
    <row r="360" spans="1:31" x14ac:dyDescent="0.25">
      <c r="A360" s="4">
        <v>1</v>
      </c>
      <c r="B360" s="4" t="s">
        <v>9</v>
      </c>
      <c r="C360" s="4">
        <v>1</v>
      </c>
      <c r="D360" s="4" t="s">
        <v>8</v>
      </c>
      <c r="E360" s="4">
        <v>4</v>
      </c>
      <c r="F360" s="5">
        <v>81.8583</v>
      </c>
      <c r="G360" s="4">
        <v>0</v>
      </c>
      <c r="H360" s="4">
        <v>2</v>
      </c>
      <c r="I360" s="11">
        <f>Table13[[#This Row],[Age]]/$E$1</f>
        <v>0.05</v>
      </c>
      <c r="J360" s="11">
        <f>LOG10(Table13[[#This Row],[Fare]]+1)</f>
        <v>1.9183360186534042</v>
      </c>
      <c r="K360" s="4">
        <f>IF(Table13[[#This Row],[Pclass]]=1,1,0)</f>
        <v>1</v>
      </c>
      <c r="L360" s="4">
        <f>IF(Table13[[#This Row],[Pclass]]=2,1,0)</f>
        <v>0</v>
      </c>
      <c r="M360" s="4">
        <f>IF(Table13[[#This Row],[Embarked]]="S",1,0)</f>
        <v>1</v>
      </c>
      <c r="N360" s="4">
        <f>IF(Table13[[#This Row],[Embarked]]="C",1,0)</f>
        <v>0</v>
      </c>
      <c r="O360" s="4">
        <f>IF(Table13[[#This Row],[Sex]]="male",1,0)</f>
        <v>1</v>
      </c>
      <c r="P360" s="4">
        <v>1</v>
      </c>
      <c r="AC360" s="12">
        <f>SUMPRODUCT(Table13[[#This Row],[SibSp]:[Ones]],$R$4:$AA$4)</f>
        <v>0.63471328492269796</v>
      </c>
      <c r="AD360" s="11">
        <f>(AC360-Table13[[#This Row],[Survived]])^2</f>
        <v>0.13343438421196605</v>
      </c>
      <c r="AE360" s="11"/>
    </row>
    <row r="361" spans="1:31" x14ac:dyDescent="0.25">
      <c r="A361" s="4">
        <v>1</v>
      </c>
      <c r="B361" s="4" t="s">
        <v>9</v>
      </c>
      <c r="C361" s="4">
        <v>2</v>
      </c>
      <c r="D361" s="4" t="s">
        <v>10</v>
      </c>
      <c r="E361" s="4">
        <v>13</v>
      </c>
      <c r="F361" s="5">
        <v>19.5</v>
      </c>
      <c r="G361" s="4">
        <v>0</v>
      </c>
      <c r="H361" s="4">
        <v>1</v>
      </c>
      <c r="I361" s="11">
        <f>Table13[[#This Row],[Age]]/$E$1</f>
        <v>0.16250000000000001</v>
      </c>
      <c r="J361" s="11">
        <f>LOG10(Table13[[#This Row],[Fare]]+1)</f>
        <v>1.3117538610557542</v>
      </c>
      <c r="K361" s="4">
        <f>IF(Table13[[#This Row],[Pclass]]=1,1,0)</f>
        <v>0</v>
      </c>
      <c r="L361" s="4">
        <f>IF(Table13[[#This Row],[Pclass]]=2,1,0)</f>
        <v>1</v>
      </c>
      <c r="M361" s="4">
        <f>IF(Table13[[#This Row],[Embarked]]="S",1,0)</f>
        <v>1</v>
      </c>
      <c r="N361" s="4">
        <f>IF(Table13[[#This Row],[Embarked]]="C",1,0)</f>
        <v>0</v>
      </c>
      <c r="O361" s="4">
        <f>IF(Table13[[#This Row],[Sex]]="male",1,0)</f>
        <v>0</v>
      </c>
      <c r="P361" s="4">
        <v>1</v>
      </c>
      <c r="AC361" s="12">
        <f>SUMPRODUCT(Table13[[#This Row],[SibSp]:[Ones]],$R$4:$AA$4)</f>
        <v>0.87476055432768129</v>
      </c>
      <c r="AD361" s="11">
        <f>(AC361-Table13[[#This Row],[Survived]])^2</f>
        <v>1.5684918752309669E-2</v>
      </c>
      <c r="AE361" s="11"/>
    </row>
    <row r="362" spans="1:31" x14ac:dyDescent="0.25">
      <c r="A362" s="4">
        <v>1</v>
      </c>
      <c r="B362" s="4" t="s">
        <v>9</v>
      </c>
      <c r="C362" s="4">
        <v>1</v>
      </c>
      <c r="D362" s="4" t="s">
        <v>8</v>
      </c>
      <c r="E362" s="4">
        <v>34</v>
      </c>
      <c r="F362" s="5">
        <v>26.55</v>
      </c>
      <c r="G362" s="4">
        <v>0</v>
      </c>
      <c r="H362" s="4">
        <v>0</v>
      </c>
      <c r="I362" s="11">
        <f>Table13[[#This Row],[Age]]/$E$1</f>
        <v>0.42499999999999999</v>
      </c>
      <c r="J362" s="11">
        <f>LOG10(Table13[[#This Row],[Fare]]+1)</f>
        <v>1.4401216031878039</v>
      </c>
      <c r="K362" s="4">
        <f>IF(Table13[[#This Row],[Pclass]]=1,1,0)</f>
        <v>1</v>
      </c>
      <c r="L362" s="4">
        <f>IF(Table13[[#This Row],[Pclass]]=2,1,0)</f>
        <v>0</v>
      </c>
      <c r="M362" s="4">
        <f>IF(Table13[[#This Row],[Embarked]]="S",1,0)</f>
        <v>1</v>
      </c>
      <c r="N362" s="4">
        <f>IF(Table13[[#This Row],[Embarked]]="C",1,0)</f>
        <v>0</v>
      </c>
      <c r="O362" s="4">
        <f>IF(Table13[[#This Row],[Sex]]="male",1,0)</f>
        <v>1</v>
      </c>
      <c r="P362" s="4">
        <v>1</v>
      </c>
      <c r="AC362" s="12">
        <f>SUMPRODUCT(Table13[[#This Row],[SibSp]:[Ones]],$R$4:$AA$4)</f>
        <v>0.4472147498345212</v>
      </c>
      <c r="AD362" s="11">
        <f>(AC362-Table13[[#This Row],[Survived]])^2</f>
        <v>0.30557153280051103</v>
      </c>
      <c r="AE362" s="11"/>
    </row>
    <row r="363" spans="1:31" x14ac:dyDescent="0.25">
      <c r="A363" s="4">
        <v>1</v>
      </c>
      <c r="B363" s="4" t="s">
        <v>11</v>
      </c>
      <c r="C363" s="4">
        <v>3</v>
      </c>
      <c r="D363" s="4" t="s">
        <v>10</v>
      </c>
      <c r="E363" s="4">
        <v>5</v>
      </c>
      <c r="F363" s="5">
        <v>19.258299999999998</v>
      </c>
      <c r="G363" s="4">
        <v>2</v>
      </c>
      <c r="H363" s="4">
        <v>1</v>
      </c>
      <c r="I363" s="11">
        <f>Table13[[#This Row],[Age]]/$E$1</f>
        <v>6.25E-2</v>
      </c>
      <c r="J363" s="11">
        <f>LOG10(Table13[[#This Row],[Fare]]+1)</f>
        <v>1.3066029982011584</v>
      </c>
      <c r="K363" s="4">
        <f>IF(Table13[[#This Row],[Pclass]]=1,1,0)</f>
        <v>0</v>
      </c>
      <c r="L363" s="4">
        <f>IF(Table13[[#This Row],[Pclass]]=2,1,0)</f>
        <v>0</v>
      </c>
      <c r="M363" s="4">
        <f>IF(Table13[[#This Row],[Embarked]]="S",1,0)</f>
        <v>0</v>
      </c>
      <c r="N363" s="4">
        <f>IF(Table13[[#This Row],[Embarked]]="C",1,0)</f>
        <v>1</v>
      </c>
      <c r="O363" s="4">
        <f>IF(Table13[[#This Row],[Sex]]="male",1,0)</f>
        <v>0</v>
      </c>
      <c r="P363" s="4">
        <v>1</v>
      </c>
      <c r="AC363" s="12">
        <f>SUMPRODUCT(Table13[[#This Row],[SibSp]:[Ones]],$R$4:$AA$4)</f>
        <v>0.69910891883622139</v>
      </c>
      <c r="AD363" s="11">
        <f>(AC363-Table13[[#This Row],[Survived]])^2</f>
        <v>9.0535442723907608E-2</v>
      </c>
      <c r="AE363" s="11"/>
    </row>
    <row r="364" spans="1:31" x14ac:dyDescent="0.25">
      <c r="A364" s="4">
        <v>1</v>
      </c>
      <c r="B364" s="4" t="s">
        <v>9</v>
      </c>
      <c r="C364" s="4">
        <v>1</v>
      </c>
      <c r="D364" s="4" t="s">
        <v>8</v>
      </c>
      <c r="E364" s="4">
        <v>52</v>
      </c>
      <c r="F364" s="5">
        <v>30.5</v>
      </c>
      <c r="G364" s="4">
        <v>0</v>
      </c>
      <c r="H364" s="4">
        <v>0</v>
      </c>
      <c r="I364" s="11">
        <f>Table13[[#This Row],[Age]]/$E$1</f>
        <v>0.65</v>
      </c>
      <c r="J364" s="11">
        <f>LOG10(Table13[[#This Row],[Fare]]+1)</f>
        <v>1.4983105537896004</v>
      </c>
      <c r="K364" s="4">
        <f>IF(Table13[[#This Row],[Pclass]]=1,1,0)</f>
        <v>1</v>
      </c>
      <c r="L364" s="4">
        <f>IF(Table13[[#This Row],[Pclass]]=2,1,0)</f>
        <v>0</v>
      </c>
      <c r="M364" s="4">
        <f>IF(Table13[[#This Row],[Embarked]]="S",1,0)</f>
        <v>1</v>
      </c>
      <c r="N364" s="4">
        <f>IF(Table13[[#This Row],[Embarked]]="C",1,0)</f>
        <v>0</v>
      </c>
      <c r="O364" s="4">
        <f>IF(Table13[[#This Row],[Sex]]="male",1,0)</f>
        <v>1</v>
      </c>
      <c r="P364" s="4">
        <v>1</v>
      </c>
      <c r="AC364" s="12">
        <f>SUMPRODUCT(Table13[[#This Row],[SibSp]:[Ones]],$R$4:$AA$4)</f>
        <v>0.33482663320437506</v>
      </c>
      <c r="AD364" s="11">
        <f>(AC364-Table13[[#This Row],[Survived]])^2</f>
        <v>0.44245560789422705</v>
      </c>
      <c r="AE364" s="11"/>
    </row>
    <row r="365" spans="1:31" x14ac:dyDescent="0.25">
      <c r="A365" s="4">
        <v>0</v>
      </c>
      <c r="B365" s="4" t="s">
        <v>9</v>
      </c>
      <c r="C365" s="4">
        <v>2</v>
      </c>
      <c r="D365" s="4" t="s">
        <v>8</v>
      </c>
      <c r="E365" s="4">
        <v>36</v>
      </c>
      <c r="F365" s="5">
        <v>27.75</v>
      </c>
      <c r="G365" s="4">
        <v>1</v>
      </c>
      <c r="H365" s="4">
        <v>2</v>
      </c>
      <c r="I365" s="11">
        <f>Table13[[#This Row],[Age]]/$E$1</f>
        <v>0.45</v>
      </c>
      <c r="J365" s="11">
        <f>LOG10(Table13[[#This Row],[Fare]]+1)</f>
        <v>1.4586378490256493</v>
      </c>
      <c r="K365" s="4">
        <f>IF(Table13[[#This Row],[Pclass]]=1,1,0)</f>
        <v>0</v>
      </c>
      <c r="L365" s="4">
        <f>IF(Table13[[#This Row],[Pclass]]=2,1,0)</f>
        <v>1</v>
      </c>
      <c r="M365" s="4">
        <f>IF(Table13[[#This Row],[Embarked]]="S",1,0)</f>
        <v>1</v>
      </c>
      <c r="N365" s="4">
        <f>IF(Table13[[#This Row],[Embarked]]="C",1,0)</f>
        <v>0</v>
      </c>
      <c r="O365" s="4">
        <f>IF(Table13[[#This Row],[Sex]]="male",1,0)</f>
        <v>1</v>
      </c>
      <c r="P365" s="4">
        <v>1</v>
      </c>
      <c r="AC365" s="12">
        <f>SUMPRODUCT(Table13[[#This Row],[SibSp]:[Ones]],$R$4:$AA$4)</f>
        <v>0.18276255201977698</v>
      </c>
      <c r="AD365" s="11">
        <f>(AC365-Table13[[#This Row],[Survived]])^2</f>
        <v>3.3402150420781686E-2</v>
      </c>
      <c r="AE365" s="11"/>
    </row>
    <row r="366" spans="1:31" x14ac:dyDescent="0.25">
      <c r="A366" s="4">
        <v>0</v>
      </c>
      <c r="B366" s="4" t="s">
        <v>11</v>
      </c>
      <c r="C366" s="4">
        <v>1</v>
      </c>
      <c r="D366" s="4" t="s">
        <v>8</v>
      </c>
      <c r="E366" s="4">
        <v>30</v>
      </c>
      <c r="F366" s="5">
        <v>27.75</v>
      </c>
      <c r="G366" s="4">
        <v>0</v>
      </c>
      <c r="H366" s="4">
        <v>0</v>
      </c>
      <c r="I366" s="11">
        <f>Table13[[#This Row],[Age]]/$E$1</f>
        <v>0.375</v>
      </c>
      <c r="J366" s="11">
        <f>LOG10(Table13[[#This Row],[Fare]]+1)</f>
        <v>1.4586378490256493</v>
      </c>
      <c r="K366" s="4">
        <f>IF(Table13[[#This Row],[Pclass]]=1,1,0)</f>
        <v>1</v>
      </c>
      <c r="L366" s="4">
        <f>IF(Table13[[#This Row],[Pclass]]=2,1,0)</f>
        <v>0</v>
      </c>
      <c r="M366" s="4">
        <f>IF(Table13[[#This Row],[Embarked]]="S",1,0)</f>
        <v>0</v>
      </c>
      <c r="N366" s="4">
        <f>IF(Table13[[#This Row],[Embarked]]="C",1,0)</f>
        <v>1</v>
      </c>
      <c r="O366" s="4">
        <f>IF(Table13[[#This Row],[Sex]]="male",1,0)</f>
        <v>1</v>
      </c>
      <c r="P366" s="4">
        <v>1</v>
      </c>
      <c r="AC366" s="12">
        <f>SUMPRODUCT(Table13[[#This Row],[SibSp]:[Ones]],$R$4:$AA$4)</f>
        <v>0.5398182891607014</v>
      </c>
      <c r="AD366" s="11">
        <f>(AC366-Table13[[#This Row],[Survived]])^2</f>
        <v>0.29140378531238664</v>
      </c>
      <c r="AE366" s="11"/>
    </row>
    <row r="367" spans="1:31" x14ac:dyDescent="0.25">
      <c r="A367" s="4">
        <v>1</v>
      </c>
      <c r="B367" s="4" t="s">
        <v>11</v>
      </c>
      <c r="C367" s="4">
        <v>1</v>
      </c>
      <c r="D367" s="4" t="s">
        <v>8</v>
      </c>
      <c r="E367" s="4">
        <v>49</v>
      </c>
      <c r="F367" s="5">
        <v>89.104200000000006</v>
      </c>
      <c r="G367" s="4">
        <v>1</v>
      </c>
      <c r="H367" s="4">
        <v>0</v>
      </c>
      <c r="I367" s="11">
        <f>Table13[[#This Row],[Age]]/$E$1</f>
        <v>0.61250000000000004</v>
      </c>
      <c r="J367" s="11">
        <f>LOG10(Table13[[#This Row],[Fare]]+1)</f>
        <v>1.9547450350890707</v>
      </c>
      <c r="K367" s="4">
        <f>IF(Table13[[#This Row],[Pclass]]=1,1,0)</f>
        <v>1</v>
      </c>
      <c r="L367" s="4">
        <f>IF(Table13[[#This Row],[Pclass]]=2,1,0)</f>
        <v>0</v>
      </c>
      <c r="M367" s="4">
        <f>IF(Table13[[#This Row],[Embarked]]="S",1,0)</f>
        <v>0</v>
      </c>
      <c r="N367" s="4">
        <f>IF(Table13[[#This Row],[Embarked]]="C",1,0)</f>
        <v>1</v>
      </c>
      <c r="O367" s="4">
        <f>IF(Table13[[#This Row],[Sex]]="male",1,0)</f>
        <v>1</v>
      </c>
      <c r="P367" s="4">
        <v>1</v>
      </c>
      <c r="AC367" s="12">
        <f>SUMPRODUCT(Table13[[#This Row],[SibSp]:[Ones]],$R$4:$AA$4)</f>
        <v>0.38744222528987965</v>
      </c>
      <c r="AD367" s="11">
        <f>(AC367-Table13[[#This Row],[Survived]])^2</f>
        <v>0.37522702735781449</v>
      </c>
      <c r="AE367" s="11"/>
    </row>
    <row r="368" spans="1:31" x14ac:dyDescent="0.25">
      <c r="A368" s="4">
        <v>1</v>
      </c>
      <c r="B368" s="4" t="s">
        <v>11</v>
      </c>
      <c r="C368" s="4">
        <v>3</v>
      </c>
      <c r="D368" s="4" t="s">
        <v>8</v>
      </c>
      <c r="E368" s="4">
        <v>29</v>
      </c>
      <c r="F368" s="5">
        <v>7.8958000000000004</v>
      </c>
      <c r="G368" s="4">
        <v>0</v>
      </c>
      <c r="H368" s="4">
        <v>0</v>
      </c>
      <c r="I368" s="11">
        <f>Table13[[#This Row],[Age]]/$E$1</f>
        <v>0.36249999999999999</v>
      </c>
      <c r="J368" s="11">
        <f>LOG10(Table13[[#This Row],[Fare]]+1)</f>
        <v>0.94918501031343461</v>
      </c>
      <c r="K368" s="4">
        <f>IF(Table13[[#This Row],[Pclass]]=1,1,0)</f>
        <v>0</v>
      </c>
      <c r="L368" s="4">
        <f>IF(Table13[[#This Row],[Pclass]]=2,1,0)</f>
        <v>0</v>
      </c>
      <c r="M368" s="4">
        <f>IF(Table13[[#This Row],[Embarked]]="S",1,0)</f>
        <v>0</v>
      </c>
      <c r="N368" s="4">
        <f>IF(Table13[[#This Row],[Embarked]]="C",1,0)</f>
        <v>1</v>
      </c>
      <c r="O368" s="4">
        <f>IF(Table13[[#This Row],[Sex]]="male",1,0)</f>
        <v>1</v>
      </c>
      <c r="P368" s="4">
        <v>1</v>
      </c>
      <c r="AC368" s="12">
        <f>SUMPRODUCT(Table13[[#This Row],[SibSp]:[Ones]],$R$4:$AA$4)</f>
        <v>0.16878316075838684</v>
      </c>
      <c r="AD368" s="11">
        <f>(AC368-Table13[[#This Row],[Survived]])^2</f>
        <v>0.69092143383881777</v>
      </c>
      <c r="AE368" s="11"/>
    </row>
    <row r="369" spans="1:31" x14ac:dyDescent="0.25">
      <c r="A369" s="4">
        <v>0</v>
      </c>
      <c r="B369" s="4" t="s">
        <v>9</v>
      </c>
      <c r="C369" s="4">
        <v>1</v>
      </c>
      <c r="D369" s="4" t="s">
        <v>8</v>
      </c>
      <c r="E369" s="4">
        <v>65</v>
      </c>
      <c r="F369" s="5">
        <v>26.55</v>
      </c>
      <c r="G369" s="4">
        <v>0</v>
      </c>
      <c r="H369" s="4">
        <v>0</v>
      </c>
      <c r="I369" s="11">
        <f>Table13[[#This Row],[Age]]/$E$1</f>
        <v>0.8125</v>
      </c>
      <c r="J369" s="11">
        <f>LOG10(Table13[[#This Row],[Fare]]+1)</f>
        <v>1.4401216031878039</v>
      </c>
      <c r="K369" s="4">
        <f>IF(Table13[[#This Row],[Pclass]]=1,1,0)</f>
        <v>1</v>
      </c>
      <c r="L369" s="4">
        <f>IF(Table13[[#This Row],[Pclass]]=2,1,0)</f>
        <v>0</v>
      </c>
      <c r="M369" s="4">
        <f>IF(Table13[[#This Row],[Embarked]]="S",1,0)</f>
        <v>1</v>
      </c>
      <c r="N369" s="4">
        <f>IF(Table13[[#This Row],[Embarked]]="C",1,0)</f>
        <v>0</v>
      </c>
      <c r="O369" s="4">
        <f>IF(Table13[[#This Row],[Sex]]="male",1,0)</f>
        <v>1</v>
      </c>
      <c r="P369" s="4">
        <v>1</v>
      </c>
      <c r="AC369" s="12">
        <f>SUMPRODUCT(Table13[[#This Row],[SibSp]:[Ones]],$R$4:$AA$4)</f>
        <v>0.24877218768763931</v>
      </c>
      <c r="AD369" s="11">
        <f>(AC369-Table13[[#This Row],[Survived]])^2</f>
        <v>6.1887601366894043E-2</v>
      </c>
      <c r="AE369" s="11"/>
    </row>
    <row r="370" spans="1:31" x14ac:dyDescent="0.25">
      <c r="A370" s="4">
        <v>1</v>
      </c>
      <c r="B370" s="4" t="s">
        <v>9</v>
      </c>
      <c r="C370" s="4">
        <v>2</v>
      </c>
      <c r="D370" s="4" t="s">
        <v>10</v>
      </c>
      <c r="E370" s="4">
        <v>50</v>
      </c>
      <c r="F370" s="5">
        <v>10.5</v>
      </c>
      <c r="G370" s="4">
        <v>0</v>
      </c>
      <c r="H370" s="4">
        <v>0</v>
      </c>
      <c r="I370" s="11">
        <f>Table13[[#This Row],[Age]]/$E$1</f>
        <v>0.625</v>
      </c>
      <c r="J370" s="11">
        <f>LOG10(Table13[[#This Row],[Fare]]+1)</f>
        <v>1.0606978403536116</v>
      </c>
      <c r="K370" s="4">
        <f>IF(Table13[[#This Row],[Pclass]]=1,1,0)</f>
        <v>0</v>
      </c>
      <c r="L370" s="4">
        <f>IF(Table13[[#This Row],[Pclass]]=2,1,0)</f>
        <v>1</v>
      </c>
      <c r="M370" s="4">
        <f>IF(Table13[[#This Row],[Embarked]]="S",1,0)</f>
        <v>1</v>
      </c>
      <c r="N370" s="4">
        <f>IF(Table13[[#This Row],[Embarked]]="C",1,0)</f>
        <v>0</v>
      </c>
      <c r="O370" s="4">
        <f>IF(Table13[[#This Row],[Sex]]="male",1,0)</f>
        <v>0</v>
      </c>
      <c r="P370" s="4">
        <v>1</v>
      </c>
      <c r="AC370" s="12">
        <f>SUMPRODUCT(Table13[[#This Row],[SibSp]:[Ones]],$R$4:$AA$4)</f>
        <v>0.63959860026207838</v>
      </c>
      <c r="AD370" s="11">
        <f>(AC370-Table13[[#This Row],[Survived]])^2</f>
        <v>0.12988916893305316</v>
      </c>
      <c r="AE370" s="11"/>
    </row>
    <row r="371" spans="1:31" x14ac:dyDescent="0.25">
      <c r="A371" s="4">
        <v>1</v>
      </c>
      <c r="B371" s="4" t="s">
        <v>9</v>
      </c>
      <c r="C371" s="4">
        <v>1</v>
      </c>
      <c r="D371" s="4" t="s">
        <v>8</v>
      </c>
      <c r="E371" s="4">
        <v>48</v>
      </c>
      <c r="F371" s="5">
        <v>26.55</v>
      </c>
      <c r="G371" s="4">
        <v>0</v>
      </c>
      <c r="H371" s="4">
        <v>0</v>
      </c>
      <c r="I371" s="11">
        <f>Table13[[#This Row],[Age]]/$E$1</f>
        <v>0.6</v>
      </c>
      <c r="J371" s="11">
        <f>LOG10(Table13[[#This Row],[Fare]]+1)</f>
        <v>1.4401216031878039</v>
      </c>
      <c r="K371" s="4">
        <f>IF(Table13[[#This Row],[Pclass]]=1,1,0)</f>
        <v>1</v>
      </c>
      <c r="L371" s="4">
        <f>IF(Table13[[#This Row],[Pclass]]=2,1,0)</f>
        <v>0</v>
      </c>
      <c r="M371" s="4">
        <f>IF(Table13[[#This Row],[Embarked]]="S",1,0)</f>
        <v>1</v>
      </c>
      <c r="N371" s="4">
        <f>IF(Table13[[#This Row],[Embarked]]="C",1,0)</f>
        <v>0</v>
      </c>
      <c r="O371" s="4">
        <f>IF(Table13[[#This Row],[Sex]]="male",1,0)</f>
        <v>1</v>
      </c>
      <c r="P371" s="4">
        <v>1</v>
      </c>
      <c r="AC371" s="12">
        <f>SUMPRODUCT(Table13[[#This Row],[SibSp]:[Ones]],$R$4:$AA$4)</f>
        <v>0.35759552821980034</v>
      </c>
      <c r="AD371" s="11">
        <f>(AC371-Table13[[#This Row],[Survived]])^2</f>
        <v>0.41268350536319737</v>
      </c>
      <c r="AE371" s="11"/>
    </row>
    <row r="372" spans="1:31" x14ac:dyDescent="0.25">
      <c r="A372" s="4">
        <v>0</v>
      </c>
      <c r="B372" s="4" t="s">
        <v>9</v>
      </c>
      <c r="C372" s="4">
        <v>3</v>
      </c>
      <c r="D372" s="4" t="s">
        <v>8</v>
      </c>
      <c r="E372" s="4">
        <v>34</v>
      </c>
      <c r="F372" s="5">
        <v>8.0500000000000007</v>
      </c>
      <c r="G372" s="4">
        <v>0</v>
      </c>
      <c r="H372" s="4">
        <v>0</v>
      </c>
      <c r="I372" s="11">
        <f>Table13[[#This Row],[Age]]/$E$1</f>
        <v>0.42499999999999999</v>
      </c>
      <c r="J372" s="11">
        <f>LOG10(Table13[[#This Row],[Fare]]+1)</f>
        <v>0.9566485792052033</v>
      </c>
      <c r="K372" s="4">
        <f>IF(Table13[[#This Row],[Pclass]]=1,1,0)</f>
        <v>0</v>
      </c>
      <c r="L372" s="4">
        <f>IF(Table13[[#This Row],[Pclass]]=2,1,0)</f>
        <v>0</v>
      </c>
      <c r="M372" s="4">
        <f>IF(Table13[[#This Row],[Embarked]]="S",1,0)</f>
        <v>1</v>
      </c>
      <c r="N372" s="4">
        <f>IF(Table13[[#This Row],[Embarked]]="C",1,0)</f>
        <v>0</v>
      </c>
      <c r="O372" s="4">
        <f>IF(Table13[[#This Row],[Sex]]="male",1,0)</f>
        <v>1</v>
      </c>
      <c r="P372" s="4">
        <v>1</v>
      </c>
      <c r="AC372" s="12">
        <f>SUMPRODUCT(Table13[[#This Row],[SibSp]:[Ones]],$R$4:$AA$4)</f>
        <v>7.1044713321179342E-2</v>
      </c>
      <c r="AD372" s="11">
        <f>(AC372-Table13[[#This Row],[Survived]])^2</f>
        <v>5.0473512908885574E-3</v>
      </c>
      <c r="AE372" s="11"/>
    </row>
    <row r="373" spans="1:31" x14ac:dyDescent="0.25">
      <c r="A373" s="4">
        <v>0</v>
      </c>
      <c r="B373" s="4" t="s">
        <v>9</v>
      </c>
      <c r="C373" s="4">
        <v>1</v>
      </c>
      <c r="D373" s="4" t="s">
        <v>8</v>
      </c>
      <c r="E373" s="4">
        <v>47</v>
      </c>
      <c r="F373" s="5">
        <v>38.5</v>
      </c>
      <c r="G373" s="4">
        <v>0</v>
      </c>
      <c r="H373" s="4">
        <v>0</v>
      </c>
      <c r="I373" s="11">
        <f>Table13[[#This Row],[Age]]/$E$1</f>
        <v>0.58750000000000002</v>
      </c>
      <c r="J373" s="11">
        <f>LOG10(Table13[[#This Row],[Fare]]+1)</f>
        <v>1.5965970956264601</v>
      </c>
      <c r="K373" s="4">
        <f>IF(Table13[[#This Row],[Pclass]]=1,1,0)</f>
        <v>1</v>
      </c>
      <c r="L373" s="4">
        <f>IF(Table13[[#This Row],[Pclass]]=2,1,0)</f>
        <v>0</v>
      </c>
      <c r="M373" s="4">
        <f>IF(Table13[[#This Row],[Embarked]]="S",1,0)</f>
        <v>1</v>
      </c>
      <c r="N373" s="4">
        <f>IF(Table13[[#This Row],[Embarked]]="C",1,0)</f>
        <v>0</v>
      </c>
      <c r="O373" s="4">
        <f>IF(Table13[[#This Row],[Sex]]="male",1,0)</f>
        <v>1</v>
      </c>
      <c r="P373" s="4">
        <v>1</v>
      </c>
      <c r="AC373" s="12">
        <f>SUMPRODUCT(Table13[[#This Row],[SibSp]:[Ones]],$R$4:$AA$4)</f>
        <v>0.37162477363534951</v>
      </c>
      <c r="AD373" s="11">
        <f>(AC373-Table13[[#This Row],[Survived]])^2</f>
        <v>0.13810497237952477</v>
      </c>
      <c r="AE373" s="11"/>
    </row>
    <row r="374" spans="1:31" x14ac:dyDescent="0.25">
      <c r="A374" s="4">
        <v>0</v>
      </c>
      <c r="B374" s="4" t="s">
        <v>9</v>
      </c>
      <c r="C374" s="4">
        <v>2</v>
      </c>
      <c r="D374" s="4" t="s">
        <v>8</v>
      </c>
      <c r="E374" s="4">
        <v>48</v>
      </c>
      <c r="F374" s="5">
        <v>13</v>
      </c>
      <c r="G374" s="4">
        <v>0</v>
      </c>
      <c r="H374" s="4">
        <v>0</v>
      </c>
      <c r="I374" s="11">
        <f>Table13[[#This Row],[Age]]/$E$1</f>
        <v>0.6</v>
      </c>
      <c r="J374" s="11">
        <f>LOG10(Table13[[#This Row],[Fare]]+1)</f>
        <v>1.146128035678238</v>
      </c>
      <c r="K374" s="4">
        <f>IF(Table13[[#This Row],[Pclass]]=1,1,0)</f>
        <v>0</v>
      </c>
      <c r="L374" s="4">
        <f>IF(Table13[[#This Row],[Pclass]]=2,1,0)</f>
        <v>1</v>
      </c>
      <c r="M374" s="4">
        <f>IF(Table13[[#This Row],[Embarked]]="S",1,0)</f>
        <v>1</v>
      </c>
      <c r="N374" s="4">
        <f>IF(Table13[[#This Row],[Embarked]]="C",1,0)</f>
        <v>0</v>
      </c>
      <c r="O374" s="4">
        <f>IF(Table13[[#This Row],[Sex]]="male",1,0)</f>
        <v>1</v>
      </c>
      <c r="P374" s="4">
        <v>1</v>
      </c>
      <c r="AC374" s="12">
        <f>SUMPRODUCT(Table13[[#This Row],[SibSp]:[Ones]],$R$4:$AA$4)</f>
        <v>0.17350073060994953</v>
      </c>
      <c r="AD374" s="11">
        <f>(AC374-Table13[[#This Row],[Survived]])^2</f>
        <v>3.0102503522186276E-2</v>
      </c>
      <c r="AE374" s="11"/>
    </row>
    <row r="375" spans="1:31" x14ac:dyDescent="0.25">
      <c r="A375" s="4">
        <v>0</v>
      </c>
      <c r="B375" s="4" t="s">
        <v>9</v>
      </c>
      <c r="C375" s="4">
        <v>3</v>
      </c>
      <c r="D375" s="4" t="s">
        <v>8</v>
      </c>
      <c r="E375" s="4">
        <v>38</v>
      </c>
      <c r="F375" s="5">
        <v>7.05</v>
      </c>
      <c r="G375" s="4">
        <v>0</v>
      </c>
      <c r="H375" s="4">
        <v>0</v>
      </c>
      <c r="I375" s="11">
        <f>Table13[[#This Row],[Age]]/$E$1</f>
        <v>0.47499999999999998</v>
      </c>
      <c r="J375" s="11">
        <f>LOG10(Table13[[#This Row],[Fare]]+1)</f>
        <v>0.90579588036786851</v>
      </c>
      <c r="K375" s="4">
        <f>IF(Table13[[#This Row],[Pclass]]=1,1,0)</f>
        <v>0</v>
      </c>
      <c r="L375" s="4">
        <f>IF(Table13[[#This Row],[Pclass]]=2,1,0)</f>
        <v>0</v>
      </c>
      <c r="M375" s="4">
        <f>IF(Table13[[#This Row],[Embarked]]="S",1,0)</f>
        <v>1</v>
      </c>
      <c r="N375" s="4">
        <f>IF(Table13[[#This Row],[Embarked]]="C",1,0)</f>
        <v>0</v>
      </c>
      <c r="O375" s="4">
        <f>IF(Table13[[#This Row],[Sex]]="male",1,0)</f>
        <v>1</v>
      </c>
      <c r="P375" s="4">
        <v>1</v>
      </c>
      <c r="AC375" s="12">
        <f>SUMPRODUCT(Table13[[#This Row],[SibSp]:[Ones]],$R$4:$AA$4)</f>
        <v>4.2960252398654419E-2</v>
      </c>
      <c r="AD375" s="11">
        <f>(AC375-Table13[[#This Row],[Survived]])^2</f>
        <v>1.8455832861560928E-3</v>
      </c>
      <c r="AE375" s="11"/>
    </row>
    <row r="376" spans="1:31" x14ac:dyDescent="0.25">
      <c r="A376" s="4">
        <v>0</v>
      </c>
      <c r="B376" s="4" t="s">
        <v>9</v>
      </c>
      <c r="C376" s="4">
        <v>1</v>
      </c>
      <c r="D376" s="4" t="s">
        <v>8</v>
      </c>
      <c r="E376" s="4">
        <v>56</v>
      </c>
      <c r="F376" s="5">
        <v>26.55</v>
      </c>
      <c r="G376" s="4">
        <v>0</v>
      </c>
      <c r="H376" s="4">
        <v>0</v>
      </c>
      <c r="I376" s="11">
        <f>Table13[[#This Row],[Age]]/$E$1</f>
        <v>0.7</v>
      </c>
      <c r="J376" s="11">
        <f>LOG10(Table13[[#This Row],[Fare]]+1)</f>
        <v>1.4401216031878039</v>
      </c>
      <c r="K376" s="4">
        <f>IF(Table13[[#This Row],[Pclass]]=1,1,0)</f>
        <v>1</v>
      </c>
      <c r="L376" s="4">
        <f>IF(Table13[[#This Row],[Pclass]]=2,1,0)</f>
        <v>0</v>
      </c>
      <c r="M376" s="4">
        <f>IF(Table13[[#This Row],[Embarked]]="S",1,0)</f>
        <v>1</v>
      </c>
      <c r="N376" s="4">
        <f>IF(Table13[[#This Row],[Embarked]]="C",1,0)</f>
        <v>0</v>
      </c>
      <c r="O376" s="4">
        <f>IF(Table13[[#This Row],[Sex]]="male",1,0)</f>
        <v>1</v>
      </c>
      <c r="P376" s="4">
        <v>1</v>
      </c>
      <c r="AC376" s="12">
        <f>SUMPRODUCT(Table13[[#This Row],[SibSp]:[Ones]],$R$4:$AA$4)</f>
        <v>0.30638454443995988</v>
      </c>
      <c r="AD376" s="11">
        <f>(AC376-Table13[[#This Row],[Survived]])^2</f>
        <v>9.3871489071681746E-2</v>
      </c>
      <c r="AE376" s="11"/>
    </row>
    <row r="377" spans="1:31" x14ac:dyDescent="0.25">
      <c r="A377" s="4">
        <v>1</v>
      </c>
      <c r="B377" s="4" t="s">
        <v>11</v>
      </c>
      <c r="C377" s="4">
        <v>3</v>
      </c>
      <c r="D377" s="4" t="s">
        <v>10</v>
      </c>
      <c r="E377" s="4">
        <v>0.75</v>
      </c>
      <c r="F377" s="5">
        <v>19.258299999999998</v>
      </c>
      <c r="G377" s="4">
        <v>2</v>
      </c>
      <c r="H377" s="4">
        <v>1</v>
      </c>
      <c r="I377" s="11">
        <f>Table13[[#This Row],[Age]]/$E$1</f>
        <v>9.3749999999999997E-3</v>
      </c>
      <c r="J377" s="11">
        <f>LOG10(Table13[[#This Row],[Fare]]+1)</f>
        <v>1.3066029982011584</v>
      </c>
      <c r="K377" s="4">
        <f>IF(Table13[[#This Row],[Pclass]]=1,1,0)</f>
        <v>0</v>
      </c>
      <c r="L377" s="4">
        <f>IF(Table13[[#This Row],[Pclass]]=2,1,0)</f>
        <v>0</v>
      </c>
      <c r="M377" s="4">
        <f>IF(Table13[[#This Row],[Embarked]]="S",1,0)</f>
        <v>0</v>
      </c>
      <c r="N377" s="4">
        <f>IF(Table13[[#This Row],[Embarked]]="C",1,0)</f>
        <v>1</v>
      </c>
      <c r="O377" s="4">
        <f>IF(Table13[[#This Row],[Sex]]="male",1,0)</f>
        <v>0</v>
      </c>
      <c r="P377" s="4">
        <v>1</v>
      </c>
      <c r="AC377" s="12">
        <f>SUMPRODUCT(Table13[[#This Row],[SibSp]:[Ones]],$R$4:$AA$4)</f>
        <v>0.7263147539692616</v>
      </c>
      <c r="AD377" s="11">
        <f>(AC377-Table13[[#This Row],[Survived]])^2</f>
        <v>7.490361389490581E-2</v>
      </c>
      <c r="AE377" s="11"/>
    </row>
    <row r="378" spans="1:31" x14ac:dyDescent="0.25">
      <c r="A378" s="4">
        <v>0</v>
      </c>
      <c r="B378" s="4" t="s">
        <v>9</v>
      </c>
      <c r="C378" s="4">
        <v>3</v>
      </c>
      <c r="D378" s="4" t="s">
        <v>8</v>
      </c>
      <c r="E378" s="4">
        <v>38</v>
      </c>
      <c r="F378" s="5">
        <v>8.6624999999999996</v>
      </c>
      <c r="G378" s="4">
        <v>0</v>
      </c>
      <c r="H378" s="4">
        <v>0</v>
      </c>
      <c r="I378" s="11">
        <f>Table13[[#This Row],[Age]]/$E$1</f>
        <v>0.47499999999999998</v>
      </c>
      <c r="J378" s="11">
        <f>LOG10(Table13[[#This Row],[Fare]]+1)</f>
        <v>0.98508950692638131</v>
      </c>
      <c r="K378" s="4">
        <f>IF(Table13[[#This Row],[Pclass]]=1,1,0)</f>
        <v>0</v>
      </c>
      <c r="L378" s="4">
        <f>IF(Table13[[#This Row],[Pclass]]=2,1,0)</f>
        <v>0</v>
      </c>
      <c r="M378" s="4">
        <f>IF(Table13[[#This Row],[Embarked]]="S",1,0)</f>
        <v>1</v>
      </c>
      <c r="N378" s="4">
        <f>IF(Table13[[#This Row],[Embarked]]="C",1,0)</f>
        <v>0</v>
      </c>
      <c r="O378" s="4">
        <f>IF(Table13[[#This Row],[Sex]]="male",1,0)</f>
        <v>1</v>
      </c>
      <c r="P378" s="4">
        <v>1</v>
      </c>
      <c r="AC378" s="12">
        <f>SUMPRODUCT(Table13[[#This Row],[SibSp]:[Ones]],$R$4:$AA$4)</f>
        <v>4.6825660709632011E-2</v>
      </c>
      <c r="AD378" s="11">
        <f>(AC378-Table13[[#This Row],[Survived]])^2</f>
        <v>2.1926425008935752E-3</v>
      </c>
      <c r="AE378" s="11"/>
    </row>
    <row r="379" spans="1:31" x14ac:dyDescent="0.25">
      <c r="A379" s="4">
        <v>1</v>
      </c>
      <c r="B379" s="4" t="s">
        <v>9</v>
      </c>
      <c r="C379" s="4">
        <v>2</v>
      </c>
      <c r="D379" s="4" t="s">
        <v>10</v>
      </c>
      <c r="E379" s="4">
        <v>33</v>
      </c>
      <c r="F379" s="5">
        <v>27.75</v>
      </c>
      <c r="G379" s="4">
        <v>1</v>
      </c>
      <c r="H379" s="4">
        <v>2</v>
      </c>
      <c r="I379" s="11">
        <f>Table13[[#This Row],[Age]]/$E$1</f>
        <v>0.41249999999999998</v>
      </c>
      <c r="J379" s="11">
        <f>LOG10(Table13[[#This Row],[Fare]]+1)</f>
        <v>1.4586378490256493</v>
      </c>
      <c r="K379" s="4">
        <f>IF(Table13[[#This Row],[Pclass]]=1,1,0)</f>
        <v>0</v>
      </c>
      <c r="L379" s="4">
        <f>IF(Table13[[#This Row],[Pclass]]=2,1,0)</f>
        <v>1</v>
      </c>
      <c r="M379" s="4">
        <f>IF(Table13[[#This Row],[Embarked]]="S",1,0)</f>
        <v>1</v>
      </c>
      <c r="N379" s="4">
        <f>IF(Table13[[#This Row],[Embarked]]="C",1,0)</f>
        <v>0</v>
      </c>
      <c r="O379" s="4">
        <f>IF(Table13[[#This Row],[Sex]]="male",1,0)</f>
        <v>0</v>
      </c>
      <c r="P379" s="4">
        <v>1</v>
      </c>
      <c r="AC379" s="12">
        <f>SUMPRODUCT(Table13[[#This Row],[SibSp]:[Ones]],$R$4:$AA$4)</f>
        <v>0.68503184050098054</v>
      </c>
      <c r="AD379" s="11">
        <f>(AC379-Table13[[#This Row],[Survived]])^2</f>
        <v>9.9204941498199764E-2</v>
      </c>
      <c r="AE379" s="11"/>
    </row>
    <row r="380" spans="1:31" x14ac:dyDescent="0.25">
      <c r="A380" s="4">
        <v>1</v>
      </c>
      <c r="B380" s="4" t="s">
        <v>11</v>
      </c>
      <c r="C380" s="4">
        <v>2</v>
      </c>
      <c r="D380" s="4" t="s">
        <v>10</v>
      </c>
      <c r="E380" s="4">
        <v>23</v>
      </c>
      <c r="F380" s="5">
        <v>13.791700000000001</v>
      </c>
      <c r="G380" s="4">
        <v>0</v>
      </c>
      <c r="H380" s="4">
        <v>0</v>
      </c>
      <c r="I380" s="11">
        <f>Table13[[#This Row],[Age]]/$E$1</f>
        <v>0.28749999999999998</v>
      </c>
      <c r="J380" s="11">
        <f>LOG10(Table13[[#This Row],[Fare]]+1)</f>
        <v>1.1700180900341755</v>
      </c>
      <c r="K380" s="4">
        <f>IF(Table13[[#This Row],[Pclass]]=1,1,0)</f>
        <v>0</v>
      </c>
      <c r="L380" s="4">
        <f>IF(Table13[[#This Row],[Pclass]]=2,1,0)</f>
        <v>1</v>
      </c>
      <c r="M380" s="4">
        <f>IF(Table13[[#This Row],[Embarked]]="S",1,0)</f>
        <v>0</v>
      </c>
      <c r="N380" s="4">
        <f>IF(Table13[[#This Row],[Embarked]]="C",1,0)</f>
        <v>1</v>
      </c>
      <c r="O380" s="4">
        <f>IF(Table13[[#This Row],[Sex]]="male",1,0)</f>
        <v>0</v>
      </c>
      <c r="P380" s="4">
        <v>1</v>
      </c>
      <c r="AC380" s="12">
        <f>SUMPRODUCT(Table13[[#This Row],[SibSp]:[Ones]],$R$4:$AA$4)</f>
        <v>0.88386023451605633</v>
      </c>
      <c r="AD380" s="11">
        <f>(AC380-Table13[[#This Row],[Survived]])^2</f>
        <v>1.3488445126665433E-2</v>
      </c>
      <c r="AE380" s="11"/>
    </row>
    <row r="381" spans="1:31" x14ac:dyDescent="0.25">
      <c r="A381" s="4">
        <v>0</v>
      </c>
      <c r="B381" s="4" t="s">
        <v>9</v>
      </c>
      <c r="C381" s="4">
        <v>3</v>
      </c>
      <c r="D381" s="4" t="s">
        <v>10</v>
      </c>
      <c r="E381" s="4">
        <v>22</v>
      </c>
      <c r="F381" s="5">
        <v>9.8375000000000004</v>
      </c>
      <c r="G381" s="4">
        <v>0</v>
      </c>
      <c r="H381" s="4">
        <v>0</v>
      </c>
      <c r="I381" s="11">
        <f>Table13[[#This Row],[Age]]/$E$1</f>
        <v>0.27500000000000002</v>
      </c>
      <c r="J381" s="11">
        <f>LOG10(Table13[[#This Row],[Fare]]+1)</f>
        <v>1.0349291104842666</v>
      </c>
      <c r="K381" s="4">
        <f>IF(Table13[[#This Row],[Pclass]]=1,1,0)</f>
        <v>0</v>
      </c>
      <c r="L381" s="4">
        <f>IF(Table13[[#This Row],[Pclass]]=2,1,0)</f>
        <v>0</v>
      </c>
      <c r="M381" s="4">
        <f>IF(Table13[[#This Row],[Embarked]]="S",1,0)</f>
        <v>1</v>
      </c>
      <c r="N381" s="4">
        <f>IF(Table13[[#This Row],[Embarked]]="C",1,0)</f>
        <v>0</v>
      </c>
      <c r="O381" s="4">
        <f>IF(Table13[[#This Row],[Sex]]="male",1,0)</f>
        <v>0</v>
      </c>
      <c r="P381" s="4">
        <v>1</v>
      </c>
      <c r="AC381" s="12">
        <f>SUMPRODUCT(Table13[[#This Row],[SibSp]:[Ones]],$R$4:$AA$4)</f>
        <v>0.63474238046373466</v>
      </c>
      <c r="AD381" s="11">
        <f>(AC381-Table13[[#This Row],[Survived]])^2</f>
        <v>0.40289788955676847</v>
      </c>
      <c r="AE381" s="11"/>
    </row>
    <row r="382" spans="1:31" x14ac:dyDescent="0.25">
      <c r="A382" s="4">
        <v>0</v>
      </c>
      <c r="B382" s="4" t="s">
        <v>9</v>
      </c>
      <c r="C382" s="4">
        <v>2</v>
      </c>
      <c r="D382" s="4" t="s">
        <v>8</v>
      </c>
      <c r="E382" s="4">
        <v>34</v>
      </c>
      <c r="F382" s="5">
        <v>21</v>
      </c>
      <c r="G382" s="4">
        <v>1</v>
      </c>
      <c r="H382" s="4">
        <v>0</v>
      </c>
      <c r="I382" s="11">
        <f>Table13[[#This Row],[Age]]/$E$1</f>
        <v>0.42499999999999999</v>
      </c>
      <c r="J382" s="11">
        <f>LOG10(Table13[[#This Row],[Fare]]+1)</f>
        <v>1.3424226808222062</v>
      </c>
      <c r="K382" s="4">
        <f>IF(Table13[[#This Row],[Pclass]]=1,1,0)</f>
        <v>0</v>
      </c>
      <c r="L382" s="4">
        <f>IF(Table13[[#This Row],[Pclass]]=2,1,0)</f>
        <v>1</v>
      </c>
      <c r="M382" s="4">
        <f>IF(Table13[[#This Row],[Embarked]]="S",1,0)</f>
        <v>1</v>
      </c>
      <c r="N382" s="4">
        <f>IF(Table13[[#This Row],[Embarked]]="C",1,0)</f>
        <v>0</v>
      </c>
      <c r="O382" s="4">
        <f>IF(Table13[[#This Row],[Sex]]="male",1,0)</f>
        <v>1</v>
      </c>
      <c r="P382" s="4">
        <v>1</v>
      </c>
      <c r="AC382" s="12">
        <f>SUMPRODUCT(Table13[[#This Row],[SibSp]:[Ones]],$R$4:$AA$4)</f>
        <v>0.21775470324227297</v>
      </c>
      <c r="AD382" s="11">
        <f>(AC382-Table13[[#This Row],[Survived]])^2</f>
        <v>4.741711078413037E-2</v>
      </c>
      <c r="AE382" s="11"/>
    </row>
    <row r="383" spans="1:31" x14ac:dyDescent="0.25">
      <c r="A383" s="4">
        <v>0</v>
      </c>
      <c r="B383" s="4" t="s">
        <v>9</v>
      </c>
      <c r="C383" s="4">
        <v>3</v>
      </c>
      <c r="D383" s="4" t="s">
        <v>8</v>
      </c>
      <c r="E383" s="4">
        <v>29</v>
      </c>
      <c r="F383" s="5">
        <v>7.0457999999999998</v>
      </c>
      <c r="G383" s="4">
        <v>1</v>
      </c>
      <c r="H383" s="4">
        <v>0</v>
      </c>
      <c r="I383" s="11">
        <f>Table13[[#This Row],[Age]]/$E$1</f>
        <v>0.36249999999999999</v>
      </c>
      <c r="J383" s="11">
        <f>LOG10(Table13[[#This Row],[Fare]]+1)</f>
        <v>0.90556923281193558</v>
      </c>
      <c r="K383" s="4">
        <f>IF(Table13[[#This Row],[Pclass]]=1,1,0)</f>
        <v>0</v>
      </c>
      <c r="L383" s="4">
        <f>IF(Table13[[#This Row],[Pclass]]=2,1,0)</f>
        <v>0</v>
      </c>
      <c r="M383" s="4">
        <f>IF(Table13[[#This Row],[Embarked]]="S",1,0)</f>
        <v>1</v>
      </c>
      <c r="N383" s="4">
        <f>IF(Table13[[#This Row],[Embarked]]="C",1,0)</f>
        <v>0</v>
      </c>
      <c r="O383" s="4">
        <f>IF(Table13[[#This Row],[Sex]]="male",1,0)</f>
        <v>1</v>
      </c>
      <c r="P383" s="4">
        <v>1</v>
      </c>
      <c r="AC383" s="12">
        <f>SUMPRODUCT(Table13[[#This Row],[SibSp]:[Ones]],$R$4:$AA$4)</f>
        <v>4.5627333739521214E-2</v>
      </c>
      <c r="AD383" s="11">
        <f>(AC383-Table13[[#This Row],[Survived]])^2</f>
        <v>2.081853584177651E-3</v>
      </c>
      <c r="AE383" s="11"/>
    </row>
    <row r="384" spans="1:31" x14ac:dyDescent="0.25">
      <c r="A384" s="4">
        <v>0</v>
      </c>
      <c r="B384" s="4" t="s">
        <v>9</v>
      </c>
      <c r="C384" s="4">
        <v>3</v>
      </c>
      <c r="D384" s="4" t="s">
        <v>8</v>
      </c>
      <c r="E384" s="4">
        <v>22</v>
      </c>
      <c r="F384" s="5">
        <v>7.5208000000000004</v>
      </c>
      <c r="G384" s="4">
        <v>0</v>
      </c>
      <c r="H384" s="4">
        <v>0</v>
      </c>
      <c r="I384" s="11">
        <f>Table13[[#This Row],[Age]]/$E$1</f>
        <v>0.27500000000000002</v>
      </c>
      <c r="J384" s="11">
        <f>LOG10(Table13[[#This Row],[Fare]]+1)</f>
        <v>0.93048037167691311</v>
      </c>
      <c r="K384" s="4">
        <f>IF(Table13[[#This Row],[Pclass]]=1,1,0)</f>
        <v>0</v>
      </c>
      <c r="L384" s="4">
        <f>IF(Table13[[#This Row],[Pclass]]=2,1,0)</f>
        <v>0</v>
      </c>
      <c r="M384" s="4">
        <f>IF(Table13[[#This Row],[Embarked]]="S",1,0)</f>
        <v>1</v>
      </c>
      <c r="N384" s="4">
        <f>IF(Table13[[#This Row],[Embarked]]="C",1,0)</f>
        <v>0</v>
      </c>
      <c r="O384" s="4">
        <f>IF(Table13[[#This Row],[Sex]]="male",1,0)</f>
        <v>1</v>
      </c>
      <c r="P384" s="4">
        <v>1</v>
      </c>
      <c r="AC384" s="12">
        <f>SUMPRODUCT(Table13[[#This Row],[SibSp]:[Ones]],$R$4:$AA$4)</f>
        <v>0.14658554035115179</v>
      </c>
      <c r="AD384" s="11">
        <f>(AC384-Table13[[#This Row],[Survived]])^2</f>
        <v>2.1487320640039151E-2</v>
      </c>
      <c r="AE384" s="11"/>
    </row>
    <row r="385" spans="1:31" x14ac:dyDescent="0.25">
      <c r="A385" s="4">
        <v>1</v>
      </c>
      <c r="B385" s="4" t="s">
        <v>9</v>
      </c>
      <c r="C385" s="4">
        <v>3</v>
      </c>
      <c r="D385" s="4" t="s">
        <v>10</v>
      </c>
      <c r="E385" s="4">
        <v>2</v>
      </c>
      <c r="F385" s="5">
        <v>12.2875</v>
      </c>
      <c r="G385" s="4">
        <v>0</v>
      </c>
      <c r="H385" s="4">
        <v>1</v>
      </c>
      <c r="I385" s="11">
        <f>Table13[[#This Row],[Age]]/$E$1</f>
        <v>2.5000000000000001E-2</v>
      </c>
      <c r="J385" s="11">
        <f>LOG10(Table13[[#This Row],[Fare]]+1)</f>
        <v>1.1234432775313532</v>
      </c>
      <c r="K385" s="4">
        <f>IF(Table13[[#This Row],[Pclass]]=1,1,0)</f>
        <v>0</v>
      </c>
      <c r="L385" s="4">
        <f>IF(Table13[[#This Row],[Pclass]]=2,1,0)</f>
        <v>0</v>
      </c>
      <c r="M385" s="4">
        <f>IF(Table13[[#This Row],[Embarked]]="S",1,0)</f>
        <v>1</v>
      </c>
      <c r="N385" s="4">
        <f>IF(Table13[[#This Row],[Embarked]]="C",1,0)</f>
        <v>0</v>
      </c>
      <c r="O385" s="4">
        <f>IF(Table13[[#This Row],[Sex]]="male",1,0)</f>
        <v>0</v>
      </c>
      <c r="P385" s="4">
        <v>1</v>
      </c>
      <c r="AC385" s="12">
        <f>SUMPRODUCT(Table13[[#This Row],[SibSp]:[Ones]],$R$4:$AA$4)</f>
        <v>0.75315739837834927</v>
      </c>
      <c r="AD385" s="11">
        <f>(AC385-Table13[[#This Row],[Survived]])^2</f>
        <v>6.0931269975344968E-2</v>
      </c>
      <c r="AE385" s="11"/>
    </row>
    <row r="386" spans="1:31" x14ac:dyDescent="0.25">
      <c r="A386" s="4">
        <v>0</v>
      </c>
      <c r="B386" s="4" t="s">
        <v>9</v>
      </c>
      <c r="C386" s="4">
        <v>3</v>
      </c>
      <c r="D386" s="4" t="s">
        <v>8</v>
      </c>
      <c r="E386" s="4">
        <v>9</v>
      </c>
      <c r="F386" s="5">
        <v>46.9</v>
      </c>
      <c r="G386" s="4">
        <v>5</v>
      </c>
      <c r="H386" s="4">
        <v>2</v>
      </c>
      <c r="I386" s="11">
        <f>Table13[[#This Row],[Age]]/$E$1</f>
        <v>0.1125</v>
      </c>
      <c r="J386" s="11">
        <f>LOG10(Table13[[#This Row],[Fare]]+1)</f>
        <v>1.6803355134145632</v>
      </c>
      <c r="K386" s="4">
        <f>IF(Table13[[#This Row],[Pclass]]=1,1,0)</f>
        <v>0</v>
      </c>
      <c r="L386" s="4">
        <f>IF(Table13[[#This Row],[Pclass]]=2,1,0)</f>
        <v>0</v>
      </c>
      <c r="M386" s="4">
        <f>IF(Table13[[#This Row],[Embarked]]="S",1,0)</f>
        <v>1</v>
      </c>
      <c r="N386" s="4">
        <f>IF(Table13[[#This Row],[Embarked]]="C",1,0)</f>
        <v>0</v>
      </c>
      <c r="O386" s="4">
        <f>IF(Table13[[#This Row],[Sex]]="male",1,0)</f>
        <v>1</v>
      </c>
      <c r="P386" s="4">
        <v>1</v>
      </c>
      <c r="AC386" s="12">
        <f>SUMPRODUCT(Table13[[#This Row],[SibSp]:[Ones]],$R$4:$AA$4)</f>
        <v>-3.6168447994328945E-2</v>
      </c>
      <c r="AD386" s="11">
        <f>(AC386-Table13[[#This Row],[Survived]])^2</f>
        <v>1.3081566303184775E-3</v>
      </c>
      <c r="AE386" s="11"/>
    </row>
    <row r="387" spans="1:31" x14ac:dyDescent="0.25">
      <c r="A387" s="4">
        <v>0</v>
      </c>
      <c r="B387" s="4" t="s">
        <v>9</v>
      </c>
      <c r="C387" s="4">
        <v>3</v>
      </c>
      <c r="D387" s="4" t="s">
        <v>8</v>
      </c>
      <c r="E387" s="4">
        <v>50</v>
      </c>
      <c r="F387" s="5">
        <v>8.0500000000000007</v>
      </c>
      <c r="G387" s="4">
        <v>0</v>
      </c>
      <c r="H387" s="4">
        <v>0</v>
      </c>
      <c r="I387" s="11">
        <f>Table13[[#This Row],[Age]]/$E$1</f>
        <v>0.625</v>
      </c>
      <c r="J387" s="11">
        <f>LOG10(Table13[[#This Row],[Fare]]+1)</f>
        <v>0.9566485792052033</v>
      </c>
      <c r="K387" s="4">
        <f>IF(Table13[[#This Row],[Pclass]]=1,1,0)</f>
        <v>0</v>
      </c>
      <c r="L387" s="4">
        <f>IF(Table13[[#This Row],[Pclass]]=2,1,0)</f>
        <v>0</v>
      </c>
      <c r="M387" s="4">
        <f>IF(Table13[[#This Row],[Embarked]]="S",1,0)</f>
        <v>1</v>
      </c>
      <c r="N387" s="4">
        <f>IF(Table13[[#This Row],[Embarked]]="C",1,0)</f>
        <v>0</v>
      </c>
      <c r="O387" s="4">
        <f>IF(Table13[[#This Row],[Sex]]="male",1,0)</f>
        <v>1</v>
      </c>
      <c r="P387" s="4">
        <v>1</v>
      </c>
      <c r="AC387" s="12">
        <f>SUMPRODUCT(Table13[[#This Row],[SibSp]:[Ones]],$R$4:$AA$4)</f>
        <v>-3.1377254238501684E-2</v>
      </c>
      <c r="AD387" s="11">
        <f>(AC387-Table13[[#This Row],[Survived]])^2</f>
        <v>9.8453208354757184E-4</v>
      </c>
      <c r="AE387" s="11"/>
    </row>
    <row r="388" spans="1:31" x14ac:dyDescent="0.25">
      <c r="A388" s="4">
        <v>1</v>
      </c>
      <c r="B388" s="4" t="s">
        <v>9</v>
      </c>
      <c r="C388" s="4">
        <v>3</v>
      </c>
      <c r="D388" s="4" t="s">
        <v>10</v>
      </c>
      <c r="E388" s="4">
        <v>63</v>
      </c>
      <c r="F388" s="5">
        <v>9.5875000000000004</v>
      </c>
      <c r="G388" s="4">
        <v>0</v>
      </c>
      <c r="H388" s="4">
        <v>0</v>
      </c>
      <c r="I388" s="11">
        <f>Table13[[#This Row],[Age]]/$E$1</f>
        <v>0.78749999999999998</v>
      </c>
      <c r="J388" s="11">
        <f>LOG10(Table13[[#This Row],[Fare]]+1)</f>
        <v>1.0247934233387634</v>
      </c>
      <c r="K388" s="4">
        <f>IF(Table13[[#This Row],[Pclass]]=1,1,0)</f>
        <v>0</v>
      </c>
      <c r="L388" s="4">
        <f>IF(Table13[[#This Row],[Pclass]]=2,1,0)</f>
        <v>0</v>
      </c>
      <c r="M388" s="4">
        <f>IF(Table13[[#This Row],[Embarked]]="S",1,0)</f>
        <v>1</v>
      </c>
      <c r="N388" s="4">
        <f>IF(Table13[[#This Row],[Embarked]]="C",1,0)</f>
        <v>0</v>
      </c>
      <c r="O388" s="4">
        <f>IF(Table13[[#This Row],[Sex]]="male",1,0)</f>
        <v>0</v>
      </c>
      <c r="P388" s="4">
        <v>1</v>
      </c>
      <c r="AC388" s="12">
        <f>SUMPRODUCT(Table13[[#This Row],[SibSp]:[Ones]],$R$4:$AA$4)</f>
        <v>0.37179199378229111</v>
      </c>
      <c r="AD388" s="11">
        <f>(AC388-Table13[[#This Row],[Survived]])^2</f>
        <v>0.39464529907602897</v>
      </c>
      <c r="AE388" s="11"/>
    </row>
    <row r="389" spans="1:31" x14ac:dyDescent="0.25">
      <c r="A389" s="4">
        <v>1</v>
      </c>
      <c r="B389" s="4" t="s">
        <v>11</v>
      </c>
      <c r="C389" s="4">
        <v>1</v>
      </c>
      <c r="D389" s="4" t="s">
        <v>8</v>
      </c>
      <c r="E389" s="4">
        <v>25</v>
      </c>
      <c r="F389" s="5">
        <v>91.0792</v>
      </c>
      <c r="G389" s="4">
        <v>1</v>
      </c>
      <c r="H389" s="4">
        <v>0</v>
      </c>
      <c r="I389" s="11">
        <f>Table13[[#This Row],[Age]]/$E$1</f>
        <v>0.3125</v>
      </c>
      <c r="J389" s="11">
        <f>LOG10(Table13[[#This Row],[Fare]]+1)</f>
        <v>1.9641615374126258</v>
      </c>
      <c r="K389" s="4">
        <f>IF(Table13[[#This Row],[Pclass]]=1,1,0)</f>
        <v>1</v>
      </c>
      <c r="L389" s="4">
        <f>IF(Table13[[#This Row],[Pclass]]=2,1,0)</f>
        <v>0</v>
      </c>
      <c r="M389" s="4">
        <f>IF(Table13[[#This Row],[Embarked]]="S",1,0)</f>
        <v>0</v>
      </c>
      <c r="N389" s="4">
        <f>IF(Table13[[#This Row],[Embarked]]="C",1,0)</f>
        <v>1</v>
      </c>
      <c r="O389" s="4">
        <f>IF(Table13[[#This Row],[Sex]]="male",1,0)</f>
        <v>1</v>
      </c>
      <c r="P389" s="4">
        <v>1</v>
      </c>
      <c r="AC389" s="12">
        <f>SUMPRODUCT(Table13[[#This Row],[SibSp]:[Ones]],$R$4:$AA$4)</f>
        <v>0.54153421259384849</v>
      </c>
      <c r="AD389" s="11">
        <f>(AC389-Table13[[#This Row],[Survived]])^2</f>
        <v>0.21019087822194252</v>
      </c>
      <c r="AE389" s="11"/>
    </row>
    <row r="390" spans="1:31" x14ac:dyDescent="0.25">
      <c r="A390" s="4">
        <v>1</v>
      </c>
      <c r="B390" s="4" t="s">
        <v>9</v>
      </c>
      <c r="C390" s="4">
        <v>1</v>
      </c>
      <c r="D390" s="4" t="s">
        <v>10</v>
      </c>
      <c r="E390" s="4">
        <v>35</v>
      </c>
      <c r="F390" s="5">
        <v>90</v>
      </c>
      <c r="G390" s="4">
        <v>1</v>
      </c>
      <c r="H390" s="4">
        <v>0</v>
      </c>
      <c r="I390" s="11">
        <f>Table13[[#This Row],[Age]]/$E$1</f>
        <v>0.4375</v>
      </c>
      <c r="J390" s="11">
        <f>LOG10(Table13[[#This Row],[Fare]]+1)</f>
        <v>1.9590413923210936</v>
      </c>
      <c r="K390" s="4">
        <f>IF(Table13[[#This Row],[Pclass]]=1,1,0)</f>
        <v>1</v>
      </c>
      <c r="L390" s="4">
        <f>IF(Table13[[#This Row],[Pclass]]=2,1,0)</f>
        <v>0</v>
      </c>
      <c r="M390" s="4">
        <f>IF(Table13[[#This Row],[Embarked]]="S",1,0)</f>
        <v>1</v>
      </c>
      <c r="N390" s="4">
        <f>IF(Table13[[#This Row],[Embarked]]="C",1,0)</f>
        <v>0</v>
      </c>
      <c r="O390" s="4">
        <f>IF(Table13[[#This Row],[Sex]]="male",1,0)</f>
        <v>0</v>
      </c>
      <c r="P390" s="4">
        <v>1</v>
      </c>
      <c r="AC390" s="12">
        <f>SUMPRODUCT(Table13[[#This Row],[SibSp]:[Ones]],$R$4:$AA$4)</f>
        <v>0.8942406385555759</v>
      </c>
      <c r="AD390" s="11">
        <f>(AC390-Table13[[#This Row],[Survived]])^2</f>
        <v>1.118504253313234E-2</v>
      </c>
      <c r="AE390" s="11"/>
    </row>
    <row r="391" spans="1:31" x14ac:dyDescent="0.25">
      <c r="A391" s="4">
        <v>0</v>
      </c>
      <c r="B391" s="4" t="s">
        <v>11</v>
      </c>
      <c r="C391" s="4">
        <v>1</v>
      </c>
      <c r="D391" s="4" t="s">
        <v>8</v>
      </c>
      <c r="E391" s="4">
        <v>58</v>
      </c>
      <c r="F391" s="5">
        <v>29.7</v>
      </c>
      <c r="G391" s="4">
        <v>0</v>
      </c>
      <c r="H391" s="4">
        <v>0</v>
      </c>
      <c r="I391" s="11">
        <f>Table13[[#This Row],[Age]]/$E$1</f>
        <v>0.72499999999999998</v>
      </c>
      <c r="J391" s="11">
        <f>LOG10(Table13[[#This Row],[Fare]]+1)</f>
        <v>1.4871383754771865</v>
      </c>
      <c r="K391" s="4">
        <f>IF(Table13[[#This Row],[Pclass]]=1,1,0)</f>
        <v>1</v>
      </c>
      <c r="L391" s="4">
        <f>IF(Table13[[#This Row],[Pclass]]=2,1,0)</f>
        <v>0</v>
      </c>
      <c r="M391" s="4">
        <f>IF(Table13[[#This Row],[Embarked]]="S",1,0)</f>
        <v>0</v>
      </c>
      <c r="N391" s="4">
        <f>IF(Table13[[#This Row],[Embarked]]="C",1,0)</f>
        <v>1</v>
      </c>
      <c r="O391" s="4">
        <f>IF(Table13[[#This Row],[Sex]]="male",1,0)</f>
        <v>1</v>
      </c>
      <c r="P391" s="4">
        <v>1</v>
      </c>
      <c r="AC391" s="12">
        <f>SUMPRODUCT(Table13[[#This Row],[SibSp]:[Ones]],$R$4:$AA$4)</f>
        <v>0.36196919053049703</v>
      </c>
      <c r="AD391" s="11">
        <f>(AC391-Table13[[#This Row],[Survived]])^2</f>
        <v>0.13102169489330326</v>
      </c>
      <c r="AE391" s="11"/>
    </row>
    <row r="392" spans="1:31" x14ac:dyDescent="0.25">
      <c r="A392" s="4">
        <v>0</v>
      </c>
      <c r="B392" s="4" t="s">
        <v>9</v>
      </c>
      <c r="C392" s="4">
        <v>3</v>
      </c>
      <c r="D392" s="4" t="s">
        <v>8</v>
      </c>
      <c r="E392" s="4">
        <v>30</v>
      </c>
      <c r="F392" s="5">
        <v>8.0500000000000007</v>
      </c>
      <c r="G392" s="4">
        <v>0</v>
      </c>
      <c r="H392" s="4">
        <v>0</v>
      </c>
      <c r="I392" s="11">
        <f>Table13[[#This Row],[Age]]/$E$1</f>
        <v>0.375</v>
      </c>
      <c r="J392" s="11">
        <f>LOG10(Table13[[#This Row],[Fare]]+1)</f>
        <v>0.9566485792052033</v>
      </c>
      <c r="K392" s="4">
        <f>IF(Table13[[#This Row],[Pclass]]=1,1,0)</f>
        <v>0</v>
      </c>
      <c r="L392" s="4">
        <f>IF(Table13[[#This Row],[Pclass]]=2,1,0)</f>
        <v>0</v>
      </c>
      <c r="M392" s="4">
        <f>IF(Table13[[#This Row],[Embarked]]="S",1,0)</f>
        <v>1</v>
      </c>
      <c r="N392" s="4">
        <f>IF(Table13[[#This Row],[Embarked]]="C",1,0)</f>
        <v>0</v>
      </c>
      <c r="O392" s="4">
        <f>IF(Table13[[#This Row],[Sex]]="male",1,0)</f>
        <v>1</v>
      </c>
      <c r="P392" s="4">
        <v>1</v>
      </c>
      <c r="AC392" s="12">
        <f>SUMPRODUCT(Table13[[#This Row],[SibSp]:[Ones]],$R$4:$AA$4)</f>
        <v>9.6650205211099571E-2</v>
      </c>
      <c r="AD392" s="11">
        <f>(AC392-Table13[[#This Row],[Survived]])^2</f>
        <v>9.3412621673476595E-3</v>
      </c>
      <c r="AE392" s="11"/>
    </row>
    <row r="393" spans="1:31" x14ac:dyDescent="0.25">
      <c r="A393" s="4">
        <v>1</v>
      </c>
      <c r="B393" s="4" t="s">
        <v>9</v>
      </c>
      <c r="C393" s="4">
        <v>3</v>
      </c>
      <c r="D393" s="4" t="s">
        <v>8</v>
      </c>
      <c r="E393" s="4">
        <v>9</v>
      </c>
      <c r="F393" s="5">
        <v>15.9</v>
      </c>
      <c r="G393" s="4">
        <v>1</v>
      </c>
      <c r="H393" s="4">
        <v>1</v>
      </c>
      <c r="I393" s="11">
        <f>Table13[[#This Row],[Age]]/$E$1</f>
        <v>0.1125</v>
      </c>
      <c r="J393" s="11">
        <f>LOG10(Table13[[#This Row],[Fare]]+1)</f>
        <v>1.2278867046136734</v>
      </c>
      <c r="K393" s="4">
        <f>IF(Table13[[#This Row],[Pclass]]=1,1,0)</f>
        <v>0</v>
      </c>
      <c r="L393" s="4">
        <f>IF(Table13[[#This Row],[Pclass]]=2,1,0)</f>
        <v>0</v>
      </c>
      <c r="M393" s="4">
        <f>IF(Table13[[#This Row],[Embarked]]="S",1,0)</f>
        <v>1</v>
      </c>
      <c r="N393" s="4">
        <f>IF(Table13[[#This Row],[Embarked]]="C",1,0)</f>
        <v>0</v>
      </c>
      <c r="O393" s="4">
        <f>IF(Table13[[#This Row],[Sex]]="male",1,0)</f>
        <v>1</v>
      </c>
      <c r="P393" s="4">
        <v>1</v>
      </c>
      <c r="AC393" s="12">
        <f>SUMPRODUCT(Table13[[#This Row],[SibSp]:[Ones]],$R$4:$AA$4)</f>
        <v>0.1754398028309434</v>
      </c>
      <c r="AD393" s="11">
        <f>(AC393-Table13[[#This Row],[Survived]])^2</f>
        <v>0.6798995187554735</v>
      </c>
      <c r="AE393" s="11"/>
    </row>
    <row r="394" spans="1:31" x14ac:dyDescent="0.25">
      <c r="A394" s="4">
        <v>0</v>
      </c>
      <c r="B394" s="4" t="s">
        <v>9</v>
      </c>
      <c r="C394" s="4">
        <v>3</v>
      </c>
      <c r="D394" s="4" t="s">
        <v>8</v>
      </c>
      <c r="E394" s="4">
        <v>21</v>
      </c>
      <c r="F394" s="5">
        <v>7.25</v>
      </c>
      <c r="G394" s="4">
        <v>0</v>
      </c>
      <c r="H394" s="4">
        <v>0</v>
      </c>
      <c r="I394" s="11">
        <f>Table13[[#This Row],[Age]]/$E$1</f>
        <v>0.26250000000000001</v>
      </c>
      <c r="J394" s="11">
        <f>LOG10(Table13[[#This Row],[Fare]]+1)</f>
        <v>0.91645394854992512</v>
      </c>
      <c r="K394" s="4">
        <f>IF(Table13[[#This Row],[Pclass]]=1,1,0)</f>
        <v>0</v>
      </c>
      <c r="L394" s="4">
        <f>IF(Table13[[#This Row],[Pclass]]=2,1,0)</f>
        <v>0</v>
      </c>
      <c r="M394" s="4">
        <f>IF(Table13[[#This Row],[Embarked]]="S",1,0)</f>
        <v>1</v>
      </c>
      <c r="N394" s="4">
        <f>IF(Table13[[#This Row],[Embarked]]="C",1,0)</f>
        <v>0</v>
      </c>
      <c r="O394" s="4">
        <f>IF(Table13[[#This Row],[Sex]]="male",1,0)</f>
        <v>1</v>
      </c>
      <c r="P394" s="4">
        <v>1</v>
      </c>
      <c r="AC394" s="12">
        <f>SUMPRODUCT(Table13[[#This Row],[SibSp]:[Ones]],$R$4:$AA$4)</f>
        <v>0.15230315278849804</v>
      </c>
      <c r="AD394" s="11">
        <f>(AC394-Table13[[#This Row],[Survived]])^2</f>
        <v>2.3196250349316577E-2</v>
      </c>
      <c r="AE394" s="11"/>
    </row>
    <row r="395" spans="1:31" x14ac:dyDescent="0.25">
      <c r="A395" s="4">
        <v>0</v>
      </c>
      <c r="B395" s="4" t="s">
        <v>9</v>
      </c>
      <c r="C395" s="4">
        <v>1</v>
      </c>
      <c r="D395" s="4" t="s">
        <v>8</v>
      </c>
      <c r="E395" s="4">
        <v>55</v>
      </c>
      <c r="F395" s="5">
        <v>30.5</v>
      </c>
      <c r="G395" s="4">
        <v>0</v>
      </c>
      <c r="H395" s="4">
        <v>0</v>
      </c>
      <c r="I395" s="11">
        <f>Table13[[#This Row],[Age]]/$E$1</f>
        <v>0.6875</v>
      </c>
      <c r="J395" s="11">
        <f>LOG10(Table13[[#This Row],[Fare]]+1)</f>
        <v>1.4983105537896004</v>
      </c>
      <c r="K395" s="4">
        <f>IF(Table13[[#This Row],[Pclass]]=1,1,0)</f>
        <v>1</v>
      </c>
      <c r="L395" s="4">
        <f>IF(Table13[[#This Row],[Pclass]]=2,1,0)</f>
        <v>0</v>
      </c>
      <c r="M395" s="4">
        <f>IF(Table13[[#This Row],[Embarked]]="S",1,0)</f>
        <v>1</v>
      </c>
      <c r="N395" s="4">
        <f>IF(Table13[[#This Row],[Embarked]]="C",1,0)</f>
        <v>0</v>
      </c>
      <c r="O395" s="4">
        <f>IF(Table13[[#This Row],[Sex]]="male",1,0)</f>
        <v>1</v>
      </c>
      <c r="P395" s="4">
        <v>1</v>
      </c>
      <c r="AC395" s="12">
        <f>SUMPRODUCT(Table13[[#This Row],[SibSp]:[Ones]],$R$4:$AA$4)</f>
        <v>0.31562251428693489</v>
      </c>
      <c r="AD395" s="11">
        <f>(AC395-Table13[[#This Row],[Survived]])^2</f>
        <v>9.9617571524806423E-2</v>
      </c>
      <c r="AE395" s="11"/>
    </row>
    <row r="396" spans="1:31" x14ac:dyDescent="0.25">
      <c r="A396" s="4">
        <v>0</v>
      </c>
      <c r="B396" s="4" t="s">
        <v>11</v>
      </c>
      <c r="C396" s="4">
        <v>1</v>
      </c>
      <c r="D396" s="4" t="s">
        <v>8</v>
      </c>
      <c r="E396" s="4">
        <v>71</v>
      </c>
      <c r="F396" s="5">
        <v>49.504199999999997</v>
      </c>
      <c r="G396" s="4">
        <v>0</v>
      </c>
      <c r="H396" s="4">
        <v>0</v>
      </c>
      <c r="I396" s="11">
        <f>Table13[[#This Row],[Age]]/$E$1</f>
        <v>0.88749999999999996</v>
      </c>
      <c r="J396" s="11">
        <f>LOG10(Table13[[#This Row],[Fare]]+1)</f>
        <v>1.7033274961578131</v>
      </c>
      <c r="K396" s="4">
        <f>IF(Table13[[#This Row],[Pclass]]=1,1,0)</f>
        <v>1</v>
      </c>
      <c r="L396" s="4">
        <f>IF(Table13[[#This Row],[Pclass]]=2,1,0)</f>
        <v>0</v>
      </c>
      <c r="M396" s="4">
        <f>IF(Table13[[#This Row],[Embarked]]="S",1,0)</f>
        <v>0</v>
      </c>
      <c r="N396" s="4">
        <f>IF(Table13[[#This Row],[Embarked]]="C",1,0)</f>
        <v>1</v>
      </c>
      <c r="O396" s="4">
        <f>IF(Table13[[#This Row],[Sex]]="male",1,0)</f>
        <v>1</v>
      </c>
      <c r="P396" s="4">
        <v>1</v>
      </c>
      <c r="AC396" s="12">
        <f>SUMPRODUCT(Table13[[#This Row],[SibSp]:[Ones]],$R$4:$AA$4)</f>
        <v>0.28929013624148447</v>
      </c>
      <c r="AD396" s="11">
        <f>(AC396-Table13[[#This Row],[Survived]])^2</f>
        <v>8.3688782926616648E-2</v>
      </c>
      <c r="AE396" s="11"/>
    </row>
    <row r="397" spans="1:31" x14ac:dyDescent="0.25">
      <c r="A397" s="4">
        <v>0</v>
      </c>
      <c r="B397" s="4" t="s">
        <v>9</v>
      </c>
      <c r="C397" s="4">
        <v>3</v>
      </c>
      <c r="D397" s="4" t="s">
        <v>8</v>
      </c>
      <c r="E397" s="4">
        <v>21</v>
      </c>
      <c r="F397" s="5">
        <v>8.0500000000000007</v>
      </c>
      <c r="G397" s="4">
        <v>0</v>
      </c>
      <c r="H397" s="4">
        <v>0</v>
      </c>
      <c r="I397" s="11">
        <f>Table13[[#This Row],[Age]]/$E$1</f>
        <v>0.26250000000000001</v>
      </c>
      <c r="J397" s="11">
        <f>LOG10(Table13[[#This Row],[Fare]]+1)</f>
        <v>0.9566485792052033</v>
      </c>
      <c r="K397" s="4">
        <f>IF(Table13[[#This Row],[Pclass]]=1,1,0)</f>
        <v>0</v>
      </c>
      <c r="L397" s="4">
        <f>IF(Table13[[#This Row],[Pclass]]=2,1,0)</f>
        <v>0</v>
      </c>
      <c r="M397" s="4">
        <f>IF(Table13[[#This Row],[Embarked]]="S",1,0)</f>
        <v>1</v>
      </c>
      <c r="N397" s="4">
        <f>IF(Table13[[#This Row],[Embarked]]="C",1,0)</f>
        <v>0</v>
      </c>
      <c r="O397" s="4">
        <f>IF(Table13[[#This Row],[Sex]]="male",1,0)</f>
        <v>1</v>
      </c>
      <c r="P397" s="4">
        <v>1</v>
      </c>
      <c r="AC397" s="12">
        <f>SUMPRODUCT(Table13[[#This Row],[SibSp]:[Ones]],$R$4:$AA$4)</f>
        <v>0.15426256196342003</v>
      </c>
      <c r="AD397" s="11">
        <f>(AC397-Table13[[#This Row],[Survived]])^2</f>
        <v>2.3796938023518004E-2</v>
      </c>
      <c r="AE397" s="11"/>
    </row>
    <row r="398" spans="1:31" x14ac:dyDescent="0.25">
      <c r="A398" s="4">
        <v>1</v>
      </c>
      <c r="B398" s="4" t="s">
        <v>11</v>
      </c>
      <c r="C398" s="4">
        <v>1</v>
      </c>
      <c r="D398" s="4" t="s">
        <v>10</v>
      </c>
      <c r="E398" s="4">
        <v>54</v>
      </c>
      <c r="F398" s="5">
        <v>78.2667</v>
      </c>
      <c r="G398" s="4">
        <v>1</v>
      </c>
      <c r="H398" s="4">
        <v>0</v>
      </c>
      <c r="I398" s="11">
        <f>Table13[[#This Row],[Age]]/$E$1</f>
        <v>0.67500000000000004</v>
      </c>
      <c r="J398" s="11">
        <f>LOG10(Table13[[#This Row],[Fare]]+1)</f>
        <v>1.8990907781931157</v>
      </c>
      <c r="K398" s="4">
        <f>IF(Table13[[#This Row],[Pclass]]=1,1,0)</f>
        <v>1</v>
      </c>
      <c r="L398" s="4">
        <f>IF(Table13[[#This Row],[Pclass]]=2,1,0)</f>
        <v>0</v>
      </c>
      <c r="M398" s="4">
        <f>IF(Table13[[#This Row],[Embarked]]="S",1,0)</f>
        <v>0</v>
      </c>
      <c r="N398" s="4">
        <f>IF(Table13[[#This Row],[Embarked]]="C",1,0)</f>
        <v>1</v>
      </c>
      <c r="O398" s="4">
        <f>IF(Table13[[#This Row],[Sex]]="male",1,0)</f>
        <v>0</v>
      </c>
      <c r="P398" s="4">
        <v>1</v>
      </c>
      <c r="AC398" s="12">
        <f>SUMPRODUCT(Table13[[#This Row],[SibSp]:[Ones]],$R$4:$AA$4)</f>
        <v>0.83578749444874334</v>
      </c>
      <c r="AD398" s="11">
        <f>(AC398-Table13[[#This Row],[Survived]])^2</f>
        <v>2.6965746979421501E-2</v>
      </c>
      <c r="AE398" s="11"/>
    </row>
    <row r="399" spans="1:31" x14ac:dyDescent="0.25">
      <c r="A399" s="4">
        <v>0</v>
      </c>
      <c r="B399" s="4" t="s">
        <v>9</v>
      </c>
      <c r="C399" s="4">
        <v>1</v>
      </c>
      <c r="D399" s="4" t="s">
        <v>10</v>
      </c>
      <c r="E399" s="4">
        <v>25</v>
      </c>
      <c r="F399" s="5">
        <v>151.55000000000001</v>
      </c>
      <c r="G399" s="4">
        <v>1</v>
      </c>
      <c r="H399" s="4">
        <v>2</v>
      </c>
      <c r="I399" s="11">
        <f>Table13[[#This Row],[Age]]/$E$1</f>
        <v>0.3125</v>
      </c>
      <c r="J399" s="11">
        <f>LOG10(Table13[[#This Row],[Fare]]+1)</f>
        <v>2.1834122119784261</v>
      </c>
      <c r="K399" s="4">
        <f>IF(Table13[[#This Row],[Pclass]]=1,1,0)</f>
        <v>1</v>
      </c>
      <c r="L399" s="4">
        <f>IF(Table13[[#This Row],[Pclass]]=2,1,0)</f>
        <v>0</v>
      </c>
      <c r="M399" s="4">
        <f>IF(Table13[[#This Row],[Embarked]]="S",1,0)</f>
        <v>1</v>
      </c>
      <c r="N399" s="4">
        <f>IF(Table13[[#This Row],[Embarked]]="C",1,0)</f>
        <v>0</v>
      </c>
      <c r="O399" s="4">
        <f>IF(Table13[[#This Row],[Sex]]="male",1,0)</f>
        <v>0</v>
      </c>
      <c r="P399" s="4">
        <v>1</v>
      </c>
      <c r="AC399" s="12">
        <f>SUMPRODUCT(Table13[[#This Row],[SibSp]:[Ones]],$R$4:$AA$4)</f>
        <v>0.94133733825106536</v>
      </c>
      <c r="AD399" s="11">
        <f>(AC399-Table13[[#This Row],[Survived]])^2</f>
        <v>0.88611598438560069</v>
      </c>
      <c r="AE399" s="11"/>
    </row>
    <row r="400" spans="1:31" x14ac:dyDescent="0.25">
      <c r="A400" s="4">
        <v>0</v>
      </c>
      <c r="B400" s="4" t="s">
        <v>9</v>
      </c>
      <c r="C400" s="4">
        <v>3</v>
      </c>
      <c r="D400" s="4" t="s">
        <v>8</v>
      </c>
      <c r="E400" s="4">
        <v>24</v>
      </c>
      <c r="F400" s="5">
        <v>7.7957999999999998</v>
      </c>
      <c r="G400" s="4">
        <v>0</v>
      </c>
      <c r="H400" s="4">
        <v>0</v>
      </c>
      <c r="I400" s="11">
        <f>Table13[[#This Row],[Age]]/$E$1</f>
        <v>0.3</v>
      </c>
      <c r="J400" s="11">
        <f>LOG10(Table13[[#This Row],[Fare]]+1)</f>
        <v>0.94427534575879857</v>
      </c>
      <c r="K400" s="4">
        <f>IF(Table13[[#This Row],[Pclass]]=1,1,0)</f>
        <v>0</v>
      </c>
      <c r="L400" s="4">
        <f>IF(Table13[[#This Row],[Pclass]]=2,1,0)</f>
        <v>0</v>
      </c>
      <c r="M400" s="4">
        <f>IF(Table13[[#This Row],[Embarked]]="S",1,0)</f>
        <v>1</v>
      </c>
      <c r="N400" s="4">
        <f>IF(Table13[[#This Row],[Embarked]]="C",1,0)</f>
        <v>0</v>
      </c>
      <c r="O400" s="4">
        <f>IF(Table13[[#This Row],[Sex]]="male",1,0)</f>
        <v>1</v>
      </c>
      <c r="P400" s="4">
        <v>1</v>
      </c>
      <c r="AC400" s="12">
        <f>SUMPRODUCT(Table13[[#This Row],[SibSp]:[Ones]],$R$4:$AA$4)</f>
        <v>0.13445527225567555</v>
      </c>
      <c r="AD400" s="11">
        <f>(AC400-Table13[[#This Row],[Survived]])^2</f>
        <v>1.8078220237347835E-2</v>
      </c>
      <c r="AE400" s="11"/>
    </row>
    <row r="401" spans="1:31" x14ac:dyDescent="0.25">
      <c r="A401" s="4">
        <v>0</v>
      </c>
      <c r="B401" s="4" t="s">
        <v>9</v>
      </c>
      <c r="C401" s="4">
        <v>3</v>
      </c>
      <c r="D401" s="4" t="s">
        <v>8</v>
      </c>
      <c r="E401" s="4">
        <v>17</v>
      </c>
      <c r="F401" s="5">
        <v>8.6624999999999996</v>
      </c>
      <c r="G401" s="4">
        <v>0</v>
      </c>
      <c r="H401" s="4">
        <v>0</v>
      </c>
      <c r="I401" s="11">
        <f>Table13[[#This Row],[Age]]/$E$1</f>
        <v>0.21249999999999999</v>
      </c>
      <c r="J401" s="11">
        <f>LOG10(Table13[[#This Row],[Fare]]+1)</f>
        <v>0.98508950692638131</v>
      </c>
      <c r="K401" s="4">
        <f>IF(Table13[[#This Row],[Pclass]]=1,1,0)</f>
        <v>0</v>
      </c>
      <c r="L401" s="4">
        <f>IF(Table13[[#This Row],[Pclass]]=2,1,0)</f>
        <v>0</v>
      </c>
      <c r="M401" s="4">
        <f>IF(Table13[[#This Row],[Embarked]]="S",1,0)</f>
        <v>1</v>
      </c>
      <c r="N401" s="4">
        <f>IF(Table13[[#This Row],[Embarked]]="C",1,0)</f>
        <v>0</v>
      </c>
      <c r="O401" s="4">
        <f>IF(Table13[[#This Row],[Sex]]="male",1,0)</f>
        <v>1</v>
      </c>
      <c r="P401" s="4">
        <v>1</v>
      </c>
      <c r="AC401" s="12">
        <f>SUMPRODUCT(Table13[[#This Row],[SibSp]:[Ones]],$R$4:$AA$4)</f>
        <v>0.18125449313171327</v>
      </c>
      <c r="AD401" s="11">
        <f>(AC401-Table13[[#This Row],[Survived]])^2</f>
        <v>3.2853191280434291E-2</v>
      </c>
      <c r="AE401" s="11"/>
    </row>
    <row r="402" spans="1:31" x14ac:dyDescent="0.25">
      <c r="A402" s="4">
        <v>0</v>
      </c>
      <c r="B402" s="4" t="s">
        <v>12</v>
      </c>
      <c r="C402" s="4">
        <v>3</v>
      </c>
      <c r="D402" s="4" t="s">
        <v>10</v>
      </c>
      <c r="E402" s="4">
        <v>21</v>
      </c>
      <c r="F402" s="5">
        <v>7.75</v>
      </c>
      <c r="G402" s="4">
        <v>0</v>
      </c>
      <c r="H402" s="4">
        <v>0</v>
      </c>
      <c r="I402" s="11">
        <f>Table13[[#This Row],[Age]]/$E$1</f>
        <v>0.26250000000000001</v>
      </c>
      <c r="J402" s="11">
        <f>LOG10(Table13[[#This Row],[Fare]]+1)</f>
        <v>0.94200805302231327</v>
      </c>
      <c r="K402" s="4">
        <f>IF(Table13[[#This Row],[Pclass]]=1,1,0)</f>
        <v>0</v>
      </c>
      <c r="L402" s="4">
        <f>IF(Table13[[#This Row],[Pclass]]=2,1,0)</f>
        <v>0</v>
      </c>
      <c r="M402" s="4">
        <f>IF(Table13[[#This Row],[Embarked]]="S",1,0)</f>
        <v>0</v>
      </c>
      <c r="N402" s="4">
        <f>IF(Table13[[#This Row],[Embarked]]="C",1,0)</f>
        <v>0</v>
      </c>
      <c r="O402" s="4">
        <f>IF(Table13[[#This Row],[Sex]]="male",1,0)</f>
        <v>0</v>
      </c>
      <c r="P402" s="4">
        <v>1</v>
      </c>
      <c r="AC402" s="12">
        <f>SUMPRODUCT(Table13[[#This Row],[SibSp]:[Ones]],$R$4:$AA$4)</f>
        <v>0.60588854402102588</v>
      </c>
      <c r="AD402" s="11">
        <f>(AC402-Table13[[#This Row],[Survived]])^2</f>
        <v>0.36710092777591863</v>
      </c>
      <c r="AE402" s="11"/>
    </row>
    <row r="403" spans="1:31" x14ac:dyDescent="0.25">
      <c r="A403" s="4">
        <v>0</v>
      </c>
      <c r="B403" s="4" t="s">
        <v>9</v>
      </c>
      <c r="C403" s="4">
        <v>3</v>
      </c>
      <c r="D403" s="4" t="s">
        <v>10</v>
      </c>
      <c r="E403" s="4">
        <v>37</v>
      </c>
      <c r="F403" s="5">
        <v>9.5875000000000004</v>
      </c>
      <c r="G403" s="4">
        <v>0</v>
      </c>
      <c r="H403" s="4">
        <v>0</v>
      </c>
      <c r="I403" s="11">
        <f>Table13[[#This Row],[Age]]/$E$1</f>
        <v>0.46250000000000002</v>
      </c>
      <c r="J403" s="11">
        <f>LOG10(Table13[[#This Row],[Fare]]+1)</f>
        <v>1.0247934233387634</v>
      </c>
      <c r="K403" s="4">
        <f>IF(Table13[[#This Row],[Pclass]]=1,1,0)</f>
        <v>0</v>
      </c>
      <c r="L403" s="4">
        <f>IF(Table13[[#This Row],[Pclass]]=2,1,0)</f>
        <v>0</v>
      </c>
      <c r="M403" s="4">
        <f>IF(Table13[[#This Row],[Embarked]]="S",1,0)</f>
        <v>1</v>
      </c>
      <c r="N403" s="4">
        <f>IF(Table13[[#This Row],[Embarked]]="C",1,0)</f>
        <v>0</v>
      </c>
      <c r="O403" s="4">
        <f>IF(Table13[[#This Row],[Sex]]="male",1,0)</f>
        <v>0</v>
      </c>
      <c r="P403" s="4">
        <v>1</v>
      </c>
      <c r="AC403" s="12">
        <f>SUMPRODUCT(Table13[[#This Row],[SibSp]:[Ones]],$R$4:$AA$4)</f>
        <v>0.5382276910667726</v>
      </c>
      <c r="AD403" s="11">
        <f>(AC403-Table13[[#This Row],[Survived]])^2</f>
        <v>0.28968904743106921</v>
      </c>
      <c r="AE403" s="11"/>
    </row>
    <row r="404" spans="1:31" x14ac:dyDescent="0.25">
      <c r="A404" s="4">
        <v>1</v>
      </c>
      <c r="B404" s="4" t="s">
        <v>9</v>
      </c>
      <c r="C404" s="4">
        <v>1</v>
      </c>
      <c r="D404" s="4" t="s">
        <v>10</v>
      </c>
      <c r="E404" s="4">
        <v>16</v>
      </c>
      <c r="F404" s="5">
        <v>86.5</v>
      </c>
      <c r="G404" s="4">
        <v>0</v>
      </c>
      <c r="H404" s="4">
        <v>0</v>
      </c>
      <c r="I404" s="11">
        <f>Table13[[#This Row],[Age]]/$E$1</f>
        <v>0.2</v>
      </c>
      <c r="J404" s="11">
        <f>LOG10(Table13[[#This Row],[Fare]]+1)</f>
        <v>1.9420080530223132</v>
      </c>
      <c r="K404" s="4">
        <f>IF(Table13[[#This Row],[Pclass]]=1,1,0)</f>
        <v>1</v>
      </c>
      <c r="L404" s="4">
        <f>IF(Table13[[#This Row],[Pclass]]=2,1,0)</f>
        <v>0</v>
      </c>
      <c r="M404" s="4">
        <f>IF(Table13[[#This Row],[Embarked]]="S",1,0)</f>
        <v>1</v>
      </c>
      <c r="N404" s="4">
        <f>IF(Table13[[#This Row],[Embarked]]="C",1,0)</f>
        <v>0</v>
      </c>
      <c r="O404" s="4">
        <f>IF(Table13[[#This Row],[Sex]]="male",1,0)</f>
        <v>0</v>
      </c>
      <c r="P404" s="4">
        <v>1</v>
      </c>
      <c r="AC404" s="12">
        <f>SUMPRODUCT(Table13[[#This Row],[SibSp]:[Ones]],$R$4:$AA$4)</f>
        <v>1.069970610038248</v>
      </c>
      <c r="AD404" s="11">
        <f>(AC404-Table13[[#This Row],[Survived]])^2</f>
        <v>4.8958862691245728E-3</v>
      </c>
      <c r="AE404" s="11"/>
    </row>
    <row r="405" spans="1:31" x14ac:dyDescent="0.25">
      <c r="A405" s="4">
        <v>0</v>
      </c>
      <c r="B405" s="4" t="s">
        <v>11</v>
      </c>
      <c r="C405" s="4">
        <v>1</v>
      </c>
      <c r="D405" s="4" t="s">
        <v>8</v>
      </c>
      <c r="E405" s="4">
        <v>18</v>
      </c>
      <c r="F405" s="5">
        <v>108.9</v>
      </c>
      <c r="G405" s="4">
        <v>1</v>
      </c>
      <c r="H405" s="4">
        <v>0</v>
      </c>
      <c r="I405" s="11">
        <f>Table13[[#This Row],[Age]]/$E$1</f>
        <v>0.22500000000000001</v>
      </c>
      <c r="J405" s="11">
        <f>LOG10(Table13[[#This Row],[Fare]]+1)</f>
        <v>2.0409976924234905</v>
      </c>
      <c r="K405" s="4">
        <f>IF(Table13[[#This Row],[Pclass]]=1,1,0)</f>
        <v>1</v>
      </c>
      <c r="L405" s="4">
        <f>IF(Table13[[#This Row],[Pclass]]=2,1,0)</f>
        <v>0</v>
      </c>
      <c r="M405" s="4">
        <f>IF(Table13[[#This Row],[Embarked]]="S",1,0)</f>
        <v>0</v>
      </c>
      <c r="N405" s="4">
        <f>IF(Table13[[#This Row],[Embarked]]="C",1,0)</f>
        <v>1</v>
      </c>
      <c r="O405" s="4">
        <f>IF(Table13[[#This Row],[Sex]]="male",1,0)</f>
        <v>1</v>
      </c>
      <c r="P405" s="4">
        <v>1</v>
      </c>
      <c r="AC405" s="12">
        <f>SUMPRODUCT(Table13[[#This Row],[SibSp]:[Ones]],$R$4:$AA$4)</f>
        <v>0.59008943480849374</v>
      </c>
      <c r="AD405" s="11">
        <f>(AC405-Table13[[#This Row],[Survived]])^2</f>
        <v>0.34820554107260759</v>
      </c>
      <c r="AE405" s="11"/>
    </row>
    <row r="406" spans="1:31" x14ac:dyDescent="0.25">
      <c r="A406" s="4">
        <v>1</v>
      </c>
      <c r="B406" s="4" t="s">
        <v>9</v>
      </c>
      <c r="C406" s="4">
        <v>2</v>
      </c>
      <c r="D406" s="4" t="s">
        <v>10</v>
      </c>
      <c r="E406" s="4">
        <v>33</v>
      </c>
      <c r="F406" s="5">
        <v>26</v>
      </c>
      <c r="G406" s="4">
        <v>0</v>
      </c>
      <c r="H406" s="4">
        <v>2</v>
      </c>
      <c r="I406" s="11">
        <f>Table13[[#This Row],[Age]]/$E$1</f>
        <v>0.41249999999999998</v>
      </c>
      <c r="J406" s="11">
        <f>LOG10(Table13[[#This Row],[Fare]]+1)</f>
        <v>1.4313637641589874</v>
      </c>
      <c r="K406" s="4">
        <f>IF(Table13[[#This Row],[Pclass]]=1,1,0)</f>
        <v>0</v>
      </c>
      <c r="L406" s="4">
        <f>IF(Table13[[#This Row],[Pclass]]=2,1,0)</f>
        <v>1</v>
      </c>
      <c r="M406" s="4">
        <f>IF(Table13[[#This Row],[Embarked]]="S",1,0)</f>
        <v>1</v>
      </c>
      <c r="N406" s="4">
        <f>IF(Table13[[#This Row],[Embarked]]="C",1,0)</f>
        <v>0</v>
      </c>
      <c r="O406" s="4">
        <f>IF(Table13[[#This Row],[Sex]]="male",1,0)</f>
        <v>0</v>
      </c>
      <c r="P406" s="4">
        <v>1</v>
      </c>
      <c r="AC406" s="12">
        <f>SUMPRODUCT(Table13[[#This Row],[SibSp]:[Ones]],$R$4:$AA$4)</f>
        <v>0.73863650930534663</v>
      </c>
      <c r="AD406" s="11">
        <f>(AC406-Table13[[#This Row],[Survived]])^2</f>
        <v>6.8310874268094152E-2</v>
      </c>
      <c r="AE406" s="11"/>
    </row>
    <row r="407" spans="1:31" x14ac:dyDescent="0.25">
      <c r="A407" s="4">
        <v>0</v>
      </c>
      <c r="B407" s="4" t="s">
        <v>9</v>
      </c>
      <c r="C407" s="4">
        <v>3</v>
      </c>
      <c r="D407" s="4" t="s">
        <v>8</v>
      </c>
      <c r="E407" s="4">
        <v>28</v>
      </c>
      <c r="F407" s="5">
        <v>22.524999999999999</v>
      </c>
      <c r="G407" s="4">
        <v>0</v>
      </c>
      <c r="H407" s="4">
        <v>0</v>
      </c>
      <c r="I407" s="11">
        <f>Table13[[#This Row],[Age]]/$E$1</f>
        <v>0.35</v>
      </c>
      <c r="J407" s="11">
        <f>LOG10(Table13[[#This Row],[Fare]]+1)</f>
        <v>1.3715296320992945</v>
      </c>
      <c r="K407" s="4">
        <f>IF(Table13[[#This Row],[Pclass]]=1,1,0)</f>
        <v>0</v>
      </c>
      <c r="L407" s="4">
        <f>IF(Table13[[#This Row],[Pclass]]=2,1,0)</f>
        <v>0</v>
      </c>
      <c r="M407" s="4">
        <f>IF(Table13[[#This Row],[Embarked]]="S",1,0)</f>
        <v>1</v>
      </c>
      <c r="N407" s="4">
        <f>IF(Table13[[#This Row],[Embarked]]="C",1,0)</f>
        <v>0</v>
      </c>
      <c r="O407" s="4">
        <f>IF(Table13[[#This Row],[Sex]]="male",1,0)</f>
        <v>1</v>
      </c>
      <c r="P407" s="4">
        <v>1</v>
      </c>
      <c r="AC407" s="12">
        <f>SUMPRODUCT(Table13[[#This Row],[SibSp]:[Ones]],$R$4:$AA$4)</f>
        <v>0.12967758634462134</v>
      </c>
      <c r="AD407" s="11">
        <f>(AC407-Table13[[#This Row],[Survived]])^2</f>
        <v>1.6816276400166724E-2</v>
      </c>
      <c r="AE407" s="11"/>
    </row>
    <row r="408" spans="1:31" x14ac:dyDescent="0.25">
      <c r="A408" s="4">
        <v>1</v>
      </c>
      <c r="B408" s="4" t="s">
        <v>9</v>
      </c>
      <c r="C408" s="4">
        <v>3</v>
      </c>
      <c r="D408" s="4" t="s">
        <v>8</v>
      </c>
      <c r="E408" s="4">
        <v>26</v>
      </c>
      <c r="F408" s="5">
        <v>56.495800000000003</v>
      </c>
      <c r="G408" s="4">
        <v>0</v>
      </c>
      <c r="H408" s="4">
        <v>0</v>
      </c>
      <c r="I408" s="11">
        <f>Table13[[#This Row],[Age]]/$E$1</f>
        <v>0.32500000000000001</v>
      </c>
      <c r="J408" s="11">
        <f>LOG10(Table13[[#This Row],[Fare]]+1)</f>
        <v>1.7596361211514699</v>
      </c>
      <c r="K408" s="4">
        <f>IF(Table13[[#This Row],[Pclass]]=1,1,0)</f>
        <v>0</v>
      </c>
      <c r="L408" s="4">
        <f>IF(Table13[[#This Row],[Pclass]]=2,1,0)</f>
        <v>0</v>
      </c>
      <c r="M408" s="4">
        <f>IF(Table13[[#This Row],[Embarked]]="S",1,0)</f>
        <v>1</v>
      </c>
      <c r="N408" s="4">
        <f>IF(Table13[[#This Row],[Embarked]]="C",1,0)</f>
        <v>0</v>
      </c>
      <c r="O408" s="4">
        <f>IF(Table13[[#This Row],[Sex]]="male",1,0)</f>
        <v>1</v>
      </c>
      <c r="P408" s="4">
        <v>1</v>
      </c>
      <c r="AC408" s="12">
        <f>SUMPRODUCT(Table13[[#This Row],[SibSp]:[Ones]],$R$4:$AA$4)</f>
        <v>0.16139976016086943</v>
      </c>
      <c r="AD408" s="11">
        <f>(AC408-Table13[[#This Row],[Survived]])^2</f>
        <v>0.70325036225824733</v>
      </c>
      <c r="AE408" s="11"/>
    </row>
    <row r="409" spans="1:31" x14ac:dyDescent="0.25">
      <c r="A409" s="4">
        <v>1</v>
      </c>
      <c r="B409" s="4" t="s">
        <v>12</v>
      </c>
      <c r="C409" s="4">
        <v>3</v>
      </c>
      <c r="D409" s="4" t="s">
        <v>8</v>
      </c>
      <c r="E409" s="4">
        <v>29</v>
      </c>
      <c r="F409" s="5">
        <v>7.75</v>
      </c>
      <c r="G409" s="4">
        <v>0</v>
      </c>
      <c r="H409" s="4">
        <v>0</v>
      </c>
      <c r="I409" s="11">
        <f>Table13[[#This Row],[Age]]/$E$1</f>
        <v>0.36249999999999999</v>
      </c>
      <c r="J409" s="11">
        <f>LOG10(Table13[[#This Row],[Fare]]+1)</f>
        <v>0.94200805302231327</v>
      </c>
      <c r="K409" s="4">
        <f>IF(Table13[[#This Row],[Pclass]]=1,1,0)</f>
        <v>0</v>
      </c>
      <c r="L409" s="4">
        <f>IF(Table13[[#This Row],[Pclass]]=2,1,0)</f>
        <v>0</v>
      </c>
      <c r="M409" s="4">
        <f>IF(Table13[[#This Row],[Embarked]]="S",1,0)</f>
        <v>0</v>
      </c>
      <c r="N409" s="4">
        <f>IF(Table13[[#This Row],[Embarked]]="C",1,0)</f>
        <v>0</v>
      </c>
      <c r="O409" s="4">
        <f>IF(Table13[[#This Row],[Sex]]="male",1,0)</f>
        <v>1</v>
      </c>
      <c r="P409" s="4">
        <v>1</v>
      </c>
      <c r="AC409" s="12">
        <f>SUMPRODUCT(Table13[[#This Row],[SibSp]:[Ones]],$R$4:$AA$4)</f>
        <v>7.1612390677422089E-2</v>
      </c>
      <c r="AD409" s="11">
        <f>(AC409-Table13[[#This Row],[Survived]])^2</f>
        <v>0.8619035531436916</v>
      </c>
      <c r="AE409" s="11"/>
    </row>
    <row r="410" spans="1:31" x14ac:dyDescent="0.25">
      <c r="A410" s="4">
        <v>1</v>
      </c>
      <c r="B410" s="4" t="s">
        <v>9</v>
      </c>
      <c r="C410" s="4">
        <v>1</v>
      </c>
      <c r="D410" s="4" t="s">
        <v>8</v>
      </c>
      <c r="E410" s="4">
        <v>36</v>
      </c>
      <c r="F410" s="5">
        <v>26.287500000000001</v>
      </c>
      <c r="G410" s="4">
        <v>0</v>
      </c>
      <c r="H410" s="4">
        <v>0</v>
      </c>
      <c r="I410" s="11">
        <f>Table13[[#This Row],[Age]]/$E$1</f>
        <v>0.45</v>
      </c>
      <c r="J410" s="11">
        <f>LOG10(Table13[[#This Row],[Fare]]+1)</f>
        <v>1.4359637487171957</v>
      </c>
      <c r="K410" s="4">
        <f>IF(Table13[[#This Row],[Pclass]]=1,1,0)</f>
        <v>1</v>
      </c>
      <c r="L410" s="4">
        <f>IF(Table13[[#This Row],[Pclass]]=2,1,0)</f>
        <v>0</v>
      </c>
      <c r="M410" s="4">
        <f>IF(Table13[[#This Row],[Embarked]]="S",1,0)</f>
        <v>1</v>
      </c>
      <c r="N410" s="4">
        <f>IF(Table13[[#This Row],[Embarked]]="C",1,0)</f>
        <v>0</v>
      </c>
      <c r="O410" s="4">
        <f>IF(Table13[[#This Row],[Sex]]="male",1,0)</f>
        <v>1</v>
      </c>
      <c r="P410" s="4">
        <v>1</v>
      </c>
      <c r="AC410" s="12">
        <f>SUMPRODUCT(Table13[[#This Row],[SibSp]:[Ones]],$R$4:$AA$4)</f>
        <v>0.43420931666331009</v>
      </c>
      <c r="AD410" s="11">
        <f>(AC410-Table13[[#This Row],[Survived]])^2</f>
        <v>0.32011909735059851</v>
      </c>
      <c r="AE410" s="11"/>
    </row>
    <row r="411" spans="1:31" x14ac:dyDescent="0.25">
      <c r="A411" s="4">
        <v>1</v>
      </c>
      <c r="B411" s="4" t="s">
        <v>11</v>
      </c>
      <c r="C411" s="4">
        <v>1</v>
      </c>
      <c r="D411" s="4" t="s">
        <v>10</v>
      </c>
      <c r="E411" s="4">
        <v>54</v>
      </c>
      <c r="F411" s="5">
        <v>59.4</v>
      </c>
      <c r="G411" s="4">
        <v>1</v>
      </c>
      <c r="H411" s="4">
        <v>0</v>
      </c>
      <c r="I411" s="11">
        <f>Table13[[#This Row],[Age]]/$E$1</f>
        <v>0.67500000000000004</v>
      </c>
      <c r="J411" s="11">
        <f>LOG10(Table13[[#This Row],[Fare]]+1)</f>
        <v>1.7810369386211318</v>
      </c>
      <c r="K411" s="4">
        <f>IF(Table13[[#This Row],[Pclass]]=1,1,0)</f>
        <v>1</v>
      </c>
      <c r="L411" s="4">
        <f>IF(Table13[[#This Row],[Pclass]]=2,1,0)</f>
        <v>0</v>
      </c>
      <c r="M411" s="4">
        <f>IF(Table13[[#This Row],[Embarked]]="S",1,0)</f>
        <v>0</v>
      </c>
      <c r="N411" s="4">
        <f>IF(Table13[[#This Row],[Embarked]]="C",1,0)</f>
        <v>1</v>
      </c>
      <c r="O411" s="4">
        <f>IF(Table13[[#This Row],[Sex]]="male",1,0)</f>
        <v>0</v>
      </c>
      <c r="P411" s="4">
        <v>1</v>
      </c>
      <c r="AC411" s="12">
        <f>SUMPRODUCT(Table13[[#This Row],[SibSp]:[Ones]],$R$4:$AA$4)</f>
        <v>0.83003260200114382</v>
      </c>
      <c r="AD411" s="11">
        <f>(AC411-Table13[[#This Row],[Survived]])^2</f>
        <v>2.888891638250158E-2</v>
      </c>
      <c r="AE411" s="11"/>
    </row>
    <row r="412" spans="1:31" x14ac:dyDescent="0.25">
      <c r="A412" s="4">
        <v>0</v>
      </c>
      <c r="B412" s="4" t="s">
        <v>9</v>
      </c>
      <c r="C412" s="4">
        <v>3</v>
      </c>
      <c r="D412" s="4" t="s">
        <v>8</v>
      </c>
      <c r="E412" s="4">
        <v>24</v>
      </c>
      <c r="F412" s="5">
        <v>7.4958</v>
      </c>
      <c r="G412" s="4">
        <v>0</v>
      </c>
      <c r="H412" s="4">
        <v>0</v>
      </c>
      <c r="I412" s="11">
        <f>Table13[[#This Row],[Age]]/$E$1</f>
        <v>0.3</v>
      </c>
      <c r="J412" s="11">
        <f>LOG10(Table13[[#This Row],[Fare]]+1)</f>
        <v>0.92920428011230582</v>
      </c>
      <c r="K412" s="4">
        <f>IF(Table13[[#This Row],[Pclass]]=1,1,0)</f>
        <v>0</v>
      </c>
      <c r="L412" s="4">
        <f>IF(Table13[[#This Row],[Pclass]]=2,1,0)</f>
        <v>0</v>
      </c>
      <c r="M412" s="4">
        <f>IF(Table13[[#This Row],[Embarked]]="S",1,0)</f>
        <v>1</v>
      </c>
      <c r="N412" s="4">
        <f>IF(Table13[[#This Row],[Embarked]]="C",1,0)</f>
        <v>0</v>
      </c>
      <c r="O412" s="4">
        <f>IF(Table13[[#This Row],[Sex]]="male",1,0)</f>
        <v>1</v>
      </c>
      <c r="P412" s="4">
        <v>1</v>
      </c>
      <c r="AC412" s="12">
        <f>SUMPRODUCT(Table13[[#This Row],[SibSp]:[Ones]],$R$4:$AA$4)</f>
        <v>0.13372058745270143</v>
      </c>
      <c r="AD412" s="11">
        <f>(AC412-Table13[[#This Row],[Survived]])^2</f>
        <v>1.7881195508695571E-2</v>
      </c>
      <c r="AE412" s="11"/>
    </row>
    <row r="413" spans="1:31" x14ac:dyDescent="0.25">
      <c r="A413" s="4">
        <v>0</v>
      </c>
      <c r="B413" s="4" t="s">
        <v>9</v>
      </c>
      <c r="C413" s="4">
        <v>1</v>
      </c>
      <c r="D413" s="4" t="s">
        <v>8</v>
      </c>
      <c r="E413" s="4">
        <v>47</v>
      </c>
      <c r="F413" s="5">
        <v>34.020800000000001</v>
      </c>
      <c r="G413" s="4">
        <v>0</v>
      </c>
      <c r="H413" s="4">
        <v>0</v>
      </c>
      <c r="I413" s="11">
        <f>Table13[[#This Row],[Age]]/$E$1</f>
        <v>0.58750000000000002</v>
      </c>
      <c r="J413" s="11">
        <f>LOG10(Table13[[#This Row],[Fare]]+1)</f>
        <v>1.544326062695947</v>
      </c>
      <c r="K413" s="4">
        <f>IF(Table13[[#This Row],[Pclass]]=1,1,0)</f>
        <v>1</v>
      </c>
      <c r="L413" s="4">
        <f>IF(Table13[[#This Row],[Pclass]]=2,1,0)</f>
        <v>0</v>
      </c>
      <c r="M413" s="4">
        <f>IF(Table13[[#This Row],[Embarked]]="S",1,0)</f>
        <v>1</v>
      </c>
      <c r="N413" s="4">
        <f>IF(Table13[[#This Row],[Embarked]]="C",1,0)</f>
        <v>0</v>
      </c>
      <c r="O413" s="4">
        <f>IF(Table13[[#This Row],[Sex]]="male",1,0)</f>
        <v>1</v>
      </c>
      <c r="P413" s="4">
        <v>1</v>
      </c>
      <c r="AC413" s="12">
        <f>SUMPRODUCT(Table13[[#This Row],[SibSp]:[Ones]],$R$4:$AA$4)</f>
        <v>0.36907666360580138</v>
      </c>
      <c r="AD413" s="11">
        <f>(AC413-Table13[[#This Row],[Survived]])^2</f>
        <v>0.13621758361838987</v>
      </c>
      <c r="AE413" s="11"/>
    </row>
    <row r="414" spans="1:31" x14ac:dyDescent="0.25">
      <c r="A414" s="4">
        <v>1</v>
      </c>
      <c r="B414" s="4" t="s">
        <v>9</v>
      </c>
      <c r="C414" s="4">
        <v>2</v>
      </c>
      <c r="D414" s="4" t="s">
        <v>10</v>
      </c>
      <c r="E414" s="4">
        <v>34</v>
      </c>
      <c r="F414" s="5">
        <v>10.5</v>
      </c>
      <c r="G414" s="4">
        <v>0</v>
      </c>
      <c r="H414" s="4">
        <v>0</v>
      </c>
      <c r="I414" s="11">
        <f>Table13[[#This Row],[Age]]/$E$1</f>
        <v>0.42499999999999999</v>
      </c>
      <c r="J414" s="11">
        <f>LOG10(Table13[[#This Row],[Fare]]+1)</f>
        <v>1.0606978403536116</v>
      </c>
      <c r="K414" s="4">
        <f>IF(Table13[[#This Row],[Pclass]]=1,1,0)</f>
        <v>0</v>
      </c>
      <c r="L414" s="4">
        <f>IF(Table13[[#This Row],[Pclass]]=2,1,0)</f>
        <v>1</v>
      </c>
      <c r="M414" s="4">
        <f>IF(Table13[[#This Row],[Embarked]]="S",1,0)</f>
        <v>1</v>
      </c>
      <c r="N414" s="4">
        <f>IF(Table13[[#This Row],[Embarked]]="C",1,0)</f>
        <v>0</v>
      </c>
      <c r="O414" s="4">
        <f>IF(Table13[[#This Row],[Sex]]="male",1,0)</f>
        <v>0</v>
      </c>
      <c r="P414" s="4">
        <v>1</v>
      </c>
      <c r="AC414" s="12">
        <f>SUMPRODUCT(Table13[[#This Row],[SibSp]:[Ones]],$R$4:$AA$4)</f>
        <v>0.74202056782175929</v>
      </c>
      <c r="AD414" s="11">
        <f>(AC414-Table13[[#This Row],[Survived]])^2</f>
        <v>6.6553387427007504E-2</v>
      </c>
      <c r="AE414" s="11"/>
    </row>
    <row r="415" spans="1:31" x14ac:dyDescent="0.25">
      <c r="A415" s="4">
        <v>1</v>
      </c>
      <c r="B415" s="4" t="s">
        <v>9</v>
      </c>
      <c r="C415" s="4">
        <v>2</v>
      </c>
      <c r="D415" s="4" t="s">
        <v>10</v>
      </c>
      <c r="E415" s="4">
        <v>36</v>
      </c>
      <c r="F415" s="5">
        <v>26</v>
      </c>
      <c r="G415" s="4">
        <v>1</v>
      </c>
      <c r="H415" s="4">
        <v>0</v>
      </c>
      <c r="I415" s="11">
        <f>Table13[[#This Row],[Age]]/$E$1</f>
        <v>0.45</v>
      </c>
      <c r="J415" s="11">
        <f>LOG10(Table13[[#This Row],[Fare]]+1)</f>
        <v>1.4313637641589874</v>
      </c>
      <c r="K415" s="4">
        <f>IF(Table13[[#This Row],[Pclass]]=1,1,0)</f>
        <v>0</v>
      </c>
      <c r="L415" s="4">
        <f>IF(Table13[[#This Row],[Pclass]]=2,1,0)</f>
        <v>1</v>
      </c>
      <c r="M415" s="4">
        <f>IF(Table13[[#This Row],[Embarked]]="S",1,0)</f>
        <v>1</v>
      </c>
      <c r="N415" s="4">
        <f>IF(Table13[[#This Row],[Embarked]]="C",1,0)</f>
        <v>0</v>
      </c>
      <c r="O415" s="4">
        <f>IF(Table13[[#This Row],[Sex]]="male",1,0)</f>
        <v>0</v>
      </c>
      <c r="P415" s="4">
        <v>1</v>
      </c>
      <c r="AC415" s="12">
        <f>SUMPRODUCT(Table13[[#This Row],[SibSp]:[Ones]],$R$4:$AA$4)</f>
        <v>0.69235282971184242</v>
      </c>
      <c r="AD415" s="11">
        <f>(AC415-Table13[[#This Row],[Survived]])^2</f>
        <v>9.4646781386310622E-2</v>
      </c>
      <c r="AE415" s="11"/>
    </row>
    <row r="416" spans="1:31" x14ac:dyDescent="0.25">
      <c r="A416" s="4">
        <v>0</v>
      </c>
      <c r="B416" s="4" t="s">
        <v>9</v>
      </c>
      <c r="C416" s="4">
        <v>3</v>
      </c>
      <c r="D416" s="4" t="s">
        <v>8</v>
      </c>
      <c r="E416" s="4">
        <v>32</v>
      </c>
      <c r="F416" s="5">
        <v>7.8958000000000004</v>
      </c>
      <c r="G416" s="4">
        <v>0</v>
      </c>
      <c r="H416" s="4">
        <v>0</v>
      </c>
      <c r="I416" s="11">
        <f>Table13[[#This Row],[Age]]/$E$1</f>
        <v>0.4</v>
      </c>
      <c r="J416" s="11">
        <f>LOG10(Table13[[#This Row],[Fare]]+1)</f>
        <v>0.94918501031343461</v>
      </c>
      <c r="K416" s="4">
        <f>IF(Table13[[#This Row],[Pclass]]=1,1,0)</f>
        <v>0</v>
      </c>
      <c r="L416" s="4">
        <f>IF(Table13[[#This Row],[Pclass]]=2,1,0)</f>
        <v>0</v>
      </c>
      <c r="M416" s="4">
        <f>IF(Table13[[#This Row],[Embarked]]="S",1,0)</f>
        <v>1</v>
      </c>
      <c r="N416" s="4">
        <f>IF(Table13[[#This Row],[Embarked]]="C",1,0)</f>
        <v>0</v>
      </c>
      <c r="O416" s="4">
        <f>IF(Table13[[#This Row],[Sex]]="male",1,0)</f>
        <v>1</v>
      </c>
      <c r="P416" s="4">
        <v>1</v>
      </c>
      <c r="AC416" s="12">
        <f>SUMPRODUCT(Table13[[#This Row],[SibSp]:[Ones]],$R$4:$AA$4)</f>
        <v>8.3483624964746928E-2</v>
      </c>
      <c r="AD416" s="11">
        <f>(AC416-Table13[[#This Row],[Survived]])^2</f>
        <v>6.9695156372545164E-3</v>
      </c>
      <c r="AE416" s="11"/>
    </row>
    <row r="417" spans="1:31" x14ac:dyDescent="0.25">
      <c r="A417" s="4">
        <v>1</v>
      </c>
      <c r="B417" s="4" t="s">
        <v>9</v>
      </c>
      <c r="C417" s="4">
        <v>1</v>
      </c>
      <c r="D417" s="4" t="s">
        <v>10</v>
      </c>
      <c r="E417" s="4">
        <v>30</v>
      </c>
      <c r="F417" s="5">
        <v>93.5</v>
      </c>
      <c r="G417" s="4">
        <v>0</v>
      </c>
      <c r="H417" s="4">
        <v>0</v>
      </c>
      <c r="I417" s="11">
        <f>Table13[[#This Row],[Age]]/$E$1</f>
        <v>0.375</v>
      </c>
      <c r="J417" s="11">
        <f>LOG10(Table13[[#This Row],[Fare]]+1)</f>
        <v>1.975431808509263</v>
      </c>
      <c r="K417" s="4">
        <f>IF(Table13[[#This Row],[Pclass]]=1,1,0)</f>
        <v>1</v>
      </c>
      <c r="L417" s="4">
        <f>IF(Table13[[#This Row],[Pclass]]=2,1,0)</f>
        <v>0</v>
      </c>
      <c r="M417" s="4">
        <f>IF(Table13[[#This Row],[Embarked]]="S",1,0)</f>
        <v>1</v>
      </c>
      <c r="N417" s="4">
        <f>IF(Table13[[#This Row],[Embarked]]="C",1,0)</f>
        <v>0</v>
      </c>
      <c r="O417" s="4">
        <f>IF(Table13[[#This Row],[Sex]]="male",1,0)</f>
        <v>0</v>
      </c>
      <c r="P417" s="4">
        <v>1</v>
      </c>
      <c r="AC417" s="12">
        <f>SUMPRODUCT(Table13[[#This Row],[SibSp]:[Ones]],$R$4:$AA$4)</f>
        <v>0.98198073075343051</v>
      </c>
      <c r="AD417" s="11">
        <f>(AC417-Table13[[#This Row],[Survived]])^2</f>
        <v>3.2469406418036506E-4</v>
      </c>
      <c r="AE417" s="11"/>
    </row>
    <row r="418" spans="1:31" x14ac:dyDescent="0.25">
      <c r="A418" s="4">
        <v>0</v>
      </c>
      <c r="B418" s="4" t="s">
        <v>9</v>
      </c>
      <c r="C418" s="4">
        <v>3</v>
      </c>
      <c r="D418" s="4" t="s">
        <v>8</v>
      </c>
      <c r="E418" s="4">
        <v>22</v>
      </c>
      <c r="F418" s="5">
        <v>7.8958000000000004</v>
      </c>
      <c r="G418" s="4">
        <v>0</v>
      </c>
      <c r="H418" s="4">
        <v>0</v>
      </c>
      <c r="I418" s="11">
        <f>Table13[[#This Row],[Age]]/$E$1</f>
        <v>0.27500000000000002</v>
      </c>
      <c r="J418" s="11">
        <f>LOG10(Table13[[#This Row],[Fare]]+1)</f>
        <v>0.94918501031343461</v>
      </c>
      <c r="K418" s="4">
        <f>IF(Table13[[#This Row],[Pclass]]=1,1,0)</f>
        <v>0</v>
      </c>
      <c r="L418" s="4">
        <f>IF(Table13[[#This Row],[Pclass]]=2,1,0)</f>
        <v>0</v>
      </c>
      <c r="M418" s="4">
        <f>IF(Table13[[#This Row],[Embarked]]="S",1,0)</f>
        <v>1</v>
      </c>
      <c r="N418" s="4">
        <f>IF(Table13[[#This Row],[Embarked]]="C",1,0)</f>
        <v>0</v>
      </c>
      <c r="O418" s="4">
        <f>IF(Table13[[#This Row],[Sex]]="male",1,0)</f>
        <v>1</v>
      </c>
      <c r="P418" s="4">
        <v>1</v>
      </c>
      <c r="AC418" s="12">
        <f>SUMPRODUCT(Table13[[#This Row],[SibSp]:[Ones]],$R$4:$AA$4)</f>
        <v>0.1474973546895475</v>
      </c>
      <c r="AD418" s="11">
        <f>(AC418-Table13[[#This Row],[Survived]])^2</f>
        <v>2.175546964041418E-2</v>
      </c>
      <c r="AE418" s="11"/>
    </row>
    <row r="419" spans="1:31" x14ac:dyDescent="0.25">
      <c r="A419" s="4">
        <v>1</v>
      </c>
      <c r="B419" s="4" t="s">
        <v>11</v>
      </c>
      <c r="C419" s="4">
        <v>1</v>
      </c>
      <c r="D419" s="4" t="s">
        <v>10</v>
      </c>
      <c r="E419" s="4">
        <v>44</v>
      </c>
      <c r="F419" s="5">
        <v>57.979199999999999</v>
      </c>
      <c r="G419" s="4">
        <v>0</v>
      </c>
      <c r="H419" s="4">
        <v>1</v>
      </c>
      <c r="I419" s="11">
        <f>Table13[[#This Row],[Age]]/$E$1</f>
        <v>0.55000000000000004</v>
      </c>
      <c r="J419" s="11">
        <f>LOG10(Table13[[#This Row],[Fare]]+1)</f>
        <v>1.770698877440231</v>
      </c>
      <c r="K419" s="4">
        <f>IF(Table13[[#This Row],[Pclass]]=1,1,0)</f>
        <v>1</v>
      </c>
      <c r="L419" s="4">
        <f>IF(Table13[[#This Row],[Pclass]]=2,1,0)</f>
        <v>0</v>
      </c>
      <c r="M419" s="4">
        <f>IF(Table13[[#This Row],[Embarked]]="S",1,0)</f>
        <v>0</v>
      </c>
      <c r="N419" s="4">
        <f>IF(Table13[[#This Row],[Embarked]]="C",1,0)</f>
        <v>1</v>
      </c>
      <c r="O419" s="4">
        <f>IF(Table13[[#This Row],[Sex]]="male",1,0)</f>
        <v>0</v>
      </c>
      <c r="P419" s="4">
        <v>1</v>
      </c>
      <c r="AC419" s="12">
        <f>SUMPRODUCT(Table13[[#This Row],[SibSp]:[Ones]],$R$4:$AA$4)</f>
        <v>0.93454926531257065</v>
      </c>
      <c r="AD419" s="11">
        <f>(AC419-Table13[[#This Row],[Survived]])^2</f>
        <v>4.2837986711242674E-3</v>
      </c>
      <c r="AE419" s="11"/>
    </row>
    <row r="420" spans="1:31" x14ac:dyDescent="0.25">
      <c r="A420" s="4">
        <v>0</v>
      </c>
      <c r="B420" s="4" t="s">
        <v>12</v>
      </c>
      <c r="C420" s="4">
        <v>3</v>
      </c>
      <c r="D420" s="4" t="s">
        <v>8</v>
      </c>
      <c r="E420" s="4">
        <v>40.5</v>
      </c>
      <c r="F420" s="5">
        <v>7.75</v>
      </c>
      <c r="G420" s="4">
        <v>0</v>
      </c>
      <c r="H420" s="4">
        <v>0</v>
      </c>
      <c r="I420" s="11">
        <f>Table13[[#This Row],[Age]]/$E$1</f>
        <v>0.50624999999999998</v>
      </c>
      <c r="J420" s="11">
        <f>LOG10(Table13[[#This Row],[Fare]]+1)</f>
        <v>0.94200805302231327</v>
      </c>
      <c r="K420" s="4">
        <f>IF(Table13[[#This Row],[Pclass]]=1,1,0)</f>
        <v>0</v>
      </c>
      <c r="L420" s="4">
        <f>IF(Table13[[#This Row],[Pclass]]=2,1,0)</f>
        <v>0</v>
      </c>
      <c r="M420" s="4">
        <f>IF(Table13[[#This Row],[Embarked]]="S",1,0)</f>
        <v>0</v>
      </c>
      <c r="N420" s="4">
        <f>IF(Table13[[#This Row],[Embarked]]="C",1,0)</f>
        <v>0</v>
      </c>
      <c r="O420" s="4">
        <f>IF(Table13[[#This Row],[Sex]]="male",1,0)</f>
        <v>1</v>
      </c>
      <c r="P420" s="4">
        <v>1</v>
      </c>
      <c r="AC420" s="12">
        <f>SUMPRODUCT(Table13[[#This Row],[SibSp]:[Ones]],$R$4:$AA$4)</f>
        <v>-2.0033985060985415E-3</v>
      </c>
      <c r="AD420" s="11">
        <f>(AC420-Table13[[#This Row],[Survived]])^2</f>
        <v>4.0136055742378681E-6</v>
      </c>
      <c r="AE420" s="11"/>
    </row>
    <row r="421" spans="1:31" x14ac:dyDescent="0.25">
      <c r="A421" s="4">
        <v>1</v>
      </c>
      <c r="B421" s="4" t="s">
        <v>9</v>
      </c>
      <c r="C421" s="4">
        <v>2</v>
      </c>
      <c r="D421" s="4" t="s">
        <v>10</v>
      </c>
      <c r="E421" s="4">
        <v>50</v>
      </c>
      <c r="F421" s="5">
        <v>10.5</v>
      </c>
      <c r="G421" s="4">
        <v>0</v>
      </c>
      <c r="H421" s="4">
        <v>0</v>
      </c>
      <c r="I421" s="11">
        <f>Table13[[#This Row],[Age]]/$E$1</f>
        <v>0.625</v>
      </c>
      <c r="J421" s="11">
        <f>LOG10(Table13[[#This Row],[Fare]]+1)</f>
        <v>1.0606978403536116</v>
      </c>
      <c r="K421" s="4">
        <f>IF(Table13[[#This Row],[Pclass]]=1,1,0)</f>
        <v>0</v>
      </c>
      <c r="L421" s="4">
        <f>IF(Table13[[#This Row],[Pclass]]=2,1,0)</f>
        <v>1</v>
      </c>
      <c r="M421" s="4">
        <f>IF(Table13[[#This Row],[Embarked]]="S",1,0)</f>
        <v>1</v>
      </c>
      <c r="N421" s="4">
        <f>IF(Table13[[#This Row],[Embarked]]="C",1,0)</f>
        <v>0</v>
      </c>
      <c r="O421" s="4">
        <f>IF(Table13[[#This Row],[Sex]]="male",1,0)</f>
        <v>0</v>
      </c>
      <c r="P421" s="4">
        <v>1</v>
      </c>
      <c r="AC421" s="12">
        <f>SUMPRODUCT(Table13[[#This Row],[SibSp]:[Ones]],$R$4:$AA$4)</f>
        <v>0.63959860026207838</v>
      </c>
      <c r="AD421" s="11">
        <f>(AC421-Table13[[#This Row],[Survived]])^2</f>
        <v>0.12988916893305316</v>
      </c>
      <c r="AE421" s="11"/>
    </row>
    <row r="422" spans="1:31" x14ac:dyDescent="0.25">
      <c r="A422" s="4">
        <v>0</v>
      </c>
      <c r="B422" s="4" t="s">
        <v>9</v>
      </c>
      <c r="C422" s="4">
        <v>3</v>
      </c>
      <c r="D422" s="4" t="s">
        <v>8</v>
      </c>
      <c r="E422" s="4">
        <v>39</v>
      </c>
      <c r="F422" s="5">
        <v>7.9249999999999998</v>
      </c>
      <c r="G422" s="4">
        <v>0</v>
      </c>
      <c r="H422" s="4">
        <v>0</v>
      </c>
      <c r="I422" s="11">
        <f>Table13[[#This Row],[Age]]/$E$1</f>
        <v>0.48749999999999999</v>
      </c>
      <c r="J422" s="11">
        <f>LOG10(Table13[[#This Row],[Fare]]+1)</f>
        <v>0.95060822478423079</v>
      </c>
      <c r="K422" s="4">
        <f>IF(Table13[[#This Row],[Pclass]]=1,1,0)</f>
        <v>0</v>
      </c>
      <c r="L422" s="4">
        <f>IF(Table13[[#This Row],[Pclass]]=2,1,0)</f>
        <v>0</v>
      </c>
      <c r="M422" s="4">
        <f>IF(Table13[[#This Row],[Embarked]]="S",1,0)</f>
        <v>1</v>
      </c>
      <c r="N422" s="4">
        <f>IF(Table13[[#This Row],[Embarked]]="C",1,0)</f>
        <v>0</v>
      </c>
      <c r="O422" s="4">
        <f>IF(Table13[[#This Row],[Sex]]="male",1,0)</f>
        <v>1</v>
      </c>
      <c r="P422" s="4">
        <v>1</v>
      </c>
      <c r="AC422" s="12">
        <f>SUMPRODUCT(Table13[[#This Row],[SibSp]:[Ones]],$R$4:$AA$4)</f>
        <v>3.8743393063138232E-2</v>
      </c>
      <c r="AD422" s="11">
        <f>(AC422-Table13[[#This Row],[Survived]])^2</f>
        <v>1.5010505060448277E-3</v>
      </c>
      <c r="AE422" s="11"/>
    </row>
    <row r="423" spans="1:31" x14ac:dyDescent="0.25">
      <c r="A423" s="4">
        <v>0</v>
      </c>
      <c r="B423" s="4" t="s">
        <v>9</v>
      </c>
      <c r="C423" s="4">
        <v>2</v>
      </c>
      <c r="D423" s="4" t="s">
        <v>8</v>
      </c>
      <c r="E423" s="4">
        <v>23</v>
      </c>
      <c r="F423" s="5">
        <v>11.5</v>
      </c>
      <c r="G423" s="4">
        <v>2</v>
      </c>
      <c r="H423" s="4">
        <v>1</v>
      </c>
      <c r="I423" s="11">
        <f>Table13[[#This Row],[Age]]/$E$1</f>
        <v>0.28749999999999998</v>
      </c>
      <c r="J423" s="11">
        <f>LOG10(Table13[[#This Row],[Fare]]+1)</f>
        <v>1.0969100130080565</v>
      </c>
      <c r="K423" s="4">
        <f>IF(Table13[[#This Row],[Pclass]]=1,1,0)</f>
        <v>0</v>
      </c>
      <c r="L423" s="4">
        <f>IF(Table13[[#This Row],[Pclass]]=2,1,0)</f>
        <v>1</v>
      </c>
      <c r="M423" s="4">
        <f>IF(Table13[[#This Row],[Embarked]]="S",1,0)</f>
        <v>1</v>
      </c>
      <c r="N423" s="4">
        <f>IF(Table13[[#This Row],[Embarked]]="C",1,0)</f>
        <v>0</v>
      </c>
      <c r="O423" s="4">
        <f>IF(Table13[[#This Row],[Sex]]="male",1,0)</f>
        <v>1</v>
      </c>
      <c r="P423" s="4">
        <v>1</v>
      </c>
      <c r="AC423" s="12">
        <f>SUMPRODUCT(Table13[[#This Row],[SibSp]:[Ones]],$R$4:$AA$4)</f>
        <v>0.20733998650245883</v>
      </c>
      <c r="AD423" s="11">
        <f>(AC423-Table13[[#This Row],[Survived]])^2</f>
        <v>4.2989870002839811E-2</v>
      </c>
      <c r="AE423" s="11"/>
    </row>
    <row r="424" spans="1:31" x14ac:dyDescent="0.25">
      <c r="A424" s="4">
        <v>1</v>
      </c>
      <c r="B424" s="4" t="s">
        <v>9</v>
      </c>
      <c r="C424" s="4">
        <v>2</v>
      </c>
      <c r="D424" s="4" t="s">
        <v>10</v>
      </c>
      <c r="E424" s="4">
        <v>2</v>
      </c>
      <c r="F424" s="5">
        <v>26</v>
      </c>
      <c r="G424" s="4">
        <v>1</v>
      </c>
      <c r="H424" s="4">
        <v>1</v>
      </c>
      <c r="I424" s="11">
        <f>Table13[[#This Row],[Age]]/$E$1</f>
        <v>2.5000000000000001E-2</v>
      </c>
      <c r="J424" s="11">
        <f>LOG10(Table13[[#This Row],[Fare]]+1)</f>
        <v>1.4313637641589874</v>
      </c>
      <c r="K424" s="4">
        <f>IF(Table13[[#This Row],[Pclass]]=1,1,0)</f>
        <v>0</v>
      </c>
      <c r="L424" s="4">
        <f>IF(Table13[[#This Row],[Pclass]]=2,1,0)</f>
        <v>1</v>
      </c>
      <c r="M424" s="4">
        <f>IF(Table13[[#This Row],[Embarked]]="S",1,0)</f>
        <v>1</v>
      </c>
      <c r="N424" s="4">
        <f>IF(Table13[[#This Row],[Embarked]]="C",1,0)</f>
        <v>0</v>
      </c>
      <c r="O424" s="4">
        <f>IF(Table13[[#This Row],[Sex]]="male",1,0)</f>
        <v>0</v>
      </c>
      <c r="P424" s="4">
        <v>1</v>
      </c>
      <c r="AC424" s="12">
        <f>SUMPRODUCT(Table13[[#This Row],[SibSp]:[Ones]],$R$4:$AA$4)</f>
        <v>0.89607217771971892</v>
      </c>
      <c r="AD424" s="11">
        <f>(AC424-Table13[[#This Row],[Survived]])^2</f>
        <v>1.0800992243921689E-2</v>
      </c>
      <c r="AE424" s="11"/>
    </row>
    <row r="425" spans="1:31" x14ac:dyDescent="0.25">
      <c r="A425" s="4">
        <v>0</v>
      </c>
      <c r="B425" s="4" t="s">
        <v>11</v>
      </c>
      <c r="C425" s="4">
        <v>3</v>
      </c>
      <c r="D425" s="4" t="s">
        <v>8</v>
      </c>
      <c r="E425" s="4">
        <v>17</v>
      </c>
      <c r="F425" s="5">
        <v>7.2291999999999996</v>
      </c>
      <c r="G425" s="4">
        <v>1</v>
      </c>
      <c r="H425" s="4">
        <v>1</v>
      </c>
      <c r="I425" s="11">
        <f>Table13[[#This Row],[Age]]/$E$1</f>
        <v>0.21249999999999999</v>
      </c>
      <c r="J425" s="11">
        <f>LOG10(Table13[[#This Row],[Fare]]+1)</f>
        <v>0.91535761741483168</v>
      </c>
      <c r="K425" s="4">
        <f>IF(Table13[[#This Row],[Pclass]]=1,1,0)</f>
        <v>0</v>
      </c>
      <c r="L425" s="4">
        <f>IF(Table13[[#This Row],[Pclass]]=2,1,0)</f>
        <v>0</v>
      </c>
      <c r="M425" s="4">
        <f>IF(Table13[[#This Row],[Embarked]]="S",1,0)</f>
        <v>0</v>
      </c>
      <c r="N425" s="4">
        <f>IF(Table13[[#This Row],[Embarked]]="C",1,0)</f>
        <v>1</v>
      </c>
      <c r="O425" s="4">
        <f>IF(Table13[[#This Row],[Sex]]="male",1,0)</f>
        <v>1</v>
      </c>
      <c r="P425" s="4">
        <v>1</v>
      </c>
      <c r="AC425" s="12">
        <f>SUMPRODUCT(Table13[[#This Row],[SibSp]:[Ones]],$R$4:$AA$4)</f>
        <v>0.17508905772304695</v>
      </c>
      <c r="AD425" s="11">
        <f>(AC425-Table13[[#This Row],[Survived]])^2</f>
        <v>3.0656178134344465E-2</v>
      </c>
      <c r="AE425" s="11"/>
    </row>
    <row r="426" spans="1:31" x14ac:dyDescent="0.25">
      <c r="A426" s="4">
        <v>0</v>
      </c>
      <c r="B426" s="4" t="s">
        <v>9</v>
      </c>
      <c r="C426" s="4">
        <v>3</v>
      </c>
      <c r="D426" s="4" t="s">
        <v>10</v>
      </c>
      <c r="E426" s="4">
        <v>30</v>
      </c>
      <c r="F426" s="5">
        <v>8.6624999999999996</v>
      </c>
      <c r="G426" s="4">
        <v>0</v>
      </c>
      <c r="H426" s="4">
        <v>0</v>
      </c>
      <c r="I426" s="11">
        <f>Table13[[#This Row],[Age]]/$E$1</f>
        <v>0.375</v>
      </c>
      <c r="J426" s="11">
        <f>LOG10(Table13[[#This Row],[Fare]]+1)</f>
        <v>0.98508950692638131</v>
      </c>
      <c r="K426" s="4">
        <f>IF(Table13[[#This Row],[Pclass]]=1,1,0)</f>
        <v>0</v>
      </c>
      <c r="L426" s="4">
        <f>IF(Table13[[#This Row],[Pclass]]=2,1,0)</f>
        <v>0</v>
      </c>
      <c r="M426" s="4">
        <f>IF(Table13[[#This Row],[Embarked]]="S",1,0)</f>
        <v>1</v>
      </c>
      <c r="N426" s="4">
        <f>IF(Table13[[#This Row],[Embarked]]="C",1,0)</f>
        <v>0</v>
      </c>
      <c r="O426" s="4">
        <f>IF(Table13[[#This Row],[Sex]]="male",1,0)</f>
        <v>0</v>
      </c>
      <c r="P426" s="4">
        <v>1</v>
      </c>
      <c r="AC426" s="12">
        <f>SUMPRODUCT(Table13[[#This Row],[SibSp]:[Ones]],$R$4:$AA$4)</f>
        <v>0.58110181405323569</v>
      </c>
      <c r="AD426" s="11">
        <f>(AC426-Table13[[#This Row],[Survived]])^2</f>
        <v>0.33767931829596132</v>
      </c>
      <c r="AE426" s="11"/>
    </row>
    <row r="427" spans="1:31" x14ac:dyDescent="0.25">
      <c r="A427" s="4">
        <v>1</v>
      </c>
      <c r="B427" s="4" t="s">
        <v>9</v>
      </c>
      <c r="C427" s="4">
        <v>2</v>
      </c>
      <c r="D427" s="4" t="s">
        <v>10</v>
      </c>
      <c r="E427" s="4">
        <v>7</v>
      </c>
      <c r="F427" s="5">
        <v>26.25</v>
      </c>
      <c r="G427" s="4">
        <v>0</v>
      </c>
      <c r="H427" s="4">
        <v>2</v>
      </c>
      <c r="I427" s="11">
        <f>Table13[[#This Row],[Age]]/$E$1</f>
        <v>8.7499999999999994E-2</v>
      </c>
      <c r="J427" s="11">
        <f>LOG10(Table13[[#This Row],[Fare]]+1)</f>
        <v>1.4353665066126613</v>
      </c>
      <c r="K427" s="4">
        <f>IF(Table13[[#This Row],[Pclass]]=1,1,0)</f>
        <v>0</v>
      </c>
      <c r="L427" s="4">
        <f>IF(Table13[[#This Row],[Pclass]]=2,1,0)</f>
        <v>1</v>
      </c>
      <c r="M427" s="4">
        <f>IF(Table13[[#This Row],[Embarked]]="S",1,0)</f>
        <v>1</v>
      </c>
      <c r="N427" s="4">
        <f>IF(Table13[[#This Row],[Embarked]]="C",1,0)</f>
        <v>0</v>
      </c>
      <c r="O427" s="4">
        <f>IF(Table13[[#This Row],[Sex]]="male",1,0)</f>
        <v>0</v>
      </c>
      <c r="P427" s="4">
        <v>1</v>
      </c>
      <c r="AC427" s="12">
        <f>SUMPRODUCT(Table13[[#This Row],[SibSp]:[Ones]],$R$4:$AA$4)</f>
        <v>0.90526733241038482</v>
      </c>
      <c r="AD427" s="11">
        <f>(AC427-Table13[[#This Row],[Survived]])^2</f>
        <v>8.9742783086445271E-3</v>
      </c>
      <c r="AE427" s="11"/>
    </row>
    <row r="428" spans="1:31" x14ac:dyDescent="0.25">
      <c r="A428" s="4">
        <v>0</v>
      </c>
      <c r="B428" s="4" t="s">
        <v>9</v>
      </c>
      <c r="C428" s="4">
        <v>1</v>
      </c>
      <c r="D428" s="4" t="s">
        <v>8</v>
      </c>
      <c r="E428" s="4">
        <v>45</v>
      </c>
      <c r="F428" s="5">
        <v>26.55</v>
      </c>
      <c r="G428" s="4">
        <v>0</v>
      </c>
      <c r="H428" s="4">
        <v>0</v>
      </c>
      <c r="I428" s="11">
        <f>Table13[[#This Row],[Age]]/$E$1</f>
        <v>0.5625</v>
      </c>
      <c r="J428" s="11">
        <f>LOG10(Table13[[#This Row],[Fare]]+1)</f>
        <v>1.4401216031878039</v>
      </c>
      <c r="K428" s="4">
        <f>IF(Table13[[#This Row],[Pclass]]=1,1,0)</f>
        <v>1</v>
      </c>
      <c r="L428" s="4">
        <f>IF(Table13[[#This Row],[Pclass]]=2,1,0)</f>
        <v>0</v>
      </c>
      <c r="M428" s="4">
        <f>IF(Table13[[#This Row],[Embarked]]="S",1,0)</f>
        <v>1</v>
      </c>
      <c r="N428" s="4">
        <f>IF(Table13[[#This Row],[Embarked]]="C",1,0)</f>
        <v>0</v>
      </c>
      <c r="O428" s="4">
        <f>IF(Table13[[#This Row],[Sex]]="male",1,0)</f>
        <v>1</v>
      </c>
      <c r="P428" s="4">
        <v>1</v>
      </c>
      <c r="AC428" s="12">
        <f>SUMPRODUCT(Table13[[#This Row],[SibSp]:[Ones]],$R$4:$AA$4)</f>
        <v>0.37679964713724051</v>
      </c>
      <c r="AD428" s="11">
        <f>(AC428-Table13[[#This Row],[Survived]])^2</f>
        <v>0.14197797408274895</v>
      </c>
      <c r="AE428" s="11"/>
    </row>
    <row r="429" spans="1:31" x14ac:dyDescent="0.25">
      <c r="A429" s="4">
        <v>1</v>
      </c>
      <c r="B429" s="4" t="s">
        <v>11</v>
      </c>
      <c r="C429" s="4">
        <v>1</v>
      </c>
      <c r="D429" s="4" t="s">
        <v>10</v>
      </c>
      <c r="E429" s="4">
        <v>30</v>
      </c>
      <c r="F429" s="5">
        <v>106.425</v>
      </c>
      <c r="G429" s="4">
        <v>0</v>
      </c>
      <c r="H429" s="4">
        <v>0</v>
      </c>
      <c r="I429" s="11">
        <f>Table13[[#This Row],[Age]]/$E$1</f>
        <v>0.375</v>
      </c>
      <c r="J429" s="11">
        <f>LOG10(Table13[[#This Row],[Fare]]+1)</f>
        <v>2.031105362355941</v>
      </c>
      <c r="K429" s="4">
        <f>IF(Table13[[#This Row],[Pclass]]=1,1,0)</f>
        <v>1</v>
      </c>
      <c r="L429" s="4">
        <f>IF(Table13[[#This Row],[Pclass]]=2,1,0)</f>
        <v>0</v>
      </c>
      <c r="M429" s="4">
        <f>IF(Table13[[#This Row],[Embarked]]="S",1,0)</f>
        <v>0</v>
      </c>
      <c r="N429" s="4">
        <f>IF(Table13[[#This Row],[Embarked]]="C",1,0)</f>
        <v>1</v>
      </c>
      <c r="O429" s="4">
        <f>IF(Table13[[#This Row],[Sex]]="male",1,0)</f>
        <v>0</v>
      </c>
      <c r="P429" s="4">
        <v>1</v>
      </c>
      <c r="AC429" s="12">
        <f>SUMPRODUCT(Table13[[#This Row],[SibSp]:[Ones]],$R$4:$AA$4)</f>
        <v>1.0507901238605171</v>
      </c>
      <c r="AD429" s="11">
        <f>(AC429-Table13[[#This Row],[Survived]])^2</f>
        <v>2.579636681766665E-3</v>
      </c>
      <c r="AE429" s="11"/>
    </row>
    <row r="430" spans="1:31" x14ac:dyDescent="0.25">
      <c r="A430" s="4">
        <v>1</v>
      </c>
      <c r="B430" s="4" t="s">
        <v>11</v>
      </c>
      <c r="C430" s="4">
        <v>1</v>
      </c>
      <c r="D430" s="4" t="s">
        <v>10</v>
      </c>
      <c r="E430" s="4">
        <v>22</v>
      </c>
      <c r="F430" s="5">
        <v>49.5</v>
      </c>
      <c r="G430" s="4">
        <v>0</v>
      </c>
      <c r="H430" s="4">
        <v>2</v>
      </c>
      <c r="I430" s="11">
        <f>Table13[[#This Row],[Age]]/$E$1</f>
        <v>0.27500000000000002</v>
      </c>
      <c r="J430" s="11">
        <f>LOG10(Table13[[#This Row],[Fare]]+1)</f>
        <v>1.7032913781186614</v>
      </c>
      <c r="K430" s="4">
        <f>IF(Table13[[#This Row],[Pclass]]=1,1,0)</f>
        <v>1</v>
      </c>
      <c r="L430" s="4">
        <f>IF(Table13[[#This Row],[Pclass]]=2,1,0)</f>
        <v>0</v>
      </c>
      <c r="M430" s="4">
        <f>IF(Table13[[#This Row],[Embarked]]="S",1,0)</f>
        <v>0</v>
      </c>
      <c r="N430" s="4">
        <f>IF(Table13[[#This Row],[Embarked]]="C",1,0)</f>
        <v>1</v>
      </c>
      <c r="O430" s="4">
        <f>IF(Table13[[#This Row],[Sex]]="male",1,0)</f>
        <v>0</v>
      </c>
      <c r="P430" s="4">
        <v>1</v>
      </c>
      <c r="AC430" s="12">
        <f>SUMPRODUCT(Table13[[#This Row],[SibSp]:[Ones]],$R$4:$AA$4)</f>
        <v>1.0581661546605208</v>
      </c>
      <c r="AD430" s="11">
        <f>(AC430-Table13[[#This Row],[Survived]])^2</f>
        <v>3.3833015479916226E-3</v>
      </c>
      <c r="AE430" s="11"/>
    </row>
    <row r="431" spans="1:31" x14ac:dyDescent="0.25">
      <c r="A431" s="4">
        <v>1</v>
      </c>
      <c r="B431" s="4" t="s">
        <v>9</v>
      </c>
      <c r="C431" s="4">
        <v>1</v>
      </c>
      <c r="D431" s="4" t="s">
        <v>10</v>
      </c>
      <c r="E431" s="4">
        <v>36</v>
      </c>
      <c r="F431" s="5">
        <v>71</v>
      </c>
      <c r="G431" s="4">
        <v>0</v>
      </c>
      <c r="H431" s="4">
        <v>2</v>
      </c>
      <c r="I431" s="11">
        <f>Table13[[#This Row],[Age]]/$E$1</f>
        <v>0.45</v>
      </c>
      <c r="J431" s="11">
        <f>LOG10(Table13[[#This Row],[Fare]]+1)</f>
        <v>1.8573324964312685</v>
      </c>
      <c r="K431" s="4">
        <f>IF(Table13[[#This Row],[Pclass]]=1,1,0)</f>
        <v>1</v>
      </c>
      <c r="L431" s="4">
        <f>IF(Table13[[#This Row],[Pclass]]=2,1,0)</f>
        <v>0</v>
      </c>
      <c r="M431" s="4">
        <f>IF(Table13[[#This Row],[Embarked]]="S",1,0)</f>
        <v>1</v>
      </c>
      <c r="N431" s="4">
        <f>IF(Table13[[#This Row],[Embarked]]="C",1,0)</f>
        <v>0</v>
      </c>
      <c r="O431" s="4">
        <f>IF(Table13[[#This Row],[Sex]]="male",1,0)</f>
        <v>0</v>
      </c>
      <c r="P431" s="4">
        <v>1</v>
      </c>
      <c r="AC431" s="12">
        <f>SUMPRODUCT(Table13[[#This Row],[SibSp]:[Ones]],$R$4:$AA$4)</f>
        <v>0.90996071766284325</v>
      </c>
      <c r="AD431" s="11">
        <f>(AC431-Table13[[#This Row],[Survived]])^2</f>
        <v>8.107072363790227E-3</v>
      </c>
      <c r="AE431" s="11"/>
    </row>
    <row r="432" spans="1:31" x14ac:dyDescent="0.25">
      <c r="A432" s="4">
        <v>0</v>
      </c>
      <c r="B432" s="4" t="s">
        <v>9</v>
      </c>
      <c r="C432" s="4">
        <v>3</v>
      </c>
      <c r="D432" s="4" t="s">
        <v>10</v>
      </c>
      <c r="E432" s="4">
        <v>9</v>
      </c>
      <c r="F432" s="5">
        <v>31.274999999999999</v>
      </c>
      <c r="G432" s="4">
        <v>4</v>
      </c>
      <c r="H432" s="4">
        <v>2</v>
      </c>
      <c r="I432" s="11">
        <f>Table13[[#This Row],[Age]]/$E$1</f>
        <v>0.1125</v>
      </c>
      <c r="J432" s="11">
        <f>LOG10(Table13[[#This Row],[Fare]]+1)</f>
        <v>1.5088662509384578</v>
      </c>
      <c r="K432" s="4">
        <f>IF(Table13[[#This Row],[Pclass]]=1,1,0)</f>
        <v>0</v>
      </c>
      <c r="L432" s="4">
        <f>IF(Table13[[#This Row],[Pclass]]=2,1,0)</f>
        <v>0</v>
      </c>
      <c r="M432" s="4">
        <f>IF(Table13[[#This Row],[Embarked]]="S",1,0)</f>
        <v>1</v>
      </c>
      <c r="N432" s="4">
        <f>IF(Table13[[#This Row],[Embarked]]="C",1,0)</f>
        <v>0</v>
      </c>
      <c r="O432" s="4">
        <f>IF(Table13[[#This Row],[Sex]]="male",1,0)</f>
        <v>0</v>
      </c>
      <c r="P432" s="4">
        <v>1</v>
      </c>
      <c r="AC432" s="12">
        <f>SUMPRODUCT(Table13[[#This Row],[SibSp]:[Ones]],$R$4:$AA$4)</f>
        <v>0.49347215912123399</v>
      </c>
      <c r="AD432" s="11">
        <f>(AC432-Table13[[#This Row],[Survived]])^2</f>
        <v>0.24351477182777248</v>
      </c>
      <c r="AE432" s="11"/>
    </row>
    <row r="433" spans="1:31" x14ac:dyDescent="0.25">
      <c r="A433" s="4">
        <v>0</v>
      </c>
      <c r="B433" s="4" t="s">
        <v>9</v>
      </c>
      <c r="C433" s="4">
        <v>3</v>
      </c>
      <c r="D433" s="4" t="s">
        <v>10</v>
      </c>
      <c r="E433" s="4">
        <v>11</v>
      </c>
      <c r="F433" s="5">
        <v>31.274999999999999</v>
      </c>
      <c r="G433" s="4">
        <v>4</v>
      </c>
      <c r="H433" s="4">
        <v>2</v>
      </c>
      <c r="I433" s="11">
        <f>Table13[[#This Row],[Age]]/$E$1</f>
        <v>0.13750000000000001</v>
      </c>
      <c r="J433" s="11">
        <f>LOG10(Table13[[#This Row],[Fare]]+1)</f>
        <v>1.5088662509384578</v>
      </c>
      <c r="K433" s="4">
        <f>IF(Table13[[#This Row],[Pclass]]=1,1,0)</f>
        <v>0</v>
      </c>
      <c r="L433" s="4">
        <f>IF(Table13[[#This Row],[Pclass]]=2,1,0)</f>
        <v>0</v>
      </c>
      <c r="M433" s="4">
        <f>IF(Table13[[#This Row],[Embarked]]="S",1,0)</f>
        <v>1</v>
      </c>
      <c r="N433" s="4">
        <f>IF(Table13[[#This Row],[Embarked]]="C",1,0)</f>
        <v>0</v>
      </c>
      <c r="O433" s="4">
        <f>IF(Table13[[#This Row],[Sex]]="male",1,0)</f>
        <v>0</v>
      </c>
      <c r="P433" s="4">
        <v>1</v>
      </c>
      <c r="AC433" s="12">
        <f>SUMPRODUCT(Table13[[#This Row],[SibSp]:[Ones]],$R$4:$AA$4)</f>
        <v>0.48066941317627387</v>
      </c>
      <c r="AD433" s="11">
        <f>(AC433-Table13[[#This Row],[Survived]])^2</f>
        <v>0.23104308476322349</v>
      </c>
      <c r="AE433" s="11"/>
    </row>
    <row r="434" spans="1:31" x14ac:dyDescent="0.25">
      <c r="A434" s="4">
        <v>1</v>
      </c>
      <c r="B434" s="4" t="s">
        <v>9</v>
      </c>
      <c r="C434" s="4">
        <v>2</v>
      </c>
      <c r="D434" s="4" t="s">
        <v>8</v>
      </c>
      <c r="E434" s="4">
        <v>32</v>
      </c>
      <c r="F434" s="5">
        <v>26</v>
      </c>
      <c r="G434" s="4">
        <v>1</v>
      </c>
      <c r="H434" s="4">
        <v>0</v>
      </c>
      <c r="I434" s="11">
        <f>Table13[[#This Row],[Age]]/$E$1</f>
        <v>0.4</v>
      </c>
      <c r="J434" s="11">
        <f>LOG10(Table13[[#This Row],[Fare]]+1)</f>
        <v>1.4313637641589874</v>
      </c>
      <c r="K434" s="4">
        <f>IF(Table13[[#This Row],[Pclass]]=1,1,0)</f>
        <v>0</v>
      </c>
      <c r="L434" s="4">
        <f>IF(Table13[[#This Row],[Pclass]]=2,1,0)</f>
        <v>1</v>
      </c>
      <c r="M434" s="4">
        <f>IF(Table13[[#This Row],[Embarked]]="S",1,0)</f>
        <v>1</v>
      </c>
      <c r="N434" s="4">
        <f>IF(Table13[[#This Row],[Embarked]]="C",1,0)</f>
        <v>0</v>
      </c>
      <c r="O434" s="4">
        <f>IF(Table13[[#This Row],[Sex]]="male",1,0)</f>
        <v>1</v>
      </c>
      <c r="P434" s="4">
        <v>1</v>
      </c>
      <c r="AC434" s="12">
        <f>SUMPRODUCT(Table13[[#This Row],[SibSp]:[Ones]],$R$4:$AA$4)</f>
        <v>0.23489315203799943</v>
      </c>
      <c r="AD434" s="11">
        <f>(AC434-Table13[[#This Row],[Survived]])^2</f>
        <v>0.58538848879834782</v>
      </c>
      <c r="AE434" s="11"/>
    </row>
    <row r="435" spans="1:31" x14ac:dyDescent="0.25">
      <c r="A435" s="4">
        <v>0</v>
      </c>
      <c r="B435" s="4" t="s">
        <v>11</v>
      </c>
      <c r="C435" s="4">
        <v>1</v>
      </c>
      <c r="D435" s="4" t="s">
        <v>8</v>
      </c>
      <c r="E435" s="4">
        <v>50</v>
      </c>
      <c r="F435" s="5">
        <v>106.425</v>
      </c>
      <c r="G435" s="4">
        <v>1</v>
      </c>
      <c r="H435" s="4">
        <v>0</v>
      </c>
      <c r="I435" s="11">
        <f>Table13[[#This Row],[Age]]/$E$1</f>
        <v>0.625</v>
      </c>
      <c r="J435" s="11">
        <f>LOG10(Table13[[#This Row],[Fare]]+1)</f>
        <v>2.031105362355941</v>
      </c>
      <c r="K435" s="4">
        <f>IF(Table13[[#This Row],[Pclass]]=1,1,0)</f>
        <v>1</v>
      </c>
      <c r="L435" s="4">
        <f>IF(Table13[[#This Row],[Pclass]]=2,1,0)</f>
        <v>0</v>
      </c>
      <c r="M435" s="4">
        <f>IF(Table13[[#This Row],[Embarked]]="S",1,0)</f>
        <v>0</v>
      </c>
      <c r="N435" s="4">
        <f>IF(Table13[[#This Row],[Embarked]]="C",1,0)</f>
        <v>1</v>
      </c>
      <c r="O435" s="4">
        <f>IF(Table13[[#This Row],[Sex]]="male",1,0)</f>
        <v>1</v>
      </c>
      <c r="P435" s="4">
        <v>1</v>
      </c>
      <c r="AC435" s="12">
        <f>SUMPRODUCT(Table13[[#This Row],[SibSp]:[Ones]],$R$4:$AA$4)</f>
        <v>0.38476326805819722</v>
      </c>
      <c r="AD435" s="11">
        <f>(AC435-Table13[[#This Row],[Survived]])^2</f>
        <v>0.14804277244682412</v>
      </c>
      <c r="AE435" s="11"/>
    </row>
    <row r="436" spans="1:31" x14ac:dyDescent="0.25">
      <c r="A436" s="4">
        <v>0</v>
      </c>
      <c r="B436" s="4" t="s">
        <v>9</v>
      </c>
      <c r="C436" s="4">
        <v>1</v>
      </c>
      <c r="D436" s="4" t="s">
        <v>8</v>
      </c>
      <c r="E436" s="4">
        <v>64</v>
      </c>
      <c r="F436" s="5">
        <v>26</v>
      </c>
      <c r="G436" s="4">
        <v>0</v>
      </c>
      <c r="H436" s="4">
        <v>0</v>
      </c>
      <c r="I436" s="11">
        <f>Table13[[#This Row],[Age]]/$E$1</f>
        <v>0.8</v>
      </c>
      <c r="J436" s="11">
        <f>LOG10(Table13[[#This Row],[Fare]]+1)</f>
        <v>1.4313637641589874</v>
      </c>
      <c r="K436" s="4">
        <f>IF(Table13[[#This Row],[Pclass]]=1,1,0)</f>
        <v>1</v>
      </c>
      <c r="L436" s="4">
        <f>IF(Table13[[#This Row],[Pclass]]=2,1,0)</f>
        <v>0</v>
      </c>
      <c r="M436" s="4">
        <f>IF(Table13[[#This Row],[Embarked]]="S",1,0)</f>
        <v>1</v>
      </c>
      <c r="N436" s="4">
        <f>IF(Table13[[#This Row],[Embarked]]="C",1,0)</f>
        <v>0</v>
      </c>
      <c r="O436" s="4">
        <f>IF(Table13[[#This Row],[Sex]]="male",1,0)</f>
        <v>1</v>
      </c>
      <c r="P436" s="4">
        <v>1</v>
      </c>
      <c r="AC436" s="12">
        <f>SUMPRODUCT(Table13[[#This Row],[SibSp]:[Ones]],$R$4:$AA$4)</f>
        <v>0.25474663323559033</v>
      </c>
      <c r="AD436" s="11">
        <f>(AC436-Table13[[#This Row],[Survived]])^2</f>
        <v>6.4895847144868374E-2</v>
      </c>
      <c r="AE436" s="11"/>
    </row>
    <row r="437" spans="1:31" x14ac:dyDescent="0.25">
      <c r="A437" s="4">
        <v>1</v>
      </c>
      <c r="B437" s="4" t="s">
        <v>9</v>
      </c>
      <c r="C437" s="4">
        <v>2</v>
      </c>
      <c r="D437" s="4" t="s">
        <v>10</v>
      </c>
      <c r="E437" s="4">
        <v>19</v>
      </c>
      <c r="F437" s="5">
        <v>26</v>
      </c>
      <c r="G437" s="4">
        <v>1</v>
      </c>
      <c r="H437" s="4">
        <v>0</v>
      </c>
      <c r="I437" s="11">
        <f>Table13[[#This Row],[Age]]/$E$1</f>
        <v>0.23749999999999999</v>
      </c>
      <c r="J437" s="11">
        <f>LOG10(Table13[[#This Row],[Fare]]+1)</f>
        <v>1.4313637641589874</v>
      </c>
      <c r="K437" s="4">
        <f>IF(Table13[[#This Row],[Pclass]]=1,1,0)</f>
        <v>0</v>
      </c>
      <c r="L437" s="4">
        <f>IF(Table13[[#This Row],[Pclass]]=2,1,0)</f>
        <v>1</v>
      </c>
      <c r="M437" s="4">
        <f>IF(Table13[[#This Row],[Embarked]]="S",1,0)</f>
        <v>1</v>
      </c>
      <c r="N437" s="4">
        <f>IF(Table13[[#This Row],[Embarked]]="C",1,0)</f>
        <v>0</v>
      </c>
      <c r="O437" s="4">
        <f>IF(Table13[[#This Row],[Sex]]="male",1,0)</f>
        <v>0</v>
      </c>
      <c r="P437" s="4">
        <v>1</v>
      </c>
      <c r="AC437" s="12">
        <f>SUMPRODUCT(Table13[[#This Row],[SibSp]:[Ones]],$R$4:$AA$4)</f>
        <v>0.80117617024400345</v>
      </c>
      <c r="AD437" s="11">
        <f>(AC437-Table13[[#This Row],[Survived]])^2</f>
        <v>3.9530915278841498E-2</v>
      </c>
      <c r="AE437" s="11"/>
    </row>
    <row r="438" spans="1:31" x14ac:dyDescent="0.25">
      <c r="A438" s="4">
        <v>0</v>
      </c>
      <c r="B438" s="4" t="s">
        <v>9</v>
      </c>
      <c r="C438" s="4">
        <v>3</v>
      </c>
      <c r="D438" s="4" t="s">
        <v>8</v>
      </c>
      <c r="E438" s="4">
        <v>33</v>
      </c>
      <c r="F438" s="5">
        <v>20.524999999999999</v>
      </c>
      <c r="G438" s="4">
        <v>1</v>
      </c>
      <c r="H438" s="4">
        <v>1</v>
      </c>
      <c r="I438" s="11">
        <f>Table13[[#This Row],[Age]]/$E$1</f>
        <v>0.41249999999999998</v>
      </c>
      <c r="J438" s="11">
        <f>LOG10(Table13[[#This Row],[Fare]]+1)</f>
        <v>1.3329431601256923</v>
      </c>
      <c r="K438" s="4">
        <f>IF(Table13[[#This Row],[Pclass]]=1,1,0)</f>
        <v>0</v>
      </c>
      <c r="L438" s="4">
        <f>IF(Table13[[#This Row],[Pclass]]=2,1,0)</f>
        <v>0</v>
      </c>
      <c r="M438" s="4">
        <f>IF(Table13[[#This Row],[Embarked]]="S",1,0)</f>
        <v>1</v>
      </c>
      <c r="N438" s="4">
        <f>IF(Table13[[#This Row],[Embarked]]="C",1,0)</f>
        <v>0</v>
      </c>
      <c r="O438" s="4">
        <f>IF(Table13[[#This Row],[Sex]]="male",1,0)</f>
        <v>1</v>
      </c>
      <c r="P438" s="4">
        <v>1</v>
      </c>
      <c r="AC438" s="12">
        <f>SUMPRODUCT(Table13[[#This Row],[SibSp]:[Ones]],$R$4:$AA$4)</f>
        <v>2.6928147034114169E-2</v>
      </c>
      <c r="AD438" s="11">
        <f>(AC438-Table13[[#This Row],[Survived]])^2</f>
        <v>7.2512510269087172E-4</v>
      </c>
      <c r="AE438" s="11"/>
    </row>
    <row r="439" spans="1:31" x14ac:dyDescent="0.25">
      <c r="A439" s="4">
        <v>1</v>
      </c>
      <c r="B439" s="4" t="s">
        <v>9</v>
      </c>
      <c r="C439" s="4">
        <v>2</v>
      </c>
      <c r="D439" s="4" t="s">
        <v>8</v>
      </c>
      <c r="E439" s="4">
        <v>8</v>
      </c>
      <c r="F439" s="5">
        <v>36.75</v>
      </c>
      <c r="G439" s="4">
        <v>1</v>
      </c>
      <c r="H439" s="4">
        <v>1</v>
      </c>
      <c r="I439" s="11">
        <f>Table13[[#This Row],[Age]]/$E$1</f>
        <v>0.1</v>
      </c>
      <c r="J439" s="11">
        <f>LOG10(Table13[[#This Row],[Fare]]+1)</f>
        <v>1.576916955965207</v>
      </c>
      <c r="K439" s="4">
        <f>IF(Table13[[#This Row],[Pclass]]=1,1,0)</f>
        <v>0</v>
      </c>
      <c r="L439" s="4">
        <f>IF(Table13[[#This Row],[Pclass]]=2,1,0)</f>
        <v>1</v>
      </c>
      <c r="M439" s="4">
        <f>IF(Table13[[#This Row],[Embarked]]="S",1,0)</f>
        <v>1</v>
      </c>
      <c r="N439" s="4">
        <f>IF(Table13[[#This Row],[Embarked]]="C",1,0)</f>
        <v>0</v>
      </c>
      <c r="O439" s="4">
        <f>IF(Table13[[#This Row],[Sex]]="male",1,0)</f>
        <v>1</v>
      </c>
      <c r="P439" s="4">
        <v>1</v>
      </c>
      <c r="AC439" s="12">
        <f>SUMPRODUCT(Table13[[#This Row],[SibSp]:[Ones]],$R$4:$AA$4)</f>
        <v>0.38169420209429483</v>
      </c>
      <c r="AD439" s="11">
        <f>(AC439-Table13[[#This Row],[Survived]])^2</f>
        <v>0.38230205972381071</v>
      </c>
      <c r="AE439" s="11"/>
    </row>
    <row r="440" spans="1:31" x14ac:dyDescent="0.25">
      <c r="A440" s="4">
        <v>1</v>
      </c>
      <c r="B440" s="4" t="s">
        <v>11</v>
      </c>
      <c r="C440" s="4">
        <v>1</v>
      </c>
      <c r="D440" s="4" t="s">
        <v>8</v>
      </c>
      <c r="E440" s="4">
        <v>17</v>
      </c>
      <c r="F440" s="5">
        <v>110.88330000000001</v>
      </c>
      <c r="G440" s="4">
        <v>0</v>
      </c>
      <c r="H440" s="4">
        <v>2</v>
      </c>
      <c r="I440" s="11">
        <f>Table13[[#This Row],[Age]]/$E$1</f>
        <v>0.21249999999999999</v>
      </c>
      <c r="J440" s="11">
        <f>LOG10(Table13[[#This Row],[Fare]]+1)</f>
        <v>2.048765267412167</v>
      </c>
      <c r="K440" s="4">
        <f>IF(Table13[[#This Row],[Pclass]]=1,1,0)</f>
        <v>1</v>
      </c>
      <c r="L440" s="4">
        <f>IF(Table13[[#This Row],[Pclass]]=2,1,0)</f>
        <v>0</v>
      </c>
      <c r="M440" s="4">
        <f>IF(Table13[[#This Row],[Embarked]]="S",1,0)</f>
        <v>0</v>
      </c>
      <c r="N440" s="4">
        <f>IF(Table13[[#This Row],[Embarked]]="C",1,0)</f>
        <v>1</v>
      </c>
      <c r="O440" s="4">
        <f>IF(Table13[[#This Row],[Sex]]="male",1,0)</f>
        <v>1</v>
      </c>
      <c r="P440" s="4">
        <v>1</v>
      </c>
      <c r="AC440" s="12">
        <f>SUMPRODUCT(Table13[[#This Row],[SibSp]:[Ones]],$R$4:$AA$4)</f>
        <v>0.62394902245762418</v>
      </c>
      <c r="AD440" s="11">
        <f>(AC440-Table13[[#This Row],[Survived]])^2</f>
        <v>0.14141433771057643</v>
      </c>
      <c r="AE440" s="11"/>
    </row>
    <row r="441" spans="1:31" x14ac:dyDescent="0.25">
      <c r="A441" s="4">
        <v>0</v>
      </c>
      <c r="B441" s="4" t="s">
        <v>9</v>
      </c>
      <c r="C441" s="4">
        <v>2</v>
      </c>
      <c r="D441" s="4" t="s">
        <v>8</v>
      </c>
      <c r="E441" s="4">
        <v>27</v>
      </c>
      <c r="F441" s="5">
        <v>26</v>
      </c>
      <c r="G441" s="4">
        <v>0</v>
      </c>
      <c r="H441" s="4">
        <v>0</v>
      </c>
      <c r="I441" s="11">
        <f>Table13[[#This Row],[Age]]/$E$1</f>
        <v>0.33750000000000002</v>
      </c>
      <c r="J441" s="11">
        <f>LOG10(Table13[[#This Row],[Fare]]+1)</f>
        <v>1.4313637641589874</v>
      </c>
      <c r="K441" s="4">
        <f>IF(Table13[[#This Row],[Pclass]]=1,1,0)</f>
        <v>0</v>
      </c>
      <c r="L441" s="4">
        <f>IF(Table13[[#This Row],[Pclass]]=2,1,0)</f>
        <v>1</v>
      </c>
      <c r="M441" s="4">
        <f>IF(Table13[[#This Row],[Embarked]]="S",1,0)</f>
        <v>1</v>
      </c>
      <c r="N441" s="4">
        <f>IF(Table13[[#This Row],[Embarked]]="C",1,0)</f>
        <v>0</v>
      </c>
      <c r="O441" s="4">
        <f>IF(Table13[[#This Row],[Sex]]="male",1,0)</f>
        <v>1</v>
      </c>
      <c r="P441" s="4">
        <v>1</v>
      </c>
      <c r="AC441" s="12">
        <f>SUMPRODUCT(Table13[[#This Row],[SibSp]:[Ones]],$R$4:$AA$4)</f>
        <v>0.32183424368935509</v>
      </c>
      <c r="AD441" s="11">
        <f>(AC441-Table13[[#This Row],[Survived]])^2</f>
        <v>0.1035772804110992</v>
      </c>
      <c r="AE441" s="11"/>
    </row>
    <row r="442" spans="1:31" x14ac:dyDescent="0.25">
      <c r="A442" s="4">
        <v>1</v>
      </c>
      <c r="B442" s="4" t="s">
        <v>11</v>
      </c>
      <c r="C442" s="4">
        <v>3</v>
      </c>
      <c r="D442" s="4" t="s">
        <v>8</v>
      </c>
      <c r="E442" s="4">
        <v>22</v>
      </c>
      <c r="F442" s="5">
        <v>7.2249999999999996</v>
      </c>
      <c r="G442" s="4">
        <v>0</v>
      </c>
      <c r="H442" s="4">
        <v>0</v>
      </c>
      <c r="I442" s="11">
        <f>Table13[[#This Row],[Age]]/$E$1</f>
        <v>0.27500000000000002</v>
      </c>
      <c r="J442" s="11">
        <f>LOG10(Table13[[#This Row],[Fare]]+1)</f>
        <v>0.91513590662201194</v>
      </c>
      <c r="K442" s="4">
        <f>IF(Table13[[#This Row],[Pclass]]=1,1,0)</f>
        <v>0</v>
      </c>
      <c r="L442" s="4">
        <f>IF(Table13[[#This Row],[Pclass]]=2,1,0)</f>
        <v>0</v>
      </c>
      <c r="M442" s="4">
        <f>IF(Table13[[#This Row],[Embarked]]="S",1,0)</f>
        <v>0</v>
      </c>
      <c r="N442" s="4">
        <f>IF(Table13[[#This Row],[Embarked]]="C",1,0)</f>
        <v>1</v>
      </c>
      <c r="O442" s="4">
        <f>IF(Table13[[#This Row],[Sex]]="male",1,0)</f>
        <v>1</v>
      </c>
      <c r="P442" s="4">
        <v>1</v>
      </c>
      <c r="AC442" s="12">
        <f>SUMPRODUCT(Table13[[#This Row],[SibSp]:[Ones]],$R$4:$AA$4)</f>
        <v>0.21193294474103969</v>
      </c>
      <c r="AD442" s="11">
        <f>(AC442-Table13[[#This Row],[Survived]])^2</f>
        <v>0.62104968358452928</v>
      </c>
      <c r="AE442" s="11"/>
    </row>
    <row r="443" spans="1:31" x14ac:dyDescent="0.25">
      <c r="A443" s="4">
        <v>1</v>
      </c>
      <c r="B443" s="4" t="s">
        <v>9</v>
      </c>
      <c r="C443" s="4">
        <v>3</v>
      </c>
      <c r="D443" s="4" t="s">
        <v>10</v>
      </c>
      <c r="E443" s="4">
        <v>22</v>
      </c>
      <c r="F443" s="5">
        <v>7.7750000000000004</v>
      </c>
      <c r="G443" s="4">
        <v>0</v>
      </c>
      <c r="H443" s="4">
        <v>0</v>
      </c>
      <c r="I443" s="11">
        <f>Table13[[#This Row],[Age]]/$E$1</f>
        <v>0.27500000000000002</v>
      </c>
      <c r="J443" s="11">
        <f>LOG10(Table13[[#This Row],[Fare]]+1)</f>
        <v>0.94324712513786169</v>
      </c>
      <c r="K443" s="4">
        <f>IF(Table13[[#This Row],[Pclass]]=1,1,0)</f>
        <v>0</v>
      </c>
      <c r="L443" s="4">
        <f>IF(Table13[[#This Row],[Pclass]]=2,1,0)</f>
        <v>0</v>
      </c>
      <c r="M443" s="4">
        <f>IF(Table13[[#This Row],[Embarked]]="S",1,0)</f>
        <v>1</v>
      </c>
      <c r="N443" s="4">
        <f>IF(Table13[[#This Row],[Embarked]]="C",1,0)</f>
        <v>0</v>
      </c>
      <c r="O443" s="4">
        <f>IF(Table13[[#This Row],[Sex]]="male",1,0)</f>
        <v>0</v>
      </c>
      <c r="P443" s="4">
        <v>1</v>
      </c>
      <c r="AC443" s="12">
        <f>SUMPRODUCT(Table13[[#This Row],[SibSp]:[Ones]],$R$4:$AA$4)</f>
        <v>0.63027306403180916</v>
      </c>
      <c r="AD443" s="11">
        <f>(AC443-Table13[[#This Row],[Survived]])^2</f>
        <v>0.13669800718042668</v>
      </c>
      <c r="AE443" s="11"/>
    </row>
    <row r="444" spans="1:31" x14ac:dyDescent="0.25">
      <c r="A444" s="4">
        <v>0</v>
      </c>
      <c r="B444" s="4" t="s">
        <v>9</v>
      </c>
      <c r="C444" s="4">
        <v>1</v>
      </c>
      <c r="D444" s="4" t="s">
        <v>8</v>
      </c>
      <c r="E444" s="4">
        <v>62</v>
      </c>
      <c r="F444" s="5">
        <v>26.55</v>
      </c>
      <c r="G444" s="4">
        <v>0</v>
      </c>
      <c r="H444" s="4">
        <v>0</v>
      </c>
      <c r="I444" s="11">
        <f>Table13[[#This Row],[Age]]/$E$1</f>
        <v>0.77500000000000002</v>
      </c>
      <c r="J444" s="11">
        <f>LOG10(Table13[[#This Row],[Fare]]+1)</f>
        <v>1.4401216031878039</v>
      </c>
      <c r="K444" s="4">
        <f>IF(Table13[[#This Row],[Pclass]]=1,1,0)</f>
        <v>1</v>
      </c>
      <c r="L444" s="4">
        <f>IF(Table13[[#This Row],[Pclass]]=2,1,0)</f>
        <v>0</v>
      </c>
      <c r="M444" s="4">
        <f>IF(Table13[[#This Row],[Embarked]]="S",1,0)</f>
        <v>1</v>
      </c>
      <c r="N444" s="4">
        <f>IF(Table13[[#This Row],[Embarked]]="C",1,0)</f>
        <v>0</v>
      </c>
      <c r="O444" s="4">
        <f>IF(Table13[[#This Row],[Sex]]="male",1,0)</f>
        <v>1</v>
      </c>
      <c r="P444" s="4">
        <v>1</v>
      </c>
      <c r="AC444" s="12">
        <f>SUMPRODUCT(Table13[[#This Row],[SibSp]:[Ones]],$R$4:$AA$4)</f>
        <v>0.26797630660507948</v>
      </c>
      <c r="AD444" s="11">
        <f>(AC444-Table13[[#This Row],[Survived]])^2</f>
        <v>7.1811300901699571E-2</v>
      </c>
      <c r="AE444" s="11"/>
    </row>
    <row r="445" spans="1:31" x14ac:dyDescent="0.25">
      <c r="A445" s="4">
        <v>1</v>
      </c>
      <c r="B445" s="4" t="s">
        <v>11</v>
      </c>
      <c r="C445" s="4">
        <v>1</v>
      </c>
      <c r="D445" s="4" t="s">
        <v>10</v>
      </c>
      <c r="E445" s="4">
        <v>48</v>
      </c>
      <c r="F445" s="5">
        <v>39.6</v>
      </c>
      <c r="G445" s="4">
        <v>1</v>
      </c>
      <c r="H445" s="4">
        <v>0</v>
      </c>
      <c r="I445" s="11">
        <f>Table13[[#This Row],[Age]]/$E$1</f>
        <v>0.6</v>
      </c>
      <c r="J445" s="11">
        <f>LOG10(Table13[[#This Row],[Fare]]+1)</f>
        <v>1.608526033577194</v>
      </c>
      <c r="K445" s="4">
        <f>IF(Table13[[#This Row],[Pclass]]=1,1,0)</f>
        <v>1</v>
      </c>
      <c r="L445" s="4">
        <f>IF(Table13[[#This Row],[Pclass]]=2,1,0)</f>
        <v>0</v>
      </c>
      <c r="M445" s="4">
        <f>IF(Table13[[#This Row],[Embarked]]="S",1,0)</f>
        <v>0</v>
      </c>
      <c r="N445" s="4">
        <f>IF(Table13[[#This Row],[Embarked]]="C",1,0)</f>
        <v>1</v>
      </c>
      <c r="O445" s="4">
        <f>IF(Table13[[#This Row],[Sex]]="male",1,0)</f>
        <v>0</v>
      </c>
      <c r="P445" s="4">
        <v>1</v>
      </c>
      <c r="AC445" s="12">
        <f>SUMPRODUCT(Table13[[#This Row],[SibSp]:[Ones]],$R$4:$AA$4)</f>
        <v>0.86003127257277079</v>
      </c>
      <c r="AD445" s="11">
        <f>(AC445-Table13[[#This Row],[Survived]])^2</f>
        <v>1.9591244657597987E-2</v>
      </c>
      <c r="AE445" s="11"/>
    </row>
    <row r="446" spans="1:31" x14ac:dyDescent="0.25">
      <c r="A446" s="4">
        <v>1</v>
      </c>
      <c r="B446" s="4" t="s">
        <v>9</v>
      </c>
      <c r="C446" s="4">
        <v>1</v>
      </c>
      <c r="D446" s="4" t="s">
        <v>10</v>
      </c>
      <c r="E446" s="4">
        <v>39</v>
      </c>
      <c r="F446" s="5">
        <v>79.650000000000006</v>
      </c>
      <c r="G446" s="4">
        <v>1</v>
      </c>
      <c r="H446" s="4">
        <v>1</v>
      </c>
      <c r="I446" s="11">
        <f>Table13[[#This Row],[Age]]/$E$1</f>
        <v>0.48749999999999999</v>
      </c>
      <c r="J446" s="11">
        <f>LOG10(Table13[[#This Row],[Fare]]+1)</f>
        <v>1.9066043717249803</v>
      </c>
      <c r="K446" s="4">
        <f>IF(Table13[[#This Row],[Pclass]]=1,1,0)</f>
        <v>1</v>
      </c>
      <c r="L446" s="4">
        <f>IF(Table13[[#This Row],[Pclass]]=2,1,0)</f>
        <v>0</v>
      </c>
      <c r="M446" s="4">
        <f>IF(Table13[[#This Row],[Embarked]]="S",1,0)</f>
        <v>1</v>
      </c>
      <c r="N446" s="4">
        <f>IF(Table13[[#This Row],[Embarked]]="C",1,0)</f>
        <v>0</v>
      </c>
      <c r="O446" s="4">
        <f>IF(Table13[[#This Row],[Sex]]="male",1,0)</f>
        <v>0</v>
      </c>
      <c r="P446" s="4">
        <v>1</v>
      </c>
      <c r="AC446" s="12">
        <f>SUMPRODUCT(Table13[[#This Row],[SibSp]:[Ones]],$R$4:$AA$4)</f>
        <v>0.85215161200748923</v>
      </c>
      <c r="AD446" s="11">
        <f>(AC446-Table13[[#This Row],[Survived]])^2</f>
        <v>2.1859145831984002E-2</v>
      </c>
      <c r="AE446" s="11"/>
    </row>
    <row r="447" spans="1:31" x14ac:dyDescent="0.25">
      <c r="A447" s="4">
        <v>1</v>
      </c>
      <c r="B447" s="4" t="s">
        <v>9</v>
      </c>
      <c r="C447" s="4">
        <v>3</v>
      </c>
      <c r="D447" s="4" t="s">
        <v>10</v>
      </c>
      <c r="E447" s="4">
        <v>36</v>
      </c>
      <c r="F447" s="5">
        <v>17.399999999999999</v>
      </c>
      <c r="G447" s="4">
        <v>1</v>
      </c>
      <c r="H447" s="4">
        <v>0</v>
      </c>
      <c r="I447" s="11">
        <f>Table13[[#This Row],[Age]]/$E$1</f>
        <v>0.45</v>
      </c>
      <c r="J447" s="11">
        <f>LOG10(Table13[[#This Row],[Fare]]+1)</f>
        <v>1.2648178230095364</v>
      </c>
      <c r="K447" s="4">
        <f>IF(Table13[[#This Row],[Pclass]]=1,1,0)</f>
        <v>0</v>
      </c>
      <c r="L447" s="4">
        <f>IF(Table13[[#This Row],[Pclass]]=2,1,0)</f>
        <v>0</v>
      </c>
      <c r="M447" s="4">
        <f>IF(Table13[[#This Row],[Embarked]]="S",1,0)</f>
        <v>1</v>
      </c>
      <c r="N447" s="4">
        <f>IF(Table13[[#This Row],[Embarked]]="C",1,0)</f>
        <v>0</v>
      </c>
      <c r="O447" s="4">
        <f>IF(Table13[[#This Row],[Sex]]="male",1,0)</f>
        <v>0</v>
      </c>
      <c r="P447" s="4">
        <v>1</v>
      </c>
      <c r="AC447" s="12">
        <f>SUMPRODUCT(Table13[[#This Row],[SibSp]:[Ones]],$R$4:$AA$4)</f>
        <v>0.50139555456633755</v>
      </c>
      <c r="AD447" s="11">
        <f>(AC447-Table13[[#This Row],[Survived]])^2</f>
        <v>0.24860639300621007</v>
      </c>
      <c r="AE447" s="11"/>
    </row>
    <row r="448" spans="1:31" x14ac:dyDescent="0.25">
      <c r="A448" s="4">
        <v>0</v>
      </c>
      <c r="B448" s="4" t="s">
        <v>9</v>
      </c>
      <c r="C448" s="4">
        <v>3</v>
      </c>
      <c r="D448" s="4" t="s">
        <v>8</v>
      </c>
      <c r="E448" s="4">
        <v>40</v>
      </c>
      <c r="F448" s="5">
        <v>7.8958000000000004</v>
      </c>
      <c r="G448" s="4">
        <v>0</v>
      </c>
      <c r="H448" s="4">
        <v>0</v>
      </c>
      <c r="I448" s="11">
        <f>Table13[[#This Row],[Age]]/$E$1</f>
        <v>0.5</v>
      </c>
      <c r="J448" s="11">
        <f>LOG10(Table13[[#This Row],[Fare]]+1)</f>
        <v>0.94918501031343461</v>
      </c>
      <c r="K448" s="4">
        <f>IF(Table13[[#This Row],[Pclass]]=1,1,0)</f>
        <v>0</v>
      </c>
      <c r="L448" s="4">
        <f>IF(Table13[[#This Row],[Pclass]]=2,1,0)</f>
        <v>0</v>
      </c>
      <c r="M448" s="4">
        <f>IF(Table13[[#This Row],[Embarked]]="S",1,0)</f>
        <v>1</v>
      </c>
      <c r="N448" s="4">
        <f>IF(Table13[[#This Row],[Embarked]]="C",1,0)</f>
        <v>0</v>
      </c>
      <c r="O448" s="4">
        <f>IF(Table13[[#This Row],[Sex]]="male",1,0)</f>
        <v>1</v>
      </c>
      <c r="P448" s="4">
        <v>1</v>
      </c>
      <c r="AC448" s="12">
        <f>SUMPRODUCT(Table13[[#This Row],[SibSp]:[Ones]],$R$4:$AA$4)</f>
        <v>3.227264118490647E-2</v>
      </c>
      <c r="AD448" s="11">
        <f>(AC448-Table13[[#This Row],[Survived]])^2</f>
        <v>1.0415233690497213E-3</v>
      </c>
      <c r="AE448" s="11"/>
    </row>
    <row r="449" spans="1:31" x14ac:dyDescent="0.25">
      <c r="A449" s="4">
        <v>0</v>
      </c>
      <c r="B449" s="4" t="s">
        <v>9</v>
      </c>
      <c r="C449" s="4">
        <v>2</v>
      </c>
      <c r="D449" s="4" t="s">
        <v>8</v>
      </c>
      <c r="E449" s="4">
        <v>28</v>
      </c>
      <c r="F449" s="5">
        <v>13.5</v>
      </c>
      <c r="G449" s="4">
        <v>0</v>
      </c>
      <c r="H449" s="4">
        <v>0</v>
      </c>
      <c r="I449" s="11">
        <f>Table13[[#This Row],[Age]]/$E$1</f>
        <v>0.35</v>
      </c>
      <c r="J449" s="11">
        <f>LOG10(Table13[[#This Row],[Fare]]+1)</f>
        <v>1.1613680022349748</v>
      </c>
      <c r="K449" s="4">
        <f>IF(Table13[[#This Row],[Pclass]]=1,1,0)</f>
        <v>0</v>
      </c>
      <c r="L449" s="4">
        <f>IF(Table13[[#This Row],[Pclass]]=2,1,0)</f>
        <v>1</v>
      </c>
      <c r="M449" s="4">
        <f>IF(Table13[[#This Row],[Embarked]]="S",1,0)</f>
        <v>1</v>
      </c>
      <c r="N449" s="4">
        <f>IF(Table13[[#This Row],[Embarked]]="C",1,0)</f>
        <v>0</v>
      </c>
      <c r="O449" s="4">
        <f>IF(Table13[[#This Row],[Sex]]="male",1,0)</f>
        <v>1</v>
      </c>
      <c r="P449" s="4">
        <v>1</v>
      </c>
      <c r="AC449" s="12">
        <f>SUMPRODUCT(Table13[[#This Row],[SibSp]:[Ones]],$R$4:$AA$4)</f>
        <v>0.30227110844964311</v>
      </c>
      <c r="AD449" s="11">
        <f>(AC449-Table13[[#This Row],[Survived]])^2</f>
        <v>9.1367823003375911E-2</v>
      </c>
      <c r="AE449" s="11"/>
    </row>
    <row r="450" spans="1:31" x14ac:dyDescent="0.25">
      <c r="A450" s="4">
        <v>0</v>
      </c>
      <c r="B450" s="4" t="s">
        <v>9</v>
      </c>
      <c r="C450" s="4">
        <v>3</v>
      </c>
      <c r="D450" s="4" t="s">
        <v>8</v>
      </c>
      <c r="E450" s="4">
        <v>24</v>
      </c>
      <c r="F450" s="5">
        <v>24.15</v>
      </c>
      <c r="G450" s="4">
        <v>2</v>
      </c>
      <c r="H450" s="4">
        <v>0</v>
      </c>
      <c r="I450" s="11">
        <f>Table13[[#This Row],[Age]]/$E$1</f>
        <v>0.3</v>
      </c>
      <c r="J450" s="11">
        <f>LOG10(Table13[[#This Row],[Fare]]+1)</f>
        <v>1.4005379893919461</v>
      </c>
      <c r="K450" s="4">
        <f>IF(Table13[[#This Row],[Pclass]]=1,1,0)</f>
        <v>0</v>
      </c>
      <c r="L450" s="4">
        <f>IF(Table13[[#This Row],[Pclass]]=2,1,0)</f>
        <v>0</v>
      </c>
      <c r="M450" s="4">
        <f>IF(Table13[[#This Row],[Embarked]]="S",1,0)</f>
        <v>1</v>
      </c>
      <c r="N450" s="4">
        <f>IF(Table13[[#This Row],[Embarked]]="C",1,0)</f>
        <v>0</v>
      </c>
      <c r="O450" s="4">
        <f>IF(Table13[[#This Row],[Sex]]="male",1,0)</f>
        <v>1</v>
      </c>
      <c r="P450" s="4">
        <v>1</v>
      </c>
      <c r="AC450" s="12">
        <f>SUMPRODUCT(Table13[[#This Row],[SibSp]:[Ones]],$R$4:$AA$4)</f>
        <v>4.682872501038482E-2</v>
      </c>
      <c r="AD450" s="11">
        <f>(AC450-Table13[[#This Row],[Survived]])^2</f>
        <v>2.1929294860982408E-3</v>
      </c>
      <c r="AE450" s="11"/>
    </row>
    <row r="451" spans="1:31" x14ac:dyDescent="0.25">
      <c r="A451" s="4">
        <v>0</v>
      </c>
      <c r="B451" s="4" t="s">
        <v>9</v>
      </c>
      <c r="C451" s="4">
        <v>3</v>
      </c>
      <c r="D451" s="4" t="s">
        <v>8</v>
      </c>
      <c r="E451" s="4">
        <v>19</v>
      </c>
      <c r="F451" s="5">
        <v>7.8958000000000004</v>
      </c>
      <c r="G451" s="4">
        <v>0</v>
      </c>
      <c r="H451" s="4">
        <v>0</v>
      </c>
      <c r="I451" s="11">
        <f>Table13[[#This Row],[Age]]/$E$1</f>
        <v>0.23749999999999999</v>
      </c>
      <c r="J451" s="11">
        <f>LOG10(Table13[[#This Row],[Fare]]+1)</f>
        <v>0.94918501031343461</v>
      </c>
      <c r="K451" s="4">
        <f>IF(Table13[[#This Row],[Pclass]]=1,1,0)</f>
        <v>0</v>
      </c>
      <c r="L451" s="4">
        <f>IF(Table13[[#This Row],[Pclass]]=2,1,0)</f>
        <v>0</v>
      </c>
      <c r="M451" s="4">
        <f>IF(Table13[[#This Row],[Embarked]]="S",1,0)</f>
        <v>1</v>
      </c>
      <c r="N451" s="4">
        <f>IF(Table13[[#This Row],[Embarked]]="C",1,0)</f>
        <v>0</v>
      </c>
      <c r="O451" s="4">
        <f>IF(Table13[[#This Row],[Sex]]="male",1,0)</f>
        <v>1</v>
      </c>
      <c r="P451" s="4">
        <v>1</v>
      </c>
      <c r="AC451" s="12">
        <f>SUMPRODUCT(Table13[[#This Row],[SibSp]:[Ones]],$R$4:$AA$4)</f>
        <v>0.16670147360698762</v>
      </c>
      <c r="AD451" s="11">
        <f>(AC451-Table13[[#This Row],[Survived]])^2</f>
        <v>2.7789381302741188E-2</v>
      </c>
      <c r="AE451" s="11"/>
    </row>
    <row r="452" spans="1:31" x14ac:dyDescent="0.25">
      <c r="A452" s="4">
        <v>0</v>
      </c>
      <c r="B452" s="4" t="s">
        <v>9</v>
      </c>
      <c r="C452" s="4">
        <v>3</v>
      </c>
      <c r="D452" s="4" t="s">
        <v>10</v>
      </c>
      <c r="E452" s="4">
        <v>29</v>
      </c>
      <c r="F452" s="5">
        <v>21.074999999999999</v>
      </c>
      <c r="G452" s="4">
        <v>0</v>
      </c>
      <c r="H452" s="4">
        <v>4</v>
      </c>
      <c r="I452" s="11">
        <f>Table13[[#This Row],[Age]]/$E$1</f>
        <v>0.36249999999999999</v>
      </c>
      <c r="J452" s="11">
        <f>LOG10(Table13[[#This Row],[Fare]]+1)</f>
        <v>1.3439007122496063</v>
      </c>
      <c r="K452" s="4">
        <f>IF(Table13[[#This Row],[Pclass]]=1,1,0)</f>
        <v>0</v>
      </c>
      <c r="L452" s="4">
        <f>IF(Table13[[#This Row],[Pclass]]=2,1,0)</f>
        <v>0</v>
      </c>
      <c r="M452" s="4">
        <f>IF(Table13[[#This Row],[Embarked]]="S",1,0)</f>
        <v>1</v>
      </c>
      <c r="N452" s="4">
        <f>IF(Table13[[#This Row],[Embarked]]="C",1,0)</f>
        <v>0</v>
      </c>
      <c r="O452" s="4">
        <f>IF(Table13[[#This Row],[Sex]]="male",1,0)</f>
        <v>0</v>
      </c>
      <c r="P452" s="4">
        <v>1</v>
      </c>
      <c r="AC452" s="12">
        <f>SUMPRODUCT(Table13[[#This Row],[SibSp]:[Ones]],$R$4:$AA$4)</f>
        <v>0.54928519521812957</v>
      </c>
      <c r="AD452" s="11">
        <f>(AC452-Table13[[#This Row],[Survived]])^2</f>
        <v>0.30171422568581874</v>
      </c>
      <c r="AE452" s="11"/>
    </row>
    <row r="453" spans="1:31" x14ac:dyDescent="0.25">
      <c r="A453" s="4">
        <v>1</v>
      </c>
      <c r="B453" s="4" t="s">
        <v>9</v>
      </c>
      <c r="C453" s="4">
        <v>3</v>
      </c>
      <c r="D453" s="4" t="s">
        <v>8</v>
      </c>
      <c r="E453" s="4">
        <v>32</v>
      </c>
      <c r="F453" s="5">
        <v>7.8541999999999996</v>
      </c>
      <c r="G453" s="4">
        <v>0</v>
      </c>
      <c r="H453" s="4">
        <v>0</v>
      </c>
      <c r="I453" s="11">
        <f>Table13[[#This Row],[Age]]/$E$1</f>
        <v>0.4</v>
      </c>
      <c r="J453" s="11">
        <f>LOG10(Table13[[#This Row],[Fare]]+1)</f>
        <v>0.94714932766263737</v>
      </c>
      <c r="K453" s="4">
        <f>IF(Table13[[#This Row],[Pclass]]=1,1,0)</f>
        <v>0</v>
      </c>
      <c r="L453" s="4">
        <f>IF(Table13[[#This Row],[Pclass]]=2,1,0)</f>
        <v>0</v>
      </c>
      <c r="M453" s="4">
        <f>IF(Table13[[#This Row],[Embarked]]="S",1,0)</f>
        <v>1</v>
      </c>
      <c r="N453" s="4">
        <f>IF(Table13[[#This Row],[Embarked]]="C",1,0)</f>
        <v>0</v>
      </c>
      <c r="O453" s="4">
        <f>IF(Table13[[#This Row],[Sex]]="male",1,0)</f>
        <v>1</v>
      </c>
      <c r="P453" s="4">
        <v>1</v>
      </c>
      <c r="AC453" s="12">
        <f>SUMPRODUCT(Table13[[#This Row],[SibSp]:[Ones]],$R$4:$AA$4)</f>
        <v>8.338438944004678E-2</v>
      </c>
      <c r="AD453" s="11">
        <f>(AC453-Table13[[#This Row],[Survived]])^2</f>
        <v>0.84018417752219587</v>
      </c>
      <c r="AE453" s="11"/>
    </row>
    <row r="454" spans="1:31" x14ac:dyDescent="0.25">
      <c r="A454" s="4">
        <v>1</v>
      </c>
      <c r="B454" s="4" t="s">
        <v>9</v>
      </c>
      <c r="C454" s="4">
        <v>2</v>
      </c>
      <c r="D454" s="4" t="s">
        <v>8</v>
      </c>
      <c r="E454" s="4">
        <v>62</v>
      </c>
      <c r="F454" s="5">
        <v>10.5</v>
      </c>
      <c r="G454" s="4">
        <v>0</v>
      </c>
      <c r="H454" s="4">
        <v>0</v>
      </c>
      <c r="I454" s="11">
        <f>Table13[[#This Row],[Age]]/$E$1</f>
        <v>0.77500000000000002</v>
      </c>
      <c r="J454" s="11">
        <f>LOG10(Table13[[#This Row],[Fare]]+1)</f>
        <v>1.0606978403536116</v>
      </c>
      <c r="K454" s="4">
        <f>IF(Table13[[#This Row],[Pclass]]=1,1,0)</f>
        <v>0</v>
      </c>
      <c r="L454" s="4">
        <f>IF(Table13[[#This Row],[Pclass]]=2,1,0)</f>
        <v>1</v>
      </c>
      <c r="M454" s="4">
        <f>IF(Table13[[#This Row],[Embarked]]="S",1,0)</f>
        <v>1</v>
      </c>
      <c r="N454" s="4">
        <f>IF(Table13[[#This Row],[Embarked]]="C",1,0)</f>
        <v>0</v>
      </c>
      <c r="O454" s="4">
        <f>IF(Table13[[#This Row],[Sex]]="male",1,0)</f>
        <v>1</v>
      </c>
      <c r="P454" s="4">
        <v>1</v>
      </c>
      <c r="AC454" s="12">
        <f>SUMPRODUCT(Table13[[#This Row],[SibSp]:[Ones]],$R$4:$AA$4)</f>
        <v>7.9716955028554359E-2</v>
      </c>
      <c r="AD454" s="11">
        <f>(AC454-Table13[[#This Row],[Survived]])^2</f>
        <v>0.8469208828619158</v>
      </c>
      <c r="AE454" s="11"/>
    </row>
    <row r="455" spans="1:31" x14ac:dyDescent="0.25">
      <c r="A455" s="4">
        <v>1</v>
      </c>
      <c r="B455" s="4" t="s">
        <v>9</v>
      </c>
      <c r="C455" s="4">
        <v>1</v>
      </c>
      <c r="D455" s="4" t="s">
        <v>10</v>
      </c>
      <c r="E455" s="4">
        <v>53</v>
      </c>
      <c r="F455" s="5">
        <v>51.479199999999999</v>
      </c>
      <c r="G455" s="4">
        <v>2</v>
      </c>
      <c r="H455" s="4">
        <v>0</v>
      </c>
      <c r="I455" s="11">
        <f>Table13[[#This Row],[Age]]/$E$1</f>
        <v>0.66249999999999998</v>
      </c>
      <c r="J455" s="11">
        <f>LOG10(Table13[[#This Row],[Fare]]+1)</f>
        <v>1.7199872059744314</v>
      </c>
      <c r="K455" s="4">
        <f>IF(Table13[[#This Row],[Pclass]]=1,1,0)</f>
        <v>1</v>
      </c>
      <c r="L455" s="4">
        <f>IF(Table13[[#This Row],[Pclass]]=2,1,0)</f>
        <v>0</v>
      </c>
      <c r="M455" s="4">
        <f>IF(Table13[[#This Row],[Embarked]]="S",1,0)</f>
        <v>1</v>
      </c>
      <c r="N455" s="4">
        <f>IF(Table13[[#This Row],[Embarked]]="C",1,0)</f>
        <v>0</v>
      </c>
      <c r="O455" s="4">
        <f>IF(Table13[[#This Row],[Sex]]="male",1,0)</f>
        <v>0</v>
      </c>
      <c r="P455" s="4">
        <v>1</v>
      </c>
      <c r="AC455" s="12">
        <f>SUMPRODUCT(Table13[[#This Row],[SibSp]:[Ones]],$R$4:$AA$4)</f>
        <v>0.71242827693691868</v>
      </c>
      <c r="AD455" s="11">
        <f>(AC455-Table13[[#This Row],[Survived]])^2</f>
        <v>8.2697495905469542E-2</v>
      </c>
      <c r="AE455" s="11"/>
    </row>
    <row r="456" spans="1:31" x14ac:dyDescent="0.25">
      <c r="A456" s="4">
        <v>1</v>
      </c>
      <c r="B456" s="4" t="s">
        <v>9</v>
      </c>
      <c r="C456" s="4">
        <v>1</v>
      </c>
      <c r="D456" s="4" t="s">
        <v>8</v>
      </c>
      <c r="E456" s="4">
        <v>36</v>
      </c>
      <c r="F456" s="5">
        <v>26.387499999999999</v>
      </c>
      <c r="G456" s="4">
        <v>0</v>
      </c>
      <c r="H456" s="4">
        <v>0</v>
      </c>
      <c r="I456" s="11">
        <f>Table13[[#This Row],[Age]]/$E$1</f>
        <v>0.45</v>
      </c>
      <c r="J456" s="11">
        <f>LOG10(Table13[[#This Row],[Fare]]+1)</f>
        <v>1.4375523905687617</v>
      </c>
      <c r="K456" s="4">
        <f>IF(Table13[[#This Row],[Pclass]]=1,1,0)</f>
        <v>1</v>
      </c>
      <c r="L456" s="4">
        <f>IF(Table13[[#This Row],[Pclass]]=2,1,0)</f>
        <v>0</v>
      </c>
      <c r="M456" s="4">
        <f>IF(Table13[[#This Row],[Embarked]]="S",1,0)</f>
        <v>1</v>
      </c>
      <c r="N456" s="4">
        <f>IF(Table13[[#This Row],[Embarked]]="C",1,0)</f>
        <v>0</v>
      </c>
      <c r="O456" s="4">
        <f>IF(Table13[[#This Row],[Sex]]="male",1,0)</f>
        <v>1</v>
      </c>
      <c r="P456" s="4">
        <v>1</v>
      </c>
      <c r="AC456" s="12">
        <f>SUMPRODUCT(Table13[[#This Row],[SibSp]:[Ones]],$R$4:$AA$4)</f>
        <v>0.43428675982845122</v>
      </c>
      <c r="AD456" s="11">
        <f>(AC456-Table13[[#This Row],[Survived]])^2</f>
        <v>0.32003147010539246</v>
      </c>
      <c r="AE456" s="11"/>
    </row>
    <row r="457" spans="1:31" x14ac:dyDescent="0.25">
      <c r="A457" s="4">
        <v>0</v>
      </c>
      <c r="B457" s="4" t="s">
        <v>9</v>
      </c>
      <c r="C457" s="4">
        <v>3</v>
      </c>
      <c r="D457" s="4" t="s">
        <v>8</v>
      </c>
      <c r="E457" s="4">
        <v>16</v>
      </c>
      <c r="F457" s="5">
        <v>8.0500000000000007</v>
      </c>
      <c r="G457" s="4">
        <v>0</v>
      </c>
      <c r="H457" s="4">
        <v>0</v>
      </c>
      <c r="I457" s="11">
        <f>Table13[[#This Row],[Age]]/$E$1</f>
        <v>0.2</v>
      </c>
      <c r="J457" s="11">
        <f>LOG10(Table13[[#This Row],[Fare]]+1)</f>
        <v>0.9566485792052033</v>
      </c>
      <c r="K457" s="4">
        <f>IF(Table13[[#This Row],[Pclass]]=1,1,0)</f>
        <v>0</v>
      </c>
      <c r="L457" s="4">
        <f>IF(Table13[[#This Row],[Pclass]]=2,1,0)</f>
        <v>0</v>
      </c>
      <c r="M457" s="4">
        <f>IF(Table13[[#This Row],[Embarked]]="S",1,0)</f>
        <v>1</v>
      </c>
      <c r="N457" s="4">
        <f>IF(Table13[[#This Row],[Embarked]]="C",1,0)</f>
        <v>0</v>
      </c>
      <c r="O457" s="4">
        <f>IF(Table13[[#This Row],[Sex]]="male",1,0)</f>
        <v>1</v>
      </c>
      <c r="P457" s="4">
        <v>1</v>
      </c>
      <c r="AC457" s="12">
        <f>SUMPRODUCT(Table13[[#This Row],[SibSp]:[Ones]],$R$4:$AA$4)</f>
        <v>0.18626942682582037</v>
      </c>
      <c r="AD457" s="11">
        <f>(AC457-Table13[[#This Row],[Survived]])^2</f>
        <v>3.4696299370019647E-2</v>
      </c>
      <c r="AE457" s="11"/>
    </row>
    <row r="458" spans="1:31" x14ac:dyDescent="0.25">
      <c r="A458" s="4">
        <v>0</v>
      </c>
      <c r="B458" s="4" t="s">
        <v>9</v>
      </c>
      <c r="C458" s="4">
        <v>3</v>
      </c>
      <c r="D458" s="4" t="s">
        <v>8</v>
      </c>
      <c r="E458" s="4">
        <v>19</v>
      </c>
      <c r="F458" s="5">
        <v>14.5</v>
      </c>
      <c r="G458" s="4">
        <v>0</v>
      </c>
      <c r="H458" s="4">
        <v>0</v>
      </c>
      <c r="I458" s="11">
        <f>Table13[[#This Row],[Age]]/$E$1</f>
        <v>0.23749999999999999</v>
      </c>
      <c r="J458" s="11">
        <f>LOG10(Table13[[#This Row],[Fare]]+1)</f>
        <v>1.1903316981702914</v>
      </c>
      <c r="K458" s="4">
        <f>IF(Table13[[#This Row],[Pclass]]=1,1,0)</f>
        <v>0</v>
      </c>
      <c r="L458" s="4">
        <f>IF(Table13[[#This Row],[Pclass]]=2,1,0)</f>
        <v>0</v>
      </c>
      <c r="M458" s="4">
        <f>IF(Table13[[#This Row],[Embarked]]="S",1,0)</f>
        <v>1</v>
      </c>
      <c r="N458" s="4">
        <f>IF(Table13[[#This Row],[Embarked]]="C",1,0)</f>
        <v>0</v>
      </c>
      <c r="O458" s="4">
        <f>IF(Table13[[#This Row],[Sex]]="male",1,0)</f>
        <v>1</v>
      </c>
      <c r="P458" s="4">
        <v>1</v>
      </c>
      <c r="AC458" s="12">
        <f>SUMPRODUCT(Table13[[#This Row],[SibSp]:[Ones]],$R$4:$AA$4)</f>
        <v>0.178456900264372</v>
      </c>
      <c r="AD458" s="11">
        <f>(AC458-Table13[[#This Row],[Survived]])^2</f>
        <v>3.1846865251968018E-2</v>
      </c>
      <c r="AE458" s="11"/>
    </row>
    <row r="459" spans="1:31" x14ac:dyDescent="0.25">
      <c r="A459" s="4">
        <v>1</v>
      </c>
      <c r="B459" s="4" t="s">
        <v>9</v>
      </c>
      <c r="C459" s="4">
        <v>2</v>
      </c>
      <c r="D459" s="4" t="s">
        <v>10</v>
      </c>
      <c r="E459" s="4">
        <v>34</v>
      </c>
      <c r="F459" s="5">
        <v>13</v>
      </c>
      <c r="G459" s="4">
        <v>0</v>
      </c>
      <c r="H459" s="4">
        <v>0</v>
      </c>
      <c r="I459" s="11">
        <f>Table13[[#This Row],[Age]]/$E$1</f>
        <v>0.42499999999999999</v>
      </c>
      <c r="J459" s="11">
        <f>LOG10(Table13[[#This Row],[Fare]]+1)</f>
        <v>1.146128035678238</v>
      </c>
      <c r="K459" s="4">
        <f>IF(Table13[[#This Row],[Pclass]]=1,1,0)</f>
        <v>0</v>
      </c>
      <c r="L459" s="4">
        <f>IF(Table13[[#This Row],[Pclass]]=2,1,0)</f>
        <v>1</v>
      </c>
      <c r="M459" s="4">
        <f>IF(Table13[[#This Row],[Embarked]]="S",1,0)</f>
        <v>1</v>
      </c>
      <c r="N459" s="4">
        <f>IF(Table13[[#This Row],[Embarked]]="C",1,0)</f>
        <v>0</v>
      </c>
      <c r="O459" s="4">
        <f>IF(Table13[[#This Row],[Sex]]="male",1,0)</f>
        <v>0</v>
      </c>
      <c r="P459" s="4">
        <v>1</v>
      </c>
      <c r="AC459" s="12">
        <f>SUMPRODUCT(Table13[[#This Row],[SibSp]:[Ones]],$R$4:$AA$4)</f>
        <v>0.74618512178843366</v>
      </c>
      <c r="AD459" s="11">
        <f>(AC459-Table13[[#This Row],[Survived]])^2</f>
        <v>6.4421992401552261E-2</v>
      </c>
      <c r="AE459" s="11"/>
    </row>
    <row r="460" spans="1:31" x14ac:dyDescent="0.25">
      <c r="A460" s="4">
        <v>1</v>
      </c>
      <c r="B460" s="4" t="s">
        <v>9</v>
      </c>
      <c r="C460" s="4">
        <v>1</v>
      </c>
      <c r="D460" s="4" t="s">
        <v>10</v>
      </c>
      <c r="E460" s="4">
        <v>39</v>
      </c>
      <c r="F460" s="5">
        <v>55.9</v>
      </c>
      <c r="G460" s="4">
        <v>1</v>
      </c>
      <c r="H460" s="4">
        <v>0</v>
      </c>
      <c r="I460" s="11">
        <f>Table13[[#This Row],[Age]]/$E$1</f>
        <v>0.48749999999999999</v>
      </c>
      <c r="J460" s="11">
        <f>LOG10(Table13[[#This Row],[Fare]]+1)</f>
        <v>1.7551122663950711</v>
      </c>
      <c r="K460" s="4">
        <f>IF(Table13[[#This Row],[Pclass]]=1,1,0)</f>
        <v>1</v>
      </c>
      <c r="L460" s="4">
        <f>IF(Table13[[#This Row],[Pclass]]=2,1,0)</f>
        <v>0</v>
      </c>
      <c r="M460" s="4">
        <f>IF(Table13[[#This Row],[Embarked]]="S",1,0)</f>
        <v>1</v>
      </c>
      <c r="N460" s="4">
        <f>IF(Table13[[#This Row],[Embarked]]="C",1,0)</f>
        <v>0</v>
      </c>
      <c r="O460" s="4">
        <f>IF(Table13[[#This Row],[Sex]]="male",1,0)</f>
        <v>0</v>
      </c>
      <c r="P460" s="4">
        <v>1</v>
      </c>
      <c r="AC460" s="12">
        <f>SUMPRODUCT(Table13[[#This Row],[SibSp]:[Ones]],$R$4:$AA$4)</f>
        <v>0.85869400293926601</v>
      </c>
      <c r="AD460" s="11">
        <f>(AC460-Table13[[#This Row],[Survived]])^2</f>
        <v>1.9967384805328163E-2</v>
      </c>
      <c r="AE460" s="11"/>
    </row>
    <row r="461" spans="1:31" x14ac:dyDescent="0.25">
      <c r="A461" s="4">
        <v>1</v>
      </c>
      <c r="B461" s="4" t="s">
        <v>9</v>
      </c>
      <c r="C461" s="4">
        <v>3</v>
      </c>
      <c r="D461" s="4" t="s">
        <v>8</v>
      </c>
      <c r="E461" s="4">
        <v>32</v>
      </c>
      <c r="F461" s="5">
        <v>7.9249999999999998</v>
      </c>
      <c r="G461" s="4">
        <v>0</v>
      </c>
      <c r="H461" s="4">
        <v>0</v>
      </c>
      <c r="I461" s="11">
        <f>Table13[[#This Row],[Age]]/$E$1</f>
        <v>0.4</v>
      </c>
      <c r="J461" s="11">
        <f>LOG10(Table13[[#This Row],[Fare]]+1)</f>
        <v>0.95060822478423079</v>
      </c>
      <c r="K461" s="4">
        <f>IF(Table13[[#This Row],[Pclass]]=1,1,0)</f>
        <v>0</v>
      </c>
      <c r="L461" s="4">
        <f>IF(Table13[[#This Row],[Pclass]]=2,1,0)</f>
        <v>0</v>
      </c>
      <c r="M461" s="4">
        <f>IF(Table13[[#This Row],[Embarked]]="S",1,0)</f>
        <v>1</v>
      </c>
      <c r="N461" s="4">
        <f>IF(Table13[[#This Row],[Embarked]]="C",1,0)</f>
        <v>0</v>
      </c>
      <c r="O461" s="4">
        <f>IF(Table13[[#This Row],[Sex]]="male",1,0)</f>
        <v>1</v>
      </c>
      <c r="P461" s="4">
        <v>1</v>
      </c>
      <c r="AC461" s="12">
        <f>SUMPRODUCT(Table13[[#This Row],[SibSp]:[Ones]],$R$4:$AA$4)</f>
        <v>8.3553003870498688E-2</v>
      </c>
      <c r="AD461" s="11">
        <f>(AC461-Table13[[#This Row],[Survived]])^2</f>
        <v>0.83987509671478622</v>
      </c>
      <c r="AE461" s="11"/>
    </row>
    <row r="462" spans="1:31" x14ac:dyDescent="0.25">
      <c r="A462" s="4">
        <v>1</v>
      </c>
      <c r="B462" s="4" t="s">
        <v>9</v>
      </c>
      <c r="C462" s="4">
        <v>2</v>
      </c>
      <c r="D462" s="4" t="s">
        <v>10</v>
      </c>
      <c r="E462" s="4">
        <v>25</v>
      </c>
      <c r="F462" s="5">
        <v>30</v>
      </c>
      <c r="G462" s="4">
        <v>1</v>
      </c>
      <c r="H462" s="4">
        <v>1</v>
      </c>
      <c r="I462" s="11">
        <f>Table13[[#This Row],[Age]]/$E$1</f>
        <v>0.3125</v>
      </c>
      <c r="J462" s="11">
        <f>LOG10(Table13[[#This Row],[Fare]]+1)</f>
        <v>1.4913616938342726</v>
      </c>
      <c r="K462" s="4">
        <f>IF(Table13[[#This Row],[Pclass]]=1,1,0)</f>
        <v>0</v>
      </c>
      <c r="L462" s="4">
        <f>IF(Table13[[#This Row],[Pclass]]=2,1,0)</f>
        <v>1</v>
      </c>
      <c r="M462" s="4">
        <f>IF(Table13[[#This Row],[Embarked]]="S",1,0)</f>
        <v>1</v>
      </c>
      <c r="N462" s="4">
        <f>IF(Table13[[#This Row],[Embarked]]="C",1,0)</f>
        <v>0</v>
      </c>
      <c r="O462" s="4">
        <f>IF(Table13[[#This Row],[Sex]]="male",1,0)</f>
        <v>0</v>
      </c>
      <c r="P462" s="4">
        <v>1</v>
      </c>
      <c r="AC462" s="12">
        <f>SUMPRODUCT(Table13[[#This Row],[SibSp]:[Ones]],$R$4:$AA$4)</f>
        <v>0.75176538039844232</v>
      </c>
      <c r="AD462" s="11">
        <f>(AC462-Table13[[#This Row],[Survived]])^2</f>
        <v>6.1620426368730045E-2</v>
      </c>
      <c r="AE462" s="11"/>
    </row>
    <row r="463" spans="1:31" x14ac:dyDescent="0.25">
      <c r="A463" s="4">
        <v>1</v>
      </c>
      <c r="B463" s="4" t="s">
        <v>11</v>
      </c>
      <c r="C463" s="4">
        <v>1</v>
      </c>
      <c r="D463" s="4" t="s">
        <v>10</v>
      </c>
      <c r="E463" s="4">
        <v>39</v>
      </c>
      <c r="F463" s="5">
        <v>110.88330000000001</v>
      </c>
      <c r="G463" s="4">
        <v>1</v>
      </c>
      <c r="H463" s="4">
        <v>1</v>
      </c>
      <c r="I463" s="11">
        <f>Table13[[#This Row],[Age]]/$E$1</f>
        <v>0.48749999999999999</v>
      </c>
      <c r="J463" s="11">
        <f>LOG10(Table13[[#This Row],[Fare]]+1)</f>
        <v>2.048765267412167</v>
      </c>
      <c r="K463" s="4">
        <f>IF(Table13[[#This Row],[Pclass]]=1,1,0)</f>
        <v>1</v>
      </c>
      <c r="L463" s="4">
        <f>IF(Table13[[#This Row],[Pclass]]=2,1,0)</f>
        <v>0</v>
      </c>
      <c r="M463" s="4">
        <f>IF(Table13[[#This Row],[Embarked]]="S",1,0)</f>
        <v>0</v>
      </c>
      <c r="N463" s="4">
        <f>IF(Table13[[#This Row],[Embarked]]="C",1,0)</f>
        <v>1</v>
      </c>
      <c r="O463" s="4">
        <f>IF(Table13[[#This Row],[Sex]]="male",1,0)</f>
        <v>0</v>
      </c>
      <c r="P463" s="4">
        <v>1</v>
      </c>
      <c r="AC463" s="12">
        <f>SUMPRODUCT(Table13[[#This Row],[SibSp]:[Ones]],$R$4:$AA$4)</f>
        <v>0.92517709289431638</v>
      </c>
      <c r="AD463" s="11">
        <f>(AC463-Table13[[#This Row],[Survived]])^2</f>
        <v>5.5984674277457609E-3</v>
      </c>
      <c r="AE463" s="11"/>
    </row>
    <row r="464" spans="1:31" x14ac:dyDescent="0.25">
      <c r="A464" s="4">
        <v>0</v>
      </c>
      <c r="B464" s="4" t="s">
        <v>9</v>
      </c>
      <c r="C464" s="4">
        <v>2</v>
      </c>
      <c r="D464" s="4" t="s">
        <v>8</v>
      </c>
      <c r="E464" s="4">
        <v>54</v>
      </c>
      <c r="F464" s="5">
        <v>26</v>
      </c>
      <c r="G464" s="4">
        <v>0</v>
      </c>
      <c r="H464" s="4">
        <v>0</v>
      </c>
      <c r="I464" s="11">
        <f>Table13[[#This Row],[Age]]/$E$1</f>
        <v>0.67500000000000004</v>
      </c>
      <c r="J464" s="11">
        <f>LOG10(Table13[[#This Row],[Fare]]+1)</f>
        <v>1.4313637641589874</v>
      </c>
      <c r="K464" s="4">
        <f>IF(Table13[[#This Row],[Pclass]]=1,1,0)</f>
        <v>0</v>
      </c>
      <c r="L464" s="4">
        <f>IF(Table13[[#This Row],[Pclass]]=2,1,0)</f>
        <v>1</v>
      </c>
      <c r="M464" s="4">
        <f>IF(Table13[[#This Row],[Embarked]]="S",1,0)</f>
        <v>1</v>
      </c>
      <c r="N464" s="4">
        <f>IF(Table13[[#This Row],[Embarked]]="C",1,0)</f>
        <v>0</v>
      </c>
      <c r="O464" s="4">
        <f>IF(Table13[[#This Row],[Sex]]="male",1,0)</f>
        <v>1</v>
      </c>
      <c r="P464" s="4">
        <v>1</v>
      </c>
      <c r="AC464" s="12">
        <f>SUMPRODUCT(Table13[[#This Row],[SibSp]:[Ones]],$R$4:$AA$4)</f>
        <v>0.14899717343239349</v>
      </c>
      <c r="AD464" s="11">
        <f>(AC464-Table13[[#This Row],[Survived]])^2</f>
        <v>2.2200157690842746E-2</v>
      </c>
      <c r="AE464" s="11"/>
    </row>
    <row r="465" spans="1:31" x14ac:dyDescent="0.25">
      <c r="A465" s="4">
        <v>0</v>
      </c>
      <c r="B465" s="4" t="s">
        <v>11</v>
      </c>
      <c r="C465" s="4">
        <v>1</v>
      </c>
      <c r="D465" s="4" t="s">
        <v>8</v>
      </c>
      <c r="E465" s="4">
        <v>36</v>
      </c>
      <c r="F465" s="5">
        <v>40.125</v>
      </c>
      <c r="G465" s="4">
        <v>0</v>
      </c>
      <c r="H465" s="4">
        <v>0</v>
      </c>
      <c r="I465" s="11">
        <f>Table13[[#This Row],[Age]]/$E$1</f>
        <v>0.45</v>
      </c>
      <c r="J465" s="11">
        <f>LOG10(Table13[[#This Row],[Fare]]+1)</f>
        <v>1.6141059109580307</v>
      </c>
      <c r="K465" s="4">
        <f>IF(Table13[[#This Row],[Pclass]]=1,1,0)</f>
        <v>1</v>
      </c>
      <c r="L465" s="4">
        <f>IF(Table13[[#This Row],[Pclass]]=2,1,0)</f>
        <v>0</v>
      </c>
      <c r="M465" s="4">
        <f>IF(Table13[[#This Row],[Embarked]]="S",1,0)</f>
        <v>0</v>
      </c>
      <c r="N465" s="4">
        <f>IF(Table13[[#This Row],[Embarked]]="C",1,0)</f>
        <v>1</v>
      </c>
      <c r="O465" s="4">
        <f>IF(Table13[[#This Row],[Sex]]="male",1,0)</f>
        <v>1</v>
      </c>
      <c r="P465" s="4">
        <v>1</v>
      </c>
      <c r="AC465" s="12">
        <f>SUMPRODUCT(Table13[[#This Row],[SibSp]:[Ones]],$R$4:$AA$4)</f>
        <v>0.50898881351349257</v>
      </c>
      <c r="AD465" s="11">
        <f>(AC465-Table13[[#This Row],[Survived]])^2</f>
        <v>0.25906961228187292</v>
      </c>
      <c r="AE465" s="11"/>
    </row>
    <row r="466" spans="1:31" x14ac:dyDescent="0.25">
      <c r="A466" s="4">
        <v>1</v>
      </c>
      <c r="B466" s="4" t="s">
        <v>9</v>
      </c>
      <c r="C466" s="4">
        <v>1</v>
      </c>
      <c r="D466" s="4" t="s">
        <v>10</v>
      </c>
      <c r="E466" s="4">
        <v>18</v>
      </c>
      <c r="F466" s="5">
        <v>79.650000000000006</v>
      </c>
      <c r="G466" s="4">
        <v>0</v>
      </c>
      <c r="H466" s="4">
        <v>2</v>
      </c>
      <c r="I466" s="11">
        <f>Table13[[#This Row],[Age]]/$E$1</f>
        <v>0.22500000000000001</v>
      </c>
      <c r="J466" s="11">
        <f>LOG10(Table13[[#This Row],[Fare]]+1)</f>
        <v>1.9066043717249803</v>
      </c>
      <c r="K466" s="4">
        <f>IF(Table13[[#This Row],[Pclass]]=1,1,0)</f>
        <v>1</v>
      </c>
      <c r="L466" s="4">
        <f>IF(Table13[[#This Row],[Pclass]]=2,1,0)</f>
        <v>0</v>
      </c>
      <c r="M466" s="4">
        <f>IF(Table13[[#This Row],[Embarked]]="S",1,0)</f>
        <v>1</v>
      </c>
      <c r="N466" s="4">
        <f>IF(Table13[[#This Row],[Embarked]]="C",1,0)</f>
        <v>0</v>
      </c>
      <c r="O466" s="4">
        <f>IF(Table13[[#This Row],[Sex]]="male",1,0)</f>
        <v>0</v>
      </c>
      <c r="P466" s="4">
        <v>1</v>
      </c>
      <c r="AC466" s="12">
        <f>SUMPRODUCT(Table13[[#This Row],[SibSp]:[Ones]],$R$4:$AA$4)</f>
        <v>1.0275873381620801</v>
      </c>
      <c r="AD466" s="11">
        <f>(AC466-Table13[[#This Row],[Survived]])^2</f>
        <v>7.6106122686896344E-4</v>
      </c>
      <c r="AE466" s="11"/>
    </row>
    <row r="467" spans="1:31" x14ac:dyDescent="0.25">
      <c r="A467" s="4">
        <v>0</v>
      </c>
      <c r="B467" s="4" t="s">
        <v>9</v>
      </c>
      <c r="C467" s="4">
        <v>2</v>
      </c>
      <c r="D467" s="4" t="s">
        <v>8</v>
      </c>
      <c r="E467" s="4">
        <v>47</v>
      </c>
      <c r="F467" s="5">
        <v>15</v>
      </c>
      <c r="G467" s="4">
        <v>0</v>
      </c>
      <c r="H467" s="4">
        <v>0</v>
      </c>
      <c r="I467" s="11">
        <f>Table13[[#This Row],[Age]]/$E$1</f>
        <v>0.58750000000000002</v>
      </c>
      <c r="J467" s="11">
        <f>LOG10(Table13[[#This Row],[Fare]]+1)</f>
        <v>1.2041199826559248</v>
      </c>
      <c r="K467" s="4">
        <f>IF(Table13[[#This Row],[Pclass]]=1,1,0)</f>
        <v>0</v>
      </c>
      <c r="L467" s="4">
        <f>IF(Table13[[#This Row],[Pclass]]=2,1,0)</f>
        <v>1</v>
      </c>
      <c r="M467" s="4">
        <f>IF(Table13[[#This Row],[Embarked]]="S",1,0)</f>
        <v>1</v>
      </c>
      <c r="N467" s="4">
        <f>IF(Table13[[#This Row],[Embarked]]="C",1,0)</f>
        <v>0</v>
      </c>
      <c r="O467" s="4">
        <f>IF(Table13[[#This Row],[Sex]]="male",1,0)</f>
        <v>1</v>
      </c>
      <c r="P467" s="4">
        <v>1</v>
      </c>
      <c r="AC467" s="12">
        <f>SUMPRODUCT(Table13[[#This Row],[SibSp]:[Ones]],$R$4:$AA$4)</f>
        <v>0.18272909691778816</v>
      </c>
      <c r="AD467" s="11">
        <f>(AC467-Table13[[#This Row],[Survived]])^2</f>
        <v>3.3389922860390421E-2</v>
      </c>
      <c r="AE467" s="11"/>
    </row>
    <row r="468" spans="1:31" x14ac:dyDescent="0.25">
      <c r="A468" s="4">
        <v>1</v>
      </c>
      <c r="B468" s="4" t="s">
        <v>11</v>
      </c>
      <c r="C468" s="4">
        <v>1</v>
      </c>
      <c r="D468" s="4" t="s">
        <v>8</v>
      </c>
      <c r="E468" s="4">
        <v>60</v>
      </c>
      <c r="F468" s="5">
        <v>79.2</v>
      </c>
      <c r="G468" s="4">
        <v>1</v>
      </c>
      <c r="H468" s="4">
        <v>1</v>
      </c>
      <c r="I468" s="11">
        <f>Table13[[#This Row],[Age]]/$E$1</f>
        <v>0.75</v>
      </c>
      <c r="J468" s="11">
        <f>LOG10(Table13[[#This Row],[Fare]]+1)</f>
        <v>1.9041743682841634</v>
      </c>
      <c r="K468" s="4">
        <f>IF(Table13[[#This Row],[Pclass]]=1,1,0)</f>
        <v>1</v>
      </c>
      <c r="L468" s="4">
        <f>IF(Table13[[#This Row],[Pclass]]=2,1,0)</f>
        <v>0</v>
      </c>
      <c r="M468" s="4">
        <f>IF(Table13[[#This Row],[Embarked]]="S",1,0)</f>
        <v>0</v>
      </c>
      <c r="N468" s="4">
        <f>IF(Table13[[#This Row],[Embarked]]="C",1,0)</f>
        <v>1</v>
      </c>
      <c r="O468" s="4">
        <f>IF(Table13[[#This Row],[Sex]]="male",1,0)</f>
        <v>1</v>
      </c>
      <c r="P468" s="4">
        <v>1</v>
      </c>
      <c r="AC468" s="12">
        <f>SUMPRODUCT(Table13[[#This Row],[SibSp]:[Ones]],$R$4:$AA$4)</f>
        <v>0.30063456901032554</v>
      </c>
      <c r="AD468" s="11">
        <f>(AC468-Table13[[#This Row],[Survived]])^2</f>
        <v>0.48911200606337302</v>
      </c>
      <c r="AE468" s="11"/>
    </row>
    <row r="469" spans="1:31" x14ac:dyDescent="0.25">
      <c r="A469" s="4">
        <v>0</v>
      </c>
      <c r="B469" s="4" t="s">
        <v>9</v>
      </c>
      <c r="C469" s="4">
        <v>3</v>
      </c>
      <c r="D469" s="4" t="s">
        <v>8</v>
      </c>
      <c r="E469" s="4">
        <v>22</v>
      </c>
      <c r="F469" s="5">
        <v>8.0500000000000007</v>
      </c>
      <c r="G469" s="4">
        <v>0</v>
      </c>
      <c r="H469" s="4">
        <v>0</v>
      </c>
      <c r="I469" s="11">
        <f>Table13[[#This Row],[Age]]/$E$1</f>
        <v>0.27500000000000002</v>
      </c>
      <c r="J469" s="11">
        <f>LOG10(Table13[[#This Row],[Fare]]+1)</f>
        <v>0.9566485792052033</v>
      </c>
      <c r="K469" s="4">
        <f>IF(Table13[[#This Row],[Pclass]]=1,1,0)</f>
        <v>0</v>
      </c>
      <c r="L469" s="4">
        <f>IF(Table13[[#This Row],[Pclass]]=2,1,0)</f>
        <v>0</v>
      </c>
      <c r="M469" s="4">
        <f>IF(Table13[[#This Row],[Embarked]]="S",1,0)</f>
        <v>1</v>
      </c>
      <c r="N469" s="4">
        <f>IF(Table13[[#This Row],[Embarked]]="C",1,0)</f>
        <v>0</v>
      </c>
      <c r="O469" s="4">
        <f>IF(Table13[[#This Row],[Sex]]="male",1,0)</f>
        <v>1</v>
      </c>
      <c r="P469" s="4">
        <v>1</v>
      </c>
      <c r="AC469" s="12">
        <f>SUMPRODUCT(Table13[[#This Row],[SibSp]:[Ones]],$R$4:$AA$4)</f>
        <v>0.14786118899094003</v>
      </c>
      <c r="AD469" s="11">
        <f>(AC469-Table13[[#This Row],[Survived]])^2</f>
        <v>2.1862931209814484E-2</v>
      </c>
      <c r="AE469" s="11"/>
    </row>
    <row r="470" spans="1:31" x14ac:dyDescent="0.25">
      <c r="A470" s="4">
        <v>0</v>
      </c>
      <c r="B470" s="4" t="s">
        <v>9</v>
      </c>
      <c r="C470" s="4">
        <v>3</v>
      </c>
      <c r="D470" s="4" t="s">
        <v>8</v>
      </c>
      <c r="E470" s="4">
        <v>35</v>
      </c>
      <c r="F470" s="5">
        <v>7.125</v>
      </c>
      <c r="G470" s="4">
        <v>0</v>
      </c>
      <c r="H470" s="4">
        <v>0</v>
      </c>
      <c r="I470" s="11">
        <f>Table13[[#This Row],[Age]]/$E$1</f>
        <v>0.4375</v>
      </c>
      <c r="J470" s="11">
        <f>LOG10(Table13[[#This Row],[Fare]]+1)</f>
        <v>0.90982336965091204</v>
      </c>
      <c r="K470" s="4">
        <f>IF(Table13[[#This Row],[Pclass]]=1,1,0)</f>
        <v>0</v>
      </c>
      <c r="L470" s="4">
        <f>IF(Table13[[#This Row],[Pclass]]=2,1,0)</f>
        <v>0</v>
      </c>
      <c r="M470" s="4">
        <f>IF(Table13[[#This Row],[Embarked]]="S",1,0)</f>
        <v>1</v>
      </c>
      <c r="N470" s="4">
        <f>IF(Table13[[#This Row],[Embarked]]="C",1,0)</f>
        <v>0</v>
      </c>
      <c r="O470" s="4">
        <f>IF(Table13[[#This Row],[Sex]]="male",1,0)</f>
        <v>1</v>
      </c>
      <c r="P470" s="4">
        <v>1</v>
      </c>
      <c r="AC470" s="12">
        <f>SUMPRODUCT(Table13[[#This Row],[SibSp]:[Ones]],$R$4:$AA$4)</f>
        <v>6.2360703495901726E-2</v>
      </c>
      <c r="AD470" s="11">
        <f>(AC470-Table13[[#This Row],[Survived]])^2</f>
        <v>3.8888573405037696E-3</v>
      </c>
      <c r="AE470" s="11"/>
    </row>
    <row r="471" spans="1:31" x14ac:dyDescent="0.25">
      <c r="A471" s="4">
        <v>1</v>
      </c>
      <c r="B471" s="4" t="s">
        <v>11</v>
      </c>
      <c r="C471" s="4">
        <v>1</v>
      </c>
      <c r="D471" s="4" t="s">
        <v>10</v>
      </c>
      <c r="E471" s="4">
        <v>52</v>
      </c>
      <c r="F471" s="5">
        <v>78.2667</v>
      </c>
      <c r="G471" s="4">
        <v>1</v>
      </c>
      <c r="H471" s="4">
        <v>0</v>
      </c>
      <c r="I471" s="11">
        <f>Table13[[#This Row],[Age]]/$E$1</f>
        <v>0.65</v>
      </c>
      <c r="J471" s="11">
        <f>LOG10(Table13[[#This Row],[Fare]]+1)</f>
        <v>1.8990907781931157</v>
      </c>
      <c r="K471" s="4">
        <f>IF(Table13[[#This Row],[Pclass]]=1,1,0)</f>
        <v>1</v>
      </c>
      <c r="L471" s="4">
        <f>IF(Table13[[#This Row],[Pclass]]=2,1,0)</f>
        <v>0</v>
      </c>
      <c r="M471" s="4">
        <f>IF(Table13[[#This Row],[Embarked]]="S",1,0)</f>
        <v>0</v>
      </c>
      <c r="N471" s="4">
        <f>IF(Table13[[#This Row],[Embarked]]="C",1,0)</f>
        <v>1</v>
      </c>
      <c r="O471" s="4">
        <f>IF(Table13[[#This Row],[Sex]]="male",1,0)</f>
        <v>0</v>
      </c>
      <c r="P471" s="4">
        <v>1</v>
      </c>
      <c r="AC471" s="12">
        <f>SUMPRODUCT(Table13[[#This Row],[SibSp]:[Ones]],$R$4:$AA$4)</f>
        <v>0.84859024039370357</v>
      </c>
      <c r="AD471" s="11">
        <f>(AC471-Table13[[#This Row],[Survived]])^2</f>
        <v>2.2924915304036477E-2</v>
      </c>
      <c r="AE471" s="11"/>
    </row>
    <row r="472" spans="1:31" x14ac:dyDescent="0.25">
      <c r="A472" s="4">
        <v>0</v>
      </c>
      <c r="B472" s="4" t="s">
        <v>9</v>
      </c>
      <c r="C472" s="4">
        <v>3</v>
      </c>
      <c r="D472" s="4" t="s">
        <v>8</v>
      </c>
      <c r="E472" s="4">
        <v>47</v>
      </c>
      <c r="F472" s="5">
        <v>7.25</v>
      </c>
      <c r="G472" s="4">
        <v>0</v>
      </c>
      <c r="H472" s="4">
        <v>0</v>
      </c>
      <c r="I472" s="11">
        <f>Table13[[#This Row],[Age]]/$E$1</f>
        <v>0.58750000000000002</v>
      </c>
      <c r="J472" s="11">
        <f>LOG10(Table13[[#This Row],[Fare]]+1)</f>
        <v>0.91645394854992512</v>
      </c>
      <c r="K472" s="4">
        <f>IF(Table13[[#This Row],[Pclass]]=1,1,0)</f>
        <v>0</v>
      </c>
      <c r="L472" s="4">
        <f>IF(Table13[[#This Row],[Pclass]]=2,1,0)</f>
        <v>0</v>
      </c>
      <c r="M472" s="4">
        <f>IF(Table13[[#This Row],[Embarked]]="S",1,0)</f>
        <v>1</v>
      </c>
      <c r="N472" s="4">
        <f>IF(Table13[[#This Row],[Embarked]]="C",1,0)</f>
        <v>0</v>
      </c>
      <c r="O472" s="4">
        <f>IF(Table13[[#This Row],[Sex]]="male",1,0)</f>
        <v>1</v>
      </c>
      <c r="P472" s="4">
        <v>1</v>
      </c>
      <c r="AC472" s="12">
        <f>SUMPRODUCT(Table13[[#This Row],[SibSp]:[Ones]],$R$4:$AA$4)</f>
        <v>-1.4132544495983557E-2</v>
      </c>
      <c r="AD472" s="11">
        <f>(AC472-Table13[[#This Row],[Survived]])^2</f>
        <v>1.9972881393095511E-4</v>
      </c>
      <c r="AE472" s="11"/>
    </row>
    <row r="473" spans="1:31" x14ac:dyDescent="0.25">
      <c r="A473" s="4">
        <v>0</v>
      </c>
      <c r="B473" s="4" t="s">
        <v>9</v>
      </c>
      <c r="C473" s="4">
        <v>2</v>
      </c>
      <c r="D473" s="4" t="s">
        <v>8</v>
      </c>
      <c r="E473" s="4">
        <v>37</v>
      </c>
      <c r="F473" s="5">
        <v>26</v>
      </c>
      <c r="G473" s="4">
        <v>1</v>
      </c>
      <c r="H473" s="4">
        <v>0</v>
      </c>
      <c r="I473" s="11">
        <f>Table13[[#This Row],[Age]]/$E$1</f>
        <v>0.46250000000000002</v>
      </c>
      <c r="J473" s="11">
        <f>LOG10(Table13[[#This Row],[Fare]]+1)</f>
        <v>1.4313637641589874</v>
      </c>
      <c r="K473" s="4">
        <f>IF(Table13[[#This Row],[Pclass]]=1,1,0)</f>
        <v>0</v>
      </c>
      <c r="L473" s="4">
        <f>IF(Table13[[#This Row],[Pclass]]=2,1,0)</f>
        <v>1</v>
      </c>
      <c r="M473" s="4">
        <f>IF(Table13[[#This Row],[Embarked]]="S",1,0)</f>
        <v>1</v>
      </c>
      <c r="N473" s="4">
        <f>IF(Table13[[#This Row],[Embarked]]="C",1,0)</f>
        <v>0</v>
      </c>
      <c r="O473" s="4">
        <f>IF(Table13[[#This Row],[Sex]]="male",1,0)</f>
        <v>1</v>
      </c>
      <c r="P473" s="4">
        <v>1</v>
      </c>
      <c r="AC473" s="12">
        <f>SUMPRODUCT(Table13[[#This Row],[SibSp]:[Ones]],$R$4:$AA$4)</f>
        <v>0.20288628717559914</v>
      </c>
      <c r="AD473" s="11">
        <f>(AC473-Table13[[#This Row],[Survived]])^2</f>
        <v>4.1162845523899684E-2</v>
      </c>
      <c r="AE473" s="11"/>
    </row>
    <row r="474" spans="1:31" x14ac:dyDescent="0.25">
      <c r="A474" s="4">
        <v>0</v>
      </c>
      <c r="B474" s="4" t="s">
        <v>9</v>
      </c>
      <c r="C474" s="4">
        <v>3</v>
      </c>
      <c r="D474" s="4" t="s">
        <v>8</v>
      </c>
      <c r="E474" s="4">
        <v>36</v>
      </c>
      <c r="F474" s="5">
        <v>24.15</v>
      </c>
      <c r="G474" s="4">
        <v>1</v>
      </c>
      <c r="H474" s="4">
        <v>1</v>
      </c>
      <c r="I474" s="11">
        <f>Table13[[#This Row],[Age]]/$E$1</f>
        <v>0.45</v>
      </c>
      <c r="J474" s="11">
        <f>LOG10(Table13[[#This Row],[Fare]]+1)</f>
        <v>1.4005379893919461</v>
      </c>
      <c r="K474" s="4">
        <f>IF(Table13[[#This Row],[Pclass]]=1,1,0)</f>
        <v>0</v>
      </c>
      <c r="L474" s="4">
        <f>IF(Table13[[#This Row],[Pclass]]=2,1,0)</f>
        <v>0</v>
      </c>
      <c r="M474" s="4">
        <f>IF(Table13[[#This Row],[Embarked]]="S",1,0)</f>
        <v>1</v>
      </c>
      <c r="N474" s="4">
        <f>IF(Table13[[#This Row],[Embarked]]="C",1,0)</f>
        <v>0</v>
      </c>
      <c r="O474" s="4">
        <f>IF(Table13[[#This Row],[Sex]]="male",1,0)</f>
        <v>1</v>
      </c>
      <c r="P474" s="4">
        <v>1</v>
      </c>
      <c r="AC474" s="12">
        <f>SUMPRODUCT(Table13[[#This Row],[SibSp]:[Ones]],$R$4:$AA$4)</f>
        <v>1.1019143073133786E-2</v>
      </c>
      <c r="AD474" s="11">
        <f>(AC474-Table13[[#This Row],[Survived]])^2</f>
        <v>1.214215140661923E-4</v>
      </c>
      <c r="AE474" s="11"/>
    </row>
    <row r="475" spans="1:31" x14ac:dyDescent="0.25">
      <c r="A475" s="4">
        <v>0</v>
      </c>
      <c r="B475" s="4" t="s">
        <v>9</v>
      </c>
      <c r="C475" s="4">
        <v>3</v>
      </c>
      <c r="D475" s="4" t="s">
        <v>8</v>
      </c>
      <c r="E475" s="4">
        <v>49</v>
      </c>
      <c r="F475" s="5">
        <v>0</v>
      </c>
      <c r="G475" s="4">
        <v>0</v>
      </c>
      <c r="H475" s="4">
        <v>0</v>
      </c>
      <c r="I475" s="11">
        <f>Table13[[#This Row],[Age]]/$E$1</f>
        <v>0.61250000000000004</v>
      </c>
      <c r="J475" s="11">
        <f>LOG10(Table13[[#This Row],[Fare]]+1)</f>
        <v>0</v>
      </c>
      <c r="K475" s="4">
        <f>IF(Table13[[#This Row],[Pclass]]=1,1,0)</f>
        <v>0</v>
      </c>
      <c r="L475" s="4">
        <f>IF(Table13[[#This Row],[Pclass]]=2,1,0)</f>
        <v>0</v>
      </c>
      <c r="M475" s="4">
        <f>IF(Table13[[#This Row],[Embarked]]="S",1,0)</f>
        <v>1</v>
      </c>
      <c r="N475" s="4">
        <f>IF(Table13[[#This Row],[Embarked]]="C",1,0)</f>
        <v>0</v>
      </c>
      <c r="O475" s="4">
        <f>IF(Table13[[#This Row],[Sex]]="male",1,0)</f>
        <v>1</v>
      </c>
      <c r="P475" s="4">
        <v>1</v>
      </c>
      <c r="AC475" s="12">
        <f>SUMPRODUCT(Table13[[#This Row],[SibSp]:[Ones]],$R$4:$AA$4)</f>
        <v>-7.1610617615430527E-2</v>
      </c>
      <c r="AD475" s="11">
        <f>(AC475-Table13[[#This Row],[Survived]])^2</f>
        <v>5.1280805552634092E-3</v>
      </c>
      <c r="AE475" s="11"/>
    </row>
    <row r="476" spans="1:31" x14ac:dyDescent="0.25">
      <c r="A476" s="4">
        <v>1</v>
      </c>
      <c r="B476" s="4" t="s">
        <v>11</v>
      </c>
      <c r="C476" s="4">
        <v>1</v>
      </c>
      <c r="D476" s="4" t="s">
        <v>8</v>
      </c>
      <c r="E476" s="4">
        <v>49</v>
      </c>
      <c r="F476" s="5">
        <v>56.929200000000002</v>
      </c>
      <c r="G476" s="4">
        <v>1</v>
      </c>
      <c r="H476" s="4">
        <v>0</v>
      </c>
      <c r="I476" s="11">
        <f>Table13[[#This Row],[Age]]/$E$1</f>
        <v>0.61250000000000004</v>
      </c>
      <c r="J476" s="11">
        <f>LOG10(Table13[[#This Row],[Fare]]+1)</f>
        <v>1.7628975309505581</v>
      </c>
      <c r="K476" s="4">
        <f>IF(Table13[[#This Row],[Pclass]]=1,1,0)</f>
        <v>1</v>
      </c>
      <c r="L476" s="4">
        <f>IF(Table13[[#This Row],[Pclass]]=2,1,0)</f>
        <v>0</v>
      </c>
      <c r="M476" s="4">
        <f>IF(Table13[[#This Row],[Embarked]]="S",1,0)</f>
        <v>0</v>
      </c>
      <c r="N476" s="4">
        <f>IF(Table13[[#This Row],[Embarked]]="C",1,0)</f>
        <v>1</v>
      </c>
      <c r="O476" s="4">
        <f>IF(Table13[[#This Row],[Sex]]="male",1,0)</f>
        <v>1</v>
      </c>
      <c r="P476" s="4">
        <v>1</v>
      </c>
      <c r="AC476" s="12">
        <f>SUMPRODUCT(Table13[[#This Row],[SibSp]:[Ones]],$R$4:$AA$4)</f>
        <v>0.37809003685907178</v>
      </c>
      <c r="AD476" s="11">
        <f>(AC476-Table13[[#This Row],[Survived]])^2</f>
        <v>0.38677200225395064</v>
      </c>
      <c r="AE476" s="11"/>
    </row>
    <row r="477" spans="1:31" x14ac:dyDescent="0.25">
      <c r="A477" s="4">
        <v>1</v>
      </c>
      <c r="B477" s="4" t="s">
        <v>9</v>
      </c>
      <c r="C477" s="4">
        <v>2</v>
      </c>
      <c r="D477" s="4" t="s">
        <v>10</v>
      </c>
      <c r="E477" s="4">
        <v>24</v>
      </c>
      <c r="F477" s="5">
        <v>27</v>
      </c>
      <c r="G477" s="4">
        <v>2</v>
      </c>
      <c r="H477" s="4">
        <v>1</v>
      </c>
      <c r="I477" s="11">
        <f>Table13[[#This Row],[Age]]/$E$1</f>
        <v>0.3</v>
      </c>
      <c r="J477" s="11">
        <f>LOG10(Table13[[#This Row],[Fare]]+1)</f>
        <v>1.4471580313422192</v>
      </c>
      <c r="K477" s="4">
        <f>IF(Table13[[#This Row],[Pclass]]=1,1,0)</f>
        <v>0</v>
      </c>
      <c r="L477" s="4">
        <f>IF(Table13[[#This Row],[Pclass]]=2,1,0)</f>
        <v>1</v>
      </c>
      <c r="M477" s="4">
        <f>IF(Table13[[#This Row],[Embarked]]="S",1,0)</f>
        <v>1</v>
      </c>
      <c r="N477" s="4">
        <f>IF(Table13[[#This Row],[Embarked]]="C",1,0)</f>
        <v>0</v>
      </c>
      <c r="O477" s="4">
        <f>IF(Table13[[#This Row],[Sex]]="male",1,0)</f>
        <v>0</v>
      </c>
      <c r="P477" s="4">
        <v>1</v>
      </c>
      <c r="AC477" s="12">
        <f>SUMPRODUCT(Table13[[#This Row],[SibSp]:[Ones]],$R$4:$AA$4)</f>
        <v>0.70107768499143452</v>
      </c>
      <c r="AD477" s="11">
        <f>(AC477-Table13[[#This Row],[Survived]])^2</f>
        <v>8.9354550410080044E-2</v>
      </c>
      <c r="AE477" s="11"/>
    </row>
    <row r="478" spans="1:31" x14ac:dyDescent="0.25">
      <c r="A478" s="4">
        <v>0</v>
      </c>
      <c r="B478" s="4" t="s">
        <v>9</v>
      </c>
      <c r="C478" s="4">
        <v>3</v>
      </c>
      <c r="D478" s="4" t="s">
        <v>8</v>
      </c>
      <c r="E478" s="4">
        <v>44</v>
      </c>
      <c r="F478" s="5">
        <v>8.0500000000000007</v>
      </c>
      <c r="G478" s="4">
        <v>0</v>
      </c>
      <c r="H478" s="4">
        <v>0</v>
      </c>
      <c r="I478" s="11">
        <f>Table13[[#This Row],[Age]]/$E$1</f>
        <v>0.55000000000000004</v>
      </c>
      <c r="J478" s="11">
        <f>LOG10(Table13[[#This Row],[Fare]]+1)</f>
        <v>0.9566485792052033</v>
      </c>
      <c r="K478" s="4">
        <f>IF(Table13[[#This Row],[Pclass]]=1,1,0)</f>
        <v>0</v>
      </c>
      <c r="L478" s="4">
        <f>IF(Table13[[#This Row],[Pclass]]=2,1,0)</f>
        <v>0</v>
      </c>
      <c r="M478" s="4">
        <f>IF(Table13[[#This Row],[Embarked]]="S",1,0)</f>
        <v>1</v>
      </c>
      <c r="N478" s="4">
        <f>IF(Table13[[#This Row],[Embarked]]="C",1,0)</f>
        <v>0</v>
      </c>
      <c r="O478" s="4">
        <f>IF(Table13[[#This Row],[Sex]]="male",1,0)</f>
        <v>1</v>
      </c>
      <c r="P478" s="4">
        <v>1</v>
      </c>
      <c r="AC478" s="12">
        <f>SUMPRODUCT(Table13[[#This Row],[SibSp]:[Ones]],$R$4:$AA$4)</f>
        <v>7.0309835963786593E-3</v>
      </c>
      <c r="AD478" s="11">
        <f>(AC478-Table13[[#This Row],[Survived]])^2</f>
        <v>4.9434730332545784E-5</v>
      </c>
      <c r="AE478" s="11"/>
    </row>
    <row r="479" spans="1:31" x14ac:dyDescent="0.25">
      <c r="A479" s="4">
        <v>1</v>
      </c>
      <c r="B479" s="4" t="s">
        <v>11</v>
      </c>
      <c r="C479" s="4">
        <v>1</v>
      </c>
      <c r="D479" s="4" t="s">
        <v>8</v>
      </c>
      <c r="E479" s="4">
        <v>35</v>
      </c>
      <c r="F479" s="5">
        <v>26.55</v>
      </c>
      <c r="G479" s="4">
        <v>0</v>
      </c>
      <c r="H479" s="4">
        <v>0</v>
      </c>
      <c r="I479" s="11">
        <f>Table13[[#This Row],[Age]]/$E$1</f>
        <v>0.4375</v>
      </c>
      <c r="J479" s="11">
        <f>LOG10(Table13[[#This Row],[Fare]]+1)</f>
        <v>1.4401216031878039</v>
      </c>
      <c r="K479" s="4">
        <f>IF(Table13[[#This Row],[Pclass]]=1,1,0)</f>
        <v>1</v>
      </c>
      <c r="L479" s="4">
        <f>IF(Table13[[#This Row],[Pclass]]=2,1,0)</f>
        <v>0</v>
      </c>
      <c r="M479" s="4">
        <f>IF(Table13[[#This Row],[Embarked]]="S",1,0)</f>
        <v>0</v>
      </c>
      <c r="N479" s="4">
        <f>IF(Table13[[#This Row],[Embarked]]="C",1,0)</f>
        <v>1</v>
      </c>
      <c r="O479" s="4">
        <f>IF(Table13[[#This Row],[Sex]]="male",1,0)</f>
        <v>1</v>
      </c>
      <c r="P479" s="4">
        <v>1</v>
      </c>
      <c r="AC479" s="12">
        <f>SUMPRODUCT(Table13[[#This Row],[SibSp]:[Ones]],$R$4:$AA$4)</f>
        <v>0.50690879373824083</v>
      </c>
      <c r="AD479" s="11">
        <f>(AC479-Table13[[#This Row],[Survived]])^2</f>
        <v>0.24313893769267672</v>
      </c>
      <c r="AE479" s="11"/>
    </row>
    <row r="480" spans="1:31" x14ac:dyDescent="0.25">
      <c r="A480" s="4">
        <v>0</v>
      </c>
      <c r="B480" s="4" t="s">
        <v>9</v>
      </c>
      <c r="C480" s="4">
        <v>3</v>
      </c>
      <c r="D480" s="4" t="s">
        <v>8</v>
      </c>
      <c r="E480" s="4">
        <v>36</v>
      </c>
      <c r="F480" s="5">
        <v>15.55</v>
      </c>
      <c r="G480" s="4">
        <v>1</v>
      </c>
      <c r="H480" s="4">
        <v>0</v>
      </c>
      <c r="I480" s="11">
        <f>Table13[[#This Row],[Age]]/$E$1</f>
        <v>0.45</v>
      </c>
      <c r="J480" s="11">
        <f>LOG10(Table13[[#This Row],[Fare]]+1)</f>
        <v>1.2187979981117376</v>
      </c>
      <c r="K480" s="4">
        <f>IF(Table13[[#This Row],[Pclass]]=1,1,0)</f>
        <v>0</v>
      </c>
      <c r="L480" s="4">
        <f>IF(Table13[[#This Row],[Pclass]]=2,1,0)</f>
        <v>0</v>
      </c>
      <c r="M480" s="4">
        <f>IF(Table13[[#This Row],[Embarked]]="S",1,0)</f>
        <v>1</v>
      </c>
      <c r="N480" s="4">
        <f>IF(Table13[[#This Row],[Embarked]]="C",1,0)</f>
        <v>0</v>
      </c>
      <c r="O480" s="4">
        <f>IF(Table13[[#This Row],[Sex]]="male",1,0)</f>
        <v>1</v>
      </c>
      <c r="P480" s="4">
        <v>1</v>
      </c>
      <c r="AC480" s="12">
        <f>SUMPRODUCT(Table13[[#This Row],[SibSp]:[Ones]],$R$4:$AA$4)</f>
        <v>1.6087009067455194E-2</v>
      </c>
      <c r="AD480" s="11">
        <f>(AC480-Table13[[#This Row],[Survived]])^2</f>
        <v>2.5879186073638562E-4</v>
      </c>
      <c r="AE480" s="11"/>
    </row>
    <row r="481" spans="1:31" x14ac:dyDescent="0.25">
      <c r="A481" s="4">
        <v>0</v>
      </c>
      <c r="B481" s="4" t="s">
        <v>9</v>
      </c>
      <c r="C481" s="4">
        <v>3</v>
      </c>
      <c r="D481" s="4" t="s">
        <v>8</v>
      </c>
      <c r="E481" s="4">
        <v>30</v>
      </c>
      <c r="F481" s="5">
        <v>7.8958000000000004</v>
      </c>
      <c r="G481" s="4">
        <v>0</v>
      </c>
      <c r="H481" s="4">
        <v>0</v>
      </c>
      <c r="I481" s="11">
        <f>Table13[[#This Row],[Age]]/$E$1</f>
        <v>0.375</v>
      </c>
      <c r="J481" s="11">
        <f>LOG10(Table13[[#This Row],[Fare]]+1)</f>
        <v>0.94918501031343461</v>
      </c>
      <c r="K481" s="4">
        <f>IF(Table13[[#This Row],[Pclass]]=1,1,0)</f>
        <v>0</v>
      </c>
      <c r="L481" s="4">
        <f>IF(Table13[[#This Row],[Pclass]]=2,1,0)</f>
        <v>0</v>
      </c>
      <c r="M481" s="4">
        <f>IF(Table13[[#This Row],[Embarked]]="S",1,0)</f>
        <v>1</v>
      </c>
      <c r="N481" s="4">
        <f>IF(Table13[[#This Row],[Embarked]]="C",1,0)</f>
        <v>0</v>
      </c>
      <c r="O481" s="4">
        <f>IF(Table13[[#This Row],[Sex]]="male",1,0)</f>
        <v>1</v>
      </c>
      <c r="P481" s="4">
        <v>1</v>
      </c>
      <c r="AC481" s="12">
        <f>SUMPRODUCT(Table13[[#This Row],[SibSp]:[Ones]],$R$4:$AA$4)</f>
        <v>9.6286370909707042E-2</v>
      </c>
      <c r="AD481" s="11">
        <f>(AC481-Table13[[#This Row],[Survived]])^2</f>
        <v>9.2710652229616788E-3</v>
      </c>
      <c r="AE481" s="11"/>
    </row>
    <row r="482" spans="1:31" x14ac:dyDescent="0.25">
      <c r="A482" s="4">
        <v>1</v>
      </c>
      <c r="B482" s="4" t="s">
        <v>9</v>
      </c>
      <c r="C482" s="4">
        <v>1</v>
      </c>
      <c r="D482" s="4" t="s">
        <v>8</v>
      </c>
      <c r="E482" s="4">
        <v>27</v>
      </c>
      <c r="F482" s="5">
        <v>30.5</v>
      </c>
      <c r="G482" s="4">
        <v>0</v>
      </c>
      <c r="H482" s="4">
        <v>0</v>
      </c>
      <c r="I482" s="11">
        <f>Table13[[#This Row],[Age]]/$E$1</f>
        <v>0.33750000000000002</v>
      </c>
      <c r="J482" s="11">
        <f>LOG10(Table13[[#This Row],[Fare]]+1)</f>
        <v>1.4983105537896004</v>
      </c>
      <c r="K482" s="4">
        <f>IF(Table13[[#This Row],[Pclass]]=1,1,0)</f>
        <v>1</v>
      </c>
      <c r="L482" s="4">
        <f>IF(Table13[[#This Row],[Pclass]]=2,1,0)</f>
        <v>0</v>
      </c>
      <c r="M482" s="4">
        <f>IF(Table13[[#This Row],[Embarked]]="S",1,0)</f>
        <v>1</v>
      </c>
      <c r="N482" s="4">
        <f>IF(Table13[[#This Row],[Embarked]]="C",1,0)</f>
        <v>0</v>
      </c>
      <c r="O482" s="4">
        <f>IF(Table13[[#This Row],[Sex]]="male",1,0)</f>
        <v>1</v>
      </c>
      <c r="P482" s="4">
        <v>1</v>
      </c>
      <c r="AC482" s="12">
        <f>SUMPRODUCT(Table13[[#This Row],[SibSp]:[Ones]],$R$4:$AA$4)</f>
        <v>0.4948609575163766</v>
      </c>
      <c r="AD482" s="11">
        <f>(AC482-Table13[[#This Row],[Survived]])^2</f>
        <v>0.25516545224127191</v>
      </c>
      <c r="AE482" s="11"/>
    </row>
    <row r="483" spans="1:31" x14ac:dyDescent="0.25">
      <c r="A483" s="4">
        <v>1</v>
      </c>
      <c r="B483" s="4" t="s">
        <v>11</v>
      </c>
      <c r="C483" s="4">
        <v>2</v>
      </c>
      <c r="D483" s="4" t="s">
        <v>10</v>
      </c>
      <c r="E483" s="4">
        <v>22</v>
      </c>
      <c r="F483" s="5">
        <v>41.5792</v>
      </c>
      <c r="G483" s="4">
        <v>1</v>
      </c>
      <c r="H483" s="4">
        <v>2</v>
      </c>
      <c r="I483" s="11">
        <f>Table13[[#This Row],[Age]]/$E$1</f>
        <v>0.27500000000000002</v>
      </c>
      <c r="J483" s="11">
        <f>LOG10(Table13[[#This Row],[Fare]]+1)</f>
        <v>1.6291974974299364</v>
      </c>
      <c r="K483" s="4">
        <f>IF(Table13[[#This Row],[Pclass]]=1,1,0)</f>
        <v>0</v>
      </c>
      <c r="L483" s="4">
        <f>IF(Table13[[#This Row],[Pclass]]=2,1,0)</f>
        <v>1</v>
      </c>
      <c r="M483" s="4">
        <f>IF(Table13[[#This Row],[Embarked]]="S",1,0)</f>
        <v>0</v>
      </c>
      <c r="N483" s="4">
        <f>IF(Table13[[#This Row],[Embarked]]="C",1,0)</f>
        <v>1</v>
      </c>
      <c r="O483" s="4">
        <f>IF(Table13[[#This Row],[Sex]]="male",1,0)</f>
        <v>0</v>
      </c>
      <c r="P483" s="4">
        <v>1</v>
      </c>
      <c r="AC483" s="12">
        <f>SUMPRODUCT(Table13[[#This Row],[SibSp]:[Ones]],$R$4:$AA$4)</f>
        <v>0.82985680741497769</v>
      </c>
      <c r="AD483" s="11">
        <f>(AC483-Table13[[#This Row],[Survived]])^2</f>
        <v>2.894870598302399E-2</v>
      </c>
      <c r="AE483" s="11"/>
    </row>
    <row r="484" spans="1:31" x14ac:dyDescent="0.25">
      <c r="A484" s="4">
        <v>1</v>
      </c>
      <c r="B484" s="4" t="s">
        <v>9</v>
      </c>
      <c r="C484" s="4">
        <v>1</v>
      </c>
      <c r="D484" s="4" t="s">
        <v>10</v>
      </c>
      <c r="E484" s="4">
        <v>40</v>
      </c>
      <c r="F484" s="5">
        <v>153.46250000000001</v>
      </c>
      <c r="G484" s="4">
        <v>0</v>
      </c>
      <c r="H484" s="4">
        <v>0</v>
      </c>
      <c r="I484" s="11">
        <f>Table13[[#This Row],[Age]]/$E$1</f>
        <v>0.5</v>
      </c>
      <c r="J484" s="11">
        <f>LOG10(Table13[[#This Row],[Fare]]+1)</f>
        <v>2.1888230596841365</v>
      </c>
      <c r="K484" s="4">
        <f>IF(Table13[[#This Row],[Pclass]]=1,1,0)</f>
        <v>1</v>
      </c>
      <c r="L484" s="4">
        <f>IF(Table13[[#This Row],[Pclass]]=2,1,0)</f>
        <v>0</v>
      </c>
      <c r="M484" s="4">
        <f>IF(Table13[[#This Row],[Embarked]]="S",1,0)</f>
        <v>1</v>
      </c>
      <c r="N484" s="4">
        <f>IF(Table13[[#This Row],[Embarked]]="C",1,0)</f>
        <v>0</v>
      </c>
      <c r="O484" s="4">
        <f>IF(Table13[[#This Row],[Sex]]="male",1,0)</f>
        <v>0</v>
      </c>
      <c r="P484" s="4">
        <v>1</v>
      </c>
      <c r="AC484" s="12">
        <f>SUMPRODUCT(Table13[[#This Row],[SibSp]:[Ones]],$R$4:$AA$4)</f>
        <v>0.92836940474732721</v>
      </c>
      <c r="AD484" s="11">
        <f>(AC484-Table13[[#This Row],[Survived]])^2</f>
        <v>5.1309421762522301E-3</v>
      </c>
      <c r="AE484" s="11"/>
    </row>
    <row r="485" spans="1:31" x14ac:dyDescent="0.25">
      <c r="A485" s="4">
        <v>0</v>
      </c>
      <c r="B485" s="4" t="s">
        <v>9</v>
      </c>
      <c r="C485" s="4">
        <v>3</v>
      </c>
      <c r="D485" s="4" t="s">
        <v>10</v>
      </c>
      <c r="E485" s="4">
        <v>39</v>
      </c>
      <c r="F485" s="5">
        <v>31.274999999999999</v>
      </c>
      <c r="G485" s="4">
        <v>1</v>
      </c>
      <c r="H485" s="4">
        <v>5</v>
      </c>
      <c r="I485" s="11">
        <f>Table13[[#This Row],[Age]]/$E$1</f>
        <v>0.48749999999999999</v>
      </c>
      <c r="J485" s="11">
        <f>LOG10(Table13[[#This Row],[Fare]]+1)</f>
        <v>1.5088662509384578</v>
      </c>
      <c r="K485" s="4">
        <f>IF(Table13[[#This Row],[Pclass]]=1,1,0)</f>
        <v>0</v>
      </c>
      <c r="L485" s="4">
        <f>IF(Table13[[#This Row],[Pclass]]=2,1,0)</f>
        <v>0</v>
      </c>
      <c r="M485" s="4">
        <f>IF(Table13[[#This Row],[Embarked]]="S",1,0)</f>
        <v>1</v>
      </c>
      <c r="N485" s="4">
        <f>IF(Table13[[#This Row],[Embarked]]="C",1,0)</f>
        <v>0</v>
      </c>
      <c r="O485" s="4">
        <f>IF(Table13[[#This Row],[Sex]]="male",1,0)</f>
        <v>0</v>
      </c>
      <c r="P485" s="4">
        <v>1</v>
      </c>
      <c r="AC485" s="12">
        <f>SUMPRODUCT(Table13[[#This Row],[SibSp]:[Ones]],$R$4:$AA$4)</f>
        <v>0.42445165114436129</v>
      </c>
      <c r="AD485" s="11">
        <f>(AC485-Table13[[#This Row],[Survived]])^2</f>
        <v>0.18015920415917458</v>
      </c>
      <c r="AE485" s="11"/>
    </row>
    <row r="486" spans="1:31" x14ac:dyDescent="0.25">
      <c r="A486" s="4">
        <v>0</v>
      </c>
      <c r="B486" s="4" t="s">
        <v>9</v>
      </c>
      <c r="C486" s="4">
        <v>3</v>
      </c>
      <c r="D486" s="4" t="s">
        <v>8</v>
      </c>
      <c r="E486" s="4">
        <v>35</v>
      </c>
      <c r="F486" s="5">
        <v>8.0500000000000007</v>
      </c>
      <c r="G486" s="4">
        <v>0</v>
      </c>
      <c r="H486" s="4">
        <v>0</v>
      </c>
      <c r="I486" s="11">
        <f>Table13[[#This Row],[Age]]/$E$1</f>
        <v>0.4375</v>
      </c>
      <c r="J486" s="11">
        <f>LOG10(Table13[[#This Row],[Fare]]+1)</f>
        <v>0.9566485792052033</v>
      </c>
      <c r="K486" s="4">
        <f>IF(Table13[[#This Row],[Pclass]]=1,1,0)</f>
        <v>0</v>
      </c>
      <c r="L486" s="4">
        <f>IF(Table13[[#This Row],[Pclass]]=2,1,0)</f>
        <v>0</v>
      </c>
      <c r="M486" s="4">
        <f>IF(Table13[[#This Row],[Embarked]]="S",1,0)</f>
        <v>1</v>
      </c>
      <c r="N486" s="4">
        <f>IF(Table13[[#This Row],[Embarked]]="C",1,0)</f>
        <v>0</v>
      </c>
      <c r="O486" s="4">
        <f>IF(Table13[[#This Row],[Sex]]="male",1,0)</f>
        <v>1</v>
      </c>
      <c r="P486" s="4">
        <v>1</v>
      </c>
      <c r="AC486" s="12">
        <f>SUMPRODUCT(Table13[[#This Row],[SibSp]:[Ones]],$R$4:$AA$4)</f>
        <v>6.464334034869923E-2</v>
      </c>
      <c r="AD486" s="11">
        <f>(AC486-Table13[[#This Row],[Survived]])^2</f>
        <v>4.1787614514377661E-3</v>
      </c>
      <c r="AE486" s="11"/>
    </row>
    <row r="487" spans="1:31" x14ac:dyDescent="0.25">
      <c r="A487" s="4">
        <v>1</v>
      </c>
      <c r="B487" s="4" t="s">
        <v>9</v>
      </c>
      <c r="C487" s="4">
        <v>2</v>
      </c>
      <c r="D487" s="4" t="s">
        <v>10</v>
      </c>
      <c r="E487" s="4">
        <v>24</v>
      </c>
      <c r="F487" s="5">
        <v>65</v>
      </c>
      <c r="G487" s="4">
        <v>1</v>
      </c>
      <c r="H487" s="4">
        <v>2</v>
      </c>
      <c r="I487" s="11">
        <f>Table13[[#This Row],[Age]]/$E$1</f>
        <v>0.3</v>
      </c>
      <c r="J487" s="11">
        <f>LOG10(Table13[[#This Row],[Fare]]+1)</f>
        <v>1.8195439355418688</v>
      </c>
      <c r="K487" s="4">
        <f>IF(Table13[[#This Row],[Pclass]]=1,1,0)</f>
        <v>0</v>
      </c>
      <c r="L487" s="4">
        <f>IF(Table13[[#This Row],[Pclass]]=2,1,0)</f>
        <v>1</v>
      </c>
      <c r="M487" s="4">
        <f>IF(Table13[[#This Row],[Embarked]]="S",1,0)</f>
        <v>1</v>
      </c>
      <c r="N487" s="4">
        <f>IF(Table13[[#This Row],[Embarked]]="C",1,0)</f>
        <v>0</v>
      </c>
      <c r="O487" s="4">
        <f>IF(Table13[[#This Row],[Sex]]="male",1,0)</f>
        <v>0</v>
      </c>
      <c r="P487" s="4">
        <v>1</v>
      </c>
      <c r="AC487" s="12">
        <f>SUMPRODUCT(Table13[[#This Row],[SibSp]:[Ones]],$R$4:$AA$4)</f>
        <v>0.76023765900867635</v>
      </c>
      <c r="AD487" s="11">
        <f>(AC487-Table13[[#This Row],[Survived]])^2</f>
        <v>5.7485980157639761E-2</v>
      </c>
      <c r="AE487" s="11"/>
    </row>
    <row r="488" spans="1:31" x14ac:dyDescent="0.25">
      <c r="A488" s="4">
        <v>0</v>
      </c>
      <c r="B488" s="4" t="s">
        <v>9</v>
      </c>
      <c r="C488" s="4">
        <v>3</v>
      </c>
      <c r="D488" s="4" t="s">
        <v>8</v>
      </c>
      <c r="E488" s="4">
        <v>34</v>
      </c>
      <c r="F488" s="5">
        <v>14.4</v>
      </c>
      <c r="G488" s="4">
        <v>1</v>
      </c>
      <c r="H488" s="4">
        <v>1</v>
      </c>
      <c r="I488" s="11">
        <f>Table13[[#This Row],[Age]]/$E$1</f>
        <v>0.42499999999999999</v>
      </c>
      <c r="J488" s="11">
        <f>LOG10(Table13[[#This Row],[Fare]]+1)</f>
        <v>1.1875207208364631</v>
      </c>
      <c r="K488" s="4">
        <f>IF(Table13[[#This Row],[Pclass]]=1,1,0)</f>
        <v>0</v>
      </c>
      <c r="L488" s="4">
        <f>IF(Table13[[#This Row],[Pclass]]=2,1,0)</f>
        <v>0</v>
      </c>
      <c r="M488" s="4">
        <f>IF(Table13[[#This Row],[Embarked]]="S",1,0)</f>
        <v>1</v>
      </c>
      <c r="N488" s="4">
        <f>IF(Table13[[#This Row],[Embarked]]="C",1,0)</f>
        <v>0</v>
      </c>
      <c r="O488" s="4">
        <f>IF(Table13[[#This Row],[Sex]]="male",1,0)</f>
        <v>1</v>
      </c>
      <c r="P488" s="4">
        <v>1</v>
      </c>
      <c r="AC488" s="12">
        <f>SUMPRODUCT(Table13[[#This Row],[SibSp]:[Ones]],$R$4:$AA$4)</f>
        <v>1.3437716216405882E-2</v>
      </c>
      <c r="AD488" s="11">
        <f>(AC488-Table13[[#This Row],[Survived]])^2</f>
        <v>1.805722171126576E-4</v>
      </c>
      <c r="AE488" s="11"/>
    </row>
    <row r="489" spans="1:31" x14ac:dyDescent="0.25">
      <c r="A489" s="4">
        <v>0</v>
      </c>
      <c r="B489" s="4" t="s">
        <v>9</v>
      </c>
      <c r="C489" s="4">
        <v>3</v>
      </c>
      <c r="D489" s="4" t="s">
        <v>10</v>
      </c>
      <c r="E489" s="4">
        <v>26</v>
      </c>
      <c r="F489" s="5">
        <v>16.100000000000001</v>
      </c>
      <c r="G489" s="4">
        <v>1</v>
      </c>
      <c r="H489" s="4">
        <v>0</v>
      </c>
      <c r="I489" s="11">
        <f>Table13[[#This Row],[Age]]/$E$1</f>
        <v>0.32500000000000001</v>
      </c>
      <c r="J489" s="11">
        <f>LOG10(Table13[[#This Row],[Fare]]+1)</f>
        <v>1.2329961103921538</v>
      </c>
      <c r="K489" s="4">
        <f>IF(Table13[[#This Row],[Pclass]]=1,1,0)</f>
        <v>0</v>
      </c>
      <c r="L489" s="4">
        <f>IF(Table13[[#This Row],[Pclass]]=2,1,0)</f>
        <v>0</v>
      </c>
      <c r="M489" s="4">
        <f>IF(Table13[[#This Row],[Embarked]]="S",1,0)</f>
        <v>1</v>
      </c>
      <c r="N489" s="4">
        <f>IF(Table13[[#This Row],[Embarked]]="C",1,0)</f>
        <v>0</v>
      </c>
      <c r="O489" s="4">
        <f>IF(Table13[[#This Row],[Sex]]="male",1,0)</f>
        <v>0</v>
      </c>
      <c r="P489" s="4">
        <v>1</v>
      </c>
      <c r="AC489" s="12">
        <f>SUMPRODUCT(Table13[[#This Row],[SibSp]:[Ones]],$R$4:$AA$4)</f>
        <v>0.56385803839964144</v>
      </c>
      <c r="AD489" s="11">
        <f>(AC489-Table13[[#This Row],[Survived]])^2</f>
        <v>0.31793588746789153</v>
      </c>
      <c r="AE489" s="11"/>
    </row>
    <row r="490" spans="1:31" x14ac:dyDescent="0.25">
      <c r="A490" s="4">
        <v>1</v>
      </c>
      <c r="B490" s="4" t="s">
        <v>9</v>
      </c>
      <c r="C490" s="4">
        <v>2</v>
      </c>
      <c r="D490" s="4" t="s">
        <v>10</v>
      </c>
      <c r="E490" s="4">
        <v>4</v>
      </c>
      <c r="F490" s="5">
        <v>39</v>
      </c>
      <c r="G490" s="4">
        <v>2</v>
      </c>
      <c r="H490" s="4">
        <v>1</v>
      </c>
      <c r="I490" s="11">
        <f>Table13[[#This Row],[Age]]/$E$1</f>
        <v>0.05</v>
      </c>
      <c r="J490" s="11">
        <f>LOG10(Table13[[#This Row],[Fare]]+1)</f>
        <v>1.6020599913279623</v>
      </c>
      <c r="K490" s="4">
        <f>IF(Table13[[#This Row],[Pclass]]=1,1,0)</f>
        <v>0</v>
      </c>
      <c r="L490" s="4">
        <f>IF(Table13[[#This Row],[Pclass]]=2,1,0)</f>
        <v>1</v>
      </c>
      <c r="M490" s="4">
        <f>IF(Table13[[#This Row],[Embarked]]="S",1,0)</f>
        <v>1</v>
      </c>
      <c r="N490" s="4">
        <f>IF(Table13[[#This Row],[Embarked]]="C",1,0)</f>
        <v>0</v>
      </c>
      <c r="O490" s="4">
        <f>IF(Table13[[#This Row],[Sex]]="male",1,0)</f>
        <v>0</v>
      </c>
      <c r="P490" s="4">
        <v>1</v>
      </c>
      <c r="AC490" s="12">
        <f>SUMPRODUCT(Table13[[#This Row],[SibSp]:[Ones]],$R$4:$AA$4)</f>
        <v>0.83665631027242549</v>
      </c>
      <c r="AD490" s="11">
        <f>(AC490-Table13[[#This Row],[Survived]])^2</f>
        <v>2.6681160973818133E-2</v>
      </c>
      <c r="AE490" s="11"/>
    </row>
    <row r="491" spans="1:31" x14ac:dyDescent="0.25">
      <c r="A491" s="4">
        <v>0</v>
      </c>
      <c r="B491" s="4" t="s">
        <v>9</v>
      </c>
      <c r="C491" s="4">
        <v>2</v>
      </c>
      <c r="D491" s="4" t="s">
        <v>8</v>
      </c>
      <c r="E491" s="4">
        <v>26</v>
      </c>
      <c r="F491" s="5">
        <v>10.5</v>
      </c>
      <c r="G491" s="4">
        <v>0</v>
      </c>
      <c r="H491" s="4">
        <v>0</v>
      </c>
      <c r="I491" s="11">
        <f>Table13[[#This Row],[Age]]/$E$1</f>
        <v>0.32500000000000001</v>
      </c>
      <c r="J491" s="11">
        <f>LOG10(Table13[[#This Row],[Fare]]+1)</f>
        <v>1.0606978403536116</v>
      </c>
      <c r="K491" s="4">
        <f>IF(Table13[[#This Row],[Pclass]]=1,1,0)</f>
        <v>0</v>
      </c>
      <c r="L491" s="4">
        <f>IF(Table13[[#This Row],[Pclass]]=2,1,0)</f>
        <v>1</v>
      </c>
      <c r="M491" s="4">
        <f>IF(Table13[[#This Row],[Embarked]]="S",1,0)</f>
        <v>1</v>
      </c>
      <c r="N491" s="4">
        <f>IF(Table13[[#This Row],[Embarked]]="C",1,0)</f>
        <v>0</v>
      </c>
      <c r="O491" s="4">
        <f>IF(Table13[[#This Row],[Sex]]="male",1,0)</f>
        <v>1</v>
      </c>
      <c r="P491" s="4">
        <v>1</v>
      </c>
      <c r="AC491" s="12">
        <f>SUMPRODUCT(Table13[[#This Row],[SibSp]:[Ones]],$R$4:$AA$4)</f>
        <v>0.31016638203783647</v>
      </c>
      <c r="AD491" s="11">
        <f>(AC491-Table13[[#This Row],[Survived]])^2</f>
        <v>9.6203184546441126E-2</v>
      </c>
      <c r="AE491" s="11"/>
    </row>
    <row r="492" spans="1:31" x14ac:dyDescent="0.25">
      <c r="A492" s="4">
        <v>0</v>
      </c>
      <c r="B492" s="4" t="s">
        <v>11</v>
      </c>
      <c r="C492" s="4">
        <v>3</v>
      </c>
      <c r="D492" s="4" t="s">
        <v>8</v>
      </c>
      <c r="E492" s="4">
        <v>27</v>
      </c>
      <c r="F492" s="5">
        <v>14.4542</v>
      </c>
      <c r="G492" s="4">
        <v>1</v>
      </c>
      <c r="H492" s="4">
        <v>0</v>
      </c>
      <c r="I492" s="11">
        <f>Table13[[#This Row],[Age]]/$E$1</f>
        <v>0.33750000000000002</v>
      </c>
      <c r="J492" s="11">
        <f>LOG10(Table13[[#This Row],[Fare]]+1)</f>
        <v>1.1890465283525415</v>
      </c>
      <c r="K492" s="4">
        <f>IF(Table13[[#This Row],[Pclass]]=1,1,0)</f>
        <v>0</v>
      </c>
      <c r="L492" s="4">
        <f>IF(Table13[[#This Row],[Pclass]]=2,1,0)</f>
        <v>0</v>
      </c>
      <c r="M492" s="4">
        <f>IF(Table13[[#This Row],[Embarked]]="S",1,0)</f>
        <v>0</v>
      </c>
      <c r="N492" s="4">
        <f>IF(Table13[[#This Row],[Embarked]]="C",1,0)</f>
        <v>1</v>
      </c>
      <c r="O492" s="4">
        <f>IF(Table13[[#This Row],[Sex]]="male",1,0)</f>
        <v>1</v>
      </c>
      <c r="P492" s="4">
        <v>1</v>
      </c>
      <c r="AC492" s="12">
        <f>SUMPRODUCT(Table13[[#This Row],[SibSp]:[Ones]],$R$4:$AA$4)</f>
        <v>0.13834445707130338</v>
      </c>
      <c r="AD492" s="11">
        <f>(AC492-Table13[[#This Row],[Survived]])^2</f>
        <v>1.9139188802353706E-2</v>
      </c>
      <c r="AE492" s="11"/>
    </row>
    <row r="493" spans="1:31" x14ac:dyDescent="0.25">
      <c r="A493" s="4">
        <v>1</v>
      </c>
      <c r="B493" s="4" t="s">
        <v>9</v>
      </c>
      <c r="C493" s="4">
        <v>1</v>
      </c>
      <c r="D493" s="4" t="s">
        <v>8</v>
      </c>
      <c r="E493" s="4">
        <v>42</v>
      </c>
      <c r="F493" s="5">
        <v>52.554200000000002</v>
      </c>
      <c r="G493" s="4">
        <v>1</v>
      </c>
      <c r="H493" s="4">
        <v>0</v>
      </c>
      <c r="I493" s="11">
        <f>Table13[[#This Row],[Age]]/$E$1</f>
        <v>0.52500000000000002</v>
      </c>
      <c r="J493" s="11">
        <f>LOG10(Table13[[#This Row],[Fare]]+1)</f>
        <v>1.7287935361444735</v>
      </c>
      <c r="K493" s="4">
        <f>IF(Table13[[#This Row],[Pclass]]=1,1,0)</f>
        <v>1</v>
      </c>
      <c r="L493" s="4">
        <f>IF(Table13[[#This Row],[Pclass]]=2,1,0)</f>
        <v>0</v>
      </c>
      <c r="M493" s="4">
        <f>IF(Table13[[#This Row],[Embarked]]="S",1,0)</f>
        <v>1</v>
      </c>
      <c r="N493" s="4">
        <f>IF(Table13[[#This Row],[Embarked]]="C",1,0)</f>
        <v>0</v>
      </c>
      <c r="O493" s="4">
        <f>IF(Table13[[#This Row],[Sex]]="male",1,0)</f>
        <v>1</v>
      </c>
      <c r="P493" s="4">
        <v>1</v>
      </c>
      <c r="AC493" s="12">
        <f>SUMPRODUCT(Table13[[#This Row],[SibSp]:[Ones]],$R$4:$AA$4)</f>
        <v>0.35514172813166506</v>
      </c>
      <c r="AD493" s="11">
        <f>(AC493-Table13[[#This Row],[Survived]])^2</f>
        <v>0.41584219079701529</v>
      </c>
      <c r="AE493" s="11"/>
    </row>
    <row r="494" spans="1:31" x14ac:dyDescent="0.25">
      <c r="A494" s="4">
        <v>1</v>
      </c>
      <c r="B494" s="4" t="s">
        <v>11</v>
      </c>
      <c r="C494" s="4">
        <v>3</v>
      </c>
      <c r="D494" s="4" t="s">
        <v>8</v>
      </c>
      <c r="E494" s="4">
        <v>20</v>
      </c>
      <c r="F494" s="5">
        <v>15.7417</v>
      </c>
      <c r="G494" s="4">
        <v>1</v>
      </c>
      <c r="H494" s="4">
        <v>1</v>
      </c>
      <c r="I494" s="11">
        <f>Table13[[#This Row],[Age]]/$E$1</f>
        <v>0.25</v>
      </c>
      <c r="J494" s="11">
        <f>LOG10(Table13[[#This Row],[Fare]]+1)</f>
        <v>1.2237995553975871</v>
      </c>
      <c r="K494" s="4">
        <f>IF(Table13[[#This Row],[Pclass]]=1,1,0)</f>
        <v>0</v>
      </c>
      <c r="L494" s="4">
        <f>IF(Table13[[#This Row],[Pclass]]=2,1,0)</f>
        <v>0</v>
      </c>
      <c r="M494" s="4">
        <f>IF(Table13[[#This Row],[Embarked]]="S",1,0)</f>
        <v>0</v>
      </c>
      <c r="N494" s="4">
        <f>IF(Table13[[#This Row],[Embarked]]="C",1,0)</f>
        <v>1</v>
      </c>
      <c r="O494" s="4">
        <f>IF(Table13[[#This Row],[Sex]]="male",1,0)</f>
        <v>1</v>
      </c>
      <c r="P494" s="4">
        <v>1</v>
      </c>
      <c r="AC494" s="12">
        <f>SUMPRODUCT(Table13[[#This Row],[SibSp]:[Ones]],$R$4:$AA$4)</f>
        <v>0.17092087652568055</v>
      </c>
      <c r="AD494" s="11">
        <f>(AC494-Table13[[#This Row],[Survived]])^2</f>
        <v>0.68737219298094587</v>
      </c>
      <c r="AE494" s="11"/>
    </row>
    <row r="495" spans="1:31" x14ac:dyDescent="0.25">
      <c r="A495" s="4">
        <v>0</v>
      </c>
      <c r="B495" s="4" t="s">
        <v>9</v>
      </c>
      <c r="C495" s="4">
        <v>3</v>
      </c>
      <c r="D495" s="4" t="s">
        <v>8</v>
      </c>
      <c r="E495" s="4">
        <v>21</v>
      </c>
      <c r="F495" s="5">
        <v>7.8541999999999996</v>
      </c>
      <c r="G495" s="4">
        <v>0</v>
      </c>
      <c r="H495" s="4">
        <v>0</v>
      </c>
      <c r="I495" s="11">
        <f>Table13[[#This Row],[Age]]/$E$1</f>
        <v>0.26250000000000001</v>
      </c>
      <c r="J495" s="11">
        <f>LOG10(Table13[[#This Row],[Fare]]+1)</f>
        <v>0.94714932766263737</v>
      </c>
      <c r="K495" s="4">
        <f>IF(Table13[[#This Row],[Pclass]]=1,1,0)</f>
        <v>0</v>
      </c>
      <c r="L495" s="4">
        <f>IF(Table13[[#This Row],[Pclass]]=2,1,0)</f>
        <v>0</v>
      </c>
      <c r="M495" s="4">
        <f>IF(Table13[[#This Row],[Embarked]]="S",1,0)</f>
        <v>1</v>
      </c>
      <c r="N495" s="4">
        <f>IF(Table13[[#This Row],[Embarked]]="C",1,0)</f>
        <v>0</v>
      </c>
      <c r="O495" s="4">
        <f>IF(Table13[[#This Row],[Sex]]="male",1,0)</f>
        <v>1</v>
      </c>
      <c r="P495" s="4">
        <v>1</v>
      </c>
      <c r="AC495" s="12">
        <f>SUMPRODUCT(Table13[[#This Row],[SibSp]:[Ones]],$R$4:$AA$4)</f>
        <v>0.15379949213732746</v>
      </c>
      <c r="AD495" s="11">
        <f>(AC495-Table13[[#This Row],[Survived]])^2</f>
        <v>2.3654283781699852E-2</v>
      </c>
      <c r="AE495" s="11"/>
    </row>
    <row r="496" spans="1:31" x14ac:dyDescent="0.25">
      <c r="A496" s="4">
        <v>0</v>
      </c>
      <c r="B496" s="4" t="s">
        <v>9</v>
      </c>
      <c r="C496" s="4">
        <v>3</v>
      </c>
      <c r="D496" s="4" t="s">
        <v>8</v>
      </c>
      <c r="E496" s="4">
        <v>21</v>
      </c>
      <c r="F496" s="5">
        <v>16.100000000000001</v>
      </c>
      <c r="G496" s="4">
        <v>0</v>
      </c>
      <c r="H496" s="4">
        <v>0</v>
      </c>
      <c r="I496" s="11">
        <f>Table13[[#This Row],[Age]]/$E$1</f>
        <v>0.26250000000000001</v>
      </c>
      <c r="J496" s="11">
        <f>LOG10(Table13[[#This Row],[Fare]]+1)</f>
        <v>1.2329961103921538</v>
      </c>
      <c r="K496" s="4">
        <f>IF(Table13[[#This Row],[Pclass]]=1,1,0)</f>
        <v>0</v>
      </c>
      <c r="L496" s="4">
        <f>IF(Table13[[#This Row],[Pclass]]=2,1,0)</f>
        <v>0</v>
      </c>
      <c r="M496" s="4">
        <f>IF(Table13[[#This Row],[Embarked]]="S",1,0)</f>
        <v>1</v>
      </c>
      <c r="N496" s="4">
        <f>IF(Table13[[#This Row],[Embarked]]="C",1,0)</f>
        <v>0</v>
      </c>
      <c r="O496" s="4">
        <f>IF(Table13[[#This Row],[Sex]]="male",1,0)</f>
        <v>1</v>
      </c>
      <c r="P496" s="4">
        <v>1</v>
      </c>
      <c r="AC496" s="12">
        <f>SUMPRODUCT(Table13[[#This Row],[SibSp]:[Ones]],$R$4:$AA$4)</f>
        <v>0.16773396048723377</v>
      </c>
      <c r="AD496" s="11">
        <f>(AC496-Table13[[#This Row],[Survived]])^2</f>
        <v>2.8134681500732898E-2</v>
      </c>
      <c r="AE496" s="11"/>
    </row>
    <row r="497" spans="1:31" x14ac:dyDescent="0.25">
      <c r="A497" s="4">
        <v>0</v>
      </c>
      <c r="B497" s="4" t="s">
        <v>9</v>
      </c>
      <c r="C497" s="4">
        <v>1</v>
      </c>
      <c r="D497" s="4" t="s">
        <v>8</v>
      </c>
      <c r="E497" s="4">
        <v>61</v>
      </c>
      <c r="F497" s="5">
        <v>32.320799999999998</v>
      </c>
      <c r="G497" s="4">
        <v>0</v>
      </c>
      <c r="H497" s="4">
        <v>0</v>
      </c>
      <c r="I497" s="11">
        <f>Table13[[#This Row],[Age]]/$E$1</f>
        <v>0.76249999999999996</v>
      </c>
      <c r="J497" s="11">
        <f>LOG10(Table13[[#This Row],[Fare]]+1)</f>
        <v>1.5227154198480362</v>
      </c>
      <c r="K497" s="4">
        <f>IF(Table13[[#This Row],[Pclass]]=1,1,0)</f>
        <v>1</v>
      </c>
      <c r="L497" s="4">
        <f>IF(Table13[[#This Row],[Pclass]]=2,1,0)</f>
        <v>0</v>
      </c>
      <c r="M497" s="4">
        <f>IF(Table13[[#This Row],[Embarked]]="S",1,0)</f>
        <v>1</v>
      </c>
      <c r="N497" s="4">
        <f>IF(Table13[[#This Row],[Embarked]]="C",1,0)</f>
        <v>0</v>
      </c>
      <c r="O497" s="4">
        <f>IF(Table13[[#This Row],[Sex]]="male",1,0)</f>
        <v>1</v>
      </c>
      <c r="P497" s="4">
        <v>1</v>
      </c>
      <c r="AC497" s="12">
        <f>SUMPRODUCT(Table13[[#This Row],[SibSp]:[Ones]],$R$4:$AA$4)</f>
        <v>0.27840396566397324</v>
      </c>
      <c r="AD497" s="11">
        <f>(AC497-Table13[[#This Row],[Survived]])^2</f>
        <v>7.7508768097426795E-2</v>
      </c>
      <c r="AE497" s="11"/>
    </row>
    <row r="498" spans="1:31" x14ac:dyDescent="0.25">
      <c r="A498" s="4">
        <v>0</v>
      </c>
      <c r="B498" s="4" t="s">
        <v>12</v>
      </c>
      <c r="C498" s="4">
        <v>2</v>
      </c>
      <c r="D498" s="4" t="s">
        <v>8</v>
      </c>
      <c r="E498" s="4">
        <v>57</v>
      </c>
      <c r="F498" s="5">
        <v>12.35</v>
      </c>
      <c r="G498" s="4">
        <v>0</v>
      </c>
      <c r="H498" s="4">
        <v>0</v>
      </c>
      <c r="I498" s="11">
        <f>Table13[[#This Row],[Age]]/$E$1</f>
        <v>0.71250000000000002</v>
      </c>
      <c r="J498" s="11">
        <f>LOG10(Table13[[#This Row],[Fare]]+1)</f>
        <v>1.1254812657005939</v>
      </c>
      <c r="K498" s="4">
        <f>IF(Table13[[#This Row],[Pclass]]=1,1,0)</f>
        <v>0</v>
      </c>
      <c r="L498" s="4">
        <f>IF(Table13[[#This Row],[Pclass]]=2,1,0)</f>
        <v>1</v>
      </c>
      <c r="M498" s="4">
        <f>IF(Table13[[#This Row],[Embarked]]="S",1,0)</f>
        <v>0</v>
      </c>
      <c r="N498" s="4">
        <f>IF(Table13[[#This Row],[Embarked]]="C",1,0)</f>
        <v>0</v>
      </c>
      <c r="O498" s="4">
        <f>IF(Table13[[#This Row],[Sex]]="male",1,0)</f>
        <v>1</v>
      </c>
      <c r="P498" s="4">
        <v>1</v>
      </c>
      <c r="AC498" s="12">
        <f>SUMPRODUCT(Table13[[#This Row],[SibSp]:[Ones]],$R$4:$AA$4)</f>
        <v>8.4156393781757655E-2</v>
      </c>
      <c r="AD498" s="11">
        <f>(AC498-Table13[[#This Row],[Survived]])^2</f>
        <v>7.0822986143502581E-3</v>
      </c>
      <c r="AE498" s="11"/>
    </row>
    <row r="499" spans="1:31" x14ac:dyDescent="0.25">
      <c r="A499" s="4">
        <v>1</v>
      </c>
      <c r="B499" s="4" t="s">
        <v>9</v>
      </c>
      <c r="C499" s="4">
        <v>1</v>
      </c>
      <c r="D499" s="4" t="s">
        <v>10</v>
      </c>
      <c r="E499" s="4">
        <v>21</v>
      </c>
      <c r="F499" s="5">
        <v>77.958299999999994</v>
      </c>
      <c r="G499" s="4">
        <v>0</v>
      </c>
      <c r="H499" s="4">
        <v>0</v>
      </c>
      <c r="I499" s="11">
        <f>Table13[[#This Row],[Age]]/$E$1</f>
        <v>0.26250000000000001</v>
      </c>
      <c r="J499" s="11">
        <f>LOG10(Table13[[#This Row],[Fare]]+1)</f>
        <v>1.8973977892491294</v>
      </c>
      <c r="K499" s="4">
        <f>IF(Table13[[#This Row],[Pclass]]=1,1,0)</f>
        <v>1</v>
      </c>
      <c r="L499" s="4">
        <f>IF(Table13[[#This Row],[Pclass]]=2,1,0)</f>
        <v>0</v>
      </c>
      <c r="M499" s="4">
        <f>IF(Table13[[#This Row],[Embarked]]="S",1,0)</f>
        <v>1</v>
      </c>
      <c r="N499" s="4">
        <f>IF(Table13[[#This Row],[Embarked]]="C",1,0)</f>
        <v>0</v>
      </c>
      <c r="O499" s="4">
        <f>IF(Table13[[#This Row],[Sex]]="male",1,0)</f>
        <v>0</v>
      </c>
      <c r="P499" s="4">
        <v>1</v>
      </c>
      <c r="AC499" s="12">
        <f>SUMPRODUCT(Table13[[#This Row],[SibSp]:[Ones]],$R$4:$AA$4)</f>
        <v>1.0357890825727125</v>
      </c>
      <c r="AD499" s="11">
        <f>(AC499-Table13[[#This Row],[Survived]])^2</f>
        <v>1.2808584313964348E-3</v>
      </c>
      <c r="AE499" s="11"/>
    </row>
    <row r="500" spans="1:31" x14ac:dyDescent="0.25">
      <c r="A500" s="4">
        <v>0</v>
      </c>
      <c r="B500" s="4" t="s">
        <v>9</v>
      </c>
      <c r="C500" s="4">
        <v>3</v>
      </c>
      <c r="D500" s="4" t="s">
        <v>8</v>
      </c>
      <c r="E500" s="4">
        <v>26</v>
      </c>
      <c r="F500" s="5">
        <v>7.8958000000000004</v>
      </c>
      <c r="G500" s="4">
        <v>0</v>
      </c>
      <c r="H500" s="4">
        <v>0</v>
      </c>
      <c r="I500" s="11">
        <f>Table13[[#This Row],[Age]]/$E$1</f>
        <v>0.32500000000000001</v>
      </c>
      <c r="J500" s="11">
        <f>LOG10(Table13[[#This Row],[Fare]]+1)</f>
        <v>0.94918501031343461</v>
      </c>
      <c r="K500" s="4">
        <f>IF(Table13[[#This Row],[Pclass]]=1,1,0)</f>
        <v>0</v>
      </c>
      <c r="L500" s="4">
        <f>IF(Table13[[#This Row],[Pclass]]=2,1,0)</f>
        <v>0</v>
      </c>
      <c r="M500" s="4">
        <f>IF(Table13[[#This Row],[Embarked]]="S",1,0)</f>
        <v>1</v>
      </c>
      <c r="N500" s="4">
        <f>IF(Table13[[#This Row],[Embarked]]="C",1,0)</f>
        <v>0</v>
      </c>
      <c r="O500" s="4">
        <f>IF(Table13[[#This Row],[Sex]]="male",1,0)</f>
        <v>1</v>
      </c>
      <c r="P500" s="4">
        <v>1</v>
      </c>
      <c r="AC500" s="12">
        <f>SUMPRODUCT(Table13[[#This Row],[SibSp]:[Ones]],$R$4:$AA$4)</f>
        <v>0.12189186279962727</v>
      </c>
      <c r="AD500" s="11">
        <f>(AC500-Table13[[#This Row],[Survived]])^2</f>
        <v>1.4857626216763158E-2</v>
      </c>
      <c r="AE500" s="11"/>
    </row>
    <row r="501" spans="1:31" x14ac:dyDescent="0.25">
      <c r="A501" s="4">
        <v>1</v>
      </c>
      <c r="B501" s="4" t="s">
        <v>9</v>
      </c>
      <c r="C501" s="4">
        <v>1</v>
      </c>
      <c r="D501" s="4" t="s">
        <v>8</v>
      </c>
      <c r="E501" s="4">
        <v>80</v>
      </c>
      <c r="F501" s="5">
        <v>30</v>
      </c>
      <c r="G501" s="4">
        <v>0</v>
      </c>
      <c r="H501" s="4">
        <v>0</v>
      </c>
      <c r="I501" s="11">
        <f>Table13[[#This Row],[Age]]/$E$1</f>
        <v>1</v>
      </c>
      <c r="J501" s="11">
        <f>LOG10(Table13[[#This Row],[Fare]]+1)</f>
        <v>1.4913616938342726</v>
      </c>
      <c r="K501" s="4">
        <f>IF(Table13[[#This Row],[Pclass]]=1,1,0)</f>
        <v>1</v>
      </c>
      <c r="L501" s="4">
        <f>IF(Table13[[#This Row],[Pclass]]=2,1,0)</f>
        <v>0</v>
      </c>
      <c r="M501" s="4">
        <f>IF(Table13[[#This Row],[Embarked]]="S",1,0)</f>
        <v>1</v>
      </c>
      <c r="N501" s="4">
        <f>IF(Table13[[#This Row],[Embarked]]="C",1,0)</f>
        <v>0</v>
      </c>
      <c r="O501" s="4">
        <f>IF(Table13[[#This Row],[Sex]]="male",1,0)</f>
        <v>1</v>
      </c>
      <c r="P501" s="4">
        <v>1</v>
      </c>
      <c r="AC501" s="12">
        <f>SUMPRODUCT(Table13[[#This Row],[SibSp]:[Ones]],$R$4:$AA$4)</f>
        <v>0.15524944672167429</v>
      </c>
      <c r="AD501" s="11">
        <f>(AC501-Table13[[#This Row],[Survived]])^2</f>
        <v>0.71360349726403738</v>
      </c>
      <c r="AE501" s="11"/>
    </row>
    <row r="502" spans="1:31" x14ac:dyDescent="0.25">
      <c r="A502" s="4">
        <v>0</v>
      </c>
      <c r="B502" s="4" t="s">
        <v>9</v>
      </c>
      <c r="C502" s="4">
        <v>3</v>
      </c>
      <c r="D502" s="4" t="s">
        <v>8</v>
      </c>
      <c r="E502" s="4">
        <v>51</v>
      </c>
      <c r="F502" s="5">
        <v>7.0541999999999998</v>
      </c>
      <c r="G502" s="4">
        <v>0</v>
      </c>
      <c r="H502" s="4">
        <v>0</v>
      </c>
      <c r="I502" s="11">
        <f>Table13[[#This Row],[Age]]/$E$1</f>
        <v>0.63749999999999996</v>
      </c>
      <c r="J502" s="11">
        <f>LOG10(Table13[[#This Row],[Fare]]+1)</f>
        <v>0.90602240970373726</v>
      </c>
      <c r="K502" s="4">
        <f>IF(Table13[[#This Row],[Pclass]]=1,1,0)</f>
        <v>0</v>
      </c>
      <c r="L502" s="4">
        <f>IF(Table13[[#This Row],[Pclass]]=2,1,0)</f>
        <v>0</v>
      </c>
      <c r="M502" s="4">
        <f>IF(Table13[[#This Row],[Embarked]]="S",1,0)</f>
        <v>1</v>
      </c>
      <c r="N502" s="4">
        <f>IF(Table13[[#This Row],[Embarked]]="C",1,0)</f>
        <v>0</v>
      </c>
      <c r="O502" s="4">
        <f>IF(Table13[[#This Row],[Sex]]="male",1,0)</f>
        <v>1</v>
      </c>
      <c r="P502" s="4">
        <v>1</v>
      </c>
      <c r="AC502" s="12">
        <f>SUMPRODUCT(Table13[[#This Row],[SibSp]:[Ones]],$R$4:$AA$4)</f>
        <v>-4.0246553384083672E-2</v>
      </c>
      <c r="AD502" s="11">
        <f>(AC502-Table13[[#This Row],[Survived]])^2</f>
        <v>1.6197850592978968E-3</v>
      </c>
      <c r="AE502" s="11"/>
    </row>
    <row r="503" spans="1:31" x14ac:dyDescent="0.25">
      <c r="A503" s="4">
        <v>1</v>
      </c>
      <c r="B503" s="4" t="s">
        <v>11</v>
      </c>
      <c r="C503" s="4">
        <v>1</v>
      </c>
      <c r="D503" s="4" t="s">
        <v>8</v>
      </c>
      <c r="E503" s="4">
        <v>32</v>
      </c>
      <c r="F503" s="5">
        <v>30.5</v>
      </c>
      <c r="G503" s="4">
        <v>0</v>
      </c>
      <c r="H503" s="4">
        <v>0</v>
      </c>
      <c r="I503" s="11">
        <f>Table13[[#This Row],[Age]]/$E$1</f>
        <v>0.4</v>
      </c>
      <c r="J503" s="11">
        <f>LOG10(Table13[[#This Row],[Fare]]+1)</f>
        <v>1.4983105537896004</v>
      </c>
      <c r="K503" s="4">
        <f>IF(Table13[[#This Row],[Pclass]]=1,1,0)</f>
        <v>1</v>
      </c>
      <c r="L503" s="4">
        <f>IF(Table13[[#This Row],[Pclass]]=2,1,0)</f>
        <v>0</v>
      </c>
      <c r="M503" s="4">
        <f>IF(Table13[[#This Row],[Embarked]]="S",1,0)</f>
        <v>0</v>
      </c>
      <c r="N503" s="4">
        <f>IF(Table13[[#This Row],[Embarked]]="C",1,0)</f>
        <v>1</v>
      </c>
      <c r="O503" s="4">
        <f>IF(Table13[[#This Row],[Sex]]="male",1,0)</f>
        <v>1</v>
      </c>
      <c r="P503" s="4">
        <v>1</v>
      </c>
      <c r="AC503" s="12">
        <f>SUMPRODUCT(Table13[[#This Row],[SibSp]:[Ones]],$R$4:$AA$4)</f>
        <v>0.52894950953017605</v>
      </c>
      <c r="AD503" s="11">
        <f>(AC503-Table13[[#This Row],[Survived]])^2</f>
        <v>0.22188856457186171</v>
      </c>
      <c r="AE503" s="11"/>
    </row>
    <row r="504" spans="1:31" x14ac:dyDescent="0.25">
      <c r="A504" s="4">
        <v>0</v>
      </c>
      <c r="B504" s="4" t="s">
        <v>9</v>
      </c>
      <c r="C504" s="4">
        <v>3</v>
      </c>
      <c r="D504" s="4" t="s">
        <v>10</v>
      </c>
      <c r="E504" s="4">
        <v>9</v>
      </c>
      <c r="F504" s="5">
        <v>27.9</v>
      </c>
      <c r="G504" s="4">
        <v>3</v>
      </c>
      <c r="H504" s="4">
        <v>2</v>
      </c>
      <c r="I504" s="11">
        <f>Table13[[#This Row],[Age]]/$E$1</f>
        <v>0.1125</v>
      </c>
      <c r="J504" s="11">
        <f>LOG10(Table13[[#This Row],[Fare]]+1)</f>
        <v>1.4608978427565478</v>
      </c>
      <c r="K504" s="4">
        <f>IF(Table13[[#This Row],[Pclass]]=1,1,0)</f>
        <v>0</v>
      </c>
      <c r="L504" s="4">
        <f>IF(Table13[[#This Row],[Pclass]]=2,1,0)</f>
        <v>0</v>
      </c>
      <c r="M504" s="4">
        <f>IF(Table13[[#This Row],[Embarked]]="S",1,0)</f>
        <v>1</v>
      </c>
      <c r="N504" s="4">
        <f>IF(Table13[[#This Row],[Embarked]]="C",1,0)</f>
        <v>0</v>
      </c>
      <c r="O504" s="4">
        <f>IF(Table13[[#This Row],[Sex]]="male",1,0)</f>
        <v>0</v>
      </c>
      <c r="P504" s="4">
        <v>1</v>
      </c>
      <c r="AC504" s="12">
        <f>SUMPRODUCT(Table13[[#This Row],[SibSp]:[Ones]],$R$4:$AA$4)</f>
        <v>0.54606802037315727</v>
      </c>
      <c r="AD504" s="11">
        <f>(AC504-Table13[[#This Row],[Survived]])^2</f>
        <v>0.29819028287425892</v>
      </c>
      <c r="AE504" s="11"/>
    </row>
    <row r="505" spans="1:31" x14ac:dyDescent="0.25">
      <c r="A505" s="4">
        <v>1</v>
      </c>
      <c r="B505" s="4" t="s">
        <v>9</v>
      </c>
      <c r="C505" s="4">
        <v>2</v>
      </c>
      <c r="D505" s="4" t="s">
        <v>10</v>
      </c>
      <c r="E505" s="4">
        <v>28</v>
      </c>
      <c r="F505" s="5">
        <v>13</v>
      </c>
      <c r="G505" s="4">
        <v>0</v>
      </c>
      <c r="H505" s="4">
        <v>0</v>
      </c>
      <c r="I505" s="11">
        <f>Table13[[#This Row],[Age]]/$E$1</f>
        <v>0.35</v>
      </c>
      <c r="J505" s="11">
        <f>LOG10(Table13[[#This Row],[Fare]]+1)</f>
        <v>1.146128035678238</v>
      </c>
      <c r="K505" s="4">
        <f>IF(Table13[[#This Row],[Pclass]]=1,1,0)</f>
        <v>0</v>
      </c>
      <c r="L505" s="4">
        <f>IF(Table13[[#This Row],[Pclass]]=2,1,0)</f>
        <v>1</v>
      </c>
      <c r="M505" s="4">
        <f>IF(Table13[[#This Row],[Embarked]]="S",1,0)</f>
        <v>1</v>
      </c>
      <c r="N505" s="4">
        <f>IF(Table13[[#This Row],[Embarked]]="C",1,0)</f>
        <v>0</v>
      </c>
      <c r="O505" s="4">
        <f>IF(Table13[[#This Row],[Sex]]="male",1,0)</f>
        <v>0</v>
      </c>
      <c r="P505" s="4">
        <v>1</v>
      </c>
      <c r="AC505" s="12">
        <f>SUMPRODUCT(Table13[[#This Row],[SibSp]:[Ones]],$R$4:$AA$4)</f>
        <v>0.78459335962331411</v>
      </c>
      <c r="AD505" s="11">
        <f>(AC505-Table13[[#This Row],[Survived]])^2</f>
        <v>4.6400020718370884E-2</v>
      </c>
      <c r="AE505" s="11"/>
    </row>
    <row r="506" spans="1:31" x14ac:dyDescent="0.25">
      <c r="A506" s="4">
        <v>0</v>
      </c>
      <c r="B506" s="4" t="s">
        <v>9</v>
      </c>
      <c r="C506" s="4">
        <v>3</v>
      </c>
      <c r="D506" s="4" t="s">
        <v>8</v>
      </c>
      <c r="E506" s="4">
        <v>32</v>
      </c>
      <c r="F506" s="5">
        <v>7.9249999999999998</v>
      </c>
      <c r="G506" s="4">
        <v>0</v>
      </c>
      <c r="H506" s="4">
        <v>0</v>
      </c>
      <c r="I506" s="11">
        <f>Table13[[#This Row],[Age]]/$E$1</f>
        <v>0.4</v>
      </c>
      <c r="J506" s="11">
        <f>LOG10(Table13[[#This Row],[Fare]]+1)</f>
        <v>0.95060822478423079</v>
      </c>
      <c r="K506" s="4">
        <f>IF(Table13[[#This Row],[Pclass]]=1,1,0)</f>
        <v>0</v>
      </c>
      <c r="L506" s="4">
        <f>IF(Table13[[#This Row],[Pclass]]=2,1,0)</f>
        <v>0</v>
      </c>
      <c r="M506" s="4">
        <f>IF(Table13[[#This Row],[Embarked]]="S",1,0)</f>
        <v>1</v>
      </c>
      <c r="N506" s="4">
        <f>IF(Table13[[#This Row],[Embarked]]="C",1,0)</f>
        <v>0</v>
      </c>
      <c r="O506" s="4">
        <f>IF(Table13[[#This Row],[Sex]]="male",1,0)</f>
        <v>1</v>
      </c>
      <c r="P506" s="4">
        <v>1</v>
      </c>
      <c r="AC506" s="12">
        <f>SUMPRODUCT(Table13[[#This Row],[SibSp]:[Ones]],$R$4:$AA$4)</f>
        <v>8.3553003870498688E-2</v>
      </c>
      <c r="AD506" s="11">
        <f>(AC506-Table13[[#This Row],[Survived]])^2</f>
        <v>6.981104455783569E-3</v>
      </c>
      <c r="AE506" s="11"/>
    </row>
    <row r="507" spans="1:31" x14ac:dyDescent="0.25">
      <c r="A507" s="4">
        <v>0</v>
      </c>
      <c r="B507" s="4" t="s">
        <v>9</v>
      </c>
      <c r="C507" s="4">
        <v>2</v>
      </c>
      <c r="D507" s="4" t="s">
        <v>8</v>
      </c>
      <c r="E507" s="4">
        <v>31</v>
      </c>
      <c r="F507" s="5">
        <v>26.25</v>
      </c>
      <c r="G507" s="4">
        <v>1</v>
      </c>
      <c r="H507" s="4">
        <v>1</v>
      </c>
      <c r="I507" s="11">
        <f>Table13[[#This Row],[Age]]/$E$1</f>
        <v>0.38750000000000001</v>
      </c>
      <c r="J507" s="11">
        <f>LOG10(Table13[[#This Row],[Fare]]+1)</f>
        <v>1.4353665066126613</v>
      </c>
      <c r="K507" s="4">
        <f>IF(Table13[[#This Row],[Pclass]]=1,1,0)</f>
        <v>0</v>
      </c>
      <c r="L507" s="4">
        <f>IF(Table13[[#This Row],[Pclass]]=2,1,0)</f>
        <v>1</v>
      </c>
      <c r="M507" s="4">
        <f>IF(Table13[[#This Row],[Embarked]]="S",1,0)</f>
        <v>1</v>
      </c>
      <c r="N507" s="4">
        <f>IF(Table13[[#This Row],[Embarked]]="C",1,0)</f>
        <v>0</v>
      </c>
      <c r="O507" s="4">
        <f>IF(Table13[[#This Row],[Sex]]="male",1,0)</f>
        <v>1</v>
      </c>
      <c r="P507" s="4">
        <v>1</v>
      </c>
      <c r="AC507" s="12">
        <f>SUMPRODUCT(Table13[[#This Row],[SibSp]:[Ones]],$R$4:$AA$4)</f>
        <v>0.22756231777459041</v>
      </c>
      <c r="AD507" s="11">
        <f>(AC507-Table13[[#This Row],[Survived]])^2</f>
        <v>5.1784608470943662E-2</v>
      </c>
      <c r="AE507" s="11"/>
    </row>
    <row r="508" spans="1:31" x14ac:dyDescent="0.25">
      <c r="A508" s="4">
        <v>0</v>
      </c>
      <c r="B508" s="4" t="s">
        <v>9</v>
      </c>
      <c r="C508" s="4">
        <v>3</v>
      </c>
      <c r="D508" s="4" t="s">
        <v>10</v>
      </c>
      <c r="E508" s="4">
        <v>41</v>
      </c>
      <c r="F508" s="5">
        <v>39.6875</v>
      </c>
      <c r="G508" s="4">
        <v>0</v>
      </c>
      <c r="H508" s="4">
        <v>5</v>
      </c>
      <c r="I508" s="11">
        <f>Table13[[#This Row],[Age]]/$E$1</f>
        <v>0.51249999999999996</v>
      </c>
      <c r="J508" s="11">
        <f>LOG10(Table13[[#This Row],[Fare]]+1)</f>
        <v>1.6094610059122672</v>
      </c>
      <c r="K508" s="4">
        <f>IF(Table13[[#This Row],[Pclass]]=1,1,0)</f>
        <v>0</v>
      </c>
      <c r="L508" s="4">
        <f>IF(Table13[[#This Row],[Pclass]]=2,1,0)</f>
        <v>0</v>
      </c>
      <c r="M508" s="4">
        <f>IF(Table13[[#This Row],[Embarked]]="S",1,0)</f>
        <v>1</v>
      </c>
      <c r="N508" s="4">
        <f>IF(Table13[[#This Row],[Embarked]]="C",1,0)</f>
        <v>0</v>
      </c>
      <c r="O508" s="4">
        <f>IF(Table13[[#This Row],[Sex]]="male",1,0)</f>
        <v>0</v>
      </c>
      <c r="P508" s="4">
        <v>1</v>
      </c>
      <c r="AC508" s="12">
        <f>SUMPRODUCT(Table13[[#This Row],[SibSp]:[Ones]],$R$4:$AA$4)</f>
        <v>0.47148692840671796</v>
      </c>
      <c r="AD508" s="11">
        <f>(AC508-Table13[[#This Row],[Survived]])^2</f>
        <v>0.22229992365840159</v>
      </c>
      <c r="AE508" s="11"/>
    </row>
    <row r="509" spans="1:31" x14ac:dyDescent="0.25">
      <c r="A509" s="4">
        <v>0</v>
      </c>
      <c r="B509" s="4" t="s">
        <v>9</v>
      </c>
      <c r="C509" s="4">
        <v>3</v>
      </c>
      <c r="D509" s="4" t="s">
        <v>8</v>
      </c>
      <c r="E509" s="4">
        <v>20</v>
      </c>
      <c r="F509" s="5">
        <v>7.8541999999999996</v>
      </c>
      <c r="G509" s="4">
        <v>0</v>
      </c>
      <c r="H509" s="4">
        <v>0</v>
      </c>
      <c r="I509" s="11">
        <f>Table13[[#This Row],[Age]]/$E$1</f>
        <v>0.25</v>
      </c>
      <c r="J509" s="11">
        <f>LOG10(Table13[[#This Row],[Fare]]+1)</f>
        <v>0.94714932766263737</v>
      </c>
      <c r="K509" s="4">
        <f>IF(Table13[[#This Row],[Pclass]]=1,1,0)</f>
        <v>0</v>
      </c>
      <c r="L509" s="4">
        <f>IF(Table13[[#This Row],[Pclass]]=2,1,0)</f>
        <v>0</v>
      </c>
      <c r="M509" s="4">
        <f>IF(Table13[[#This Row],[Embarked]]="S",1,0)</f>
        <v>1</v>
      </c>
      <c r="N509" s="4">
        <f>IF(Table13[[#This Row],[Embarked]]="C",1,0)</f>
        <v>0</v>
      </c>
      <c r="O509" s="4">
        <f>IF(Table13[[#This Row],[Sex]]="male",1,0)</f>
        <v>1</v>
      </c>
      <c r="P509" s="4">
        <v>1</v>
      </c>
      <c r="AC509" s="12">
        <f>SUMPRODUCT(Table13[[#This Row],[SibSp]:[Ones]],$R$4:$AA$4)</f>
        <v>0.16020086510980758</v>
      </c>
      <c r="AD509" s="11">
        <f>(AC509-Table13[[#This Row],[Survived]])^2</f>
        <v>2.5664317181930761E-2</v>
      </c>
      <c r="AE509" s="11"/>
    </row>
    <row r="510" spans="1:31" x14ac:dyDescent="0.25">
      <c r="A510" s="4">
        <v>1</v>
      </c>
      <c r="B510" s="4" t="s">
        <v>11</v>
      </c>
      <c r="C510" s="4">
        <v>1</v>
      </c>
      <c r="D510" s="4" t="s">
        <v>10</v>
      </c>
      <c r="E510" s="4">
        <v>24</v>
      </c>
      <c r="F510" s="5">
        <v>69.3</v>
      </c>
      <c r="G510" s="4">
        <v>0</v>
      </c>
      <c r="H510" s="4">
        <v>0</v>
      </c>
      <c r="I510" s="11">
        <f>Table13[[#This Row],[Age]]/$E$1</f>
        <v>0.3</v>
      </c>
      <c r="J510" s="11">
        <f>LOG10(Table13[[#This Row],[Fare]]+1)</f>
        <v>1.8469553250198238</v>
      </c>
      <c r="K510" s="4">
        <f>IF(Table13[[#This Row],[Pclass]]=1,1,0)</f>
        <v>1</v>
      </c>
      <c r="L510" s="4">
        <f>IF(Table13[[#This Row],[Pclass]]=2,1,0)</f>
        <v>0</v>
      </c>
      <c r="M510" s="4">
        <f>IF(Table13[[#This Row],[Embarked]]="S",1,0)</f>
        <v>0</v>
      </c>
      <c r="N510" s="4">
        <f>IF(Table13[[#This Row],[Embarked]]="C",1,0)</f>
        <v>1</v>
      </c>
      <c r="O510" s="4">
        <f>IF(Table13[[#This Row],[Sex]]="male",1,0)</f>
        <v>0</v>
      </c>
      <c r="P510" s="4">
        <v>1</v>
      </c>
      <c r="AC510" s="12">
        <f>SUMPRODUCT(Table13[[#This Row],[SibSp]:[Ones]],$R$4:$AA$4)</f>
        <v>1.080221409629009</v>
      </c>
      <c r="AD510" s="11">
        <f>(AC510-Table13[[#This Row],[Survived]])^2</f>
        <v>6.4354745628652631E-3</v>
      </c>
      <c r="AE510" s="11"/>
    </row>
    <row r="511" spans="1:31" x14ac:dyDescent="0.25">
      <c r="A511" s="4">
        <v>0</v>
      </c>
      <c r="B511" s="4" t="s">
        <v>9</v>
      </c>
      <c r="C511" s="4">
        <v>3</v>
      </c>
      <c r="D511" s="4" t="s">
        <v>10</v>
      </c>
      <c r="E511" s="4">
        <v>2</v>
      </c>
      <c r="F511" s="5">
        <v>27.9</v>
      </c>
      <c r="G511" s="4">
        <v>3</v>
      </c>
      <c r="H511" s="4">
        <v>2</v>
      </c>
      <c r="I511" s="11">
        <f>Table13[[#This Row],[Age]]/$E$1</f>
        <v>2.5000000000000001E-2</v>
      </c>
      <c r="J511" s="11">
        <f>LOG10(Table13[[#This Row],[Fare]]+1)</f>
        <v>1.4608978427565478</v>
      </c>
      <c r="K511" s="4">
        <f>IF(Table13[[#This Row],[Pclass]]=1,1,0)</f>
        <v>0</v>
      </c>
      <c r="L511" s="4">
        <f>IF(Table13[[#This Row],[Pclass]]=2,1,0)</f>
        <v>0</v>
      </c>
      <c r="M511" s="4">
        <f>IF(Table13[[#This Row],[Embarked]]="S",1,0)</f>
        <v>1</v>
      </c>
      <c r="N511" s="4">
        <f>IF(Table13[[#This Row],[Embarked]]="C",1,0)</f>
        <v>0</v>
      </c>
      <c r="O511" s="4">
        <f>IF(Table13[[#This Row],[Sex]]="male",1,0)</f>
        <v>0</v>
      </c>
      <c r="P511" s="4">
        <v>1</v>
      </c>
      <c r="AC511" s="12">
        <f>SUMPRODUCT(Table13[[#This Row],[SibSp]:[Ones]],$R$4:$AA$4)</f>
        <v>0.59087763118051762</v>
      </c>
      <c r="AD511" s="11">
        <f>(AC511-Table13[[#This Row],[Survived]])^2</f>
        <v>0.34913637502949979</v>
      </c>
      <c r="AE511" s="11"/>
    </row>
    <row r="512" spans="1:31" x14ac:dyDescent="0.25">
      <c r="A512" s="4">
        <v>1</v>
      </c>
      <c r="B512" s="4" t="s">
        <v>11</v>
      </c>
      <c r="C512" s="4">
        <v>3</v>
      </c>
      <c r="D512" s="4" t="s">
        <v>10</v>
      </c>
      <c r="E512" s="4">
        <v>0.75</v>
      </c>
      <c r="F512" s="5">
        <v>19.258299999999998</v>
      </c>
      <c r="G512" s="4">
        <v>2</v>
      </c>
      <c r="H512" s="4">
        <v>1</v>
      </c>
      <c r="I512" s="11">
        <f>Table13[[#This Row],[Age]]/$E$1</f>
        <v>9.3749999999999997E-3</v>
      </c>
      <c r="J512" s="11">
        <f>LOG10(Table13[[#This Row],[Fare]]+1)</f>
        <v>1.3066029982011584</v>
      </c>
      <c r="K512" s="4">
        <f>IF(Table13[[#This Row],[Pclass]]=1,1,0)</f>
        <v>0</v>
      </c>
      <c r="L512" s="4">
        <f>IF(Table13[[#This Row],[Pclass]]=2,1,0)</f>
        <v>0</v>
      </c>
      <c r="M512" s="4">
        <f>IF(Table13[[#This Row],[Embarked]]="S",1,0)</f>
        <v>0</v>
      </c>
      <c r="N512" s="4">
        <f>IF(Table13[[#This Row],[Embarked]]="C",1,0)</f>
        <v>1</v>
      </c>
      <c r="O512" s="4">
        <f>IF(Table13[[#This Row],[Sex]]="male",1,0)</f>
        <v>0</v>
      </c>
      <c r="P512" s="4">
        <v>1</v>
      </c>
      <c r="AC512" s="12">
        <f>SUMPRODUCT(Table13[[#This Row],[SibSp]:[Ones]],$R$4:$AA$4)</f>
        <v>0.7263147539692616</v>
      </c>
      <c r="AD512" s="11">
        <f>(AC512-Table13[[#This Row],[Survived]])^2</f>
        <v>7.490361389490581E-2</v>
      </c>
      <c r="AE512" s="11"/>
    </row>
    <row r="513" spans="1:31" x14ac:dyDescent="0.25">
      <c r="A513" s="4">
        <v>1</v>
      </c>
      <c r="B513" s="4" t="s">
        <v>11</v>
      </c>
      <c r="C513" s="4">
        <v>1</v>
      </c>
      <c r="D513" s="4" t="s">
        <v>8</v>
      </c>
      <c r="E513" s="4">
        <v>48</v>
      </c>
      <c r="F513" s="5">
        <v>76.729200000000006</v>
      </c>
      <c r="G513" s="4">
        <v>1</v>
      </c>
      <c r="H513" s="4">
        <v>0</v>
      </c>
      <c r="I513" s="11">
        <f>Table13[[#This Row],[Age]]/$E$1</f>
        <v>0.6</v>
      </c>
      <c r="J513" s="11">
        <f>LOG10(Table13[[#This Row],[Fare]]+1)</f>
        <v>1.8905841979078102</v>
      </c>
      <c r="K513" s="4">
        <f>IF(Table13[[#This Row],[Pclass]]=1,1,0)</f>
        <v>1</v>
      </c>
      <c r="L513" s="4">
        <f>IF(Table13[[#This Row],[Pclass]]=2,1,0)</f>
        <v>0</v>
      </c>
      <c r="M513" s="4">
        <f>IF(Table13[[#This Row],[Embarked]]="S",1,0)</f>
        <v>0</v>
      </c>
      <c r="N513" s="4">
        <f>IF(Table13[[#This Row],[Embarked]]="C",1,0)</f>
        <v>1</v>
      </c>
      <c r="O513" s="4">
        <f>IF(Table13[[#This Row],[Sex]]="male",1,0)</f>
        <v>1</v>
      </c>
      <c r="P513" s="4">
        <v>1</v>
      </c>
      <c r="AC513" s="12">
        <f>SUMPRODUCT(Table13[[#This Row],[SibSp]:[Ones]],$R$4:$AA$4)</f>
        <v>0.39071588366480992</v>
      </c>
      <c r="AD513" s="11">
        <f>(AC513-Table13[[#This Row],[Survived]])^2</f>
        <v>0.37122713441835342</v>
      </c>
      <c r="AE513" s="11"/>
    </row>
    <row r="514" spans="1:31" x14ac:dyDescent="0.25">
      <c r="A514" s="4">
        <v>0</v>
      </c>
      <c r="B514" s="4" t="s">
        <v>9</v>
      </c>
      <c r="C514" s="4">
        <v>3</v>
      </c>
      <c r="D514" s="4" t="s">
        <v>8</v>
      </c>
      <c r="E514" s="4">
        <v>19</v>
      </c>
      <c r="F514" s="5">
        <v>7.8958000000000004</v>
      </c>
      <c r="G514" s="4">
        <v>0</v>
      </c>
      <c r="H514" s="4">
        <v>0</v>
      </c>
      <c r="I514" s="11">
        <f>Table13[[#This Row],[Age]]/$E$1</f>
        <v>0.23749999999999999</v>
      </c>
      <c r="J514" s="11">
        <f>LOG10(Table13[[#This Row],[Fare]]+1)</f>
        <v>0.94918501031343461</v>
      </c>
      <c r="K514" s="4">
        <f>IF(Table13[[#This Row],[Pclass]]=1,1,0)</f>
        <v>0</v>
      </c>
      <c r="L514" s="4">
        <f>IF(Table13[[#This Row],[Pclass]]=2,1,0)</f>
        <v>0</v>
      </c>
      <c r="M514" s="4">
        <f>IF(Table13[[#This Row],[Embarked]]="S",1,0)</f>
        <v>1</v>
      </c>
      <c r="N514" s="4">
        <f>IF(Table13[[#This Row],[Embarked]]="C",1,0)</f>
        <v>0</v>
      </c>
      <c r="O514" s="4">
        <f>IF(Table13[[#This Row],[Sex]]="male",1,0)</f>
        <v>1</v>
      </c>
      <c r="P514" s="4">
        <v>1</v>
      </c>
      <c r="AC514" s="12">
        <f>SUMPRODUCT(Table13[[#This Row],[SibSp]:[Ones]],$R$4:$AA$4)</f>
        <v>0.16670147360698762</v>
      </c>
      <c r="AD514" s="11">
        <f>(AC514-Table13[[#This Row],[Survived]])^2</f>
        <v>2.7789381302741188E-2</v>
      </c>
      <c r="AE514" s="11"/>
    </row>
    <row r="515" spans="1:31" x14ac:dyDescent="0.25">
      <c r="A515" s="4">
        <v>1</v>
      </c>
      <c r="B515" s="4" t="s">
        <v>11</v>
      </c>
      <c r="C515" s="4">
        <v>1</v>
      </c>
      <c r="D515" s="4" t="s">
        <v>8</v>
      </c>
      <c r="E515" s="4">
        <v>56</v>
      </c>
      <c r="F515" s="5">
        <v>35.5</v>
      </c>
      <c r="G515" s="4">
        <v>0</v>
      </c>
      <c r="H515" s="4">
        <v>0</v>
      </c>
      <c r="I515" s="11">
        <f>Table13[[#This Row],[Age]]/$E$1</f>
        <v>0.7</v>
      </c>
      <c r="J515" s="11">
        <f>LOG10(Table13[[#This Row],[Fare]]+1)</f>
        <v>1.5622928644564746</v>
      </c>
      <c r="K515" s="4">
        <f>IF(Table13[[#This Row],[Pclass]]=1,1,0)</f>
        <v>1</v>
      </c>
      <c r="L515" s="4">
        <f>IF(Table13[[#This Row],[Pclass]]=2,1,0)</f>
        <v>0</v>
      </c>
      <c r="M515" s="4">
        <f>IF(Table13[[#This Row],[Embarked]]="S",1,0)</f>
        <v>0</v>
      </c>
      <c r="N515" s="4">
        <f>IF(Table13[[#This Row],[Embarked]]="C",1,0)</f>
        <v>1</v>
      </c>
      <c r="O515" s="4">
        <f>IF(Table13[[#This Row],[Sex]]="male",1,0)</f>
        <v>1</v>
      </c>
      <c r="P515" s="4">
        <v>1</v>
      </c>
      <c r="AC515" s="12">
        <f>SUMPRODUCT(Table13[[#This Row],[SibSp]:[Ones]],$R$4:$AA$4)</f>
        <v>0.37843556997181954</v>
      </c>
      <c r="AD515" s="11">
        <f>(AC515-Table13[[#This Row],[Survived]])^2</f>
        <v>0.38634234067625678</v>
      </c>
      <c r="AE515" s="11"/>
    </row>
    <row r="516" spans="1:31" x14ac:dyDescent="0.25">
      <c r="A516" s="4">
        <v>1</v>
      </c>
      <c r="B516" s="4" t="s">
        <v>9</v>
      </c>
      <c r="C516" s="4">
        <v>3</v>
      </c>
      <c r="D516" s="4" t="s">
        <v>10</v>
      </c>
      <c r="E516" s="4">
        <v>23</v>
      </c>
      <c r="F516" s="5">
        <v>7.55</v>
      </c>
      <c r="G516" s="4">
        <v>0</v>
      </c>
      <c r="H516" s="4">
        <v>0</v>
      </c>
      <c r="I516" s="11">
        <f>Table13[[#This Row],[Age]]/$E$1</f>
        <v>0.28749999999999998</v>
      </c>
      <c r="J516" s="11">
        <f>LOG10(Table13[[#This Row],[Fare]]+1)</f>
        <v>0.9319661147281727</v>
      </c>
      <c r="K516" s="4">
        <f>IF(Table13[[#This Row],[Pclass]]=1,1,0)</f>
        <v>0</v>
      </c>
      <c r="L516" s="4">
        <f>IF(Table13[[#This Row],[Pclass]]=2,1,0)</f>
        <v>0</v>
      </c>
      <c r="M516" s="4">
        <f>IF(Table13[[#This Row],[Embarked]]="S",1,0)</f>
        <v>1</v>
      </c>
      <c r="N516" s="4">
        <f>IF(Table13[[#This Row],[Embarked]]="C",1,0)</f>
        <v>0</v>
      </c>
      <c r="O516" s="4">
        <f>IF(Table13[[#This Row],[Sex]]="male",1,0)</f>
        <v>0</v>
      </c>
      <c r="P516" s="4">
        <v>1</v>
      </c>
      <c r="AC516" s="12">
        <f>SUMPRODUCT(Table13[[#This Row],[SibSp]:[Ones]],$R$4:$AA$4)</f>
        <v>0.62332176399348027</v>
      </c>
      <c r="AD516" s="11">
        <f>(AC516-Table13[[#This Row],[Survived]])^2</f>
        <v>0.14188649348098337</v>
      </c>
      <c r="AE516" s="11"/>
    </row>
    <row r="517" spans="1:31" x14ac:dyDescent="0.25">
      <c r="A517" s="4">
        <v>1</v>
      </c>
      <c r="B517" s="4" t="s">
        <v>9</v>
      </c>
      <c r="C517" s="4">
        <v>2</v>
      </c>
      <c r="D517" s="4" t="s">
        <v>10</v>
      </c>
      <c r="E517" s="4">
        <v>18</v>
      </c>
      <c r="F517" s="5">
        <v>23</v>
      </c>
      <c r="G517" s="4">
        <v>0</v>
      </c>
      <c r="H517" s="4">
        <v>1</v>
      </c>
      <c r="I517" s="11">
        <f>Table13[[#This Row],[Age]]/$E$1</f>
        <v>0.22500000000000001</v>
      </c>
      <c r="J517" s="11">
        <f>LOG10(Table13[[#This Row],[Fare]]+1)</f>
        <v>1.3802112417116059</v>
      </c>
      <c r="K517" s="4">
        <f>IF(Table13[[#This Row],[Pclass]]=1,1,0)</f>
        <v>0</v>
      </c>
      <c r="L517" s="4">
        <f>IF(Table13[[#This Row],[Pclass]]=2,1,0)</f>
        <v>1</v>
      </c>
      <c r="M517" s="4">
        <f>IF(Table13[[#This Row],[Embarked]]="S",1,0)</f>
        <v>1</v>
      </c>
      <c r="N517" s="4">
        <f>IF(Table13[[#This Row],[Embarked]]="C",1,0)</f>
        <v>0</v>
      </c>
      <c r="O517" s="4">
        <f>IF(Table13[[#This Row],[Sex]]="male",1,0)</f>
        <v>0</v>
      </c>
      <c r="P517" s="4">
        <v>1</v>
      </c>
      <c r="AC517" s="12">
        <f>SUMPRODUCT(Table13[[#This Row],[SibSp]:[Ones]],$R$4:$AA$4)</f>
        <v>0.84609085210520163</v>
      </c>
      <c r="AD517" s="11">
        <f>(AC517-Table13[[#This Row],[Survived]])^2</f>
        <v>2.3688025805702919E-2</v>
      </c>
      <c r="AE517" s="11"/>
    </row>
    <row r="518" spans="1:31" x14ac:dyDescent="0.25">
      <c r="A518" s="4">
        <v>0</v>
      </c>
      <c r="B518" s="4" t="s">
        <v>9</v>
      </c>
      <c r="C518" s="4">
        <v>3</v>
      </c>
      <c r="D518" s="4" t="s">
        <v>8</v>
      </c>
      <c r="E518" s="4">
        <v>21</v>
      </c>
      <c r="F518" s="5">
        <v>8.4332999999999991</v>
      </c>
      <c r="G518" s="4">
        <v>0</v>
      </c>
      <c r="H518" s="4">
        <v>0</v>
      </c>
      <c r="I518" s="11">
        <f>Table13[[#This Row],[Age]]/$E$1</f>
        <v>0.26250000000000001</v>
      </c>
      <c r="J518" s="11">
        <f>LOG10(Table13[[#This Row],[Fare]]+1)</f>
        <v>0.97466364619243973</v>
      </c>
      <c r="K518" s="4">
        <f>IF(Table13[[#This Row],[Pclass]]=1,1,0)</f>
        <v>0</v>
      </c>
      <c r="L518" s="4">
        <f>IF(Table13[[#This Row],[Pclass]]=2,1,0)</f>
        <v>0</v>
      </c>
      <c r="M518" s="4">
        <f>IF(Table13[[#This Row],[Embarked]]="S",1,0)</f>
        <v>1</v>
      </c>
      <c r="N518" s="4">
        <f>IF(Table13[[#This Row],[Embarked]]="C",1,0)</f>
        <v>0</v>
      </c>
      <c r="O518" s="4">
        <f>IF(Table13[[#This Row],[Sex]]="male",1,0)</f>
        <v>1</v>
      </c>
      <c r="P518" s="4">
        <v>1</v>
      </c>
      <c r="AC518" s="12">
        <f>SUMPRODUCT(Table13[[#This Row],[SibSp]:[Ones]],$R$4:$AA$4)</f>
        <v>0.15514076104041519</v>
      </c>
      <c r="AD518" s="11">
        <f>(AC518-Table13[[#This Row],[Survived]])^2</f>
        <v>2.4068655736199207E-2</v>
      </c>
      <c r="AE518" s="11"/>
    </row>
    <row r="519" spans="1:31" x14ac:dyDescent="0.25">
      <c r="A519" s="4">
        <v>0</v>
      </c>
      <c r="B519" s="4" t="s">
        <v>12</v>
      </c>
      <c r="C519" s="4">
        <v>3</v>
      </c>
      <c r="D519" s="4" t="s">
        <v>10</v>
      </c>
      <c r="E519" s="4">
        <v>18</v>
      </c>
      <c r="F519" s="5">
        <v>6.75</v>
      </c>
      <c r="G519" s="4">
        <v>0</v>
      </c>
      <c r="H519" s="4">
        <v>0</v>
      </c>
      <c r="I519" s="11">
        <f>Table13[[#This Row],[Age]]/$E$1</f>
        <v>0.22500000000000001</v>
      </c>
      <c r="J519" s="11">
        <f>LOG10(Table13[[#This Row],[Fare]]+1)</f>
        <v>0.88930170250631024</v>
      </c>
      <c r="K519" s="4">
        <f>IF(Table13[[#This Row],[Pclass]]=1,1,0)</f>
        <v>0</v>
      </c>
      <c r="L519" s="4">
        <f>IF(Table13[[#This Row],[Pclass]]=2,1,0)</f>
        <v>0</v>
      </c>
      <c r="M519" s="4">
        <f>IF(Table13[[#This Row],[Embarked]]="S",1,0)</f>
        <v>0</v>
      </c>
      <c r="N519" s="4">
        <f>IF(Table13[[#This Row],[Embarked]]="C",1,0)</f>
        <v>0</v>
      </c>
      <c r="O519" s="4">
        <f>IF(Table13[[#This Row],[Sex]]="male",1,0)</f>
        <v>0</v>
      </c>
      <c r="P519" s="4">
        <v>1</v>
      </c>
      <c r="AC519" s="12">
        <f>SUMPRODUCT(Table13[[#This Row],[SibSp]:[Ones]],$R$4:$AA$4)</f>
        <v>0.62252333203296739</v>
      </c>
      <c r="AD519" s="11">
        <f>(AC519-Table13[[#This Row],[Survived]])^2</f>
        <v>0.38753529892542815</v>
      </c>
      <c r="AE519" s="11"/>
    </row>
    <row r="520" spans="1:31" x14ac:dyDescent="0.25">
      <c r="A520" s="4">
        <v>0</v>
      </c>
      <c r="B520" s="4" t="s">
        <v>9</v>
      </c>
      <c r="C520" s="4">
        <v>2</v>
      </c>
      <c r="D520" s="4" t="s">
        <v>8</v>
      </c>
      <c r="E520" s="4">
        <v>24</v>
      </c>
      <c r="F520" s="5">
        <v>73.5</v>
      </c>
      <c r="G520" s="4">
        <v>2</v>
      </c>
      <c r="H520" s="4">
        <v>0</v>
      </c>
      <c r="I520" s="11">
        <f>Table13[[#This Row],[Age]]/$E$1</f>
        <v>0.3</v>
      </c>
      <c r="J520" s="11">
        <f>LOG10(Table13[[#This Row],[Fare]]+1)</f>
        <v>1.8721562727482928</v>
      </c>
      <c r="K520" s="4">
        <f>IF(Table13[[#This Row],[Pclass]]=1,1,0)</f>
        <v>0</v>
      </c>
      <c r="L520" s="4">
        <f>IF(Table13[[#This Row],[Pclass]]=2,1,0)</f>
        <v>1</v>
      </c>
      <c r="M520" s="4">
        <f>IF(Table13[[#This Row],[Embarked]]="S",1,0)</f>
        <v>1</v>
      </c>
      <c r="N520" s="4">
        <f>IF(Table13[[#This Row],[Embarked]]="C",1,0)</f>
        <v>0</v>
      </c>
      <c r="O520" s="4">
        <f>IF(Table13[[#This Row],[Sex]]="male",1,0)</f>
        <v>1</v>
      </c>
      <c r="P520" s="4">
        <v>1</v>
      </c>
      <c r="AC520" s="12">
        <f>SUMPRODUCT(Table13[[#This Row],[SibSp]:[Ones]],$R$4:$AA$4)</f>
        <v>0.25265767671044553</v>
      </c>
      <c r="AD520" s="11">
        <f>(AC520-Table13[[#This Row],[Survived]])^2</f>
        <v>6.3835901600720016E-2</v>
      </c>
      <c r="AE520" s="11"/>
    </row>
    <row r="521" spans="1:31" x14ac:dyDescent="0.25">
      <c r="A521" s="4">
        <v>0</v>
      </c>
      <c r="B521" s="4" t="s">
        <v>12</v>
      </c>
      <c r="C521" s="4">
        <v>3</v>
      </c>
      <c r="D521" s="4" t="s">
        <v>10</v>
      </c>
      <c r="E521" s="4">
        <v>32</v>
      </c>
      <c r="F521" s="5">
        <v>15.5</v>
      </c>
      <c r="G521" s="4">
        <v>1</v>
      </c>
      <c r="H521" s="4">
        <v>1</v>
      </c>
      <c r="I521" s="11">
        <f>Table13[[#This Row],[Age]]/$E$1</f>
        <v>0.4</v>
      </c>
      <c r="J521" s="11">
        <f>LOG10(Table13[[#This Row],[Fare]]+1)</f>
        <v>1.2174839442139063</v>
      </c>
      <c r="K521" s="4">
        <f>IF(Table13[[#This Row],[Pclass]]=1,1,0)</f>
        <v>0</v>
      </c>
      <c r="L521" s="4">
        <f>IF(Table13[[#This Row],[Pclass]]=2,1,0)</f>
        <v>0</v>
      </c>
      <c r="M521" s="4">
        <f>IF(Table13[[#This Row],[Embarked]]="S",1,0)</f>
        <v>0</v>
      </c>
      <c r="N521" s="4">
        <f>IF(Table13[[#This Row],[Embarked]]="C",1,0)</f>
        <v>0</v>
      </c>
      <c r="O521" s="4">
        <f>IF(Table13[[#This Row],[Sex]]="male",1,0)</f>
        <v>0</v>
      </c>
      <c r="P521" s="4">
        <v>1</v>
      </c>
      <c r="AC521" s="12">
        <f>SUMPRODUCT(Table13[[#This Row],[SibSp]:[Ones]],$R$4:$AA$4)</f>
        <v>0.48004078926704508</v>
      </c>
      <c r="AD521" s="11">
        <f>(AC521-Table13[[#This Row],[Survived]])^2</f>
        <v>0.23043915936012757</v>
      </c>
      <c r="AE521" s="11"/>
    </row>
    <row r="522" spans="1:31" x14ac:dyDescent="0.25">
      <c r="A522" s="4">
        <v>0</v>
      </c>
      <c r="B522" s="4" t="s">
        <v>9</v>
      </c>
      <c r="C522" s="4">
        <v>2</v>
      </c>
      <c r="D522" s="4" t="s">
        <v>8</v>
      </c>
      <c r="E522" s="4">
        <v>23</v>
      </c>
      <c r="F522" s="5">
        <v>13</v>
      </c>
      <c r="G522" s="4">
        <v>0</v>
      </c>
      <c r="H522" s="4">
        <v>0</v>
      </c>
      <c r="I522" s="11">
        <f>Table13[[#This Row],[Age]]/$E$1</f>
        <v>0.28749999999999998</v>
      </c>
      <c r="J522" s="11">
        <f>LOG10(Table13[[#This Row],[Fare]]+1)</f>
        <v>1.146128035678238</v>
      </c>
      <c r="K522" s="4">
        <f>IF(Table13[[#This Row],[Pclass]]=1,1,0)</f>
        <v>0</v>
      </c>
      <c r="L522" s="4">
        <f>IF(Table13[[#This Row],[Pclass]]=2,1,0)</f>
        <v>1</v>
      </c>
      <c r="M522" s="4">
        <f>IF(Table13[[#This Row],[Embarked]]="S",1,0)</f>
        <v>1</v>
      </c>
      <c r="N522" s="4">
        <f>IF(Table13[[#This Row],[Embarked]]="C",1,0)</f>
        <v>0</v>
      </c>
      <c r="O522" s="4">
        <f>IF(Table13[[#This Row],[Sex]]="male",1,0)</f>
        <v>1</v>
      </c>
      <c r="P522" s="4">
        <v>1</v>
      </c>
      <c r="AC522" s="12">
        <f>SUMPRODUCT(Table13[[#This Row],[SibSp]:[Ones]],$R$4:$AA$4)</f>
        <v>0.33353505492195107</v>
      </c>
      <c r="AD522" s="11">
        <f>(AC522-Table13[[#This Row],[Survived]])^2</f>
        <v>0.11124563286178892</v>
      </c>
      <c r="AE522" s="11"/>
    </row>
    <row r="523" spans="1:31" x14ac:dyDescent="0.25">
      <c r="A523" s="4">
        <v>0</v>
      </c>
      <c r="B523" s="4" t="s">
        <v>11</v>
      </c>
      <c r="C523" s="4">
        <v>1</v>
      </c>
      <c r="D523" s="4" t="s">
        <v>8</v>
      </c>
      <c r="E523" s="4">
        <v>58</v>
      </c>
      <c r="F523" s="5">
        <v>113.27500000000001</v>
      </c>
      <c r="G523" s="4">
        <v>0</v>
      </c>
      <c r="H523" s="4">
        <v>2</v>
      </c>
      <c r="I523" s="11">
        <f>Table13[[#This Row],[Age]]/$E$1</f>
        <v>0.72499999999999998</v>
      </c>
      <c r="J523" s="11">
        <f>LOG10(Table13[[#This Row],[Fare]]+1)</f>
        <v>2.0579512299613683</v>
      </c>
      <c r="K523" s="4">
        <f>IF(Table13[[#This Row],[Pclass]]=1,1,0)</f>
        <v>1</v>
      </c>
      <c r="L523" s="4">
        <f>IF(Table13[[#This Row],[Pclass]]=2,1,0)</f>
        <v>0</v>
      </c>
      <c r="M523" s="4">
        <f>IF(Table13[[#This Row],[Embarked]]="S",1,0)</f>
        <v>0</v>
      </c>
      <c r="N523" s="4">
        <f>IF(Table13[[#This Row],[Embarked]]="C",1,0)</f>
        <v>1</v>
      </c>
      <c r="O523" s="4">
        <f>IF(Table13[[#This Row],[Sex]]="male",1,0)</f>
        <v>1</v>
      </c>
      <c r="P523" s="4">
        <v>1</v>
      </c>
      <c r="AC523" s="12">
        <f>SUMPRODUCT(Table13[[#This Row],[SibSp]:[Ones]],$R$4:$AA$4)</f>
        <v>0.3619405281898993</v>
      </c>
      <c r="AD523" s="11">
        <f>(AC523-Table13[[#This Row],[Survived]])^2</f>
        <v>0.13100094594638328</v>
      </c>
      <c r="AE523" s="11"/>
    </row>
    <row r="524" spans="1:31" x14ac:dyDescent="0.25">
      <c r="A524" s="4">
        <v>1</v>
      </c>
      <c r="B524" s="4" t="s">
        <v>9</v>
      </c>
      <c r="C524" s="4">
        <v>1</v>
      </c>
      <c r="D524" s="4" t="s">
        <v>8</v>
      </c>
      <c r="E524" s="4">
        <v>50</v>
      </c>
      <c r="F524" s="5">
        <v>133.65</v>
      </c>
      <c r="G524" s="4">
        <v>2</v>
      </c>
      <c r="H524" s="4">
        <v>0</v>
      </c>
      <c r="I524" s="11">
        <f>Table13[[#This Row],[Age]]/$E$1</f>
        <v>0.625</v>
      </c>
      <c r="J524" s="11">
        <f>LOG10(Table13[[#This Row],[Fare]]+1)</f>
        <v>2.1292063577475293</v>
      </c>
      <c r="K524" s="4">
        <f>IF(Table13[[#This Row],[Pclass]]=1,1,0)</f>
        <v>1</v>
      </c>
      <c r="L524" s="4">
        <f>IF(Table13[[#This Row],[Pclass]]=2,1,0)</f>
        <v>0</v>
      </c>
      <c r="M524" s="4">
        <f>IF(Table13[[#This Row],[Embarked]]="S",1,0)</f>
        <v>1</v>
      </c>
      <c r="N524" s="4">
        <f>IF(Table13[[#This Row],[Embarked]]="C",1,0)</f>
        <v>0</v>
      </c>
      <c r="O524" s="4">
        <f>IF(Table13[[#This Row],[Sex]]="male",1,0)</f>
        <v>1</v>
      </c>
      <c r="P524" s="4">
        <v>1</v>
      </c>
      <c r="AC524" s="12">
        <f>SUMPRODUCT(Table13[[#This Row],[SibSp]:[Ones]],$R$4:$AA$4)</f>
        <v>0.26851585493740993</v>
      </c>
      <c r="AD524" s="11">
        <f>(AC524-Table13[[#This Row],[Survived]])^2</f>
        <v>0.53506905447794828</v>
      </c>
      <c r="AE524" s="11"/>
    </row>
    <row r="525" spans="1:31" x14ac:dyDescent="0.25">
      <c r="A525" s="4">
        <v>0</v>
      </c>
      <c r="B525" s="4" t="s">
        <v>11</v>
      </c>
      <c r="C525" s="4">
        <v>3</v>
      </c>
      <c r="D525" s="4" t="s">
        <v>8</v>
      </c>
      <c r="E525" s="4">
        <v>40</v>
      </c>
      <c r="F525" s="5">
        <v>7.2249999999999996</v>
      </c>
      <c r="G525" s="4">
        <v>0</v>
      </c>
      <c r="H525" s="4">
        <v>0</v>
      </c>
      <c r="I525" s="11">
        <f>Table13[[#This Row],[Age]]/$E$1</f>
        <v>0.5</v>
      </c>
      <c r="J525" s="11">
        <f>LOG10(Table13[[#This Row],[Fare]]+1)</f>
        <v>0.91513590662201194</v>
      </c>
      <c r="K525" s="4">
        <f>IF(Table13[[#This Row],[Pclass]]=1,1,0)</f>
        <v>0</v>
      </c>
      <c r="L525" s="4">
        <f>IF(Table13[[#This Row],[Pclass]]=2,1,0)</f>
        <v>0</v>
      </c>
      <c r="M525" s="4">
        <f>IF(Table13[[#This Row],[Embarked]]="S",1,0)</f>
        <v>0</v>
      </c>
      <c r="N525" s="4">
        <f>IF(Table13[[#This Row],[Embarked]]="C",1,0)</f>
        <v>1</v>
      </c>
      <c r="O525" s="4">
        <f>IF(Table13[[#This Row],[Sex]]="male",1,0)</f>
        <v>1</v>
      </c>
      <c r="P525" s="4">
        <v>1</v>
      </c>
      <c r="AC525" s="12">
        <f>SUMPRODUCT(Table13[[#This Row],[SibSp]:[Ones]],$R$4:$AA$4)</f>
        <v>9.6708231236398601E-2</v>
      </c>
      <c r="AD525" s="11">
        <f>(AC525-Table13[[#This Row],[Survived]])^2</f>
        <v>9.3524819888727417E-3</v>
      </c>
      <c r="AE525" s="11"/>
    </row>
    <row r="526" spans="1:31" x14ac:dyDescent="0.25">
      <c r="A526" s="4">
        <v>0</v>
      </c>
      <c r="B526" s="4" t="s">
        <v>9</v>
      </c>
      <c r="C526" s="4">
        <v>1</v>
      </c>
      <c r="D526" s="4" t="s">
        <v>8</v>
      </c>
      <c r="E526" s="4">
        <v>47</v>
      </c>
      <c r="F526" s="5">
        <v>25.587499999999999</v>
      </c>
      <c r="G526" s="4">
        <v>0</v>
      </c>
      <c r="H526" s="4">
        <v>0</v>
      </c>
      <c r="I526" s="11">
        <f>Table13[[#This Row],[Age]]/$E$1</f>
        <v>0.58750000000000002</v>
      </c>
      <c r="J526" s="11">
        <f>LOG10(Table13[[#This Row],[Fare]]+1)</f>
        <v>1.4246775029107854</v>
      </c>
      <c r="K526" s="4">
        <f>IF(Table13[[#This Row],[Pclass]]=1,1,0)</f>
        <v>1</v>
      </c>
      <c r="L526" s="4">
        <f>IF(Table13[[#This Row],[Pclass]]=2,1,0)</f>
        <v>0</v>
      </c>
      <c r="M526" s="4">
        <f>IF(Table13[[#This Row],[Embarked]]="S",1,0)</f>
        <v>1</v>
      </c>
      <c r="N526" s="4">
        <f>IF(Table13[[#This Row],[Embarked]]="C",1,0)</f>
        <v>0</v>
      </c>
      <c r="O526" s="4">
        <f>IF(Table13[[#This Row],[Sex]]="male",1,0)</f>
        <v>1</v>
      </c>
      <c r="P526" s="4">
        <v>1</v>
      </c>
      <c r="AC526" s="12">
        <f>SUMPRODUCT(Table13[[#This Row],[SibSp]:[Ones]],$R$4:$AA$4)</f>
        <v>0.36324403168488928</v>
      </c>
      <c r="AD526" s="11">
        <f>(AC526-Table13[[#This Row],[Survived]])^2</f>
        <v>0.13194622655469285</v>
      </c>
      <c r="AE526" s="11"/>
    </row>
    <row r="527" spans="1:31" x14ac:dyDescent="0.25">
      <c r="A527" s="4">
        <v>0</v>
      </c>
      <c r="B527" s="4" t="s">
        <v>9</v>
      </c>
      <c r="C527" s="4">
        <v>3</v>
      </c>
      <c r="D527" s="4" t="s">
        <v>8</v>
      </c>
      <c r="E527" s="4">
        <v>36</v>
      </c>
      <c r="F527" s="5">
        <v>7.4958</v>
      </c>
      <c r="G527" s="4">
        <v>0</v>
      </c>
      <c r="H527" s="4">
        <v>0</v>
      </c>
      <c r="I527" s="11">
        <f>Table13[[#This Row],[Age]]/$E$1</f>
        <v>0.45</v>
      </c>
      <c r="J527" s="11">
        <f>LOG10(Table13[[#This Row],[Fare]]+1)</f>
        <v>0.92920428011230582</v>
      </c>
      <c r="K527" s="4">
        <f>IF(Table13[[#This Row],[Pclass]]=1,1,0)</f>
        <v>0</v>
      </c>
      <c r="L527" s="4">
        <f>IF(Table13[[#This Row],[Pclass]]=2,1,0)</f>
        <v>0</v>
      </c>
      <c r="M527" s="4">
        <f>IF(Table13[[#This Row],[Embarked]]="S",1,0)</f>
        <v>1</v>
      </c>
      <c r="N527" s="4">
        <f>IF(Table13[[#This Row],[Embarked]]="C",1,0)</f>
        <v>0</v>
      </c>
      <c r="O527" s="4">
        <f>IF(Table13[[#This Row],[Sex]]="male",1,0)</f>
        <v>1</v>
      </c>
      <c r="P527" s="4">
        <v>1</v>
      </c>
      <c r="AC527" s="12">
        <f>SUMPRODUCT(Table13[[#This Row],[SibSp]:[Ones]],$R$4:$AA$4)</f>
        <v>5.6904111782940636E-2</v>
      </c>
      <c r="AD527" s="11">
        <f>(AC527-Table13[[#This Row],[Survived]])^2</f>
        <v>3.2380779378054034E-3</v>
      </c>
      <c r="AE527" s="11"/>
    </row>
    <row r="528" spans="1:31" x14ac:dyDescent="0.25">
      <c r="A528" s="4">
        <v>1</v>
      </c>
      <c r="B528" s="4" t="s">
        <v>9</v>
      </c>
      <c r="C528" s="4">
        <v>3</v>
      </c>
      <c r="D528" s="4" t="s">
        <v>8</v>
      </c>
      <c r="E528" s="4">
        <v>20</v>
      </c>
      <c r="F528" s="5">
        <v>7.9249999999999998</v>
      </c>
      <c r="G528" s="4">
        <v>1</v>
      </c>
      <c r="H528" s="4">
        <v>0</v>
      </c>
      <c r="I528" s="11">
        <f>Table13[[#This Row],[Age]]/$E$1</f>
        <v>0.25</v>
      </c>
      <c r="J528" s="11">
        <f>LOG10(Table13[[#This Row],[Fare]]+1)</f>
        <v>0.95060822478423079</v>
      </c>
      <c r="K528" s="4">
        <f>IF(Table13[[#This Row],[Pclass]]=1,1,0)</f>
        <v>0</v>
      </c>
      <c r="L528" s="4">
        <f>IF(Table13[[#This Row],[Pclass]]=2,1,0)</f>
        <v>0</v>
      </c>
      <c r="M528" s="4">
        <f>IF(Table13[[#This Row],[Embarked]]="S",1,0)</f>
        <v>1</v>
      </c>
      <c r="N528" s="4">
        <f>IF(Table13[[#This Row],[Embarked]]="C",1,0)</f>
        <v>0</v>
      </c>
      <c r="O528" s="4">
        <f>IF(Table13[[#This Row],[Sex]]="male",1,0)</f>
        <v>1</v>
      </c>
      <c r="P528" s="4">
        <v>1</v>
      </c>
      <c r="AC528" s="12">
        <f>SUMPRODUCT(Table13[[#This Row],[SibSp]:[Ones]],$R$4:$AA$4)</f>
        <v>0.10543525275130394</v>
      </c>
      <c r="AD528" s="11">
        <f>(AC528-Table13[[#This Row],[Survived]])^2</f>
        <v>0.80024608702012345</v>
      </c>
      <c r="AE528" s="11"/>
    </row>
    <row r="529" spans="1:31" x14ac:dyDescent="0.25">
      <c r="A529" s="4">
        <v>0</v>
      </c>
      <c r="B529" s="4" t="s">
        <v>9</v>
      </c>
      <c r="C529" s="4">
        <v>2</v>
      </c>
      <c r="D529" s="4" t="s">
        <v>8</v>
      </c>
      <c r="E529" s="4">
        <v>32</v>
      </c>
      <c r="F529" s="5">
        <v>73.5</v>
      </c>
      <c r="G529" s="4">
        <v>2</v>
      </c>
      <c r="H529" s="4">
        <v>0</v>
      </c>
      <c r="I529" s="11">
        <f>Table13[[#This Row],[Age]]/$E$1</f>
        <v>0.4</v>
      </c>
      <c r="J529" s="11">
        <f>LOG10(Table13[[#This Row],[Fare]]+1)</f>
        <v>1.8721562727482928</v>
      </c>
      <c r="K529" s="4">
        <f>IF(Table13[[#This Row],[Pclass]]=1,1,0)</f>
        <v>0</v>
      </c>
      <c r="L529" s="4">
        <f>IF(Table13[[#This Row],[Pclass]]=2,1,0)</f>
        <v>1</v>
      </c>
      <c r="M529" s="4">
        <f>IF(Table13[[#This Row],[Embarked]]="S",1,0)</f>
        <v>1</v>
      </c>
      <c r="N529" s="4">
        <f>IF(Table13[[#This Row],[Embarked]]="C",1,0)</f>
        <v>0</v>
      </c>
      <c r="O529" s="4">
        <f>IF(Table13[[#This Row],[Sex]]="male",1,0)</f>
        <v>1</v>
      </c>
      <c r="P529" s="4">
        <v>1</v>
      </c>
      <c r="AC529" s="12">
        <f>SUMPRODUCT(Table13[[#This Row],[SibSp]:[Ones]],$R$4:$AA$4)</f>
        <v>0.20144669293060502</v>
      </c>
      <c r="AD529" s="11">
        <f>(AC529-Table13[[#This Row],[Survived]])^2</f>
        <v>4.0580770092677472E-2</v>
      </c>
      <c r="AE529" s="11"/>
    </row>
    <row r="530" spans="1:31" x14ac:dyDescent="0.25">
      <c r="A530" s="4">
        <v>0</v>
      </c>
      <c r="B530" s="4" t="s">
        <v>9</v>
      </c>
      <c r="C530" s="4">
        <v>2</v>
      </c>
      <c r="D530" s="4" t="s">
        <v>8</v>
      </c>
      <c r="E530" s="4">
        <v>25</v>
      </c>
      <c r="F530" s="5">
        <v>13</v>
      </c>
      <c r="G530" s="4">
        <v>0</v>
      </c>
      <c r="H530" s="4">
        <v>0</v>
      </c>
      <c r="I530" s="11">
        <f>Table13[[#This Row],[Age]]/$E$1</f>
        <v>0.3125</v>
      </c>
      <c r="J530" s="11">
        <f>LOG10(Table13[[#This Row],[Fare]]+1)</f>
        <v>1.146128035678238</v>
      </c>
      <c r="K530" s="4">
        <f>IF(Table13[[#This Row],[Pclass]]=1,1,0)</f>
        <v>0</v>
      </c>
      <c r="L530" s="4">
        <f>IF(Table13[[#This Row],[Pclass]]=2,1,0)</f>
        <v>1</v>
      </c>
      <c r="M530" s="4">
        <f>IF(Table13[[#This Row],[Embarked]]="S",1,0)</f>
        <v>1</v>
      </c>
      <c r="N530" s="4">
        <f>IF(Table13[[#This Row],[Embarked]]="C",1,0)</f>
        <v>0</v>
      </c>
      <c r="O530" s="4">
        <f>IF(Table13[[#This Row],[Sex]]="male",1,0)</f>
        <v>1</v>
      </c>
      <c r="P530" s="4">
        <v>1</v>
      </c>
      <c r="AC530" s="12">
        <f>SUMPRODUCT(Table13[[#This Row],[SibSp]:[Ones]],$R$4:$AA$4)</f>
        <v>0.32073230897699095</v>
      </c>
      <c r="AD530" s="11">
        <f>(AC530-Table13[[#This Row],[Survived]])^2</f>
        <v>0.10286921402171199</v>
      </c>
      <c r="AE530" s="11"/>
    </row>
    <row r="531" spans="1:31" x14ac:dyDescent="0.25">
      <c r="A531" s="4">
        <v>0</v>
      </c>
      <c r="B531" s="4" t="s">
        <v>9</v>
      </c>
      <c r="C531" s="4">
        <v>3</v>
      </c>
      <c r="D531" s="4" t="s">
        <v>8</v>
      </c>
      <c r="E531" s="4">
        <v>43</v>
      </c>
      <c r="F531" s="5">
        <v>8.0500000000000007</v>
      </c>
      <c r="G531" s="4">
        <v>0</v>
      </c>
      <c r="H531" s="4">
        <v>0</v>
      </c>
      <c r="I531" s="11">
        <f>Table13[[#This Row],[Age]]/$E$1</f>
        <v>0.53749999999999998</v>
      </c>
      <c r="J531" s="11">
        <f>LOG10(Table13[[#This Row],[Fare]]+1)</f>
        <v>0.9566485792052033</v>
      </c>
      <c r="K531" s="4">
        <f>IF(Table13[[#This Row],[Pclass]]=1,1,0)</f>
        <v>0</v>
      </c>
      <c r="L531" s="4">
        <f>IF(Table13[[#This Row],[Pclass]]=2,1,0)</f>
        <v>0</v>
      </c>
      <c r="M531" s="4">
        <f>IF(Table13[[#This Row],[Embarked]]="S",1,0)</f>
        <v>1</v>
      </c>
      <c r="N531" s="4">
        <f>IF(Table13[[#This Row],[Embarked]]="C",1,0)</f>
        <v>0</v>
      </c>
      <c r="O531" s="4">
        <f>IF(Table13[[#This Row],[Sex]]="male",1,0)</f>
        <v>1</v>
      </c>
      <c r="P531" s="4">
        <v>1</v>
      </c>
      <c r="AC531" s="12">
        <f>SUMPRODUCT(Table13[[#This Row],[SibSp]:[Ones]],$R$4:$AA$4)</f>
        <v>1.3432356568858772E-2</v>
      </c>
      <c r="AD531" s="11">
        <f>(AC531-Table13[[#This Row],[Survived]])^2</f>
        <v>1.804282029929634E-4</v>
      </c>
      <c r="AE531" s="11"/>
    </row>
    <row r="532" spans="1:31" x14ac:dyDescent="0.25">
      <c r="A532" s="4">
        <v>1</v>
      </c>
      <c r="B532" s="4" t="s">
        <v>9</v>
      </c>
      <c r="C532" s="4">
        <v>2</v>
      </c>
      <c r="D532" s="4" t="s">
        <v>10</v>
      </c>
      <c r="E532" s="4">
        <v>40</v>
      </c>
      <c r="F532" s="5">
        <v>39</v>
      </c>
      <c r="G532" s="4">
        <v>1</v>
      </c>
      <c r="H532" s="4">
        <v>1</v>
      </c>
      <c r="I532" s="11">
        <f>Table13[[#This Row],[Age]]/$E$1</f>
        <v>0.5</v>
      </c>
      <c r="J532" s="11">
        <f>LOG10(Table13[[#This Row],[Fare]]+1)</f>
        <v>1.6020599913279623</v>
      </c>
      <c r="K532" s="4">
        <f>IF(Table13[[#This Row],[Pclass]]=1,1,0)</f>
        <v>0</v>
      </c>
      <c r="L532" s="4">
        <f>IF(Table13[[#This Row],[Pclass]]=2,1,0)</f>
        <v>1</v>
      </c>
      <c r="M532" s="4">
        <f>IF(Table13[[#This Row],[Embarked]]="S",1,0)</f>
        <v>1</v>
      </c>
      <c r="N532" s="4">
        <f>IF(Table13[[#This Row],[Embarked]]="C",1,0)</f>
        <v>0</v>
      </c>
      <c r="O532" s="4">
        <f>IF(Table13[[#This Row],[Sex]]="male",1,0)</f>
        <v>0</v>
      </c>
      <c r="P532" s="4">
        <v>1</v>
      </c>
      <c r="AC532" s="12">
        <f>SUMPRODUCT(Table13[[#This Row],[SibSp]:[Ones]],$R$4:$AA$4)</f>
        <v>0.66114111005209864</v>
      </c>
      <c r="AD532" s="11">
        <f>(AC532-Table13[[#This Row],[Survived]])^2</f>
        <v>0.11482534729672393</v>
      </c>
      <c r="AE532" s="11"/>
    </row>
    <row r="533" spans="1:31" x14ac:dyDescent="0.25">
      <c r="A533" s="4">
        <v>0</v>
      </c>
      <c r="B533" s="4" t="s">
        <v>9</v>
      </c>
      <c r="C533" s="4">
        <v>1</v>
      </c>
      <c r="D533" s="4" t="s">
        <v>8</v>
      </c>
      <c r="E533" s="4">
        <v>31</v>
      </c>
      <c r="F533" s="5">
        <v>52</v>
      </c>
      <c r="G533" s="4">
        <v>1</v>
      </c>
      <c r="H533" s="4">
        <v>0</v>
      </c>
      <c r="I533" s="11">
        <f>Table13[[#This Row],[Age]]/$E$1</f>
        <v>0.38750000000000001</v>
      </c>
      <c r="J533" s="11">
        <f>LOG10(Table13[[#This Row],[Fare]]+1)</f>
        <v>1.7242758696007889</v>
      </c>
      <c r="K533" s="4">
        <f>IF(Table13[[#This Row],[Pclass]]=1,1,0)</f>
        <v>1</v>
      </c>
      <c r="L533" s="4">
        <f>IF(Table13[[#This Row],[Pclass]]=2,1,0)</f>
        <v>0</v>
      </c>
      <c r="M533" s="4">
        <f>IF(Table13[[#This Row],[Embarked]]="S",1,0)</f>
        <v>1</v>
      </c>
      <c r="N533" s="4">
        <f>IF(Table13[[#This Row],[Embarked]]="C",1,0)</f>
        <v>0</v>
      </c>
      <c r="O533" s="4">
        <f>IF(Table13[[#This Row],[Sex]]="male",1,0)</f>
        <v>1</v>
      </c>
      <c r="P533" s="4">
        <v>1</v>
      </c>
      <c r="AC533" s="12">
        <f>SUMPRODUCT(Table13[[#This Row],[SibSp]:[Ones]],$R$4:$AA$4)</f>
        <v>0.42533660347194246</v>
      </c>
      <c r="AD533" s="11">
        <f>(AC533-Table13[[#This Row],[Survived]])^2</f>
        <v>0.18091122625304842</v>
      </c>
      <c r="AE533" s="11"/>
    </row>
    <row r="534" spans="1:31" x14ac:dyDescent="0.25">
      <c r="A534" s="4">
        <v>0</v>
      </c>
      <c r="B534" s="4" t="s">
        <v>9</v>
      </c>
      <c r="C534" s="4">
        <v>2</v>
      </c>
      <c r="D534" s="4" t="s">
        <v>8</v>
      </c>
      <c r="E534" s="4">
        <v>70</v>
      </c>
      <c r="F534" s="5">
        <v>10.5</v>
      </c>
      <c r="G534" s="4">
        <v>0</v>
      </c>
      <c r="H534" s="4">
        <v>0</v>
      </c>
      <c r="I534" s="11">
        <f>Table13[[#This Row],[Age]]/$E$1</f>
        <v>0.875</v>
      </c>
      <c r="J534" s="11">
        <f>LOG10(Table13[[#This Row],[Fare]]+1)</f>
        <v>1.0606978403536116</v>
      </c>
      <c r="K534" s="4">
        <f>IF(Table13[[#This Row],[Pclass]]=1,1,0)</f>
        <v>0</v>
      </c>
      <c r="L534" s="4">
        <f>IF(Table13[[#This Row],[Pclass]]=2,1,0)</f>
        <v>1</v>
      </c>
      <c r="M534" s="4">
        <f>IF(Table13[[#This Row],[Embarked]]="S",1,0)</f>
        <v>1</v>
      </c>
      <c r="N534" s="4">
        <f>IF(Table13[[#This Row],[Embarked]]="C",1,0)</f>
        <v>0</v>
      </c>
      <c r="O534" s="4">
        <f>IF(Table13[[#This Row],[Sex]]="male",1,0)</f>
        <v>1</v>
      </c>
      <c r="P534" s="4">
        <v>1</v>
      </c>
      <c r="AC534" s="12">
        <f>SUMPRODUCT(Table13[[#This Row],[SibSp]:[Ones]],$R$4:$AA$4)</f>
        <v>2.8505971248713791E-2</v>
      </c>
      <c r="AD534" s="11">
        <f>(AC534-Table13[[#This Row],[Survived]])^2</f>
        <v>8.1259039683249728E-4</v>
      </c>
      <c r="AE534" s="11"/>
    </row>
    <row r="535" spans="1:31" x14ac:dyDescent="0.25">
      <c r="A535" s="4">
        <v>1</v>
      </c>
      <c r="B535" s="4" t="s">
        <v>9</v>
      </c>
      <c r="C535" s="4">
        <v>2</v>
      </c>
      <c r="D535" s="4" t="s">
        <v>8</v>
      </c>
      <c r="E535" s="4">
        <v>31</v>
      </c>
      <c r="F535" s="5">
        <v>13</v>
      </c>
      <c r="G535" s="4">
        <v>0</v>
      </c>
      <c r="H535" s="4">
        <v>0</v>
      </c>
      <c r="I535" s="11">
        <f>Table13[[#This Row],[Age]]/$E$1</f>
        <v>0.38750000000000001</v>
      </c>
      <c r="J535" s="11">
        <f>LOG10(Table13[[#This Row],[Fare]]+1)</f>
        <v>1.146128035678238</v>
      </c>
      <c r="K535" s="4">
        <f>IF(Table13[[#This Row],[Pclass]]=1,1,0)</f>
        <v>0</v>
      </c>
      <c r="L535" s="4">
        <f>IF(Table13[[#This Row],[Pclass]]=2,1,0)</f>
        <v>1</v>
      </c>
      <c r="M535" s="4">
        <f>IF(Table13[[#This Row],[Embarked]]="S",1,0)</f>
        <v>1</v>
      </c>
      <c r="N535" s="4">
        <f>IF(Table13[[#This Row],[Embarked]]="C",1,0)</f>
        <v>0</v>
      </c>
      <c r="O535" s="4">
        <f>IF(Table13[[#This Row],[Sex]]="male",1,0)</f>
        <v>1</v>
      </c>
      <c r="P535" s="4">
        <v>1</v>
      </c>
      <c r="AC535" s="12">
        <f>SUMPRODUCT(Table13[[#This Row],[SibSp]:[Ones]],$R$4:$AA$4)</f>
        <v>0.28232407114211061</v>
      </c>
      <c r="AD535" s="11">
        <f>(AC535-Table13[[#This Row],[Survived]])^2</f>
        <v>0.51505873886203424</v>
      </c>
      <c r="AE535" s="11"/>
    </row>
    <row r="536" spans="1:31" x14ac:dyDescent="0.25">
      <c r="A536" s="4">
        <v>0</v>
      </c>
      <c r="B536" s="4" t="s">
        <v>9</v>
      </c>
      <c r="C536" s="4">
        <v>3</v>
      </c>
      <c r="D536" s="4" t="s">
        <v>8</v>
      </c>
      <c r="E536" s="4">
        <v>18</v>
      </c>
      <c r="F536" s="5">
        <v>7.7750000000000004</v>
      </c>
      <c r="G536" s="4">
        <v>0</v>
      </c>
      <c r="H536" s="4">
        <v>0</v>
      </c>
      <c r="I536" s="11">
        <f>Table13[[#This Row],[Age]]/$E$1</f>
        <v>0.22500000000000001</v>
      </c>
      <c r="J536" s="11">
        <f>LOG10(Table13[[#This Row],[Fare]]+1)</f>
        <v>0.94324712513786169</v>
      </c>
      <c r="K536" s="4">
        <f>IF(Table13[[#This Row],[Pclass]]=1,1,0)</f>
        <v>0</v>
      </c>
      <c r="L536" s="4">
        <f>IF(Table13[[#This Row],[Pclass]]=2,1,0)</f>
        <v>0</v>
      </c>
      <c r="M536" s="4">
        <f>IF(Table13[[#This Row],[Embarked]]="S",1,0)</f>
        <v>1</v>
      </c>
      <c r="N536" s="4">
        <f>IF(Table13[[#This Row],[Embarked]]="C",1,0)</f>
        <v>0</v>
      </c>
      <c r="O536" s="4">
        <f>IF(Table13[[#This Row],[Sex]]="male",1,0)</f>
        <v>1</v>
      </c>
      <c r="P536" s="4">
        <v>1</v>
      </c>
      <c r="AC536" s="12">
        <f>SUMPRODUCT(Table13[[#This Row],[SibSp]:[Ones]],$R$4:$AA$4)</f>
        <v>0.17281338635796617</v>
      </c>
      <c r="AD536" s="11">
        <f>(AC536-Table13[[#This Row],[Survived]])^2</f>
        <v>2.9864466504507688E-2</v>
      </c>
      <c r="AE536" s="11"/>
    </row>
    <row r="537" spans="1:31" x14ac:dyDescent="0.25">
      <c r="A537" s="4">
        <v>0</v>
      </c>
      <c r="B537" s="4" t="s">
        <v>9</v>
      </c>
      <c r="C537" s="4">
        <v>3</v>
      </c>
      <c r="D537" s="4" t="s">
        <v>8</v>
      </c>
      <c r="E537" s="4">
        <v>24.5</v>
      </c>
      <c r="F537" s="5">
        <v>8.0500000000000007</v>
      </c>
      <c r="G537" s="4">
        <v>0</v>
      </c>
      <c r="H537" s="4">
        <v>0</v>
      </c>
      <c r="I537" s="11">
        <f>Table13[[#This Row],[Age]]/$E$1</f>
        <v>0.30625000000000002</v>
      </c>
      <c r="J537" s="11">
        <f>LOG10(Table13[[#This Row],[Fare]]+1)</f>
        <v>0.9566485792052033</v>
      </c>
      <c r="K537" s="4">
        <f>IF(Table13[[#This Row],[Pclass]]=1,1,0)</f>
        <v>0</v>
      </c>
      <c r="L537" s="4">
        <f>IF(Table13[[#This Row],[Pclass]]=2,1,0)</f>
        <v>0</v>
      </c>
      <c r="M537" s="4">
        <f>IF(Table13[[#This Row],[Embarked]]="S",1,0)</f>
        <v>1</v>
      </c>
      <c r="N537" s="4">
        <f>IF(Table13[[#This Row],[Embarked]]="C",1,0)</f>
        <v>0</v>
      </c>
      <c r="O537" s="4">
        <f>IF(Table13[[#This Row],[Sex]]="male",1,0)</f>
        <v>1</v>
      </c>
      <c r="P537" s="4">
        <v>1</v>
      </c>
      <c r="AC537" s="12">
        <f>SUMPRODUCT(Table13[[#This Row],[SibSp]:[Ones]],$R$4:$AA$4)</f>
        <v>0.13185775655973986</v>
      </c>
      <c r="AD537" s="11">
        <f>(AC537-Table13[[#This Row],[Survived]])^2</f>
        <v>1.7386467964967619E-2</v>
      </c>
      <c r="AE537" s="11"/>
    </row>
    <row r="538" spans="1:31" x14ac:dyDescent="0.25">
      <c r="A538" s="4">
        <v>1</v>
      </c>
      <c r="B538" s="4" t="s">
        <v>9</v>
      </c>
      <c r="C538" s="4">
        <v>3</v>
      </c>
      <c r="D538" s="4" t="s">
        <v>10</v>
      </c>
      <c r="E538" s="4">
        <v>18</v>
      </c>
      <c r="F538" s="5">
        <v>9.8416999999999994</v>
      </c>
      <c r="G538" s="4">
        <v>0</v>
      </c>
      <c r="H538" s="4">
        <v>0</v>
      </c>
      <c r="I538" s="11">
        <f>Table13[[#This Row],[Age]]/$E$1</f>
        <v>0.22500000000000001</v>
      </c>
      <c r="J538" s="11">
        <f>LOG10(Table13[[#This Row],[Fare]]+1)</f>
        <v>1.0350973857754964</v>
      </c>
      <c r="K538" s="4">
        <f>IF(Table13[[#This Row],[Pclass]]=1,1,0)</f>
        <v>0</v>
      </c>
      <c r="L538" s="4">
        <f>IF(Table13[[#This Row],[Pclass]]=2,1,0)</f>
        <v>0</v>
      </c>
      <c r="M538" s="4">
        <f>IF(Table13[[#This Row],[Embarked]]="S",1,0)</f>
        <v>1</v>
      </c>
      <c r="N538" s="4">
        <f>IF(Table13[[#This Row],[Embarked]]="C",1,0)</f>
        <v>0</v>
      </c>
      <c r="O538" s="4">
        <f>IF(Table13[[#This Row],[Sex]]="male",1,0)</f>
        <v>0</v>
      </c>
      <c r="P538" s="4">
        <v>1</v>
      </c>
      <c r="AC538" s="12">
        <f>SUMPRODUCT(Table13[[#This Row],[SibSp]:[Ones]],$R$4:$AA$4)</f>
        <v>0.66035607544307684</v>
      </c>
      <c r="AD538" s="11">
        <f>(AC538-Table13[[#This Row],[Survived]])^2</f>
        <v>0.11535799548842891</v>
      </c>
      <c r="AE538" s="11"/>
    </row>
    <row r="539" spans="1:31" x14ac:dyDescent="0.25">
      <c r="A539" s="4">
        <v>0</v>
      </c>
      <c r="B539" s="4" t="s">
        <v>9</v>
      </c>
      <c r="C539" s="4">
        <v>3</v>
      </c>
      <c r="D539" s="4" t="s">
        <v>10</v>
      </c>
      <c r="E539" s="4">
        <v>43</v>
      </c>
      <c r="F539" s="5">
        <v>46.9</v>
      </c>
      <c r="G539" s="4">
        <v>1</v>
      </c>
      <c r="H539" s="4">
        <v>6</v>
      </c>
      <c r="I539" s="11">
        <f>Table13[[#This Row],[Age]]/$E$1</f>
        <v>0.53749999999999998</v>
      </c>
      <c r="J539" s="11">
        <f>LOG10(Table13[[#This Row],[Fare]]+1)</f>
        <v>1.6803355134145632</v>
      </c>
      <c r="K539" s="4">
        <f>IF(Table13[[#This Row],[Pclass]]=1,1,0)</f>
        <v>0</v>
      </c>
      <c r="L539" s="4">
        <f>IF(Table13[[#This Row],[Pclass]]=2,1,0)</f>
        <v>0</v>
      </c>
      <c r="M539" s="4">
        <f>IF(Table13[[#This Row],[Embarked]]="S",1,0)</f>
        <v>1</v>
      </c>
      <c r="N539" s="4">
        <f>IF(Table13[[#This Row],[Embarked]]="C",1,0)</f>
        <v>0</v>
      </c>
      <c r="O539" s="4">
        <f>IF(Table13[[#This Row],[Sex]]="male",1,0)</f>
        <v>0</v>
      </c>
      <c r="P539" s="4">
        <v>1</v>
      </c>
      <c r="AC539" s="12">
        <f>SUMPRODUCT(Table13[[#This Row],[SibSp]:[Ones]],$R$4:$AA$4)</f>
        <v>0.39327761543515111</v>
      </c>
      <c r="AD539" s="11">
        <f>(AC539-Table13[[#This Row],[Survived]])^2</f>
        <v>0.15466728280235861</v>
      </c>
      <c r="AE539" s="11"/>
    </row>
    <row r="540" spans="1:31" x14ac:dyDescent="0.25">
      <c r="A540" s="4">
        <v>1</v>
      </c>
      <c r="B540" s="4" t="s">
        <v>11</v>
      </c>
      <c r="C540" s="4">
        <v>1</v>
      </c>
      <c r="D540" s="4" t="s">
        <v>8</v>
      </c>
      <c r="E540" s="4">
        <v>36</v>
      </c>
      <c r="F540" s="5">
        <v>512.32920000000001</v>
      </c>
      <c r="G540" s="4">
        <v>0</v>
      </c>
      <c r="H540" s="4">
        <v>1</v>
      </c>
      <c r="I540" s="11">
        <f>Table13[[#This Row],[Age]]/$E$1</f>
        <v>0.45</v>
      </c>
      <c r="J540" s="11">
        <f>LOG10(Table13[[#This Row],[Fare]]+1)</f>
        <v>2.7103959691861146</v>
      </c>
      <c r="K540" s="4">
        <f>IF(Table13[[#This Row],[Pclass]]=1,1,0)</f>
        <v>1</v>
      </c>
      <c r="L540" s="4">
        <f>IF(Table13[[#This Row],[Pclass]]=2,1,0)</f>
        <v>0</v>
      </c>
      <c r="M540" s="4">
        <f>IF(Table13[[#This Row],[Embarked]]="S",1,0)</f>
        <v>0</v>
      </c>
      <c r="N540" s="4">
        <f>IF(Table13[[#This Row],[Embarked]]="C",1,0)</f>
        <v>1</v>
      </c>
      <c r="O540" s="4">
        <f>IF(Table13[[#This Row],[Sex]]="male",1,0)</f>
        <v>1</v>
      </c>
      <c r="P540" s="4">
        <v>1</v>
      </c>
      <c r="AC540" s="12">
        <f>SUMPRODUCT(Table13[[#This Row],[SibSp]:[Ones]],$R$4:$AA$4)</f>
        <v>0.54850346421080987</v>
      </c>
      <c r="AD540" s="11">
        <f>(AC540-Table13[[#This Row],[Survived]])^2</f>
        <v>0.20384912182963943</v>
      </c>
      <c r="AE540" s="11"/>
    </row>
    <row r="541" spans="1:31" x14ac:dyDescent="0.25">
      <c r="A541" s="4">
        <v>1</v>
      </c>
      <c r="B541" s="4" t="s">
        <v>11</v>
      </c>
      <c r="C541" s="4">
        <v>1</v>
      </c>
      <c r="D541" s="4" t="s">
        <v>8</v>
      </c>
      <c r="E541" s="4">
        <v>27</v>
      </c>
      <c r="F541" s="5">
        <v>76.729200000000006</v>
      </c>
      <c r="G541" s="4">
        <v>0</v>
      </c>
      <c r="H541" s="4">
        <v>0</v>
      </c>
      <c r="I541" s="11">
        <f>Table13[[#This Row],[Age]]/$E$1</f>
        <v>0.33750000000000002</v>
      </c>
      <c r="J541" s="11">
        <f>LOG10(Table13[[#This Row],[Fare]]+1)</f>
        <v>1.8905841979078102</v>
      </c>
      <c r="K541" s="4">
        <f>IF(Table13[[#This Row],[Pclass]]=1,1,0)</f>
        <v>1</v>
      </c>
      <c r="L541" s="4">
        <f>IF(Table13[[#This Row],[Pclass]]=2,1,0)</f>
        <v>0</v>
      </c>
      <c r="M541" s="4">
        <f>IF(Table13[[#This Row],[Embarked]]="S",1,0)</f>
        <v>0</v>
      </c>
      <c r="N541" s="4">
        <f>IF(Table13[[#This Row],[Embarked]]="C",1,0)</f>
        <v>1</v>
      </c>
      <c r="O541" s="4">
        <f>IF(Table13[[#This Row],[Sex]]="male",1,0)</f>
        <v>1</v>
      </c>
      <c r="P541" s="4">
        <v>1</v>
      </c>
      <c r="AC541" s="12">
        <f>SUMPRODUCT(Table13[[#This Row],[SibSp]:[Ones]],$R$4:$AA$4)</f>
        <v>0.58007894287584649</v>
      </c>
      <c r="AD541" s="11">
        <f>(AC541-Table13[[#This Row],[Survived]])^2</f>
        <v>0.1763336942162666</v>
      </c>
      <c r="AE541" s="11"/>
    </row>
    <row r="542" spans="1:31" x14ac:dyDescent="0.25">
      <c r="A542" s="4">
        <v>0</v>
      </c>
      <c r="B542" s="4" t="s">
        <v>9</v>
      </c>
      <c r="C542" s="4">
        <v>3</v>
      </c>
      <c r="D542" s="4" t="s">
        <v>8</v>
      </c>
      <c r="E542" s="4">
        <v>20</v>
      </c>
      <c r="F542" s="5">
        <v>9.2249999999999996</v>
      </c>
      <c r="G542" s="4">
        <v>0</v>
      </c>
      <c r="H542" s="4">
        <v>0</v>
      </c>
      <c r="I542" s="11">
        <f>Table13[[#This Row],[Age]]/$E$1</f>
        <v>0.25</v>
      </c>
      <c r="J542" s="11">
        <f>LOG10(Table13[[#This Row],[Fare]]+1)</f>
        <v>1.0096633166793794</v>
      </c>
      <c r="K542" s="4">
        <f>IF(Table13[[#This Row],[Pclass]]=1,1,0)</f>
        <v>0</v>
      </c>
      <c r="L542" s="4">
        <f>IF(Table13[[#This Row],[Pclass]]=2,1,0)</f>
        <v>0</v>
      </c>
      <c r="M542" s="4">
        <f>IF(Table13[[#This Row],[Embarked]]="S",1,0)</f>
        <v>1</v>
      </c>
      <c r="N542" s="4">
        <f>IF(Table13[[#This Row],[Embarked]]="C",1,0)</f>
        <v>0</v>
      </c>
      <c r="O542" s="4">
        <f>IF(Table13[[#This Row],[Sex]]="male",1,0)</f>
        <v>1</v>
      </c>
      <c r="P542" s="4">
        <v>1</v>
      </c>
      <c r="AC542" s="12">
        <f>SUMPRODUCT(Table13[[#This Row],[SibSp]:[Ones]],$R$4:$AA$4)</f>
        <v>0.16324829909896132</v>
      </c>
      <c r="AD542" s="11">
        <f>(AC542-Table13[[#This Row],[Survived]])^2</f>
        <v>2.6650007158703935E-2</v>
      </c>
      <c r="AE542" s="11"/>
    </row>
    <row r="543" spans="1:31" x14ac:dyDescent="0.25">
      <c r="A543" s="4">
        <v>0</v>
      </c>
      <c r="B543" s="4" t="s">
        <v>9</v>
      </c>
      <c r="C543" s="4">
        <v>3</v>
      </c>
      <c r="D543" s="4" t="s">
        <v>8</v>
      </c>
      <c r="E543" s="4">
        <v>14</v>
      </c>
      <c r="F543" s="5">
        <v>46.9</v>
      </c>
      <c r="G543" s="4">
        <v>5</v>
      </c>
      <c r="H543" s="4">
        <v>2</v>
      </c>
      <c r="I543" s="11">
        <f>Table13[[#This Row],[Age]]/$E$1</f>
        <v>0.17499999999999999</v>
      </c>
      <c r="J543" s="11">
        <f>LOG10(Table13[[#This Row],[Fare]]+1)</f>
        <v>1.6803355134145632</v>
      </c>
      <c r="K543" s="4">
        <f>IF(Table13[[#This Row],[Pclass]]=1,1,0)</f>
        <v>0</v>
      </c>
      <c r="L543" s="4">
        <f>IF(Table13[[#This Row],[Pclass]]=2,1,0)</f>
        <v>0</v>
      </c>
      <c r="M543" s="4">
        <f>IF(Table13[[#This Row],[Embarked]]="S",1,0)</f>
        <v>1</v>
      </c>
      <c r="N543" s="4">
        <f>IF(Table13[[#This Row],[Embarked]]="C",1,0)</f>
        <v>0</v>
      </c>
      <c r="O543" s="4">
        <f>IF(Table13[[#This Row],[Sex]]="male",1,0)</f>
        <v>1</v>
      </c>
      <c r="P543" s="4">
        <v>1</v>
      </c>
      <c r="AC543" s="12">
        <f>SUMPRODUCT(Table13[[#This Row],[SibSp]:[Ones]],$R$4:$AA$4)</f>
        <v>-6.8175312856729176E-2</v>
      </c>
      <c r="AD543" s="11">
        <f>(AC543-Table13[[#This Row],[Survived]])^2</f>
        <v>4.6478732831129023E-3</v>
      </c>
      <c r="AE543" s="11"/>
    </row>
    <row r="544" spans="1:31" x14ac:dyDescent="0.25">
      <c r="A544" s="4">
        <v>0</v>
      </c>
      <c r="B544" s="4" t="s">
        <v>9</v>
      </c>
      <c r="C544" s="4">
        <v>2</v>
      </c>
      <c r="D544" s="4" t="s">
        <v>8</v>
      </c>
      <c r="E544" s="4">
        <v>60</v>
      </c>
      <c r="F544" s="5">
        <v>39</v>
      </c>
      <c r="G544" s="4">
        <v>1</v>
      </c>
      <c r="H544" s="4">
        <v>1</v>
      </c>
      <c r="I544" s="11">
        <f>Table13[[#This Row],[Age]]/$E$1</f>
        <v>0.75</v>
      </c>
      <c r="J544" s="11">
        <f>LOG10(Table13[[#This Row],[Fare]]+1)</f>
        <v>1.6020599913279623</v>
      </c>
      <c r="K544" s="4">
        <f>IF(Table13[[#This Row],[Pclass]]=1,1,0)</f>
        <v>0</v>
      </c>
      <c r="L544" s="4">
        <f>IF(Table13[[#This Row],[Pclass]]=2,1,0)</f>
        <v>1</v>
      </c>
      <c r="M544" s="4">
        <f>IF(Table13[[#This Row],[Embarked]]="S",1,0)</f>
        <v>1</v>
      </c>
      <c r="N544" s="4">
        <f>IF(Table13[[#This Row],[Embarked]]="C",1,0)</f>
        <v>0</v>
      </c>
      <c r="O544" s="4">
        <f>IF(Table13[[#This Row],[Sex]]="male",1,0)</f>
        <v>1</v>
      </c>
      <c r="P544" s="4">
        <v>1</v>
      </c>
      <c r="AC544" s="12">
        <f>SUMPRODUCT(Table13[[#This Row],[SibSp]:[Ones]],$R$4:$AA$4)</f>
        <v>5.0048481038734161E-2</v>
      </c>
      <c r="AD544" s="11">
        <f>(AC544-Table13[[#This Row],[Survived]])^2</f>
        <v>2.5048504542845326E-3</v>
      </c>
      <c r="AE544" s="11"/>
    </row>
    <row r="545" spans="1:31" x14ac:dyDescent="0.25">
      <c r="A545" s="4">
        <v>0</v>
      </c>
      <c r="B545" s="4" t="s">
        <v>11</v>
      </c>
      <c r="C545" s="4">
        <v>2</v>
      </c>
      <c r="D545" s="4" t="s">
        <v>8</v>
      </c>
      <c r="E545" s="4">
        <v>25</v>
      </c>
      <c r="F545" s="5">
        <v>41.5792</v>
      </c>
      <c r="G545" s="4">
        <v>1</v>
      </c>
      <c r="H545" s="4">
        <v>2</v>
      </c>
      <c r="I545" s="11">
        <f>Table13[[#This Row],[Age]]/$E$1</f>
        <v>0.3125</v>
      </c>
      <c r="J545" s="11">
        <f>LOG10(Table13[[#This Row],[Fare]]+1)</f>
        <v>1.6291974974299364</v>
      </c>
      <c r="K545" s="4">
        <f>IF(Table13[[#This Row],[Pclass]]=1,1,0)</f>
        <v>0</v>
      </c>
      <c r="L545" s="4">
        <f>IF(Table13[[#This Row],[Pclass]]=2,1,0)</f>
        <v>1</v>
      </c>
      <c r="M545" s="4">
        <f>IF(Table13[[#This Row],[Embarked]]="S",1,0)</f>
        <v>0</v>
      </c>
      <c r="N545" s="4">
        <f>IF(Table13[[#This Row],[Embarked]]="C",1,0)</f>
        <v>1</v>
      </c>
      <c r="O545" s="4">
        <f>IF(Table13[[#This Row],[Sex]]="male",1,0)</f>
        <v>1</v>
      </c>
      <c r="P545" s="4">
        <v>1</v>
      </c>
      <c r="AC545" s="12">
        <f>SUMPRODUCT(Table13[[#This Row],[SibSp]:[Ones]],$R$4:$AA$4)</f>
        <v>0.32758751893377425</v>
      </c>
      <c r="AD545" s="11">
        <f>(AC545-Table13[[#This Row],[Survived]])^2</f>
        <v>0.10731358256118589</v>
      </c>
      <c r="AE545" s="11"/>
    </row>
    <row r="546" spans="1:31" x14ac:dyDescent="0.25">
      <c r="A546" s="4">
        <v>0</v>
      </c>
      <c r="B546" s="4" t="s">
        <v>9</v>
      </c>
      <c r="C546" s="4">
        <v>3</v>
      </c>
      <c r="D546" s="4" t="s">
        <v>8</v>
      </c>
      <c r="E546" s="4">
        <v>14</v>
      </c>
      <c r="F546" s="5">
        <v>39.6875</v>
      </c>
      <c r="G546" s="4">
        <v>4</v>
      </c>
      <c r="H546" s="4">
        <v>1</v>
      </c>
      <c r="I546" s="11">
        <f>Table13[[#This Row],[Age]]/$E$1</f>
        <v>0.17499999999999999</v>
      </c>
      <c r="J546" s="11">
        <f>LOG10(Table13[[#This Row],[Fare]]+1)</f>
        <v>1.6094610059122672</v>
      </c>
      <c r="K546" s="4">
        <f>IF(Table13[[#This Row],[Pclass]]=1,1,0)</f>
        <v>0</v>
      </c>
      <c r="L546" s="4">
        <f>IF(Table13[[#This Row],[Pclass]]=2,1,0)</f>
        <v>0</v>
      </c>
      <c r="M546" s="4">
        <f>IF(Table13[[#This Row],[Embarked]]="S",1,0)</f>
        <v>1</v>
      </c>
      <c r="N546" s="4">
        <f>IF(Table13[[#This Row],[Embarked]]="C",1,0)</f>
        <v>0</v>
      </c>
      <c r="O546" s="4">
        <f>IF(Table13[[#This Row],[Sex]]="male",1,0)</f>
        <v>1</v>
      </c>
      <c r="P546" s="4">
        <v>1</v>
      </c>
      <c r="AC546" s="12">
        <f>SUMPRODUCT(Table13[[#This Row],[SibSp]:[Ones]],$R$4:$AA$4)</f>
        <v>-2.7687458301225432E-3</v>
      </c>
      <c r="AD546" s="11">
        <f>(AC546-Table13[[#This Row],[Survived]])^2</f>
        <v>7.6659534718209709E-6</v>
      </c>
      <c r="AE546" s="11"/>
    </row>
    <row r="547" spans="1:31" x14ac:dyDescent="0.25">
      <c r="A547" s="4">
        <v>0</v>
      </c>
      <c r="B547" s="4" t="s">
        <v>9</v>
      </c>
      <c r="C547" s="4">
        <v>3</v>
      </c>
      <c r="D547" s="4" t="s">
        <v>8</v>
      </c>
      <c r="E547" s="4">
        <v>19</v>
      </c>
      <c r="F547" s="5">
        <v>10.1708</v>
      </c>
      <c r="G547" s="4">
        <v>0</v>
      </c>
      <c r="H547" s="4">
        <v>0</v>
      </c>
      <c r="I547" s="11">
        <f>Table13[[#This Row],[Age]]/$E$1</f>
        <v>0.23749999999999999</v>
      </c>
      <c r="J547" s="11">
        <f>LOG10(Table13[[#This Row],[Fare]]+1)</f>
        <v>1.0480842763514531</v>
      </c>
      <c r="K547" s="4">
        <f>IF(Table13[[#This Row],[Pclass]]=1,1,0)</f>
        <v>0</v>
      </c>
      <c r="L547" s="4">
        <f>IF(Table13[[#This Row],[Pclass]]=2,1,0)</f>
        <v>0</v>
      </c>
      <c r="M547" s="4">
        <f>IF(Table13[[#This Row],[Embarked]]="S",1,0)</f>
        <v>1</v>
      </c>
      <c r="N547" s="4">
        <f>IF(Table13[[#This Row],[Embarked]]="C",1,0)</f>
        <v>0</v>
      </c>
      <c r="O547" s="4">
        <f>IF(Table13[[#This Row],[Sex]]="male",1,0)</f>
        <v>1</v>
      </c>
      <c r="P547" s="4">
        <v>1</v>
      </c>
      <c r="AC547" s="12">
        <f>SUMPRODUCT(Table13[[#This Row],[SibSp]:[Ones]],$R$4:$AA$4)</f>
        <v>0.1715226182750379</v>
      </c>
      <c r="AD547" s="11">
        <f>(AC547-Table13[[#This Row],[Survived]])^2</f>
        <v>2.9420008579924363E-2</v>
      </c>
      <c r="AE547" s="11"/>
    </row>
    <row r="548" spans="1:31" x14ac:dyDescent="0.25">
      <c r="A548" s="4">
        <v>0</v>
      </c>
      <c r="B548" s="4" t="s">
        <v>9</v>
      </c>
      <c r="C548" s="4">
        <v>3</v>
      </c>
      <c r="D548" s="4" t="s">
        <v>8</v>
      </c>
      <c r="E548" s="4">
        <v>18</v>
      </c>
      <c r="F548" s="5">
        <v>7.7957999999999998</v>
      </c>
      <c r="G548" s="4">
        <v>0</v>
      </c>
      <c r="H548" s="4">
        <v>0</v>
      </c>
      <c r="I548" s="11">
        <f>Table13[[#This Row],[Age]]/$E$1</f>
        <v>0.22500000000000001</v>
      </c>
      <c r="J548" s="11">
        <f>LOG10(Table13[[#This Row],[Fare]]+1)</f>
        <v>0.94427534575879857</v>
      </c>
      <c r="K548" s="4">
        <f>IF(Table13[[#This Row],[Pclass]]=1,1,0)</f>
        <v>0</v>
      </c>
      <c r="L548" s="4">
        <f>IF(Table13[[#This Row],[Pclass]]=2,1,0)</f>
        <v>0</v>
      </c>
      <c r="M548" s="4">
        <f>IF(Table13[[#This Row],[Embarked]]="S",1,0)</f>
        <v>1</v>
      </c>
      <c r="N548" s="4">
        <f>IF(Table13[[#This Row],[Embarked]]="C",1,0)</f>
        <v>0</v>
      </c>
      <c r="O548" s="4">
        <f>IF(Table13[[#This Row],[Sex]]="male",1,0)</f>
        <v>1</v>
      </c>
      <c r="P548" s="4">
        <v>1</v>
      </c>
      <c r="AC548" s="12">
        <f>SUMPRODUCT(Table13[[#This Row],[SibSp]:[Ones]],$R$4:$AA$4)</f>
        <v>0.17286351009055589</v>
      </c>
      <c r="AD548" s="11">
        <f>(AC548-Table13[[#This Row],[Survived]])^2</f>
        <v>2.988179312082772E-2</v>
      </c>
      <c r="AE548" s="11"/>
    </row>
    <row r="549" spans="1:31" x14ac:dyDescent="0.25">
      <c r="A549" s="4">
        <v>1</v>
      </c>
      <c r="B549" s="4" t="s">
        <v>9</v>
      </c>
      <c r="C549" s="4">
        <v>1</v>
      </c>
      <c r="D549" s="4" t="s">
        <v>10</v>
      </c>
      <c r="E549" s="4">
        <v>15</v>
      </c>
      <c r="F549" s="5">
        <v>211.33750000000001</v>
      </c>
      <c r="G549" s="4">
        <v>0</v>
      </c>
      <c r="H549" s="4">
        <v>1</v>
      </c>
      <c r="I549" s="11">
        <f>Table13[[#This Row],[Age]]/$E$1</f>
        <v>0.1875</v>
      </c>
      <c r="J549" s="11">
        <f>LOG10(Table13[[#This Row],[Fare]]+1)</f>
        <v>2.3270266997942759</v>
      </c>
      <c r="K549" s="4">
        <f>IF(Table13[[#This Row],[Pclass]]=1,1,0)</f>
        <v>1</v>
      </c>
      <c r="L549" s="4">
        <f>IF(Table13[[#This Row],[Pclass]]=2,1,0)</f>
        <v>0</v>
      </c>
      <c r="M549" s="4">
        <f>IF(Table13[[#This Row],[Embarked]]="S",1,0)</f>
        <v>1</v>
      </c>
      <c r="N549" s="4">
        <f>IF(Table13[[#This Row],[Embarked]]="C",1,0)</f>
        <v>0</v>
      </c>
      <c r="O549" s="4">
        <f>IF(Table13[[#This Row],[Sex]]="male",1,0)</f>
        <v>0</v>
      </c>
      <c r="P549" s="4">
        <v>1</v>
      </c>
      <c r="AC549" s="12">
        <f>SUMPRODUCT(Table13[[#This Row],[SibSp]:[Ones]],$R$4:$AA$4)</f>
        <v>1.0812135515887091</v>
      </c>
      <c r="AD549" s="11">
        <f>(AC549-Table13[[#This Row],[Survived]])^2</f>
        <v>6.5956409616519194E-3</v>
      </c>
      <c r="AE549" s="11"/>
    </row>
    <row r="550" spans="1:31" x14ac:dyDescent="0.25">
      <c r="A550" s="4">
        <v>1</v>
      </c>
      <c r="B550" s="4" t="s">
        <v>9</v>
      </c>
      <c r="C550" s="4">
        <v>1</v>
      </c>
      <c r="D550" s="4" t="s">
        <v>8</v>
      </c>
      <c r="E550" s="4">
        <v>31</v>
      </c>
      <c r="F550" s="5">
        <v>57</v>
      </c>
      <c r="G550" s="4">
        <v>1</v>
      </c>
      <c r="H550" s="4">
        <v>0</v>
      </c>
      <c r="I550" s="11">
        <f>Table13[[#This Row],[Age]]/$E$1</f>
        <v>0.38750000000000001</v>
      </c>
      <c r="J550" s="11">
        <f>LOG10(Table13[[#This Row],[Fare]]+1)</f>
        <v>1.7634279935629373</v>
      </c>
      <c r="K550" s="4">
        <f>IF(Table13[[#This Row],[Pclass]]=1,1,0)</f>
        <v>1</v>
      </c>
      <c r="L550" s="4">
        <f>IF(Table13[[#This Row],[Pclass]]=2,1,0)</f>
        <v>0</v>
      </c>
      <c r="M550" s="4">
        <f>IF(Table13[[#This Row],[Embarked]]="S",1,0)</f>
        <v>1</v>
      </c>
      <c r="N550" s="4">
        <f>IF(Table13[[#This Row],[Embarked]]="C",1,0)</f>
        <v>0</v>
      </c>
      <c r="O550" s="4">
        <f>IF(Table13[[#This Row],[Sex]]="male",1,0)</f>
        <v>1</v>
      </c>
      <c r="P550" s="4">
        <v>1</v>
      </c>
      <c r="AC550" s="12">
        <f>SUMPRODUCT(Table13[[#This Row],[SibSp]:[Ones]],$R$4:$AA$4)</f>
        <v>0.42724519249635845</v>
      </c>
      <c r="AD550" s="11">
        <f>(AC550-Table13[[#This Row],[Survived]])^2</f>
        <v>0.32804806951853344</v>
      </c>
      <c r="AE550" s="11"/>
    </row>
    <row r="551" spans="1:31" x14ac:dyDescent="0.25">
      <c r="A551" s="4">
        <v>1</v>
      </c>
      <c r="B551" s="4" t="s">
        <v>11</v>
      </c>
      <c r="C551" s="4">
        <v>3</v>
      </c>
      <c r="D551" s="4" t="s">
        <v>10</v>
      </c>
      <c r="E551" s="4">
        <v>4</v>
      </c>
      <c r="F551" s="5">
        <v>13.416700000000001</v>
      </c>
      <c r="G551" s="4">
        <v>0</v>
      </c>
      <c r="H551" s="4">
        <v>1</v>
      </c>
      <c r="I551" s="11">
        <f>Table13[[#This Row],[Age]]/$E$1</f>
        <v>0.05</v>
      </c>
      <c r="J551" s="11">
        <f>LOG10(Table13[[#This Row],[Fare]]+1)</f>
        <v>1.1588658612291007</v>
      </c>
      <c r="K551" s="4">
        <f>IF(Table13[[#This Row],[Pclass]]=1,1,0)</f>
        <v>0</v>
      </c>
      <c r="L551" s="4">
        <f>IF(Table13[[#This Row],[Pclass]]=2,1,0)</f>
        <v>0</v>
      </c>
      <c r="M551" s="4">
        <f>IF(Table13[[#This Row],[Embarked]]="S",1,0)</f>
        <v>0</v>
      </c>
      <c r="N551" s="4">
        <f>IF(Table13[[#This Row],[Embarked]]="C",1,0)</f>
        <v>1</v>
      </c>
      <c r="O551" s="4">
        <f>IF(Table13[[#This Row],[Sex]]="male",1,0)</f>
        <v>0</v>
      </c>
      <c r="P551" s="4">
        <v>1</v>
      </c>
      <c r="AC551" s="12">
        <f>SUMPRODUCT(Table13[[#This Row],[SibSp]:[Ones]],$R$4:$AA$4)</f>
        <v>0.80817685058274125</v>
      </c>
      <c r="AD551" s="11">
        <f>(AC551-Table13[[#This Row],[Survived]])^2</f>
        <v>3.6796120652355976E-2</v>
      </c>
      <c r="AE551" s="11"/>
    </row>
    <row r="552" spans="1:31" x14ac:dyDescent="0.25">
      <c r="A552" s="4">
        <v>0</v>
      </c>
      <c r="B552" s="4" t="s">
        <v>11</v>
      </c>
      <c r="C552" s="4">
        <v>3</v>
      </c>
      <c r="D552" s="4" t="s">
        <v>8</v>
      </c>
      <c r="E552" s="4">
        <v>25</v>
      </c>
      <c r="F552" s="5">
        <v>7.2249999999999996</v>
      </c>
      <c r="G552" s="4">
        <v>0</v>
      </c>
      <c r="H552" s="4">
        <v>0</v>
      </c>
      <c r="I552" s="11">
        <f>Table13[[#This Row],[Age]]/$E$1</f>
        <v>0.3125</v>
      </c>
      <c r="J552" s="11">
        <f>LOG10(Table13[[#This Row],[Fare]]+1)</f>
        <v>0.91513590662201194</v>
      </c>
      <c r="K552" s="4">
        <f>IF(Table13[[#This Row],[Pclass]]=1,1,0)</f>
        <v>0</v>
      </c>
      <c r="L552" s="4">
        <f>IF(Table13[[#This Row],[Pclass]]=2,1,0)</f>
        <v>0</v>
      </c>
      <c r="M552" s="4">
        <f>IF(Table13[[#This Row],[Embarked]]="S",1,0)</f>
        <v>0</v>
      </c>
      <c r="N552" s="4">
        <f>IF(Table13[[#This Row],[Embarked]]="C",1,0)</f>
        <v>1</v>
      </c>
      <c r="O552" s="4">
        <f>IF(Table13[[#This Row],[Sex]]="male",1,0)</f>
        <v>1</v>
      </c>
      <c r="P552" s="4">
        <v>1</v>
      </c>
      <c r="AC552" s="12">
        <f>SUMPRODUCT(Table13[[#This Row],[SibSp]:[Ones]],$R$4:$AA$4)</f>
        <v>0.19272882582359951</v>
      </c>
      <c r="AD552" s="11">
        <f>(AC552-Table13[[#This Row],[Survived]])^2</f>
        <v>3.7144400303343358E-2</v>
      </c>
      <c r="AE552" s="11"/>
    </row>
    <row r="553" spans="1:31" x14ac:dyDescent="0.25">
      <c r="A553" s="4">
        <v>0</v>
      </c>
      <c r="B553" s="4" t="s">
        <v>9</v>
      </c>
      <c r="C553" s="4">
        <v>1</v>
      </c>
      <c r="D553" s="4" t="s">
        <v>8</v>
      </c>
      <c r="E553" s="4">
        <v>60</v>
      </c>
      <c r="F553" s="5">
        <v>26.55</v>
      </c>
      <c r="G553" s="4">
        <v>0</v>
      </c>
      <c r="H553" s="4">
        <v>0</v>
      </c>
      <c r="I553" s="11">
        <f>Table13[[#This Row],[Age]]/$E$1</f>
        <v>0.75</v>
      </c>
      <c r="J553" s="11">
        <f>LOG10(Table13[[#This Row],[Fare]]+1)</f>
        <v>1.4401216031878039</v>
      </c>
      <c r="K553" s="4">
        <f>IF(Table13[[#This Row],[Pclass]]=1,1,0)</f>
        <v>1</v>
      </c>
      <c r="L553" s="4">
        <f>IF(Table13[[#This Row],[Pclass]]=2,1,0)</f>
        <v>0</v>
      </c>
      <c r="M553" s="4">
        <f>IF(Table13[[#This Row],[Embarked]]="S",1,0)</f>
        <v>1</v>
      </c>
      <c r="N553" s="4">
        <f>IF(Table13[[#This Row],[Embarked]]="C",1,0)</f>
        <v>0</v>
      </c>
      <c r="O553" s="4">
        <f>IF(Table13[[#This Row],[Sex]]="male",1,0)</f>
        <v>1</v>
      </c>
      <c r="P553" s="4">
        <v>1</v>
      </c>
      <c r="AC553" s="12">
        <f>SUMPRODUCT(Table13[[#This Row],[SibSp]:[Ones]],$R$4:$AA$4)</f>
        <v>0.2807790525500396</v>
      </c>
      <c r="AD553" s="11">
        <f>(AC553-Table13[[#This Row],[Survived]])^2</f>
        <v>7.8836876350897894E-2</v>
      </c>
      <c r="AE553" s="11"/>
    </row>
    <row r="554" spans="1:31" x14ac:dyDescent="0.25">
      <c r="A554" s="4">
        <v>0</v>
      </c>
      <c r="B554" s="4" t="s">
        <v>9</v>
      </c>
      <c r="C554" s="4">
        <v>2</v>
      </c>
      <c r="D554" s="4" t="s">
        <v>8</v>
      </c>
      <c r="E554" s="4">
        <v>52</v>
      </c>
      <c r="F554" s="5">
        <v>13.5</v>
      </c>
      <c r="G554" s="4">
        <v>0</v>
      </c>
      <c r="H554" s="4">
        <v>0</v>
      </c>
      <c r="I554" s="11">
        <f>Table13[[#This Row],[Age]]/$E$1</f>
        <v>0.65</v>
      </c>
      <c r="J554" s="11">
        <f>LOG10(Table13[[#This Row],[Fare]]+1)</f>
        <v>1.1613680022349748</v>
      </c>
      <c r="K554" s="4">
        <f>IF(Table13[[#This Row],[Pclass]]=1,1,0)</f>
        <v>0</v>
      </c>
      <c r="L554" s="4">
        <f>IF(Table13[[#This Row],[Pclass]]=2,1,0)</f>
        <v>1</v>
      </c>
      <c r="M554" s="4">
        <f>IF(Table13[[#This Row],[Embarked]]="S",1,0)</f>
        <v>1</v>
      </c>
      <c r="N554" s="4">
        <f>IF(Table13[[#This Row],[Embarked]]="C",1,0)</f>
        <v>0</v>
      </c>
      <c r="O554" s="4">
        <f>IF(Table13[[#This Row],[Sex]]="male",1,0)</f>
        <v>1</v>
      </c>
      <c r="P554" s="4">
        <v>1</v>
      </c>
      <c r="AC554" s="12">
        <f>SUMPRODUCT(Table13[[#This Row],[SibSp]:[Ones]],$R$4:$AA$4)</f>
        <v>0.14863815711012163</v>
      </c>
      <c r="AD554" s="11">
        <f>(AC554-Table13[[#This Row],[Survived]])^2</f>
        <v>2.20933017490932E-2</v>
      </c>
      <c r="AE554" s="11"/>
    </row>
    <row r="555" spans="1:31" x14ac:dyDescent="0.25">
      <c r="A555" s="4">
        <v>0</v>
      </c>
      <c r="B555" s="4" t="s">
        <v>9</v>
      </c>
      <c r="C555" s="4">
        <v>3</v>
      </c>
      <c r="D555" s="4" t="s">
        <v>8</v>
      </c>
      <c r="E555" s="4">
        <v>44</v>
      </c>
      <c r="F555" s="5">
        <v>8.0500000000000007</v>
      </c>
      <c r="G555" s="4">
        <v>0</v>
      </c>
      <c r="H555" s="4">
        <v>0</v>
      </c>
      <c r="I555" s="11">
        <f>Table13[[#This Row],[Age]]/$E$1</f>
        <v>0.55000000000000004</v>
      </c>
      <c r="J555" s="11">
        <f>LOG10(Table13[[#This Row],[Fare]]+1)</f>
        <v>0.9566485792052033</v>
      </c>
      <c r="K555" s="4">
        <f>IF(Table13[[#This Row],[Pclass]]=1,1,0)</f>
        <v>0</v>
      </c>
      <c r="L555" s="4">
        <f>IF(Table13[[#This Row],[Pclass]]=2,1,0)</f>
        <v>0</v>
      </c>
      <c r="M555" s="4">
        <f>IF(Table13[[#This Row],[Embarked]]="S",1,0)</f>
        <v>1</v>
      </c>
      <c r="N555" s="4">
        <f>IF(Table13[[#This Row],[Embarked]]="C",1,0)</f>
        <v>0</v>
      </c>
      <c r="O555" s="4">
        <f>IF(Table13[[#This Row],[Sex]]="male",1,0)</f>
        <v>1</v>
      </c>
      <c r="P555" s="4">
        <v>1</v>
      </c>
      <c r="AC555" s="12">
        <f>SUMPRODUCT(Table13[[#This Row],[SibSp]:[Ones]],$R$4:$AA$4)</f>
        <v>7.0309835963786593E-3</v>
      </c>
      <c r="AD555" s="11">
        <f>(AC555-Table13[[#This Row],[Survived]])^2</f>
        <v>4.9434730332545784E-5</v>
      </c>
      <c r="AE555" s="11"/>
    </row>
    <row r="556" spans="1:31" x14ac:dyDescent="0.25">
      <c r="A556" s="4">
        <v>0</v>
      </c>
      <c r="B556" s="4" t="s">
        <v>11</v>
      </c>
      <c r="C556" s="4">
        <v>1</v>
      </c>
      <c r="D556" s="4" t="s">
        <v>8</v>
      </c>
      <c r="E556" s="4">
        <v>49</v>
      </c>
      <c r="F556" s="5">
        <v>110.88330000000001</v>
      </c>
      <c r="G556" s="4">
        <v>1</v>
      </c>
      <c r="H556" s="4">
        <v>1</v>
      </c>
      <c r="I556" s="11">
        <f>Table13[[#This Row],[Age]]/$E$1</f>
        <v>0.61250000000000004</v>
      </c>
      <c r="J556" s="11">
        <f>LOG10(Table13[[#This Row],[Fare]]+1)</f>
        <v>2.048765267412167</v>
      </c>
      <c r="K556" s="4">
        <f>IF(Table13[[#This Row],[Pclass]]=1,1,0)</f>
        <v>1</v>
      </c>
      <c r="L556" s="4">
        <f>IF(Table13[[#This Row],[Pclass]]=2,1,0)</f>
        <v>0</v>
      </c>
      <c r="M556" s="4">
        <f>IF(Table13[[#This Row],[Embarked]]="S",1,0)</f>
        <v>0</v>
      </c>
      <c r="N556" s="4">
        <f>IF(Table13[[#This Row],[Embarked]]="C",1,0)</f>
        <v>1</v>
      </c>
      <c r="O556" s="4">
        <f>IF(Table13[[#This Row],[Sex]]="male",1,0)</f>
        <v>1</v>
      </c>
      <c r="P556" s="4">
        <v>1</v>
      </c>
      <c r="AC556" s="12">
        <f>SUMPRODUCT(Table13[[#This Row],[SibSp]:[Ones]],$R$4:$AA$4)</f>
        <v>0.37809819360575248</v>
      </c>
      <c r="AD556" s="11">
        <f>(AC556-Table13[[#This Row],[Survived]])^2</f>
        <v>0.14295824400793308</v>
      </c>
      <c r="AE556" s="11"/>
    </row>
    <row r="557" spans="1:31" x14ac:dyDescent="0.25">
      <c r="A557" s="4">
        <v>0</v>
      </c>
      <c r="B557" s="4" t="s">
        <v>9</v>
      </c>
      <c r="C557" s="4">
        <v>3</v>
      </c>
      <c r="D557" s="4" t="s">
        <v>8</v>
      </c>
      <c r="E557" s="4">
        <v>42</v>
      </c>
      <c r="F557" s="5">
        <v>7.65</v>
      </c>
      <c r="G557" s="4">
        <v>0</v>
      </c>
      <c r="H557" s="4">
        <v>0</v>
      </c>
      <c r="I557" s="11">
        <f>Table13[[#This Row],[Age]]/$E$1</f>
        <v>0.52500000000000002</v>
      </c>
      <c r="J557" s="11">
        <f>LOG10(Table13[[#This Row],[Fare]]+1)</f>
        <v>0.93701610746481423</v>
      </c>
      <c r="K557" s="4">
        <f>IF(Table13[[#This Row],[Pclass]]=1,1,0)</f>
        <v>0</v>
      </c>
      <c r="L557" s="4">
        <f>IF(Table13[[#This Row],[Pclass]]=2,1,0)</f>
        <v>0</v>
      </c>
      <c r="M557" s="4">
        <f>IF(Table13[[#This Row],[Embarked]]="S",1,0)</f>
        <v>1</v>
      </c>
      <c r="N557" s="4">
        <f>IF(Table13[[#This Row],[Embarked]]="C",1,0)</f>
        <v>0</v>
      </c>
      <c r="O557" s="4">
        <f>IF(Table13[[#This Row],[Sex]]="male",1,0)</f>
        <v>1</v>
      </c>
      <c r="P557" s="4">
        <v>1</v>
      </c>
      <c r="AC557" s="12">
        <f>SUMPRODUCT(Table13[[#This Row],[SibSp]:[Ones]],$R$4:$AA$4)</f>
        <v>1.8876685164331608E-2</v>
      </c>
      <c r="AD557" s="11">
        <f>(AC557-Table13[[#This Row],[Survived]])^2</f>
        <v>3.5632924279329703E-4</v>
      </c>
      <c r="AE557" s="11"/>
    </row>
    <row r="558" spans="1:31" x14ac:dyDescent="0.25">
      <c r="A558" s="4">
        <v>1</v>
      </c>
      <c r="B558" s="4" t="s">
        <v>11</v>
      </c>
      <c r="C558" s="4">
        <v>1</v>
      </c>
      <c r="D558" s="4" t="s">
        <v>10</v>
      </c>
      <c r="E558" s="4">
        <v>18</v>
      </c>
      <c r="F558" s="5">
        <v>227.52500000000001</v>
      </c>
      <c r="G558" s="4">
        <v>1</v>
      </c>
      <c r="H558" s="4">
        <v>0</v>
      </c>
      <c r="I558" s="11">
        <f>Table13[[#This Row],[Age]]/$E$1</f>
        <v>0.22500000000000001</v>
      </c>
      <c r="J558" s="11">
        <f>LOG10(Table13[[#This Row],[Fare]]+1)</f>
        <v>2.3589337176143736</v>
      </c>
      <c r="K558" s="4">
        <f>IF(Table13[[#This Row],[Pclass]]=1,1,0)</f>
        <v>1</v>
      </c>
      <c r="L558" s="4">
        <f>IF(Table13[[#This Row],[Pclass]]=2,1,0)</f>
        <v>0</v>
      </c>
      <c r="M558" s="4">
        <f>IF(Table13[[#This Row],[Embarked]]="S",1,0)</f>
        <v>0</v>
      </c>
      <c r="N558" s="4">
        <f>IF(Table13[[#This Row],[Embarked]]="C",1,0)</f>
        <v>1</v>
      </c>
      <c r="O558" s="4">
        <f>IF(Table13[[#This Row],[Sex]]="male",1,0)</f>
        <v>0</v>
      </c>
      <c r="P558" s="4">
        <v>1</v>
      </c>
      <c r="AC558" s="12">
        <f>SUMPRODUCT(Table13[[#This Row],[SibSp]:[Ones]],$R$4:$AA$4)</f>
        <v>1.0886533601672788</v>
      </c>
      <c r="AD558" s="11">
        <f>(AC558-Table13[[#This Row],[Survived]])^2</f>
        <v>7.8594182689492482E-3</v>
      </c>
      <c r="AE558" s="11"/>
    </row>
    <row r="559" spans="1:31" x14ac:dyDescent="0.25">
      <c r="A559" s="4">
        <v>1</v>
      </c>
      <c r="B559" s="4" t="s">
        <v>9</v>
      </c>
      <c r="C559" s="4">
        <v>1</v>
      </c>
      <c r="D559" s="4" t="s">
        <v>8</v>
      </c>
      <c r="E559" s="4">
        <v>35</v>
      </c>
      <c r="F559" s="5">
        <v>26.287500000000001</v>
      </c>
      <c r="G559" s="4">
        <v>0</v>
      </c>
      <c r="H559" s="4">
        <v>0</v>
      </c>
      <c r="I559" s="11">
        <f>Table13[[#This Row],[Age]]/$E$1</f>
        <v>0.4375</v>
      </c>
      <c r="J559" s="11">
        <f>LOG10(Table13[[#This Row],[Fare]]+1)</f>
        <v>1.4359637487171957</v>
      </c>
      <c r="K559" s="4">
        <f>IF(Table13[[#This Row],[Pclass]]=1,1,0)</f>
        <v>1</v>
      </c>
      <c r="L559" s="4">
        <f>IF(Table13[[#This Row],[Pclass]]=2,1,0)</f>
        <v>0</v>
      </c>
      <c r="M559" s="4">
        <f>IF(Table13[[#This Row],[Embarked]]="S",1,0)</f>
        <v>1</v>
      </c>
      <c r="N559" s="4">
        <f>IF(Table13[[#This Row],[Embarked]]="C",1,0)</f>
        <v>0</v>
      </c>
      <c r="O559" s="4">
        <f>IF(Table13[[#This Row],[Sex]]="male",1,0)</f>
        <v>1</v>
      </c>
      <c r="P559" s="4">
        <v>1</v>
      </c>
      <c r="AC559" s="12">
        <f>SUMPRODUCT(Table13[[#This Row],[SibSp]:[Ones]],$R$4:$AA$4)</f>
        <v>0.44061068963579014</v>
      </c>
      <c r="AD559" s="11">
        <f>(AC559-Table13[[#This Row],[Survived]])^2</f>
        <v>0.31291640054974623</v>
      </c>
      <c r="AE559" s="11"/>
    </row>
    <row r="560" spans="1:31" x14ac:dyDescent="0.25">
      <c r="A560" s="4">
        <v>0</v>
      </c>
      <c r="B560" s="4" t="s">
        <v>11</v>
      </c>
      <c r="C560" s="4">
        <v>3</v>
      </c>
      <c r="D560" s="4" t="s">
        <v>10</v>
      </c>
      <c r="E560" s="4">
        <v>18</v>
      </c>
      <c r="F560" s="5">
        <v>14.4542</v>
      </c>
      <c r="G560" s="4">
        <v>0</v>
      </c>
      <c r="H560" s="4">
        <v>1</v>
      </c>
      <c r="I560" s="11">
        <f>Table13[[#This Row],[Age]]/$E$1</f>
        <v>0.22500000000000001</v>
      </c>
      <c r="J560" s="11">
        <f>LOG10(Table13[[#This Row],[Fare]]+1)</f>
        <v>1.1890465283525415</v>
      </c>
      <c r="K560" s="4">
        <f>IF(Table13[[#This Row],[Pclass]]=1,1,0)</f>
        <v>0</v>
      </c>
      <c r="L560" s="4">
        <f>IF(Table13[[#This Row],[Pclass]]=2,1,0)</f>
        <v>0</v>
      </c>
      <c r="M560" s="4">
        <f>IF(Table13[[#This Row],[Embarked]]="S",1,0)</f>
        <v>0</v>
      </c>
      <c r="N560" s="4">
        <f>IF(Table13[[#This Row],[Embarked]]="C",1,0)</f>
        <v>1</v>
      </c>
      <c r="O560" s="4">
        <f>IF(Table13[[#This Row],[Sex]]="male",1,0)</f>
        <v>0</v>
      </c>
      <c r="P560" s="4">
        <v>1</v>
      </c>
      <c r="AC560" s="12">
        <f>SUMPRODUCT(Table13[[#This Row],[SibSp]:[Ones]],$R$4:$AA$4)</f>
        <v>0.72002887711989694</v>
      </c>
      <c r="AD560" s="11">
        <f>(AC560-Table13[[#This Row],[Survived]])^2</f>
        <v>0.5184415838865396</v>
      </c>
      <c r="AE560" s="11"/>
    </row>
    <row r="561" spans="1:31" x14ac:dyDescent="0.25">
      <c r="A561" s="4">
        <v>0</v>
      </c>
      <c r="B561" s="4" t="s">
        <v>12</v>
      </c>
      <c r="C561" s="4">
        <v>3</v>
      </c>
      <c r="D561" s="4" t="s">
        <v>8</v>
      </c>
      <c r="E561" s="4">
        <v>25</v>
      </c>
      <c r="F561" s="5">
        <v>7.7416999999999998</v>
      </c>
      <c r="G561" s="4">
        <v>0</v>
      </c>
      <c r="H561" s="4">
        <v>0</v>
      </c>
      <c r="I561" s="11">
        <f>Table13[[#This Row],[Age]]/$E$1</f>
        <v>0.3125</v>
      </c>
      <c r="J561" s="11">
        <f>LOG10(Table13[[#This Row],[Fare]]+1)</f>
        <v>0.94159589817511846</v>
      </c>
      <c r="K561" s="4">
        <f>IF(Table13[[#This Row],[Pclass]]=1,1,0)</f>
        <v>0</v>
      </c>
      <c r="L561" s="4">
        <f>IF(Table13[[#This Row],[Pclass]]=2,1,0)</f>
        <v>0</v>
      </c>
      <c r="M561" s="4">
        <f>IF(Table13[[#This Row],[Embarked]]="S",1,0)</f>
        <v>0</v>
      </c>
      <c r="N561" s="4">
        <f>IF(Table13[[#This Row],[Embarked]]="C",1,0)</f>
        <v>0</v>
      </c>
      <c r="O561" s="4">
        <f>IF(Table13[[#This Row],[Sex]]="male",1,0)</f>
        <v>1</v>
      </c>
      <c r="P561" s="4">
        <v>1</v>
      </c>
      <c r="AC561" s="12">
        <f>SUMPRODUCT(Table13[[#This Row],[SibSp]:[Ones]],$R$4:$AA$4)</f>
        <v>9.7197790829318786E-2</v>
      </c>
      <c r="AD561" s="11">
        <f>(AC561-Table13[[#This Row],[Survived]])^2</f>
        <v>9.4474105421000071E-3</v>
      </c>
      <c r="AE561" s="11"/>
    </row>
    <row r="562" spans="1:31" x14ac:dyDescent="0.25">
      <c r="A562" s="4">
        <v>0</v>
      </c>
      <c r="B562" s="4" t="s">
        <v>9</v>
      </c>
      <c r="C562" s="4">
        <v>3</v>
      </c>
      <c r="D562" s="4" t="s">
        <v>8</v>
      </c>
      <c r="E562" s="4">
        <v>26</v>
      </c>
      <c r="F562" s="5">
        <v>7.8541999999999996</v>
      </c>
      <c r="G562" s="4">
        <v>1</v>
      </c>
      <c r="H562" s="4">
        <v>0</v>
      </c>
      <c r="I562" s="11">
        <f>Table13[[#This Row],[Age]]/$E$1</f>
        <v>0.32500000000000001</v>
      </c>
      <c r="J562" s="11">
        <f>LOG10(Table13[[#This Row],[Fare]]+1)</f>
        <v>0.94714932766263737</v>
      </c>
      <c r="K562" s="4">
        <f>IF(Table13[[#This Row],[Pclass]]=1,1,0)</f>
        <v>0</v>
      </c>
      <c r="L562" s="4">
        <f>IF(Table13[[#This Row],[Pclass]]=2,1,0)</f>
        <v>0</v>
      </c>
      <c r="M562" s="4">
        <f>IF(Table13[[#This Row],[Embarked]]="S",1,0)</f>
        <v>1</v>
      </c>
      <c r="N562" s="4">
        <f>IF(Table13[[#This Row],[Embarked]]="C",1,0)</f>
        <v>0</v>
      </c>
      <c r="O562" s="4">
        <f>IF(Table13[[#This Row],[Sex]]="male",1,0)</f>
        <v>1</v>
      </c>
      <c r="P562" s="4">
        <v>1</v>
      </c>
      <c r="AC562" s="12">
        <f>SUMPRODUCT(Table13[[#This Row],[SibSp]:[Ones]],$R$4:$AA$4)</f>
        <v>6.6858400485971803E-2</v>
      </c>
      <c r="AD562" s="11">
        <f>(AC562-Table13[[#This Row],[Survived]])^2</f>
        <v>4.4700457155425945E-3</v>
      </c>
      <c r="AE562" s="11"/>
    </row>
    <row r="563" spans="1:31" x14ac:dyDescent="0.25">
      <c r="A563" s="4">
        <v>0</v>
      </c>
      <c r="B563" s="4" t="s">
        <v>9</v>
      </c>
      <c r="C563" s="4">
        <v>2</v>
      </c>
      <c r="D563" s="4" t="s">
        <v>8</v>
      </c>
      <c r="E563" s="4">
        <v>39</v>
      </c>
      <c r="F563" s="5">
        <v>26</v>
      </c>
      <c r="G563" s="4">
        <v>0</v>
      </c>
      <c r="H563" s="4">
        <v>0</v>
      </c>
      <c r="I563" s="11">
        <f>Table13[[#This Row],[Age]]/$E$1</f>
        <v>0.48749999999999999</v>
      </c>
      <c r="J563" s="11">
        <f>LOG10(Table13[[#This Row],[Fare]]+1)</f>
        <v>1.4313637641589874</v>
      </c>
      <c r="K563" s="4">
        <f>IF(Table13[[#This Row],[Pclass]]=1,1,0)</f>
        <v>0</v>
      </c>
      <c r="L563" s="4">
        <f>IF(Table13[[#This Row],[Pclass]]=2,1,0)</f>
        <v>1</v>
      </c>
      <c r="M563" s="4">
        <f>IF(Table13[[#This Row],[Embarked]]="S",1,0)</f>
        <v>1</v>
      </c>
      <c r="N563" s="4">
        <f>IF(Table13[[#This Row],[Embarked]]="C",1,0)</f>
        <v>0</v>
      </c>
      <c r="O563" s="4">
        <f>IF(Table13[[#This Row],[Sex]]="male",1,0)</f>
        <v>1</v>
      </c>
      <c r="P563" s="4">
        <v>1</v>
      </c>
      <c r="AC563" s="12">
        <f>SUMPRODUCT(Table13[[#This Row],[SibSp]:[Ones]],$R$4:$AA$4)</f>
        <v>0.24501776801959441</v>
      </c>
      <c r="AD563" s="11">
        <f>(AC563-Table13[[#This Row],[Survived]])^2</f>
        <v>6.0033706645303782E-2</v>
      </c>
      <c r="AE563" s="11"/>
    </row>
    <row r="564" spans="1:31" x14ac:dyDescent="0.25">
      <c r="A564" s="4">
        <v>1</v>
      </c>
      <c r="B564" s="4" t="s">
        <v>9</v>
      </c>
      <c r="C564" s="4">
        <v>2</v>
      </c>
      <c r="D564" s="4" t="s">
        <v>10</v>
      </c>
      <c r="E564" s="4">
        <v>45</v>
      </c>
      <c r="F564" s="5">
        <v>13.5</v>
      </c>
      <c r="G564" s="4">
        <v>0</v>
      </c>
      <c r="H564" s="4">
        <v>0</v>
      </c>
      <c r="I564" s="11">
        <f>Table13[[#This Row],[Age]]/$E$1</f>
        <v>0.5625</v>
      </c>
      <c r="J564" s="11">
        <f>LOG10(Table13[[#This Row],[Fare]]+1)</f>
        <v>1.1613680022349748</v>
      </c>
      <c r="K564" s="4">
        <f>IF(Table13[[#This Row],[Pclass]]=1,1,0)</f>
        <v>0</v>
      </c>
      <c r="L564" s="4">
        <f>IF(Table13[[#This Row],[Pclass]]=2,1,0)</f>
        <v>1</v>
      </c>
      <c r="M564" s="4">
        <f>IF(Table13[[#This Row],[Embarked]]="S",1,0)</f>
        <v>1</v>
      </c>
      <c r="N564" s="4">
        <f>IF(Table13[[#This Row],[Embarked]]="C",1,0)</f>
        <v>0</v>
      </c>
      <c r="O564" s="4">
        <f>IF(Table13[[#This Row],[Sex]]="male",1,0)</f>
        <v>0</v>
      </c>
      <c r="P564" s="4">
        <v>1</v>
      </c>
      <c r="AC564" s="12">
        <f>SUMPRODUCT(Table13[[#This Row],[SibSp]:[Ones]],$R$4:$AA$4)</f>
        <v>0.67651293748124541</v>
      </c>
      <c r="AD564" s="11">
        <f>(AC564-Table13[[#This Row],[Survived]])^2</f>
        <v>0.10464387961701264</v>
      </c>
      <c r="AE564" s="11"/>
    </row>
    <row r="565" spans="1:31" x14ac:dyDescent="0.25">
      <c r="A565" s="4">
        <v>1</v>
      </c>
      <c r="B565" s="4" t="s">
        <v>9</v>
      </c>
      <c r="C565" s="4">
        <v>1</v>
      </c>
      <c r="D565" s="4" t="s">
        <v>8</v>
      </c>
      <c r="E565" s="4">
        <v>42</v>
      </c>
      <c r="F565" s="5">
        <v>26.287500000000001</v>
      </c>
      <c r="G565" s="4">
        <v>0</v>
      </c>
      <c r="H565" s="4">
        <v>0</v>
      </c>
      <c r="I565" s="11">
        <f>Table13[[#This Row],[Age]]/$E$1</f>
        <v>0.52500000000000002</v>
      </c>
      <c r="J565" s="11">
        <f>LOG10(Table13[[#This Row],[Fare]]+1)</f>
        <v>1.4359637487171957</v>
      </c>
      <c r="K565" s="4">
        <f>IF(Table13[[#This Row],[Pclass]]=1,1,0)</f>
        <v>1</v>
      </c>
      <c r="L565" s="4">
        <f>IF(Table13[[#This Row],[Pclass]]=2,1,0)</f>
        <v>0</v>
      </c>
      <c r="M565" s="4">
        <f>IF(Table13[[#This Row],[Embarked]]="S",1,0)</f>
        <v>1</v>
      </c>
      <c r="N565" s="4">
        <f>IF(Table13[[#This Row],[Embarked]]="C",1,0)</f>
        <v>0</v>
      </c>
      <c r="O565" s="4">
        <f>IF(Table13[[#This Row],[Sex]]="male",1,0)</f>
        <v>1</v>
      </c>
      <c r="P565" s="4">
        <v>1</v>
      </c>
      <c r="AC565" s="12">
        <f>SUMPRODUCT(Table13[[#This Row],[SibSp]:[Ones]],$R$4:$AA$4)</f>
        <v>0.39580107882842974</v>
      </c>
      <c r="AD565" s="11">
        <f>(AC565-Table13[[#This Row],[Survived]])^2</f>
        <v>0.36505633634488938</v>
      </c>
      <c r="AE565" s="11"/>
    </row>
    <row r="566" spans="1:31" x14ac:dyDescent="0.25">
      <c r="A566" s="4">
        <v>1</v>
      </c>
      <c r="B566" s="4" t="s">
        <v>9</v>
      </c>
      <c r="C566" s="4">
        <v>1</v>
      </c>
      <c r="D566" s="4" t="s">
        <v>10</v>
      </c>
      <c r="E566" s="4">
        <v>22</v>
      </c>
      <c r="F566" s="5">
        <v>151.55000000000001</v>
      </c>
      <c r="G566" s="4">
        <v>0</v>
      </c>
      <c r="H566" s="4">
        <v>0</v>
      </c>
      <c r="I566" s="11">
        <f>Table13[[#This Row],[Age]]/$E$1</f>
        <v>0.27500000000000002</v>
      </c>
      <c r="J566" s="11">
        <f>LOG10(Table13[[#This Row],[Fare]]+1)</f>
        <v>2.1834122119784261</v>
      </c>
      <c r="K566" s="4">
        <f>IF(Table13[[#This Row],[Pclass]]=1,1,0)</f>
        <v>1</v>
      </c>
      <c r="L566" s="4">
        <f>IF(Table13[[#This Row],[Pclass]]=2,1,0)</f>
        <v>0</v>
      </c>
      <c r="M566" s="4">
        <f>IF(Table13[[#This Row],[Embarked]]="S",1,0)</f>
        <v>1</v>
      </c>
      <c r="N566" s="4">
        <f>IF(Table13[[#This Row],[Embarked]]="C",1,0)</f>
        <v>0</v>
      </c>
      <c r="O566" s="4">
        <f>IF(Table13[[#This Row],[Sex]]="male",1,0)</f>
        <v>0</v>
      </c>
      <c r="P566" s="4">
        <v>1</v>
      </c>
      <c r="AC566" s="12">
        <f>SUMPRODUCT(Table13[[#This Row],[SibSp]:[Ones]],$R$4:$AA$4)</f>
        <v>1.0433303500703521</v>
      </c>
      <c r="AD566" s="11">
        <f>(AC566-Table13[[#This Row],[Survived]])^2</f>
        <v>1.8775192372192649E-3</v>
      </c>
      <c r="AE566" s="11"/>
    </row>
    <row r="567" spans="1:31" x14ac:dyDescent="0.25">
      <c r="A567" s="4">
        <v>1</v>
      </c>
      <c r="B567" s="4" t="s">
        <v>11</v>
      </c>
      <c r="C567" s="4">
        <v>1</v>
      </c>
      <c r="D567" s="4" t="s">
        <v>10</v>
      </c>
      <c r="E567" s="4">
        <v>24</v>
      </c>
      <c r="F567" s="5">
        <v>49.504199999999997</v>
      </c>
      <c r="G567" s="4">
        <v>0</v>
      </c>
      <c r="H567" s="4">
        <v>0</v>
      </c>
      <c r="I567" s="11">
        <f>Table13[[#This Row],[Age]]/$E$1</f>
        <v>0.3</v>
      </c>
      <c r="J567" s="11">
        <f>LOG10(Table13[[#This Row],[Fare]]+1)</f>
        <v>1.7033274961578131</v>
      </c>
      <c r="K567" s="4">
        <f>IF(Table13[[#This Row],[Pclass]]=1,1,0)</f>
        <v>1</v>
      </c>
      <c r="L567" s="4">
        <f>IF(Table13[[#This Row],[Pclass]]=2,1,0)</f>
        <v>0</v>
      </c>
      <c r="M567" s="4">
        <f>IF(Table13[[#This Row],[Embarked]]="S",1,0)</f>
        <v>0</v>
      </c>
      <c r="N567" s="4">
        <f>IF(Table13[[#This Row],[Embarked]]="C",1,0)</f>
        <v>1</v>
      </c>
      <c r="O567" s="4">
        <f>IF(Table13[[#This Row],[Sex]]="male",1,0)</f>
        <v>0</v>
      </c>
      <c r="P567" s="4">
        <v>1</v>
      </c>
      <c r="AC567" s="12">
        <f>SUMPRODUCT(Table13[[#This Row],[SibSp]:[Ones]],$R$4:$AA$4)</f>
        <v>1.0732198355118105</v>
      </c>
      <c r="AD567" s="11">
        <f>(AC567-Table13[[#This Row],[Survived]])^2</f>
        <v>5.3611443123765933E-3</v>
      </c>
      <c r="AE567" s="11"/>
    </row>
    <row r="568" spans="1:31" x14ac:dyDescent="0.25">
      <c r="A568" s="4">
        <v>1</v>
      </c>
      <c r="B568" s="4" t="s">
        <v>9</v>
      </c>
      <c r="C568" s="4">
        <v>1</v>
      </c>
      <c r="D568" s="4" t="s">
        <v>8</v>
      </c>
      <c r="E568" s="4">
        <v>48</v>
      </c>
      <c r="F568" s="5">
        <v>52</v>
      </c>
      <c r="G568" s="4">
        <v>1</v>
      </c>
      <c r="H568" s="4">
        <v>0</v>
      </c>
      <c r="I568" s="11">
        <f>Table13[[#This Row],[Age]]/$E$1</f>
        <v>0.6</v>
      </c>
      <c r="J568" s="11">
        <f>LOG10(Table13[[#This Row],[Fare]]+1)</f>
        <v>1.7242758696007889</v>
      </c>
      <c r="K568" s="4">
        <f>IF(Table13[[#This Row],[Pclass]]=1,1,0)</f>
        <v>1</v>
      </c>
      <c r="L568" s="4">
        <f>IF(Table13[[#This Row],[Pclass]]=2,1,0)</f>
        <v>0</v>
      </c>
      <c r="M568" s="4">
        <f>IF(Table13[[#This Row],[Embarked]]="S",1,0)</f>
        <v>1</v>
      </c>
      <c r="N568" s="4">
        <f>IF(Table13[[#This Row],[Embarked]]="C",1,0)</f>
        <v>0</v>
      </c>
      <c r="O568" s="4">
        <f>IF(Table13[[#This Row],[Sex]]="male",1,0)</f>
        <v>1</v>
      </c>
      <c r="P568" s="4">
        <v>1</v>
      </c>
      <c r="AC568" s="12">
        <f>SUMPRODUCT(Table13[[#This Row],[SibSp]:[Ones]],$R$4:$AA$4)</f>
        <v>0.31651326293978144</v>
      </c>
      <c r="AD568" s="11">
        <f>(AC568-Table13[[#This Row],[Survived]])^2</f>
        <v>0.46715411973722437</v>
      </c>
      <c r="AE568" s="11"/>
    </row>
    <row r="569" spans="1:31" x14ac:dyDescent="0.25">
      <c r="A569" s="4">
        <v>0</v>
      </c>
      <c r="B569" s="4" t="s">
        <v>9</v>
      </c>
      <c r="C569" s="4">
        <v>3</v>
      </c>
      <c r="D569" s="4" t="s">
        <v>8</v>
      </c>
      <c r="E569" s="4">
        <v>29</v>
      </c>
      <c r="F569" s="5">
        <v>9.4832999999999998</v>
      </c>
      <c r="G569" s="4">
        <v>0</v>
      </c>
      <c r="H569" s="4">
        <v>0</v>
      </c>
      <c r="I569" s="11">
        <f>Table13[[#This Row],[Age]]/$E$1</f>
        <v>0.36249999999999999</v>
      </c>
      <c r="J569" s="11">
        <f>LOG10(Table13[[#This Row],[Fare]]+1)</f>
        <v>1.020498014154877</v>
      </c>
      <c r="K569" s="4">
        <f>IF(Table13[[#This Row],[Pclass]]=1,1,0)</f>
        <v>0</v>
      </c>
      <c r="L569" s="4">
        <f>IF(Table13[[#This Row],[Pclass]]=2,1,0)</f>
        <v>0</v>
      </c>
      <c r="M569" s="4">
        <f>IF(Table13[[#This Row],[Embarked]]="S",1,0)</f>
        <v>1</v>
      </c>
      <c r="N569" s="4">
        <f>IF(Table13[[#This Row],[Embarked]]="C",1,0)</f>
        <v>0</v>
      </c>
      <c r="O569" s="4">
        <f>IF(Table13[[#This Row],[Sex]]="male",1,0)</f>
        <v>1</v>
      </c>
      <c r="P569" s="4">
        <v>1</v>
      </c>
      <c r="AC569" s="12">
        <f>SUMPRODUCT(Table13[[#This Row],[SibSp]:[Ones]],$R$4:$AA$4)</f>
        <v>0.10616411253491953</v>
      </c>
      <c r="AD569" s="11">
        <f>(AC569-Table13[[#This Row],[Survived]])^2</f>
        <v>1.1270818790327057E-2</v>
      </c>
      <c r="AE569" s="11"/>
    </row>
    <row r="570" spans="1:31" x14ac:dyDescent="0.25">
      <c r="A570" s="4">
        <v>0</v>
      </c>
      <c r="B570" s="4" t="s">
        <v>9</v>
      </c>
      <c r="C570" s="4">
        <v>2</v>
      </c>
      <c r="D570" s="4" t="s">
        <v>8</v>
      </c>
      <c r="E570" s="4">
        <v>52</v>
      </c>
      <c r="F570" s="5">
        <v>13</v>
      </c>
      <c r="G570" s="4">
        <v>0</v>
      </c>
      <c r="H570" s="4">
        <v>0</v>
      </c>
      <c r="I570" s="11">
        <f>Table13[[#This Row],[Age]]/$E$1</f>
        <v>0.65</v>
      </c>
      <c r="J570" s="11">
        <f>LOG10(Table13[[#This Row],[Fare]]+1)</f>
        <v>1.146128035678238</v>
      </c>
      <c r="K570" s="4">
        <f>IF(Table13[[#This Row],[Pclass]]=1,1,0)</f>
        <v>0</v>
      </c>
      <c r="L570" s="4">
        <f>IF(Table13[[#This Row],[Pclass]]=2,1,0)</f>
        <v>1</v>
      </c>
      <c r="M570" s="4">
        <f>IF(Table13[[#This Row],[Embarked]]="S",1,0)</f>
        <v>1</v>
      </c>
      <c r="N570" s="4">
        <f>IF(Table13[[#This Row],[Embarked]]="C",1,0)</f>
        <v>0</v>
      </c>
      <c r="O570" s="4">
        <f>IF(Table13[[#This Row],[Sex]]="male",1,0)</f>
        <v>1</v>
      </c>
      <c r="P570" s="4">
        <v>1</v>
      </c>
      <c r="AC570" s="12">
        <f>SUMPRODUCT(Table13[[#This Row],[SibSp]:[Ones]],$R$4:$AA$4)</f>
        <v>0.1478952387200293</v>
      </c>
      <c r="AD570" s="11">
        <f>(AC570-Table13[[#This Row],[Survived]])^2</f>
        <v>2.1873001636054452E-2</v>
      </c>
      <c r="AE570" s="11"/>
    </row>
    <row r="571" spans="1:31" x14ac:dyDescent="0.25">
      <c r="A571" s="4">
        <v>0</v>
      </c>
      <c r="B571" s="4" t="s">
        <v>9</v>
      </c>
      <c r="C571" s="4">
        <v>3</v>
      </c>
      <c r="D571" s="4" t="s">
        <v>8</v>
      </c>
      <c r="E571" s="4">
        <v>19</v>
      </c>
      <c r="F571" s="5">
        <v>7.65</v>
      </c>
      <c r="G571" s="4">
        <v>0</v>
      </c>
      <c r="H571" s="4">
        <v>0</v>
      </c>
      <c r="I571" s="11">
        <f>Table13[[#This Row],[Age]]/$E$1</f>
        <v>0.23749999999999999</v>
      </c>
      <c r="J571" s="11">
        <f>LOG10(Table13[[#This Row],[Fare]]+1)</f>
        <v>0.93701610746481423</v>
      </c>
      <c r="K571" s="4">
        <f>IF(Table13[[#This Row],[Pclass]]=1,1,0)</f>
        <v>0</v>
      </c>
      <c r="L571" s="4">
        <f>IF(Table13[[#This Row],[Pclass]]=2,1,0)</f>
        <v>0</v>
      </c>
      <c r="M571" s="4">
        <f>IF(Table13[[#This Row],[Embarked]]="S",1,0)</f>
        <v>1</v>
      </c>
      <c r="N571" s="4">
        <f>IF(Table13[[#This Row],[Embarked]]="C",1,0)</f>
        <v>0</v>
      </c>
      <c r="O571" s="4">
        <f>IF(Table13[[#This Row],[Sex]]="male",1,0)</f>
        <v>1</v>
      </c>
      <c r="P571" s="4">
        <v>1</v>
      </c>
      <c r="AC571" s="12">
        <f>SUMPRODUCT(Table13[[#This Row],[SibSp]:[Ones]],$R$4:$AA$4)</f>
        <v>0.16610826353137298</v>
      </c>
      <c r="AD571" s="11">
        <f>(AC571-Table13[[#This Row],[Survived]])^2</f>
        <v>2.7591955213408053E-2</v>
      </c>
      <c r="AE571" s="11"/>
    </row>
    <row r="572" spans="1:31" x14ac:dyDescent="0.25">
      <c r="A572" s="4">
        <v>1</v>
      </c>
      <c r="B572" s="4" t="s">
        <v>11</v>
      </c>
      <c r="C572" s="4">
        <v>1</v>
      </c>
      <c r="D572" s="4" t="s">
        <v>10</v>
      </c>
      <c r="E572" s="4">
        <v>38</v>
      </c>
      <c r="F572" s="5">
        <v>227.52500000000001</v>
      </c>
      <c r="G572" s="4">
        <v>0</v>
      </c>
      <c r="H572" s="4">
        <v>0</v>
      </c>
      <c r="I572" s="11">
        <f>Table13[[#This Row],[Age]]/$E$1</f>
        <v>0.47499999999999998</v>
      </c>
      <c r="J572" s="11">
        <f>LOG10(Table13[[#This Row],[Fare]]+1)</f>
        <v>2.3589337176143736</v>
      </c>
      <c r="K572" s="4">
        <f>IF(Table13[[#This Row],[Pclass]]=1,1,0)</f>
        <v>1</v>
      </c>
      <c r="L572" s="4">
        <f>IF(Table13[[#This Row],[Pclass]]=2,1,0)</f>
        <v>0</v>
      </c>
      <c r="M572" s="4">
        <f>IF(Table13[[#This Row],[Embarked]]="S",1,0)</f>
        <v>0</v>
      </c>
      <c r="N572" s="4">
        <f>IF(Table13[[#This Row],[Embarked]]="C",1,0)</f>
        <v>1</v>
      </c>
      <c r="O572" s="4">
        <f>IF(Table13[[#This Row],[Sex]]="male",1,0)</f>
        <v>0</v>
      </c>
      <c r="P572" s="4">
        <v>1</v>
      </c>
      <c r="AC572" s="12">
        <f>SUMPRODUCT(Table13[[#This Row],[SibSp]:[Ones]],$R$4:$AA$4)</f>
        <v>1.015560127506633</v>
      </c>
      <c r="AD572" s="11">
        <f>(AC572-Table13[[#This Row],[Survived]])^2</f>
        <v>2.421175680226784E-4</v>
      </c>
      <c r="AE572" s="11"/>
    </row>
    <row r="573" spans="1:31" x14ac:dyDescent="0.25">
      <c r="A573" s="4">
        <v>1</v>
      </c>
      <c r="B573" s="4" t="s">
        <v>9</v>
      </c>
      <c r="C573" s="4">
        <v>2</v>
      </c>
      <c r="D573" s="4" t="s">
        <v>10</v>
      </c>
      <c r="E573" s="4">
        <v>27</v>
      </c>
      <c r="F573" s="5">
        <v>10.5</v>
      </c>
      <c r="G573" s="4">
        <v>0</v>
      </c>
      <c r="H573" s="4">
        <v>0</v>
      </c>
      <c r="I573" s="11">
        <f>Table13[[#This Row],[Age]]/$E$1</f>
        <v>0.33750000000000002</v>
      </c>
      <c r="J573" s="11">
        <f>LOG10(Table13[[#This Row],[Fare]]+1)</f>
        <v>1.0606978403536116</v>
      </c>
      <c r="K573" s="4">
        <f>IF(Table13[[#This Row],[Pclass]]=1,1,0)</f>
        <v>0</v>
      </c>
      <c r="L573" s="4">
        <f>IF(Table13[[#This Row],[Pclass]]=2,1,0)</f>
        <v>1</v>
      </c>
      <c r="M573" s="4">
        <f>IF(Table13[[#This Row],[Embarked]]="S",1,0)</f>
        <v>1</v>
      </c>
      <c r="N573" s="4">
        <f>IF(Table13[[#This Row],[Embarked]]="C",1,0)</f>
        <v>0</v>
      </c>
      <c r="O573" s="4">
        <f>IF(Table13[[#This Row],[Sex]]="male",1,0)</f>
        <v>0</v>
      </c>
      <c r="P573" s="4">
        <v>1</v>
      </c>
      <c r="AC573" s="12">
        <f>SUMPRODUCT(Table13[[#This Row],[SibSp]:[Ones]],$R$4:$AA$4)</f>
        <v>0.78683017862911975</v>
      </c>
      <c r="AD573" s="11">
        <f>(AC573-Table13[[#This Row],[Survived]])^2</f>
        <v>4.5441372743292997E-2</v>
      </c>
      <c r="AE573" s="11"/>
    </row>
    <row r="574" spans="1:31" x14ac:dyDescent="0.25">
      <c r="A574" s="4">
        <v>0</v>
      </c>
      <c r="B574" s="4" t="s">
        <v>9</v>
      </c>
      <c r="C574" s="4">
        <v>3</v>
      </c>
      <c r="D574" s="4" t="s">
        <v>8</v>
      </c>
      <c r="E574" s="4">
        <v>33</v>
      </c>
      <c r="F574" s="5">
        <v>7.7750000000000004</v>
      </c>
      <c r="G574" s="4">
        <v>0</v>
      </c>
      <c r="H574" s="4">
        <v>0</v>
      </c>
      <c r="I574" s="11">
        <f>Table13[[#This Row],[Age]]/$E$1</f>
        <v>0.41249999999999998</v>
      </c>
      <c r="J574" s="11">
        <f>LOG10(Table13[[#This Row],[Fare]]+1)</f>
        <v>0.94324712513786169</v>
      </c>
      <c r="K574" s="4">
        <f>IF(Table13[[#This Row],[Pclass]]=1,1,0)</f>
        <v>0</v>
      </c>
      <c r="L574" s="4">
        <f>IF(Table13[[#This Row],[Pclass]]=2,1,0)</f>
        <v>0</v>
      </c>
      <c r="M574" s="4">
        <f>IF(Table13[[#This Row],[Embarked]]="S",1,0)</f>
        <v>1</v>
      </c>
      <c r="N574" s="4">
        <f>IF(Table13[[#This Row],[Embarked]]="C",1,0)</f>
        <v>0</v>
      </c>
      <c r="O574" s="4">
        <f>IF(Table13[[#This Row],[Sex]]="male",1,0)</f>
        <v>1</v>
      </c>
      <c r="P574" s="4">
        <v>1</v>
      </c>
      <c r="AC574" s="12">
        <f>SUMPRODUCT(Table13[[#This Row],[SibSp]:[Ones]],$R$4:$AA$4)</f>
        <v>7.6792791770765256E-2</v>
      </c>
      <c r="AD574" s="11">
        <f>(AC574-Table13[[#This Row],[Survived]])^2</f>
        <v>5.8971328679481121E-3</v>
      </c>
      <c r="AE574" s="11"/>
    </row>
    <row r="575" spans="1:31" x14ac:dyDescent="0.25">
      <c r="A575" s="4">
        <v>1</v>
      </c>
      <c r="B575" s="4" t="s">
        <v>9</v>
      </c>
      <c r="C575" s="4">
        <v>2</v>
      </c>
      <c r="D575" s="4" t="s">
        <v>10</v>
      </c>
      <c r="E575" s="4">
        <v>6</v>
      </c>
      <c r="F575" s="5">
        <v>33</v>
      </c>
      <c r="G575" s="4">
        <v>0</v>
      </c>
      <c r="H575" s="4">
        <v>1</v>
      </c>
      <c r="I575" s="11">
        <f>Table13[[#This Row],[Age]]/$E$1</f>
        <v>7.4999999999999997E-2</v>
      </c>
      <c r="J575" s="11">
        <f>LOG10(Table13[[#This Row],[Fare]]+1)</f>
        <v>1.5314789170422551</v>
      </c>
      <c r="K575" s="4">
        <f>IF(Table13[[#This Row],[Pclass]]=1,1,0)</f>
        <v>0</v>
      </c>
      <c r="L575" s="4">
        <f>IF(Table13[[#This Row],[Pclass]]=2,1,0)</f>
        <v>1</v>
      </c>
      <c r="M575" s="4">
        <f>IF(Table13[[#This Row],[Embarked]]="S",1,0)</f>
        <v>1</v>
      </c>
      <c r="N575" s="4">
        <f>IF(Table13[[#This Row],[Embarked]]="C",1,0)</f>
        <v>0</v>
      </c>
      <c r="O575" s="4">
        <f>IF(Table13[[#This Row],[Sex]]="male",1,0)</f>
        <v>0</v>
      </c>
      <c r="P575" s="4">
        <v>1</v>
      </c>
      <c r="AC575" s="12">
        <f>SUMPRODUCT(Table13[[#This Row],[SibSp]:[Ones]],$R$4:$AA$4)</f>
        <v>0.93028132937865848</v>
      </c>
      <c r="AD575" s="11">
        <f>(AC575-Table13[[#This Row],[Survived]])^2</f>
        <v>4.8606930332071091E-3</v>
      </c>
      <c r="AE575" s="11"/>
    </row>
    <row r="576" spans="1:31" x14ac:dyDescent="0.25">
      <c r="A576" s="4">
        <v>0</v>
      </c>
      <c r="B576" s="4" t="s">
        <v>9</v>
      </c>
      <c r="C576" s="4">
        <v>3</v>
      </c>
      <c r="D576" s="4" t="s">
        <v>8</v>
      </c>
      <c r="E576" s="4">
        <v>17</v>
      </c>
      <c r="F576" s="5">
        <v>7.0541999999999998</v>
      </c>
      <c r="G576" s="4">
        <v>1</v>
      </c>
      <c r="H576" s="4">
        <v>0</v>
      </c>
      <c r="I576" s="11">
        <f>Table13[[#This Row],[Age]]/$E$1</f>
        <v>0.21249999999999999</v>
      </c>
      <c r="J576" s="11">
        <f>LOG10(Table13[[#This Row],[Fare]]+1)</f>
        <v>0.90602240970373726</v>
      </c>
      <c r="K576" s="4">
        <f>IF(Table13[[#This Row],[Pclass]]=1,1,0)</f>
        <v>0</v>
      </c>
      <c r="L576" s="4">
        <f>IF(Table13[[#This Row],[Pclass]]=2,1,0)</f>
        <v>0</v>
      </c>
      <c r="M576" s="4">
        <f>IF(Table13[[#This Row],[Embarked]]="S",1,0)</f>
        <v>1</v>
      </c>
      <c r="N576" s="4">
        <f>IF(Table13[[#This Row],[Embarked]]="C",1,0)</f>
        <v>0</v>
      </c>
      <c r="O576" s="4">
        <f>IF(Table13[[#This Row],[Sex]]="male",1,0)</f>
        <v>1</v>
      </c>
      <c r="P576" s="4">
        <v>1</v>
      </c>
      <c r="AC576" s="12">
        <f>SUMPRODUCT(Table13[[#This Row],[SibSp]:[Ones]],$R$4:$AA$4)</f>
        <v>0.12246590089128295</v>
      </c>
      <c r="AD576" s="11">
        <f>(AC576-Table13[[#This Row],[Survived]])^2</f>
        <v>1.4997896881113538E-2</v>
      </c>
      <c r="AE576" s="11"/>
    </row>
    <row r="577" spans="1:31" x14ac:dyDescent="0.25">
      <c r="A577" s="4">
        <v>0</v>
      </c>
      <c r="B577" s="4" t="s">
        <v>9</v>
      </c>
      <c r="C577" s="4">
        <v>2</v>
      </c>
      <c r="D577" s="4" t="s">
        <v>8</v>
      </c>
      <c r="E577" s="4">
        <v>34</v>
      </c>
      <c r="F577" s="5">
        <v>13</v>
      </c>
      <c r="G577" s="4">
        <v>0</v>
      </c>
      <c r="H577" s="4">
        <v>0</v>
      </c>
      <c r="I577" s="11">
        <f>Table13[[#This Row],[Age]]/$E$1</f>
        <v>0.42499999999999999</v>
      </c>
      <c r="J577" s="11">
        <f>LOG10(Table13[[#This Row],[Fare]]+1)</f>
        <v>1.146128035678238</v>
      </c>
      <c r="K577" s="4">
        <f>IF(Table13[[#This Row],[Pclass]]=1,1,0)</f>
        <v>0</v>
      </c>
      <c r="L577" s="4">
        <f>IF(Table13[[#This Row],[Pclass]]=2,1,0)</f>
        <v>1</v>
      </c>
      <c r="M577" s="4">
        <f>IF(Table13[[#This Row],[Embarked]]="S",1,0)</f>
        <v>1</v>
      </c>
      <c r="N577" s="4">
        <f>IF(Table13[[#This Row],[Embarked]]="C",1,0)</f>
        <v>0</v>
      </c>
      <c r="O577" s="4">
        <f>IF(Table13[[#This Row],[Sex]]="male",1,0)</f>
        <v>1</v>
      </c>
      <c r="P577" s="4">
        <v>1</v>
      </c>
      <c r="AC577" s="12">
        <f>SUMPRODUCT(Table13[[#This Row],[SibSp]:[Ones]],$R$4:$AA$4)</f>
        <v>0.26311995222467044</v>
      </c>
      <c r="AD577" s="11">
        <f>(AC577-Table13[[#This Row],[Survived]])^2</f>
        <v>6.9232109258712857E-2</v>
      </c>
      <c r="AE577" s="11"/>
    </row>
    <row r="578" spans="1:31" x14ac:dyDescent="0.25">
      <c r="A578" s="4">
        <v>0</v>
      </c>
      <c r="B578" s="4" t="s">
        <v>9</v>
      </c>
      <c r="C578" s="4">
        <v>2</v>
      </c>
      <c r="D578" s="4" t="s">
        <v>8</v>
      </c>
      <c r="E578" s="4">
        <v>50</v>
      </c>
      <c r="F578" s="5">
        <v>13</v>
      </c>
      <c r="G578" s="4">
        <v>0</v>
      </c>
      <c r="H578" s="4">
        <v>0</v>
      </c>
      <c r="I578" s="11">
        <f>Table13[[#This Row],[Age]]/$E$1</f>
        <v>0.625</v>
      </c>
      <c r="J578" s="11">
        <f>LOG10(Table13[[#This Row],[Fare]]+1)</f>
        <v>1.146128035678238</v>
      </c>
      <c r="K578" s="4">
        <f>IF(Table13[[#This Row],[Pclass]]=1,1,0)</f>
        <v>0</v>
      </c>
      <c r="L578" s="4">
        <f>IF(Table13[[#This Row],[Pclass]]=2,1,0)</f>
        <v>1</v>
      </c>
      <c r="M578" s="4">
        <f>IF(Table13[[#This Row],[Embarked]]="S",1,0)</f>
        <v>1</v>
      </c>
      <c r="N578" s="4">
        <f>IF(Table13[[#This Row],[Embarked]]="C",1,0)</f>
        <v>0</v>
      </c>
      <c r="O578" s="4">
        <f>IF(Table13[[#This Row],[Sex]]="male",1,0)</f>
        <v>1</v>
      </c>
      <c r="P578" s="4">
        <v>1</v>
      </c>
      <c r="AC578" s="12">
        <f>SUMPRODUCT(Table13[[#This Row],[SibSp]:[Ones]],$R$4:$AA$4)</f>
        <v>0.16069798466498941</v>
      </c>
      <c r="AD578" s="11">
        <f>(AC578-Table13[[#This Row],[Survived]])^2</f>
        <v>2.5823842275389173E-2</v>
      </c>
      <c r="AE578" s="11"/>
    </row>
    <row r="579" spans="1:31" x14ac:dyDescent="0.25">
      <c r="A579" s="4">
        <v>1</v>
      </c>
      <c r="B579" s="4" t="s">
        <v>9</v>
      </c>
      <c r="C579" s="4">
        <v>1</v>
      </c>
      <c r="D579" s="4" t="s">
        <v>8</v>
      </c>
      <c r="E579" s="4">
        <v>27</v>
      </c>
      <c r="F579" s="5">
        <v>53.1</v>
      </c>
      <c r="G579" s="4">
        <v>1</v>
      </c>
      <c r="H579" s="4">
        <v>0</v>
      </c>
      <c r="I579" s="11">
        <f>Table13[[#This Row],[Age]]/$E$1</f>
        <v>0.33750000000000002</v>
      </c>
      <c r="J579" s="11">
        <f>LOG10(Table13[[#This Row],[Fare]]+1)</f>
        <v>1.7331972651065695</v>
      </c>
      <c r="K579" s="4">
        <f>IF(Table13[[#This Row],[Pclass]]=1,1,0)</f>
        <v>1</v>
      </c>
      <c r="L579" s="4">
        <f>IF(Table13[[#This Row],[Pclass]]=2,1,0)</f>
        <v>0</v>
      </c>
      <c r="M579" s="4">
        <f>IF(Table13[[#This Row],[Embarked]]="S",1,0)</f>
        <v>1</v>
      </c>
      <c r="N579" s="4">
        <f>IF(Table13[[#This Row],[Embarked]]="C",1,0)</f>
        <v>0</v>
      </c>
      <c r="O579" s="4">
        <f>IF(Table13[[#This Row],[Sex]]="male",1,0)</f>
        <v>1</v>
      </c>
      <c r="P579" s="4">
        <v>1</v>
      </c>
      <c r="AC579" s="12">
        <f>SUMPRODUCT(Table13[[#This Row],[SibSp]:[Ones]],$R$4:$AA$4)</f>
        <v>0.45137699584290092</v>
      </c>
      <c r="AD579" s="11">
        <f>(AC579-Table13[[#This Row],[Survived]])^2</f>
        <v>0.30098720069036033</v>
      </c>
      <c r="AE579" s="11"/>
    </row>
    <row r="580" spans="1:31" x14ac:dyDescent="0.25">
      <c r="A580" s="4">
        <v>0</v>
      </c>
      <c r="B580" s="4" t="s">
        <v>9</v>
      </c>
      <c r="C580" s="4">
        <v>3</v>
      </c>
      <c r="D580" s="4" t="s">
        <v>8</v>
      </c>
      <c r="E580" s="4">
        <v>20</v>
      </c>
      <c r="F580" s="5">
        <v>8.6624999999999996</v>
      </c>
      <c r="G580" s="4">
        <v>0</v>
      </c>
      <c r="H580" s="4">
        <v>0</v>
      </c>
      <c r="I580" s="11">
        <f>Table13[[#This Row],[Age]]/$E$1</f>
        <v>0.25</v>
      </c>
      <c r="J580" s="11">
        <f>LOG10(Table13[[#This Row],[Fare]]+1)</f>
        <v>0.98508950692638131</v>
      </c>
      <c r="K580" s="4">
        <f>IF(Table13[[#This Row],[Pclass]]=1,1,0)</f>
        <v>0</v>
      </c>
      <c r="L580" s="4">
        <f>IF(Table13[[#This Row],[Pclass]]=2,1,0)</f>
        <v>0</v>
      </c>
      <c r="M580" s="4">
        <f>IF(Table13[[#This Row],[Embarked]]="S",1,0)</f>
        <v>1</v>
      </c>
      <c r="N580" s="4">
        <f>IF(Table13[[#This Row],[Embarked]]="C",1,0)</f>
        <v>0</v>
      </c>
      <c r="O580" s="4">
        <f>IF(Table13[[#This Row],[Sex]]="male",1,0)</f>
        <v>1</v>
      </c>
      <c r="P580" s="4">
        <v>1</v>
      </c>
      <c r="AC580" s="12">
        <f>SUMPRODUCT(Table13[[#This Row],[SibSp]:[Ones]],$R$4:$AA$4)</f>
        <v>0.16205037421427304</v>
      </c>
      <c r="AD580" s="11">
        <f>(AC580-Table13[[#This Row],[Survived]])^2</f>
        <v>2.6260323782985928E-2</v>
      </c>
      <c r="AE580" s="11"/>
    </row>
    <row r="581" spans="1:31" x14ac:dyDescent="0.25">
      <c r="A581" s="4">
        <v>1</v>
      </c>
      <c r="B581" s="4" t="s">
        <v>9</v>
      </c>
      <c r="C581" s="4">
        <v>2</v>
      </c>
      <c r="D581" s="4" t="s">
        <v>10</v>
      </c>
      <c r="E581" s="4">
        <v>30</v>
      </c>
      <c r="F581" s="5">
        <v>21</v>
      </c>
      <c r="G581" s="4">
        <v>3</v>
      </c>
      <c r="H581" s="4">
        <v>0</v>
      </c>
      <c r="I581" s="11">
        <f>Table13[[#This Row],[Age]]/$E$1</f>
        <v>0.375</v>
      </c>
      <c r="J581" s="11">
        <f>LOG10(Table13[[#This Row],[Fare]]+1)</f>
        <v>1.3424226808222062</v>
      </c>
      <c r="K581" s="4">
        <f>IF(Table13[[#This Row],[Pclass]]=1,1,0)</f>
        <v>0</v>
      </c>
      <c r="L581" s="4">
        <f>IF(Table13[[#This Row],[Pclass]]=2,1,0)</f>
        <v>1</v>
      </c>
      <c r="M581" s="4">
        <f>IF(Table13[[#This Row],[Embarked]]="S",1,0)</f>
        <v>1</v>
      </c>
      <c r="N581" s="4">
        <f>IF(Table13[[#This Row],[Embarked]]="C",1,0)</f>
        <v>0</v>
      </c>
      <c r="O581" s="4">
        <f>IF(Table13[[#This Row],[Sex]]="male",1,0)</f>
        <v>0</v>
      </c>
      <c r="P581" s="4">
        <v>1</v>
      </c>
      <c r="AC581" s="12">
        <f>SUMPRODUCT(Table13[[#This Row],[SibSp]:[Ones]],$R$4:$AA$4)</f>
        <v>0.61655691111804567</v>
      </c>
      <c r="AD581" s="11">
        <f>(AC581-Table13[[#This Row],[Survived]])^2</f>
        <v>0.14702860241133434</v>
      </c>
      <c r="AE581" s="11"/>
    </row>
    <row r="582" spans="1:31" x14ac:dyDescent="0.25">
      <c r="A582" s="4">
        <v>0</v>
      </c>
      <c r="B582" s="4" t="s">
        <v>9</v>
      </c>
      <c r="C582" s="4">
        <v>2</v>
      </c>
      <c r="D582" s="4" t="s">
        <v>8</v>
      </c>
      <c r="E582" s="4">
        <v>25</v>
      </c>
      <c r="F582" s="5">
        <v>26</v>
      </c>
      <c r="G582" s="4">
        <v>1</v>
      </c>
      <c r="H582" s="4">
        <v>0</v>
      </c>
      <c r="I582" s="11">
        <f>Table13[[#This Row],[Age]]/$E$1</f>
        <v>0.3125</v>
      </c>
      <c r="J582" s="11">
        <f>LOG10(Table13[[#This Row],[Fare]]+1)</f>
        <v>1.4313637641589874</v>
      </c>
      <c r="K582" s="4">
        <f>IF(Table13[[#This Row],[Pclass]]=1,1,0)</f>
        <v>0</v>
      </c>
      <c r="L582" s="4">
        <f>IF(Table13[[#This Row],[Pclass]]=2,1,0)</f>
        <v>1</v>
      </c>
      <c r="M582" s="4">
        <f>IF(Table13[[#This Row],[Embarked]]="S",1,0)</f>
        <v>1</v>
      </c>
      <c r="N582" s="4">
        <f>IF(Table13[[#This Row],[Embarked]]="C",1,0)</f>
        <v>0</v>
      </c>
      <c r="O582" s="4">
        <f>IF(Table13[[#This Row],[Sex]]="male",1,0)</f>
        <v>1</v>
      </c>
      <c r="P582" s="4">
        <v>1</v>
      </c>
      <c r="AC582" s="12">
        <f>SUMPRODUCT(Table13[[#This Row],[SibSp]:[Ones]],$R$4:$AA$4)</f>
        <v>0.27970276284535989</v>
      </c>
      <c r="AD582" s="11">
        <f>(AC582-Table13[[#This Row],[Survived]])^2</f>
        <v>7.8233635543327629E-2</v>
      </c>
      <c r="AE582" s="11"/>
    </row>
    <row r="583" spans="1:31" x14ac:dyDescent="0.25">
      <c r="A583" s="4">
        <v>0</v>
      </c>
      <c r="B583" s="4" t="s">
        <v>9</v>
      </c>
      <c r="C583" s="4">
        <v>3</v>
      </c>
      <c r="D583" s="4" t="s">
        <v>10</v>
      </c>
      <c r="E583" s="4">
        <v>25</v>
      </c>
      <c r="F583" s="5">
        <v>7.9249999999999998</v>
      </c>
      <c r="G583" s="4">
        <v>1</v>
      </c>
      <c r="H583" s="4">
        <v>0</v>
      </c>
      <c r="I583" s="11">
        <f>Table13[[#This Row],[Age]]/$E$1</f>
        <v>0.3125</v>
      </c>
      <c r="J583" s="11">
        <f>LOG10(Table13[[#This Row],[Fare]]+1)</f>
        <v>0.95060822478423079</v>
      </c>
      <c r="K583" s="4">
        <f>IF(Table13[[#This Row],[Pclass]]=1,1,0)</f>
        <v>0</v>
      </c>
      <c r="L583" s="4">
        <f>IF(Table13[[#This Row],[Pclass]]=2,1,0)</f>
        <v>0</v>
      </c>
      <c r="M583" s="4">
        <f>IF(Table13[[#This Row],[Embarked]]="S",1,0)</f>
        <v>1</v>
      </c>
      <c r="N583" s="4">
        <f>IF(Table13[[#This Row],[Embarked]]="C",1,0)</f>
        <v>0</v>
      </c>
      <c r="O583" s="4">
        <f>IF(Table13[[#This Row],[Sex]]="male",1,0)</f>
        <v>0</v>
      </c>
      <c r="P583" s="4">
        <v>1</v>
      </c>
      <c r="AC583" s="12">
        <f>SUMPRODUCT(Table13[[#This Row],[SibSp]:[Ones]],$R$4:$AA$4)</f>
        <v>0.55649355745266704</v>
      </c>
      <c r="AD583" s="11">
        <f>(AC583-Table13[[#This Row],[Survived]])^2</f>
        <v>0.30968507948632484</v>
      </c>
      <c r="AE583" s="11"/>
    </row>
    <row r="584" spans="1:31" x14ac:dyDescent="0.25">
      <c r="A584" s="4">
        <v>1</v>
      </c>
      <c r="B584" s="4" t="s">
        <v>9</v>
      </c>
      <c r="C584" s="4">
        <v>1</v>
      </c>
      <c r="D584" s="4" t="s">
        <v>10</v>
      </c>
      <c r="E584" s="4">
        <v>29</v>
      </c>
      <c r="F584" s="5">
        <v>211.33750000000001</v>
      </c>
      <c r="G584" s="4">
        <v>0</v>
      </c>
      <c r="H584" s="4">
        <v>0</v>
      </c>
      <c r="I584" s="11">
        <f>Table13[[#This Row],[Age]]/$E$1</f>
        <v>0.36249999999999999</v>
      </c>
      <c r="J584" s="11">
        <f>LOG10(Table13[[#This Row],[Fare]]+1)</f>
        <v>2.3270266997942759</v>
      </c>
      <c r="K584" s="4">
        <f>IF(Table13[[#This Row],[Pclass]]=1,1,0)</f>
        <v>1</v>
      </c>
      <c r="L584" s="4">
        <f>IF(Table13[[#This Row],[Pclass]]=2,1,0)</f>
        <v>0</v>
      </c>
      <c r="M584" s="4">
        <f>IF(Table13[[#This Row],[Embarked]]="S",1,0)</f>
        <v>1</v>
      </c>
      <c r="N584" s="4">
        <f>IF(Table13[[#This Row],[Embarked]]="C",1,0)</f>
        <v>0</v>
      </c>
      <c r="O584" s="4">
        <f>IF(Table13[[#This Row],[Sex]]="male",1,0)</f>
        <v>0</v>
      </c>
      <c r="P584" s="4">
        <v>1</v>
      </c>
      <c r="AC584" s="12">
        <f>SUMPRODUCT(Table13[[#This Row],[SibSp]:[Ones]],$R$4:$AA$4)</f>
        <v>1.005521663030434</v>
      </c>
      <c r="AD584" s="11">
        <f>(AC584-Table13[[#This Row],[Survived]])^2</f>
        <v>3.0488762621661571E-5</v>
      </c>
      <c r="AE584" s="11"/>
    </row>
    <row r="585" spans="1:31" x14ac:dyDescent="0.25">
      <c r="A585" s="4">
        <v>0</v>
      </c>
      <c r="B585" s="4" t="s">
        <v>11</v>
      </c>
      <c r="C585" s="4">
        <v>3</v>
      </c>
      <c r="D585" s="4" t="s">
        <v>8</v>
      </c>
      <c r="E585" s="4">
        <v>11</v>
      </c>
      <c r="F585" s="5">
        <v>18.787500000000001</v>
      </c>
      <c r="G585" s="4">
        <v>0</v>
      </c>
      <c r="H585" s="4">
        <v>0</v>
      </c>
      <c r="I585" s="11">
        <f>Table13[[#This Row],[Age]]/$E$1</f>
        <v>0.13750000000000001</v>
      </c>
      <c r="J585" s="11">
        <f>LOG10(Table13[[#This Row],[Fare]]+1)</f>
        <v>1.2963909278704124</v>
      </c>
      <c r="K585" s="4">
        <f>IF(Table13[[#This Row],[Pclass]]=1,1,0)</f>
        <v>0</v>
      </c>
      <c r="L585" s="4">
        <f>IF(Table13[[#This Row],[Pclass]]=2,1,0)</f>
        <v>0</v>
      </c>
      <c r="M585" s="4">
        <f>IF(Table13[[#This Row],[Embarked]]="S",1,0)</f>
        <v>0</v>
      </c>
      <c r="N585" s="4">
        <f>IF(Table13[[#This Row],[Embarked]]="C",1,0)</f>
        <v>1</v>
      </c>
      <c r="O585" s="4">
        <f>IF(Table13[[#This Row],[Sex]]="male",1,0)</f>
        <v>1</v>
      </c>
      <c r="P585" s="4">
        <v>1</v>
      </c>
      <c r="AC585" s="12">
        <f>SUMPRODUCT(Table13[[#This Row],[SibSp]:[Ones]],$R$4:$AA$4)</f>
        <v>0.3009334797321509</v>
      </c>
      <c r="AD585" s="11">
        <f>(AC585-Table13[[#This Row],[Survived]])^2</f>
        <v>9.0560959223700874E-2</v>
      </c>
      <c r="AE585" s="11"/>
    </row>
    <row r="586" spans="1:31" x14ac:dyDescent="0.25">
      <c r="A586" s="4">
        <v>0</v>
      </c>
      <c r="B586" s="4" t="s">
        <v>9</v>
      </c>
      <c r="C586" s="4">
        <v>2</v>
      </c>
      <c r="D586" s="4" t="s">
        <v>8</v>
      </c>
      <c r="E586" s="4">
        <v>23</v>
      </c>
      <c r="F586" s="5">
        <v>13</v>
      </c>
      <c r="G586" s="4">
        <v>0</v>
      </c>
      <c r="H586" s="4">
        <v>0</v>
      </c>
      <c r="I586" s="11">
        <f>Table13[[#This Row],[Age]]/$E$1</f>
        <v>0.28749999999999998</v>
      </c>
      <c r="J586" s="11">
        <f>LOG10(Table13[[#This Row],[Fare]]+1)</f>
        <v>1.146128035678238</v>
      </c>
      <c r="K586" s="4">
        <f>IF(Table13[[#This Row],[Pclass]]=1,1,0)</f>
        <v>0</v>
      </c>
      <c r="L586" s="4">
        <f>IF(Table13[[#This Row],[Pclass]]=2,1,0)</f>
        <v>1</v>
      </c>
      <c r="M586" s="4">
        <f>IF(Table13[[#This Row],[Embarked]]="S",1,0)</f>
        <v>1</v>
      </c>
      <c r="N586" s="4">
        <f>IF(Table13[[#This Row],[Embarked]]="C",1,0)</f>
        <v>0</v>
      </c>
      <c r="O586" s="4">
        <f>IF(Table13[[#This Row],[Sex]]="male",1,0)</f>
        <v>1</v>
      </c>
      <c r="P586" s="4">
        <v>1</v>
      </c>
      <c r="AC586" s="12">
        <f>SUMPRODUCT(Table13[[#This Row],[SibSp]:[Ones]],$R$4:$AA$4)</f>
        <v>0.33353505492195107</v>
      </c>
      <c r="AD586" s="11">
        <f>(AC586-Table13[[#This Row],[Survived]])^2</f>
        <v>0.11124563286178892</v>
      </c>
      <c r="AE586" s="11"/>
    </row>
    <row r="587" spans="1:31" x14ac:dyDescent="0.25">
      <c r="A587" s="4">
        <v>0</v>
      </c>
      <c r="B587" s="4" t="s">
        <v>9</v>
      </c>
      <c r="C587" s="4">
        <v>2</v>
      </c>
      <c r="D587" s="4" t="s">
        <v>8</v>
      </c>
      <c r="E587" s="4">
        <v>23</v>
      </c>
      <c r="F587" s="5">
        <v>13</v>
      </c>
      <c r="G587" s="4">
        <v>0</v>
      </c>
      <c r="H587" s="4">
        <v>0</v>
      </c>
      <c r="I587" s="11">
        <f>Table13[[#This Row],[Age]]/$E$1</f>
        <v>0.28749999999999998</v>
      </c>
      <c r="J587" s="11">
        <f>LOG10(Table13[[#This Row],[Fare]]+1)</f>
        <v>1.146128035678238</v>
      </c>
      <c r="K587" s="4">
        <f>IF(Table13[[#This Row],[Pclass]]=1,1,0)</f>
        <v>0</v>
      </c>
      <c r="L587" s="4">
        <f>IF(Table13[[#This Row],[Pclass]]=2,1,0)</f>
        <v>1</v>
      </c>
      <c r="M587" s="4">
        <f>IF(Table13[[#This Row],[Embarked]]="S",1,0)</f>
        <v>1</v>
      </c>
      <c r="N587" s="4">
        <f>IF(Table13[[#This Row],[Embarked]]="C",1,0)</f>
        <v>0</v>
      </c>
      <c r="O587" s="4">
        <f>IF(Table13[[#This Row],[Sex]]="male",1,0)</f>
        <v>1</v>
      </c>
      <c r="P587" s="4">
        <v>1</v>
      </c>
      <c r="AC587" s="12">
        <f>SUMPRODUCT(Table13[[#This Row],[SibSp]:[Ones]],$R$4:$AA$4)</f>
        <v>0.33353505492195107</v>
      </c>
      <c r="AD587" s="11">
        <f>(AC587-Table13[[#This Row],[Survived]])^2</f>
        <v>0.11124563286178892</v>
      </c>
      <c r="AE587" s="11"/>
    </row>
    <row r="588" spans="1:31" x14ac:dyDescent="0.25">
      <c r="A588" s="4">
        <v>0</v>
      </c>
      <c r="B588" s="4" t="s">
        <v>9</v>
      </c>
      <c r="C588" s="4">
        <v>3</v>
      </c>
      <c r="D588" s="4" t="s">
        <v>8</v>
      </c>
      <c r="E588" s="4">
        <v>28.5</v>
      </c>
      <c r="F588" s="5">
        <v>16.100000000000001</v>
      </c>
      <c r="G588" s="4">
        <v>0</v>
      </c>
      <c r="H588" s="4">
        <v>0</v>
      </c>
      <c r="I588" s="11">
        <f>Table13[[#This Row],[Age]]/$E$1</f>
        <v>0.35625000000000001</v>
      </c>
      <c r="J588" s="11">
        <f>LOG10(Table13[[#This Row],[Fare]]+1)</f>
        <v>1.2329961103921538</v>
      </c>
      <c r="K588" s="4">
        <f>IF(Table13[[#This Row],[Pclass]]=1,1,0)</f>
        <v>0</v>
      </c>
      <c r="L588" s="4">
        <f>IF(Table13[[#This Row],[Pclass]]=2,1,0)</f>
        <v>0</v>
      </c>
      <c r="M588" s="4">
        <f>IF(Table13[[#This Row],[Embarked]]="S",1,0)</f>
        <v>1</v>
      </c>
      <c r="N588" s="4">
        <f>IF(Table13[[#This Row],[Embarked]]="C",1,0)</f>
        <v>0</v>
      </c>
      <c r="O588" s="4">
        <f>IF(Table13[[#This Row],[Sex]]="male",1,0)</f>
        <v>1</v>
      </c>
      <c r="P588" s="4">
        <v>1</v>
      </c>
      <c r="AC588" s="12">
        <f>SUMPRODUCT(Table13[[#This Row],[SibSp]:[Ones]],$R$4:$AA$4)</f>
        <v>0.11972366319363337</v>
      </c>
      <c r="AD588" s="11">
        <f>(AC588-Table13[[#This Row],[Survived]])^2</f>
        <v>1.4333755528502561E-2</v>
      </c>
      <c r="AE588" s="11"/>
    </row>
    <row r="589" spans="1:31" x14ac:dyDescent="0.25">
      <c r="A589" s="4">
        <v>0</v>
      </c>
      <c r="B589" s="4" t="s">
        <v>9</v>
      </c>
      <c r="C589" s="4">
        <v>3</v>
      </c>
      <c r="D589" s="4" t="s">
        <v>10</v>
      </c>
      <c r="E589" s="4">
        <v>48</v>
      </c>
      <c r="F589" s="5">
        <v>34.375</v>
      </c>
      <c r="G589" s="4">
        <v>1</v>
      </c>
      <c r="H589" s="4">
        <v>3</v>
      </c>
      <c r="I589" s="11">
        <f>Table13[[#This Row],[Age]]/$E$1</f>
        <v>0.6</v>
      </c>
      <c r="J589" s="11">
        <f>LOG10(Table13[[#This Row],[Fare]]+1)</f>
        <v>1.5486964485323467</v>
      </c>
      <c r="K589" s="4">
        <f>IF(Table13[[#This Row],[Pclass]]=1,1,0)</f>
        <v>0</v>
      </c>
      <c r="L589" s="4">
        <f>IF(Table13[[#This Row],[Pclass]]=2,1,0)</f>
        <v>0</v>
      </c>
      <c r="M589" s="4">
        <f>IF(Table13[[#This Row],[Embarked]]="S",1,0)</f>
        <v>1</v>
      </c>
      <c r="N589" s="4">
        <f>IF(Table13[[#This Row],[Embarked]]="C",1,0)</f>
        <v>0</v>
      </c>
      <c r="O589" s="4">
        <f>IF(Table13[[#This Row],[Sex]]="male",1,0)</f>
        <v>0</v>
      </c>
      <c r="P589" s="4">
        <v>1</v>
      </c>
      <c r="AC589" s="12">
        <f>SUMPRODUCT(Table13[[#This Row],[SibSp]:[Ones]],$R$4:$AA$4)</f>
        <v>0.39663560428501182</v>
      </c>
      <c r="AD589" s="11">
        <f>(AC589-Table13[[#This Row],[Survived]])^2</f>
        <v>0.15731980258653649</v>
      </c>
      <c r="AE589" s="11"/>
    </row>
    <row r="590" spans="1:31" x14ac:dyDescent="0.25">
      <c r="A590" s="4">
        <v>1</v>
      </c>
      <c r="B590" s="4" t="s">
        <v>11</v>
      </c>
      <c r="C590" s="4">
        <v>1</v>
      </c>
      <c r="D590" s="4" t="s">
        <v>8</v>
      </c>
      <c r="E590" s="4">
        <v>35</v>
      </c>
      <c r="F590" s="5">
        <v>512.32920000000001</v>
      </c>
      <c r="G590" s="4">
        <v>0</v>
      </c>
      <c r="H590" s="4">
        <v>0</v>
      </c>
      <c r="I590" s="11">
        <f>Table13[[#This Row],[Age]]/$E$1</f>
        <v>0.4375</v>
      </c>
      <c r="J590" s="11">
        <f>LOG10(Table13[[#This Row],[Fare]]+1)</f>
        <v>2.7103959691861146</v>
      </c>
      <c r="K590" s="4">
        <f>IF(Table13[[#This Row],[Pclass]]=1,1,0)</f>
        <v>1</v>
      </c>
      <c r="L590" s="4">
        <f>IF(Table13[[#This Row],[Pclass]]=2,1,0)</f>
        <v>0</v>
      </c>
      <c r="M590" s="4">
        <f>IF(Table13[[#This Row],[Embarked]]="S",1,0)</f>
        <v>0</v>
      </c>
      <c r="N590" s="4">
        <f>IF(Table13[[#This Row],[Embarked]]="C",1,0)</f>
        <v>1</v>
      </c>
      <c r="O590" s="4">
        <f>IF(Table13[[#This Row],[Sex]]="male",1,0)</f>
        <v>1</v>
      </c>
      <c r="P590" s="4">
        <v>1</v>
      </c>
      <c r="AC590" s="12">
        <f>SUMPRODUCT(Table13[[#This Row],[SibSp]:[Ones]],$R$4:$AA$4)</f>
        <v>0.56883217023973565</v>
      </c>
      <c r="AD590" s="11">
        <f>(AC590-Table13[[#This Row],[Survived]])^2</f>
        <v>0.18590569742017629</v>
      </c>
      <c r="AE590" s="11"/>
    </row>
    <row r="591" spans="1:31" x14ac:dyDescent="0.25">
      <c r="A591" s="4">
        <v>0</v>
      </c>
      <c r="B591" s="4" t="s">
        <v>9</v>
      </c>
      <c r="C591" s="4">
        <v>1</v>
      </c>
      <c r="D591" s="4" t="s">
        <v>8</v>
      </c>
      <c r="E591" s="4">
        <v>36</v>
      </c>
      <c r="F591" s="5">
        <v>78.849999999999994</v>
      </c>
      <c r="G591" s="4">
        <v>1</v>
      </c>
      <c r="H591" s="4">
        <v>0</v>
      </c>
      <c r="I591" s="11">
        <f>Table13[[#This Row],[Age]]/$E$1</f>
        <v>0.45</v>
      </c>
      <c r="J591" s="11">
        <f>LOG10(Table13[[#This Row],[Fare]]+1)</f>
        <v>1.9022749204745018</v>
      </c>
      <c r="K591" s="4">
        <f>IF(Table13[[#This Row],[Pclass]]=1,1,0)</f>
        <v>1</v>
      </c>
      <c r="L591" s="4">
        <f>IF(Table13[[#This Row],[Pclass]]=2,1,0)</f>
        <v>0</v>
      </c>
      <c r="M591" s="4">
        <f>IF(Table13[[#This Row],[Embarked]]="S",1,0)</f>
        <v>1</v>
      </c>
      <c r="N591" s="4">
        <f>IF(Table13[[#This Row],[Embarked]]="C",1,0)</f>
        <v>0</v>
      </c>
      <c r="O591" s="4">
        <f>IF(Table13[[#This Row],[Sex]]="male",1,0)</f>
        <v>1</v>
      </c>
      <c r="P591" s="4">
        <v>1</v>
      </c>
      <c r="AC591" s="12">
        <f>SUMPRODUCT(Table13[[#This Row],[SibSp]:[Ones]],$R$4:$AA$4)</f>
        <v>0.40200684218590155</v>
      </c>
      <c r="AD591" s="11">
        <f>(AC591-Table13[[#This Row],[Survived]])^2</f>
        <v>0.16160950116428036</v>
      </c>
      <c r="AE591" s="11"/>
    </row>
    <row r="592" spans="1:31" x14ac:dyDescent="0.25">
      <c r="A592" s="4">
        <v>1</v>
      </c>
      <c r="B592" s="4" t="s">
        <v>11</v>
      </c>
      <c r="C592" s="4">
        <v>1</v>
      </c>
      <c r="D592" s="4" t="s">
        <v>10</v>
      </c>
      <c r="E592" s="4">
        <v>21</v>
      </c>
      <c r="F592" s="5">
        <v>262.375</v>
      </c>
      <c r="G592" s="4">
        <v>2</v>
      </c>
      <c r="H592" s="4">
        <v>2</v>
      </c>
      <c r="I592" s="11">
        <f>Table13[[#This Row],[Age]]/$E$1</f>
        <v>0.26250000000000001</v>
      </c>
      <c r="J592" s="11">
        <f>LOG10(Table13[[#This Row],[Fare]]+1)</f>
        <v>2.4205745486161567</v>
      </c>
      <c r="K592" s="4">
        <f>IF(Table13[[#This Row],[Pclass]]=1,1,0)</f>
        <v>1</v>
      </c>
      <c r="L592" s="4">
        <f>IF(Table13[[#This Row],[Pclass]]=2,1,0)</f>
        <v>0</v>
      </c>
      <c r="M592" s="4">
        <f>IF(Table13[[#This Row],[Embarked]]="S",1,0)</f>
        <v>0</v>
      </c>
      <c r="N592" s="4">
        <f>IF(Table13[[#This Row],[Embarked]]="C",1,0)</f>
        <v>1</v>
      </c>
      <c r="O592" s="4">
        <f>IF(Table13[[#This Row],[Sex]]="male",1,0)</f>
        <v>0</v>
      </c>
      <c r="P592" s="4">
        <v>1</v>
      </c>
      <c r="AC592" s="12">
        <f>SUMPRODUCT(Table13[[#This Row],[SibSp]:[Ones]],$R$4:$AA$4)</f>
        <v>0.98966521760156345</v>
      </c>
      <c r="AD592" s="11">
        <f>(AC592-Table13[[#This Row],[Survived]])^2</f>
        <v>1.0680772722303389E-4</v>
      </c>
      <c r="AE592" s="11"/>
    </row>
    <row r="593" spans="1:31" x14ac:dyDescent="0.25">
      <c r="A593" s="4">
        <v>0</v>
      </c>
      <c r="B593" s="4" t="s">
        <v>9</v>
      </c>
      <c r="C593" s="4">
        <v>3</v>
      </c>
      <c r="D593" s="4" t="s">
        <v>8</v>
      </c>
      <c r="E593" s="4">
        <v>24</v>
      </c>
      <c r="F593" s="5">
        <v>16.100000000000001</v>
      </c>
      <c r="G593" s="4">
        <v>1</v>
      </c>
      <c r="H593" s="4">
        <v>0</v>
      </c>
      <c r="I593" s="11">
        <f>Table13[[#This Row],[Age]]/$E$1</f>
        <v>0.3</v>
      </c>
      <c r="J593" s="11">
        <f>LOG10(Table13[[#This Row],[Fare]]+1)</f>
        <v>1.2329961103921538</v>
      </c>
      <c r="K593" s="4">
        <f>IF(Table13[[#This Row],[Pclass]]=1,1,0)</f>
        <v>0</v>
      </c>
      <c r="L593" s="4">
        <f>IF(Table13[[#This Row],[Pclass]]=2,1,0)</f>
        <v>0</v>
      </c>
      <c r="M593" s="4">
        <f>IF(Table13[[#This Row],[Embarked]]="S",1,0)</f>
        <v>1</v>
      </c>
      <c r="N593" s="4">
        <f>IF(Table13[[#This Row],[Embarked]]="C",1,0)</f>
        <v>0</v>
      </c>
      <c r="O593" s="4">
        <f>IF(Table13[[#This Row],[Sex]]="male",1,0)</f>
        <v>1</v>
      </c>
      <c r="P593" s="4">
        <v>1</v>
      </c>
      <c r="AC593" s="12">
        <f>SUMPRODUCT(Table13[[#This Row],[SibSp]:[Ones]],$R$4:$AA$4)</f>
        <v>9.3595614780838221E-2</v>
      </c>
      <c r="AD593" s="11">
        <f>(AC593-Table13[[#This Row],[Survived]])^2</f>
        <v>8.7601391062030621E-3</v>
      </c>
      <c r="AE593" s="11"/>
    </row>
    <row r="594" spans="1:31" x14ac:dyDescent="0.25">
      <c r="A594" s="4">
        <v>1</v>
      </c>
      <c r="B594" s="4" t="s">
        <v>9</v>
      </c>
      <c r="C594" s="4">
        <v>3</v>
      </c>
      <c r="D594" s="4" t="s">
        <v>8</v>
      </c>
      <c r="E594" s="4">
        <v>31</v>
      </c>
      <c r="F594" s="5">
        <v>7.9249999999999998</v>
      </c>
      <c r="G594" s="4">
        <v>0</v>
      </c>
      <c r="H594" s="4">
        <v>0</v>
      </c>
      <c r="I594" s="11">
        <f>Table13[[#This Row],[Age]]/$E$1</f>
        <v>0.38750000000000001</v>
      </c>
      <c r="J594" s="11">
        <f>LOG10(Table13[[#This Row],[Fare]]+1)</f>
        <v>0.95060822478423079</v>
      </c>
      <c r="K594" s="4">
        <f>IF(Table13[[#This Row],[Pclass]]=1,1,0)</f>
        <v>0</v>
      </c>
      <c r="L594" s="4">
        <f>IF(Table13[[#This Row],[Pclass]]=2,1,0)</f>
        <v>0</v>
      </c>
      <c r="M594" s="4">
        <f>IF(Table13[[#This Row],[Embarked]]="S",1,0)</f>
        <v>1</v>
      </c>
      <c r="N594" s="4">
        <f>IF(Table13[[#This Row],[Embarked]]="C",1,0)</f>
        <v>0</v>
      </c>
      <c r="O594" s="4">
        <f>IF(Table13[[#This Row],[Sex]]="male",1,0)</f>
        <v>1</v>
      </c>
      <c r="P594" s="4">
        <v>1</v>
      </c>
      <c r="AC594" s="12">
        <f>SUMPRODUCT(Table13[[#This Row],[SibSp]:[Ones]],$R$4:$AA$4)</f>
        <v>8.9954376842978689E-2</v>
      </c>
      <c r="AD594" s="11">
        <f>(AC594-Table13[[#This Row],[Survived]])^2</f>
        <v>0.8281830362272512</v>
      </c>
      <c r="AE594" s="11"/>
    </row>
    <row r="595" spans="1:31" x14ac:dyDescent="0.25">
      <c r="A595" s="4">
        <v>0</v>
      </c>
      <c r="B595" s="4" t="s">
        <v>9</v>
      </c>
      <c r="C595" s="4">
        <v>1</v>
      </c>
      <c r="D595" s="4" t="s">
        <v>8</v>
      </c>
      <c r="E595" s="4">
        <v>70</v>
      </c>
      <c r="F595" s="5">
        <v>71</v>
      </c>
      <c r="G595" s="4">
        <v>1</v>
      </c>
      <c r="H595" s="4">
        <v>1</v>
      </c>
      <c r="I595" s="11">
        <f>Table13[[#This Row],[Age]]/$E$1</f>
        <v>0.875</v>
      </c>
      <c r="J595" s="11">
        <f>LOG10(Table13[[#This Row],[Fare]]+1)</f>
        <v>1.8573324964312685</v>
      </c>
      <c r="K595" s="4">
        <f>IF(Table13[[#This Row],[Pclass]]=1,1,0)</f>
        <v>1</v>
      </c>
      <c r="L595" s="4">
        <f>IF(Table13[[#This Row],[Pclass]]=2,1,0)</f>
        <v>0</v>
      </c>
      <c r="M595" s="4">
        <f>IF(Table13[[#This Row],[Embarked]]="S",1,0)</f>
        <v>1</v>
      </c>
      <c r="N595" s="4">
        <f>IF(Table13[[#This Row],[Embarked]]="C",1,0)</f>
        <v>0</v>
      </c>
      <c r="O595" s="4">
        <f>IF(Table13[[#This Row],[Sex]]="male",1,0)</f>
        <v>1</v>
      </c>
      <c r="P595" s="4">
        <v>1</v>
      </c>
      <c r="AC595" s="12">
        <f>SUMPRODUCT(Table13[[#This Row],[SibSp]:[Ones]],$R$4:$AA$4)</f>
        <v>0.16824197330224822</v>
      </c>
      <c r="AD595" s="11">
        <f>(AC595-Table13[[#This Row],[Survived]])^2</f>
        <v>2.8305361580634403E-2</v>
      </c>
      <c r="AE595" s="11"/>
    </row>
    <row r="596" spans="1:31" x14ac:dyDescent="0.25">
      <c r="A596" s="4">
        <v>0</v>
      </c>
      <c r="B596" s="4" t="s">
        <v>9</v>
      </c>
      <c r="C596" s="4">
        <v>3</v>
      </c>
      <c r="D596" s="4" t="s">
        <v>8</v>
      </c>
      <c r="E596" s="4">
        <v>16</v>
      </c>
      <c r="F596" s="5">
        <v>20.25</v>
      </c>
      <c r="G596" s="4">
        <v>1</v>
      </c>
      <c r="H596" s="4">
        <v>1</v>
      </c>
      <c r="I596" s="11">
        <f>Table13[[#This Row],[Age]]/$E$1</f>
        <v>0.2</v>
      </c>
      <c r="J596" s="11">
        <f>LOG10(Table13[[#This Row],[Fare]]+1)</f>
        <v>1.3273589343863303</v>
      </c>
      <c r="K596" s="4">
        <f>IF(Table13[[#This Row],[Pclass]]=1,1,0)</f>
        <v>0</v>
      </c>
      <c r="L596" s="4">
        <f>IF(Table13[[#This Row],[Pclass]]=2,1,0)</f>
        <v>0</v>
      </c>
      <c r="M596" s="4">
        <f>IF(Table13[[#This Row],[Embarked]]="S",1,0)</f>
        <v>1</v>
      </c>
      <c r="N596" s="4">
        <f>IF(Table13[[#This Row],[Embarked]]="C",1,0)</f>
        <v>0</v>
      </c>
      <c r="O596" s="4">
        <f>IF(Table13[[#This Row],[Sex]]="male",1,0)</f>
        <v>1</v>
      </c>
      <c r="P596" s="4">
        <v>1</v>
      </c>
      <c r="AC596" s="12">
        <f>SUMPRODUCT(Table13[[#This Row],[SibSp]:[Ones]],$R$4:$AA$4)</f>
        <v>0.13547926754658191</v>
      </c>
      <c r="AD596" s="11">
        <f>(AC596-Table13[[#This Row],[Survived]])^2</f>
        <v>1.8354631934958322E-2</v>
      </c>
      <c r="AE596" s="11"/>
    </row>
    <row r="597" spans="1:31" x14ac:dyDescent="0.25">
      <c r="A597" s="4">
        <v>1</v>
      </c>
      <c r="B597" s="4" t="s">
        <v>9</v>
      </c>
      <c r="C597" s="4">
        <v>2</v>
      </c>
      <c r="D597" s="4" t="s">
        <v>10</v>
      </c>
      <c r="E597" s="4">
        <v>30</v>
      </c>
      <c r="F597" s="5">
        <v>13</v>
      </c>
      <c r="G597" s="4">
        <v>0</v>
      </c>
      <c r="H597" s="4">
        <v>0</v>
      </c>
      <c r="I597" s="11">
        <f>Table13[[#This Row],[Age]]/$E$1</f>
        <v>0.375</v>
      </c>
      <c r="J597" s="11">
        <f>LOG10(Table13[[#This Row],[Fare]]+1)</f>
        <v>1.146128035678238</v>
      </c>
      <c r="K597" s="4">
        <f>IF(Table13[[#This Row],[Pclass]]=1,1,0)</f>
        <v>0</v>
      </c>
      <c r="L597" s="4">
        <f>IF(Table13[[#This Row],[Pclass]]=2,1,0)</f>
        <v>1</v>
      </c>
      <c r="M597" s="4">
        <f>IF(Table13[[#This Row],[Embarked]]="S",1,0)</f>
        <v>1</v>
      </c>
      <c r="N597" s="4">
        <f>IF(Table13[[#This Row],[Embarked]]="C",1,0)</f>
        <v>0</v>
      </c>
      <c r="O597" s="4">
        <f>IF(Table13[[#This Row],[Sex]]="male",1,0)</f>
        <v>0</v>
      </c>
      <c r="P597" s="4">
        <v>1</v>
      </c>
      <c r="AC597" s="12">
        <f>SUMPRODUCT(Table13[[#This Row],[SibSp]:[Ones]],$R$4:$AA$4)</f>
        <v>0.77179061367835389</v>
      </c>
      <c r="AD597" s="11">
        <f>(AC597-Table13[[#This Row],[Survived]])^2</f>
        <v>5.2079524005302323E-2</v>
      </c>
      <c r="AE597" s="11"/>
    </row>
    <row r="598" spans="1:31" x14ac:dyDescent="0.25">
      <c r="A598" s="4">
        <v>0</v>
      </c>
      <c r="B598" s="4" t="s">
        <v>9</v>
      </c>
      <c r="C598" s="4">
        <v>1</v>
      </c>
      <c r="D598" s="4" t="s">
        <v>8</v>
      </c>
      <c r="E598" s="4">
        <v>19</v>
      </c>
      <c r="F598" s="5">
        <v>53.1</v>
      </c>
      <c r="G598" s="4">
        <v>1</v>
      </c>
      <c r="H598" s="4">
        <v>0</v>
      </c>
      <c r="I598" s="11">
        <f>Table13[[#This Row],[Age]]/$E$1</f>
        <v>0.23749999999999999</v>
      </c>
      <c r="J598" s="11">
        <f>LOG10(Table13[[#This Row],[Fare]]+1)</f>
        <v>1.7331972651065695</v>
      </c>
      <c r="K598" s="4">
        <f>IF(Table13[[#This Row],[Pclass]]=1,1,0)</f>
        <v>1</v>
      </c>
      <c r="L598" s="4">
        <f>IF(Table13[[#This Row],[Pclass]]=2,1,0)</f>
        <v>0</v>
      </c>
      <c r="M598" s="4">
        <f>IF(Table13[[#This Row],[Embarked]]="S",1,0)</f>
        <v>1</v>
      </c>
      <c r="N598" s="4">
        <f>IF(Table13[[#This Row],[Embarked]]="C",1,0)</f>
        <v>0</v>
      </c>
      <c r="O598" s="4">
        <f>IF(Table13[[#This Row],[Sex]]="male",1,0)</f>
        <v>1</v>
      </c>
      <c r="P598" s="4">
        <v>1</v>
      </c>
      <c r="AC598" s="12">
        <f>SUMPRODUCT(Table13[[#This Row],[SibSp]:[Ones]],$R$4:$AA$4)</f>
        <v>0.50258797962274149</v>
      </c>
      <c r="AD598" s="11">
        <f>(AC598-Table13[[#This Row],[Survived]])^2</f>
        <v>0.25259467726126922</v>
      </c>
      <c r="AE598" s="11"/>
    </row>
    <row r="599" spans="1:31" x14ac:dyDescent="0.25">
      <c r="A599" s="4">
        <v>0</v>
      </c>
      <c r="B599" s="4" t="s">
        <v>12</v>
      </c>
      <c r="C599" s="4">
        <v>3</v>
      </c>
      <c r="D599" s="4" t="s">
        <v>8</v>
      </c>
      <c r="E599" s="4">
        <v>31</v>
      </c>
      <c r="F599" s="5">
        <v>7.75</v>
      </c>
      <c r="G599" s="4">
        <v>0</v>
      </c>
      <c r="H599" s="4">
        <v>0</v>
      </c>
      <c r="I599" s="11">
        <f>Table13[[#This Row],[Age]]/$E$1</f>
        <v>0.38750000000000001</v>
      </c>
      <c r="J599" s="11">
        <f>LOG10(Table13[[#This Row],[Fare]]+1)</f>
        <v>0.94200805302231327</v>
      </c>
      <c r="K599" s="4">
        <f>IF(Table13[[#This Row],[Pclass]]=1,1,0)</f>
        <v>0</v>
      </c>
      <c r="L599" s="4">
        <f>IF(Table13[[#This Row],[Pclass]]=2,1,0)</f>
        <v>0</v>
      </c>
      <c r="M599" s="4">
        <f>IF(Table13[[#This Row],[Embarked]]="S",1,0)</f>
        <v>0</v>
      </c>
      <c r="N599" s="4">
        <f>IF(Table13[[#This Row],[Embarked]]="C",1,0)</f>
        <v>0</v>
      </c>
      <c r="O599" s="4">
        <f>IF(Table13[[#This Row],[Sex]]="male",1,0)</f>
        <v>1</v>
      </c>
      <c r="P599" s="4">
        <v>1</v>
      </c>
      <c r="AC599" s="12">
        <f>SUMPRODUCT(Table13[[#This Row],[SibSp]:[Ones]],$R$4:$AA$4)</f>
        <v>5.8809644732462085E-2</v>
      </c>
      <c r="AD599" s="11">
        <f>(AC599-Table13[[#This Row],[Survived]])^2</f>
        <v>3.4585743135584057E-3</v>
      </c>
      <c r="AE599" s="11"/>
    </row>
    <row r="600" spans="1:31" x14ac:dyDescent="0.25">
      <c r="A600" s="4">
        <v>1</v>
      </c>
      <c r="B600" s="4" t="s">
        <v>9</v>
      </c>
      <c r="C600" s="4">
        <v>2</v>
      </c>
      <c r="D600" s="4" t="s">
        <v>10</v>
      </c>
      <c r="E600" s="4">
        <v>4</v>
      </c>
      <c r="F600" s="5">
        <v>23</v>
      </c>
      <c r="G600" s="4">
        <v>1</v>
      </c>
      <c r="H600" s="4">
        <v>1</v>
      </c>
      <c r="I600" s="11">
        <f>Table13[[#This Row],[Age]]/$E$1</f>
        <v>0.05</v>
      </c>
      <c r="J600" s="11">
        <f>LOG10(Table13[[#This Row],[Fare]]+1)</f>
        <v>1.3802112417116059</v>
      </c>
      <c r="K600" s="4">
        <f>IF(Table13[[#This Row],[Pclass]]=1,1,0)</f>
        <v>0</v>
      </c>
      <c r="L600" s="4">
        <f>IF(Table13[[#This Row],[Pclass]]=2,1,0)</f>
        <v>1</v>
      </c>
      <c r="M600" s="4">
        <f>IF(Table13[[#This Row],[Embarked]]="S",1,0)</f>
        <v>1</v>
      </c>
      <c r="N600" s="4">
        <f>IF(Table13[[#This Row],[Embarked]]="C",1,0)</f>
        <v>0</v>
      </c>
      <c r="O600" s="4">
        <f>IF(Table13[[#This Row],[Sex]]="male",1,0)</f>
        <v>0</v>
      </c>
      <c r="P600" s="4">
        <v>1</v>
      </c>
      <c r="AC600" s="12">
        <f>SUMPRODUCT(Table13[[#This Row],[SibSp]:[Ones]],$R$4:$AA$4)</f>
        <v>0.88077584693096722</v>
      </c>
      <c r="AD600" s="11">
        <f>(AC600-Table13[[#This Row],[Survived]])^2</f>
        <v>1.4214398675028158E-2</v>
      </c>
      <c r="AE600" s="11"/>
    </row>
    <row r="601" spans="1:31" x14ac:dyDescent="0.25">
      <c r="A601" s="4">
        <v>1</v>
      </c>
      <c r="B601" s="4" t="s">
        <v>9</v>
      </c>
      <c r="C601" s="4">
        <v>3</v>
      </c>
      <c r="D601" s="4" t="s">
        <v>8</v>
      </c>
      <c r="E601" s="4">
        <v>6</v>
      </c>
      <c r="F601" s="5">
        <v>12.475</v>
      </c>
      <c r="G601" s="4">
        <v>0</v>
      </c>
      <c r="H601" s="4">
        <v>1</v>
      </c>
      <c r="I601" s="11">
        <f>Table13[[#This Row],[Age]]/$E$1</f>
        <v>7.4999999999999997E-2</v>
      </c>
      <c r="J601" s="11">
        <f>LOG10(Table13[[#This Row],[Fare]]+1)</f>
        <v>1.1295287738587763</v>
      </c>
      <c r="K601" s="4">
        <f>IF(Table13[[#This Row],[Pclass]]=1,1,0)</f>
        <v>0</v>
      </c>
      <c r="L601" s="4">
        <f>IF(Table13[[#This Row],[Pclass]]=2,1,0)</f>
        <v>0</v>
      </c>
      <c r="M601" s="4">
        <f>IF(Table13[[#This Row],[Embarked]]="S",1,0)</f>
        <v>1</v>
      </c>
      <c r="N601" s="4">
        <f>IF(Table13[[#This Row],[Embarked]]="C",1,0)</f>
        <v>0</v>
      </c>
      <c r="O601" s="4">
        <f>IF(Table13[[#This Row],[Sex]]="male",1,0)</f>
        <v>1</v>
      </c>
      <c r="P601" s="4">
        <v>1</v>
      </c>
      <c r="AC601" s="12">
        <f>SUMPRODUCT(Table13[[#This Row],[SibSp]:[Ones]],$R$4:$AA$4)</f>
        <v>0.24478339289944434</v>
      </c>
      <c r="AD601" s="11">
        <f>(AC601-Table13[[#This Row],[Survived]])^2</f>
        <v>0.57035212364047516</v>
      </c>
      <c r="AE601" s="11"/>
    </row>
    <row r="602" spans="1:31" x14ac:dyDescent="0.25">
      <c r="A602" s="4">
        <v>0</v>
      </c>
      <c r="B602" s="4" t="s">
        <v>9</v>
      </c>
      <c r="C602" s="4">
        <v>3</v>
      </c>
      <c r="D602" s="4" t="s">
        <v>8</v>
      </c>
      <c r="E602" s="4">
        <v>33</v>
      </c>
      <c r="F602" s="5">
        <v>9.5</v>
      </c>
      <c r="G602" s="4">
        <v>0</v>
      </c>
      <c r="H602" s="4">
        <v>0</v>
      </c>
      <c r="I602" s="11">
        <f>Table13[[#This Row],[Age]]/$E$1</f>
        <v>0.41249999999999998</v>
      </c>
      <c r="J602" s="11">
        <f>LOG10(Table13[[#This Row],[Fare]]+1)</f>
        <v>1.0211892990699381</v>
      </c>
      <c r="K602" s="4">
        <f>IF(Table13[[#This Row],[Pclass]]=1,1,0)</f>
        <v>0</v>
      </c>
      <c r="L602" s="4">
        <f>IF(Table13[[#This Row],[Pclass]]=2,1,0)</f>
        <v>0</v>
      </c>
      <c r="M602" s="4">
        <f>IF(Table13[[#This Row],[Embarked]]="S",1,0)</f>
        <v>1</v>
      </c>
      <c r="N602" s="4">
        <f>IF(Table13[[#This Row],[Embarked]]="C",1,0)</f>
        <v>0</v>
      </c>
      <c r="O602" s="4">
        <f>IF(Table13[[#This Row],[Sex]]="male",1,0)</f>
        <v>1</v>
      </c>
      <c r="P602" s="4">
        <v>1</v>
      </c>
      <c r="AC602" s="12">
        <f>SUMPRODUCT(Table13[[#This Row],[SibSp]:[Ones]],$R$4:$AA$4)</f>
        <v>8.0592319424736103E-2</v>
      </c>
      <c r="AD602" s="11">
        <f>(AC602-Table13[[#This Row],[Survived]])^2</f>
        <v>6.4951219502586959E-3</v>
      </c>
      <c r="AE602" s="11"/>
    </row>
    <row r="603" spans="1:31" x14ac:dyDescent="0.25">
      <c r="A603" s="4">
        <v>0</v>
      </c>
      <c r="B603" s="4" t="s">
        <v>9</v>
      </c>
      <c r="C603" s="4">
        <v>3</v>
      </c>
      <c r="D603" s="4" t="s">
        <v>8</v>
      </c>
      <c r="E603" s="4">
        <v>23</v>
      </c>
      <c r="F603" s="5">
        <v>7.8958000000000004</v>
      </c>
      <c r="G603" s="4">
        <v>0</v>
      </c>
      <c r="H603" s="4">
        <v>0</v>
      </c>
      <c r="I603" s="11">
        <f>Table13[[#This Row],[Age]]/$E$1</f>
        <v>0.28749999999999998</v>
      </c>
      <c r="J603" s="11">
        <f>LOG10(Table13[[#This Row],[Fare]]+1)</f>
        <v>0.94918501031343461</v>
      </c>
      <c r="K603" s="4">
        <f>IF(Table13[[#This Row],[Pclass]]=1,1,0)</f>
        <v>0</v>
      </c>
      <c r="L603" s="4">
        <f>IF(Table13[[#This Row],[Pclass]]=2,1,0)</f>
        <v>0</v>
      </c>
      <c r="M603" s="4">
        <f>IF(Table13[[#This Row],[Embarked]]="S",1,0)</f>
        <v>1</v>
      </c>
      <c r="N603" s="4">
        <f>IF(Table13[[#This Row],[Embarked]]="C",1,0)</f>
        <v>0</v>
      </c>
      <c r="O603" s="4">
        <f>IF(Table13[[#This Row],[Sex]]="male",1,0)</f>
        <v>1</v>
      </c>
      <c r="P603" s="4">
        <v>1</v>
      </c>
      <c r="AC603" s="12">
        <f>SUMPRODUCT(Table13[[#This Row],[SibSp]:[Ones]],$R$4:$AA$4)</f>
        <v>0.14109598171706739</v>
      </c>
      <c r="AD603" s="11">
        <f>(AC603-Table13[[#This Row],[Survived]])^2</f>
        <v>1.9908076056703014E-2</v>
      </c>
      <c r="AE603" s="11"/>
    </row>
    <row r="604" spans="1:31" x14ac:dyDescent="0.25">
      <c r="A604" s="4">
        <v>1</v>
      </c>
      <c r="B604" s="4" t="s">
        <v>9</v>
      </c>
      <c r="C604" s="4">
        <v>2</v>
      </c>
      <c r="D604" s="4" t="s">
        <v>10</v>
      </c>
      <c r="E604" s="4">
        <v>48</v>
      </c>
      <c r="F604" s="5">
        <v>65</v>
      </c>
      <c r="G604" s="4">
        <v>1</v>
      </c>
      <c r="H604" s="4">
        <v>2</v>
      </c>
      <c r="I604" s="11">
        <f>Table13[[#This Row],[Age]]/$E$1</f>
        <v>0.6</v>
      </c>
      <c r="J604" s="11">
        <f>LOG10(Table13[[#This Row],[Fare]]+1)</f>
        <v>1.8195439355418688</v>
      </c>
      <c r="K604" s="4">
        <f>IF(Table13[[#This Row],[Pclass]]=1,1,0)</f>
        <v>0</v>
      </c>
      <c r="L604" s="4">
        <f>IF(Table13[[#This Row],[Pclass]]=2,1,0)</f>
        <v>1</v>
      </c>
      <c r="M604" s="4">
        <f>IF(Table13[[#This Row],[Embarked]]="S",1,0)</f>
        <v>1</v>
      </c>
      <c r="N604" s="4">
        <f>IF(Table13[[#This Row],[Embarked]]="C",1,0)</f>
        <v>0</v>
      </c>
      <c r="O604" s="4">
        <f>IF(Table13[[#This Row],[Sex]]="male",1,0)</f>
        <v>0</v>
      </c>
      <c r="P604" s="4">
        <v>1</v>
      </c>
      <c r="AC604" s="12">
        <f>SUMPRODUCT(Table13[[#This Row],[SibSp]:[Ones]],$R$4:$AA$4)</f>
        <v>0.60660470766915486</v>
      </c>
      <c r="AD604" s="11">
        <f>(AC604-Table13[[#This Row],[Survived]])^2</f>
        <v>0.1547598560280711</v>
      </c>
      <c r="AE604" s="11"/>
    </row>
    <row r="605" spans="1:31" x14ac:dyDescent="0.25">
      <c r="A605" s="4">
        <v>1</v>
      </c>
      <c r="B605" s="4" t="s">
        <v>9</v>
      </c>
      <c r="C605" s="4">
        <v>2</v>
      </c>
      <c r="D605" s="4" t="s">
        <v>8</v>
      </c>
      <c r="E605" s="4">
        <v>0.67</v>
      </c>
      <c r="F605" s="5">
        <v>14.5</v>
      </c>
      <c r="G605" s="4">
        <v>1</v>
      </c>
      <c r="H605" s="4">
        <v>1</v>
      </c>
      <c r="I605" s="11">
        <f>Table13[[#This Row],[Age]]/$E$1</f>
        <v>8.3750000000000005E-3</v>
      </c>
      <c r="J605" s="11">
        <f>LOG10(Table13[[#This Row],[Fare]]+1)</f>
        <v>1.1903316981702914</v>
      </c>
      <c r="K605" s="4">
        <f>IF(Table13[[#This Row],[Pclass]]=1,1,0)</f>
        <v>0</v>
      </c>
      <c r="L605" s="4">
        <f>IF(Table13[[#This Row],[Pclass]]=2,1,0)</f>
        <v>1</v>
      </c>
      <c r="M605" s="4">
        <f>IF(Table13[[#This Row],[Embarked]]="S",1,0)</f>
        <v>1</v>
      </c>
      <c r="N605" s="4">
        <f>IF(Table13[[#This Row],[Embarked]]="C",1,0)</f>
        <v>0</v>
      </c>
      <c r="O605" s="4">
        <f>IF(Table13[[#This Row],[Sex]]="male",1,0)</f>
        <v>1</v>
      </c>
      <c r="P605" s="4">
        <v>1</v>
      </c>
      <c r="AC605" s="12">
        <f>SUMPRODUCT(Table13[[#This Row],[SibSp]:[Ones]],$R$4:$AA$4)</f>
        <v>0.40977099514256227</v>
      </c>
      <c r="AD605" s="11">
        <f>(AC605-Table13[[#This Row],[Survived]])^2</f>
        <v>0.34837027817500121</v>
      </c>
      <c r="AE605" s="11"/>
    </row>
    <row r="606" spans="1:31" x14ac:dyDescent="0.25">
      <c r="A606" s="4">
        <v>0</v>
      </c>
      <c r="B606" s="4" t="s">
        <v>9</v>
      </c>
      <c r="C606" s="4">
        <v>3</v>
      </c>
      <c r="D606" s="4" t="s">
        <v>8</v>
      </c>
      <c r="E606" s="4">
        <v>28</v>
      </c>
      <c r="F606" s="5">
        <v>7.7957999999999998</v>
      </c>
      <c r="G606" s="4">
        <v>0</v>
      </c>
      <c r="H606" s="4">
        <v>0</v>
      </c>
      <c r="I606" s="11">
        <f>Table13[[#This Row],[Age]]/$E$1</f>
        <v>0.35</v>
      </c>
      <c r="J606" s="11">
        <f>LOG10(Table13[[#This Row],[Fare]]+1)</f>
        <v>0.94427534575879857</v>
      </c>
      <c r="K606" s="4">
        <f>IF(Table13[[#This Row],[Pclass]]=1,1,0)</f>
        <v>0</v>
      </c>
      <c r="L606" s="4">
        <f>IF(Table13[[#This Row],[Pclass]]=2,1,0)</f>
        <v>0</v>
      </c>
      <c r="M606" s="4">
        <f>IF(Table13[[#This Row],[Embarked]]="S",1,0)</f>
        <v>1</v>
      </c>
      <c r="N606" s="4">
        <f>IF(Table13[[#This Row],[Embarked]]="C",1,0)</f>
        <v>0</v>
      </c>
      <c r="O606" s="4">
        <f>IF(Table13[[#This Row],[Sex]]="male",1,0)</f>
        <v>1</v>
      </c>
      <c r="P606" s="4">
        <v>1</v>
      </c>
      <c r="AC606" s="12">
        <f>SUMPRODUCT(Table13[[#This Row],[SibSp]:[Ones]],$R$4:$AA$4)</f>
        <v>0.10884978036575532</v>
      </c>
      <c r="AD606" s="11">
        <f>(AC606-Table13[[#This Row],[Survived]])^2</f>
        <v>1.1848274685673173E-2</v>
      </c>
      <c r="AE606" s="11"/>
    </row>
    <row r="607" spans="1:31" x14ac:dyDescent="0.25">
      <c r="A607" s="4">
        <v>0</v>
      </c>
      <c r="B607" s="4" t="s">
        <v>9</v>
      </c>
      <c r="C607" s="4">
        <v>2</v>
      </c>
      <c r="D607" s="4" t="s">
        <v>8</v>
      </c>
      <c r="E607" s="4">
        <v>18</v>
      </c>
      <c r="F607" s="5">
        <v>11.5</v>
      </c>
      <c r="G607" s="4">
        <v>0</v>
      </c>
      <c r="H607" s="4">
        <v>0</v>
      </c>
      <c r="I607" s="11">
        <f>Table13[[#This Row],[Age]]/$E$1</f>
        <v>0.22500000000000001</v>
      </c>
      <c r="J607" s="11">
        <f>LOG10(Table13[[#This Row],[Fare]]+1)</f>
        <v>1.0969100130080565</v>
      </c>
      <c r="K607" s="4">
        <f>IF(Table13[[#This Row],[Pclass]]=1,1,0)</f>
        <v>0</v>
      </c>
      <c r="L607" s="4">
        <f>IF(Table13[[#This Row],[Pclass]]=2,1,0)</f>
        <v>1</v>
      </c>
      <c r="M607" s="4">
        <f>IF(Table13[[#This Row],[Embarked]]="S",1,0)</f>
        <v>1</v>
      </c>
      <c r="N607" s="4">
        <f>IF(Table13[[#This Row],[Embarked]]="C",1,0)</f>
        <v>0</v>
      </c>
      <c r="O607" s="4">
        <f>IF(Table13[[#This Row],[Sex]]="male",1,0)</f>
        <v>1</v>
      </c>
      <c r="P607" s="4">
        <v>1</v>
      </c>
      <c r="AC607" s="12">
        <f>SUMPRODUCT(Table13[[#This Row],[SibSp]:[Ones]],$R$4:$AA$4)</f>
        <v>0.36314263799921553</v>
      </c>
      <c r="AD607" s="11">
        <f>(AC607-Table13[[#This Row],[Survived]])^2</f>
        <v>0.13187257553302931</v>
      </c>
      <c r="AE607" s="11"/>
    </row>
    <row r="608" spans="1:31" x14ac:dyDescent="0.25">
      <c r="A608" s="4">
        <v>0</v>
      </c>
      <c r="B608" s="4" t="s">
        <v>9</v>
      </c>
      <c r="C608" s="4">
        <v>3</v>
      </c>
      <c r="D608" s="4" t="s">
        <v>8</v>
      </c>
      <c r="E608" s="4">
        <v>34</v>
      </c>
      <c r="F608" s="5">
        <v>8.0500000000000007</v>
      </c>
      <c r="G608" s="4">
        <v>0</v>
      </c>
      <c r="H608" s="4">
        <v>0</v>
      </c>
      <c r="I608" s="11">
        <f>Table13[[#This Row],[Age]]/$E$1</f>
        <v>0.42499999999999999</v>
      </c>
      <c r="J608" s="11">
        <f>LOG10(Table13[[#This Row],[Fare]]+1)</f>
        <v>0.9566485792052033</v>
      </c>
      <c r="K608" s="4">
        <f>IF(Table13[[#This Row],[Pclass]]=1,1,0)</f>
        <v>0</v>
      </c>
      <c r="L608" s="4">
        <f>IF(Table13[[#This Row],[Pclass]]=2,1,0)</f>
        <v>0</v>
      </c>
      <c r="M608" s="4">
        <f>IF(Table13[[#This Row],[Embarked]]="S",1,0)</f>
        <v>1</v>
      </c>
      <c r="N608" s="4">
        <f>IF(Table13[[#This Row],[Embarked]]="C",1,0)</f>
        <v>0</v>
      </c>
      <c r="O608" s="4">
        <f>IF(Table13[[#This Row],[Sex]]="male",1,0)</f>
        <v>1</v>
      </c>
      <c r="P608" s="4">
        <v>1</v>
      </c>
      <c r="AC608" s="12">
        <f>SUMPRODUCT(Table13[[#This Row],[SibSp]:[Ones]],$R$4:$AA$4)</f>
        <v>7.1044713321179342E-2</v>
      </c>
      <c r="AD608" s="11">
        <f>(AC608-Table13[[#This Row],[Survived]])^2</f>
        <v>5.0473512908885574E-3</v>
      </c>
      <c r="AE608" s="11"/>
    </row>
    <row r="609" spans="1:31" x14ac:dyDescent="0.25">
      <c r="A609" s="4">
        <v>1</v>
      </c>
      <c r="B609" s="4" t="s">
        <v>9</v>
      </c>
      <c r="C609" s="4">
        <v>1</v>
      </c>
      <c r="D609" s="4" t="s">
        <v>10</v>
      </c>
      <c r="E609" s="4">
        <v>33</v>
      </c>
      <c r="F609" s="5">
        <v>86.5</v>
      </c>
      <c r="G609" s="4">
        <v>0</v>
      </c>
      <c r="H609" s="4">
        <v>0</v>
      </c>
      <c r="I609" s="11">
        <f>Table13[[#This Row],[Age]]/$E$1</f>
        <v>0.41249999999999998</v>
      </c>
      <c r="J609" s="11">
        <f>LOG10(Table13[[#This Row],[Fare]]+1)</f>
        <v>1.9420080530223132</v>
      </c>
      <c r="K609" s="4">
        <f>IF(Table13[[#This Row],[Pclass]]=1,1,0)</f>
        <v>1</v>
      </c>
      <c r="L609" s="4">
        <f>IF(Table13[[#This Row],[Pclass]]=2,1,0)</f>
        <v>0</v>
      </c>
      <c r="M609" s="4">
        <f>IF(Table13[[#This Row],[Embarked]]="S",1,0)</f>
        <v>1</v>
      </c>
      <c r="N609" s="4">
        <f>IF(Table13[[#This Row],[Embarked]]="C",1,0)</f>
        <v>0</v>
      </c>
      <c r="O609" s="4">
        <f>IF(Table13[[#This Row],[Sex]]="male",1,0)</f>
        <v>0</v>
      </c>
      <c r="P609" s="4">
        <v>1</v>
      </c>
      <c r="AC609" s="12">
        <f>SUMPRODUCT(Table13[[#This Row],[SibSp]:[Ones]],$R$4:$AA$4)</f>
        <v>0.96114726950608698</v>
      </c>
      <c r="AD609" s="11">
        <f>(AC609-Table13[[#This Row],[Survived]])^2</f>
        <v>1.5095346668326389E-3</v>
      </c>
      <c r="AE609" s="11"/>
    </row>
    <row r="610" spans="1:31" x14ac:dyDescent="0.25">
      <c r="A610" s="4">
        <v>0</v>
      </c>
      <c r="B610" s="4" t="s">
        <v>9</v>
      </c>
      <c r="C610" s="4">
        <v>3</v>
      </c>
      <c r="D610" s="4" t="s">
        <v>8</v>
      </c>
      <c r="E610" s="4">
        <v>41</v>
      </c>
      <c r="F610" s="5">
        <v>7.125</v>
      </c>
      <c r="G610" s="4">
        <v>0</v>
      </c>
      <c r="H610" s="4">
        <v>0</v>
      </c>
      <c r="I610" s="11">
        <f>Table13[[#This Row],[Age]]/$E$1</f>
        <v>0.51249999999999996</v>
      </c>
      <c r="J610" s="11">
        <f>LOG10(Table13[[#This Row],[Fare]]+1)</f>
        <v>0.90982336965091204</v>
      </c>
      <c r="K610" s="4">
        <f>IF(Table13[[#This Row],[Pclass]]=1,1,0)</f>
        <v>0</v>
      </c>
      <c r="L610" s="4">
        <f>IF(Table13[[#This Row],[Pclass]]=2,1,0)</f>
        <v>0</v>
      </c>
      <c r="M610" s="4">
        <f>IF(Table13[[#This Row],[Embarked]]="S",1,0)</f>
        <v>1</v>
      </c>
      <c r="N610" s="4">
        <f>IF(Table13[[#This Row],[Embarked]]="C",1,0)</f>
        <v>0</v>
      </c>
      <c r="O610" s="4">
        <f>IF(Table13[[#This Row],[Sex]]="male",1,0)</f>
        <v>1</v>
      </c>
      <c r="P610" s="4">
        <v>1</v>
      </c>
      <c r="AC610" s="12">
        <f>SUMPRODUCT(Table13[[#This Row],[SibSp]:[Ones]],$R$4:$AA$4)</f>
        <v>2.3952465661021383E-2</v>
      </c>
      <c r="AD610" s="11">
        <f>(AC610-Table13[[#This Row],[Survived]])^2</f>
        <v>5.7372061124240847E-4</v>
      </c>
      <c r="AE610" s="11"/>
    </row>
    <row r="611" spans="1:31" x14ac:dyDescent="0.25">
      <c r="A611" s="4">
        <v>1</v>
      </c>
      <c r="B611" s="4" t="s">
        <v>11</v>
      </c>
      <c r="C611" s="4">
        <v>3</v>
      </c>
      <c r="D611" s="4" t="s">
        <v>8</v>
      </c>
      <c r="E611" s="4">
        <v>20</v>
      </c>
      <c r="F611" s="5">
        <v>7.2291999999999996</v>
      </c>
      <c r="G611" s="4">
        <v>0</v>
      </c>
      <c r="H611" s="4">
        <v>0</v>
      </c>
      <c r="I611" s="11">
        <f>Table13[[#This Row],[Age]]/$E$1</f>
        <v>0.25</v>
      </c>
      <c r="J611" s="11">
        <f>LOG10(Table13[[#This Row],[Fare]]+1)</f>
        <v>0.91535761741483168</v>
      </c>
      <c r="K611" s="4">
        <f>IF(Table13[[#This Row],[Pclass]]=1,1,0)</f>
        <v>0</v>
      </c>
      <c r="L611" s="4">
        <f>IF(Table13[[#This Row],[Pclass]]=2,1,0)</f>
        <v>0</v>
      </c>
      <c r="M611" s="4">
        <f>IF(Table13[[#This Row],[Embarked]]="S",1,0)</f>
        <v>0</v>
      </c>
      <c r="N611" s="4">
        <f>IF(Table13[[#This Row],[Embarked]]="C",1,0)</f>
        <v>1</v>
      </c>
      <c r="O611" s="4">
        <f>IF(Table13[[#This Row],[Sex]]="male",1,0)</f>
        <v>1</v>
      </c>
      <c r="P611" s="4">
        <v>1</v>
      </c>
      <c r="AC611" s="12">
        <f>SUMPRODUCT(Table13[[#This Row],[SibSp]:[Ones]],$R$4:$AA$4)</f>
        <v>0.22474649865100782</v>
      </c>
      <c r="AD611" s="11">
        <f>(AC611-Table13[[#This Row],[Survived]])^2</f>
        <v>0.60101799135387179</v>
      </c>
      <c r="AE611" s="11"/>
    </row>
    <row r="612" spans="1:31" x14ac:dyDescent="0.25">
      <c r="A612" s="4">
        <v>1</v>
      </c>
      <c r="B612" s="4" t="s">
        <v>9</v>
      </c>
      <c r="C612" s="4">
        <v>1</v>
      </c>
      <c r="D612" s="4" t="s">
        <v>10</v>
      </c>
      <c r="E612" s="4">
        <v>36</v>
      </c>
      <c r="F612" s="5">
        <v>120</v>
      </c>
      <c r="G612" s="4">
        <v>1</v>
      </c>
      <c r="H612" s="4">
        <v>2</v>
      </c>
      <c r="I612" s="11">
        <f>Table13[[#This Row],[Age]]/$E$1</f>
        <v>0.45</v>
      </c>
      <c r="J612" s="11">
        <f>LOG10(Table13[[#This Row],[Fare]]+1)</f>
        <v>2.0827853703164503</v>
      </c>
      <c r="K612" s="4">
        <f>IF(Table13[[#This Row],[Pclass]]=1,1,0)</f>
        <v>1</v>
      </c>
      <c r="L612" s="4">
        <f>IF(Table13[[#This Row],[Pclass]]=2,1,0)</f>
        <v>0</v>
      </c>
      <c r="M612" s="4">
        <f>IF(Table13[[#This Row],[Embarked]]="S",1,0)</f>
        <v>1</v>
      </c>
      <c r="N612" s="4">
        <f>IF(Table13[[#This Row],[Embarked]]="C",1,0)</f>
        <v>0</v>
      </c>
      <c r="O612" s="4">
        <f>IF(Table13[[#This Row],[Sex]]="male",1,0)</f>
        <v>0</v>
      </c>
      <c r="P612" s="4">
        <v>1</v>
      </c>
      <c r="AC612" s="12">
        <f>SUMPRODUCT(Table13[[#This Row],[SibSp]:[Ones]],$R$4:$AA$4)</f>
        <v>0.86601687497249502</v>
      </c>
      <c r="AD612" s="11">
        <f>(AC612-Table13[[#This Row],[Survived]])^2</f>
        <v>1.7951477792136031E-2</v>
      </c>
      <c r="AE612" s="11"/>
    </row>
    <row r="613" spans="1:31" x14ac:dyDescent="0.25">
      <c r="A613" s="4">
        <v>0</v>
      </c>
      <c r="B613" s="4" t="s">
        <v>9</v>
      </c>
      <c r="C613" s="4">
        <v>3</v>
      </c>
      <c r="D613" s="4" t="s">
        <v>8</v>
      </c>
      <c r="E613" s="4">
        <v>16</v>
      </c>
      <c r="F613" s="5">
        <v>7.7750000000000004</v>
      </c>
      <c r="G613" s="4">
        <v>0</v>
      </c>
      <c r="H613" s="4">
        <v>0</v>
      </c>
      <c r="I613" s="11">
        <f>Table13[[#This Row],[Age]]/$E$1</f>
        <v>0.2</v>
      </c>
      <c r="J613" s="11">
        <f>LOG10(Table13[[#This Row],[Fare]]+1)</f>
        <v>0.94324712513786169</v>
      </c>
      <c r="K613" s="4">
        <f>IF(Table13[[#This Row],[Pclass]]=1,1,0)</f>
        <v>0</v>
      </c>
      <c r="L613" s="4">
        <f>IF(Table13[[#This Row],[Pclass]]=2,1,0)</f>
        <v>0</v>
      </c>
      <c r="M613" s="4">
        <f>IF(Table13[[#This Row],[Embarked]]="S",1,0)</f>
        <v>1</v>
      </c>
      <c r="N613" s="4">
        <f>IF(Table13[[#This Row],[Embarked]]="C",1,0)</f>
        <v>0</v>
      </c>
      <c r="O613" s="4">
        <f>IF(Table13[[#This Row],[Sex]]="male",1,0)</f>
        <v>1</v>
      </c>
      <c r="P613" s="4">
        <v>1</v>
      </c>
      <c r="AC613" s="12">
        <f>SUMPRODUCT(Table13[[#This Row],[SibSp]:[Ones]],$R$4:$AA$4)</f>
        <v>0.18561613230292628</v>
      </c>
      <c r="AD613" s="11">
        <f>(AC613-Table13[[#This Row],[Survived]])^2</f>
        <v>3.4453348571097435E-2</v>
      </c>
      <c r="AE613" s="11"/>
    </row>
    <row r="614" spans="1:31" x14ac:dyDescent="0.25">
      <c r="A614" s="4">
        <v>1</v>
      </c>
      <c r="B614" s="4" t="s">
        <v>9</v>
      </c>
      <c r="C614" s="4">
        <v>1</v>
      </c>
      <c r="D614" s="4" t="s">
        <v>10</v>
      </c>
      <c r="E614" s="4">
        <v>51</v>
      </c>
      <c r="F614" s="5">
        <v>77.958299999999994</v>
      </c>
      <c r="G614" s="4">
        <v>1</v>
      </c>
      <c r="H614" s="4">
        <v>0</v>
      </c>
      <c r="I614" s="11">
        <f>Table13[[#This Row],[Age]]/$E$1</f>
        <v>0.63749999999999996</v>
      </c>
      <c r="J614" s="11">
        <f>LOG10(Table13[[#This Row],[Fare]]+1)</f>
        <v>1.8973977892491294</v>
      </c>
      <c r="K614" s="4">
        <f>IF(Table13[[#This Row],[Pclass]]=1,1,0)</f>
        <v>1</v>
      </c>
      <c r="L614" s="4">
        <f>IF(Table13[[#This Row],[Pclass]]=2,1,0)</f>
        <v>0</v>
      </c>
      <c r="M614" s="4">
        <f>IF(Table13[[#This Row],[Embarked]]="S",1,0)</f>
        <v>1</v>
      </c>
      <c r="N614" s="4">
        <f>IF(Table13[[#This Row],[Embarked]]="C",1,0)</f>
        <v>0</v>
      </c>
      <c r="O614" s="4">
        <f>IF(Table13[[#This Row],[Sex]]="male",1,0)</f>
        <v>0</v>
      </c>
      <c r="P614" s="4">
        <v>1</v>
      </c>
      <c r="AC614" s="12">
        <f>SUMPRODUCT(Table13[[#This Row],[SibSp]:[Ones]],$R$4:$AA$4)</f>
        <v>0.78881366660935526</v>
      </c>
      <c r="AD614" s="11">
        <f>(AC614-Table13[[#This Row],[Survived]])^2</f>
        <v>4.4599667410984548E-2</v>
      </c>
      <c r="AE614" s="11"/>
    </row>
    <row r="615" spans="1:31" x14ac:dyDescent="0.25">
      <c r="A615" s="4">
        <v>0</v>
      </c>
      <c r="B615" s="4" t="s">
        <v>12</v>
      </c>
      <c r="C615" s="4">
        <v>3</v>
      </c>
      <c r="D615" s="4" t="s">
        <v>10</v>
      </c>
      <c r="E615" s="4">
        <v>30.5</v>
      </c>
      <c r="F615" s="5">
        <v>7.75</v>
      </c>
      <c r="G615" s="4">
        <v>0</v>
      </c>
      <c r="H615" s="4">
        <v>0</v>
      </c>
      <c r="I615" s="11">
        <f>Table13[[#This Row],[Age]]/$E$1</f>
        <v>0.38124999999999998</v>
      </c>
      <c r="J615" s="11">
        <f>LOG10(Table13[[#This Row],[Fare]]+1)</f>
        <v>0.94200805302231327</v>
      </c>
      <c r="K615" s="4">
        <f>IF(Table13[[#This Row],[Pclass]]=1,1,0)</f>
        <v>0</v>
      </c>
      <c r="L615" s="4">
        <f>IF(Table13[[#This Row],[Pclass]]=2,1,0)</f>
        <v>0</v>
      </c>
      <c r="M615" s="4">
        <f>IF(Table13[[#This Row],[Embarked]]="S",1,0)</f>
        <v>0</v>
      </c>
      <c r="N615" s="4">
        <f>IF(Table13[[#This Row],[Embarked]]="C",1,0)</f>
        <v>0</v>
      </c>
      <c r="O615" s="4">
        <f>IF(Table13[[#This Row],[Sex]]="male",1,0)</f>
        <v>0</v>
      </c>
      <c r="P615" s="4">
        <v>1</v>
      </c>
      <c r="AC615" s="12">
        <f>SUMPRODUCT(Table13[[#This Row],[SibSp]:[Ones]],$R$4:$AA$4)</f>
        <v>0.54507550078246525</v>
      </c>
      <c r="AD615" s="11">
        <f>(AC615-Table13[[#This Row],[Survived]])^2</f>
        <v>0.29710730155325527</v>
      </c>
      <c r="AE615" s="11"/>
    </row>
    <row r="616" spans="1:31" x14ac:dyDescent="0.25">
      <c r="A616" s="4">
        <v>0</v>
      </c>
      <c r="B616" s="4" t="s">
        <v>9</v>
      </c>
      <c r="C616" s="4">
        <v>3</v>
      </c>
      <c r="D616" s="4" t="s">
        <v>8</v>
      </c>
      <c r="E616" s="4">
        <v>32</v>
      </c>
      <c r="F616" s="5">
        <v>8.3625000000000007</v>
      </c>
      <c r="G616" s="4">
        <v>0</v>
      </c>
      <c r="H616" s="4">
        <v>0</v>
      </c>
      <c r="I616" s="11">
        <f>Table13[[#This Row],[Age]]/$E$1</f>
        <v>0.4</v>
      </c>
      <c r="J616" s="11">
        <f>LOG10(Table13[[#This Row],[Fare]]+1)</f>
        <v>0.97139183070752289</v>
      </c>
      <c r="K616" s="4">
        <f>IF(Table13[[#This Row],[Pclass]]=1,1,0)</f>
        <v>0</v>
      </c>
      <c r="L616" s="4">
        <f>IF(Table13[[#This Row],[Pclass]]=2,1,0)</f>
        <v>0</v>
      </c>
      <c r="M616" s="4">
        <f>IF(Table13[[#This Row],[Embarked]]="S",1,0)</f>
        <v>1</v>
      </c>
      <c r="N616" s="4">
        <f>IF(Table13[[#This Row],[Embarked]]="C",1,0)</f>
        <v>0</v>
      </c>
      <c r="O616" s="4">
        <f>IF(Table13[[#This Row],[Sex]]="male",1,0)</f>
        <v>1</v>
      </c>
      <c r="P616" s="4">
        <v>1</v>
      </c>
      <c r="AC616" s="12">
        <f>SUMPRODUCT(Table13[[#This Row],[SibSp]:[Ones]],$R$4:$AA$4)</f>
        <v>8.4566163774450032E-2</v>
      </c>
      <c r="AD616" s="11">
        <f>(AC616-Table13[[#This Row],[Survived]])^2</f>
        <v>7.1514360555271052E-3</v>
      </c>
      <c r="AE616" s="11"/>
    </row>
    <row r="617" spans="1:31" x14ac:dyDescent="0.25">
      <c r="A617" s="4">
        <v>0</v>
      </c>
      <c r="B617" s="4" t="s">
        <v>9</v>
      </c>
      <c r="C617" s="4">
        <v>3</v>
      </c>
      <c r="D617" s="4" t="s">
        <v>8</v>
      </c>
      <c r="E617" s="4">
        <v>24</v>
      </c>
      <c r="F617" s="5">
        <v>9.5</v>
      </c>
      <c r="G617" s="4">
        <v>0</v>
      </c>
      <c r="H617" s="4">
        <v>0</v>
      </c>
      <c r="I617" s="11">
        <f>Table13[[#This Row],[Age]]/$E$1</f>
        <v>0.3</v>
      </c>
      <c r="J617" s="11">
        <f>LOG10(Table13[[#This Row],[Fare]]+1)</f>
        <v>1.0211892990699381</v>
      </c>
      <c r="K617" s="4">
        <f>IF(Table13[[#This Row],[Pclass]]=1,1,0)</f>
        <v>0</v>
      </c>
      <c r="L617" s="4">
        <f>IF(Table13[[#This Row],[Pclass]]=2,1,0)</f>
        <v>0</v>
      </c>
      <c r="M617" s="4">
        <f>IF(Table13[[#This Row],[Embarked]]="S",1,0)</f>
        <v>1</v>
      </c>
      <c r="N617" s="4">
        <f>IF(Table13[[#This Row],[Embarked]]="C",1,0)</f>
        <v>0</v>
      </c>
      <c r="O617" s="4">
        <f>IF(Table13[[#This Row],[Sex]]="male",1,0)</f>
        <v>1</v>
      </c>
      <c r="P617" s="4">
        <v>1</v>
      </c>
      <c r="AC617" s="12">
        <f>SUMPRODUCT(Table13[[#This Row],[SibSp]:[Ones]],$R$4:$AA$4)</f>
        <v>0.13820467617705667</v>
      </c>
      <c r="AD617" s="11">
        <f>(AC617-Table13[[#This Row],[Survived]])^2</f>
        <v>1.9100532517205098E-2</v>
      </c>
      <c r="AE617" s="11"/>
    </row>
    <row r="618" spans="1:31" x14ac:dyDescent="0.25">
      <c r="A618" s="4">
        <v>0</v>
      </c>
      <c r="B618" s="4" t="s">
        <v>9</v>
      </c>
      <c r="C618" s="4">
        <v>3</v>
      </c>
      <c r="D618" s="4" t="s">
        <v>8</v>
      </c>
      <c r="E618" s="4">
        <v>48</v>
      </c>
      <c r="F618" s="5">
        <v>7.8541999999999996</v>
      </c>
      <c r="G618" s="4">
        <v>0</v>
      </c>
      <c r="H618" s="4">
        <v>0</v>
      </c>
      <c r="I618" s="11">
        <f>Table13[[#This Row],[Age]]/$E$1</f>
        <v>0.6</v>
      </c>
      <c r="J618" s="11">
        <f>LOG10(Table13[[#This Row],[Fare]]+1)</f>
        <v>0.94714932766263737</v>
      </c>
      <c r="K618" s="4">
        <f>IF(Table13[[#This Row],[Pclass]]=1,1,0)</f>
        <v>0</v>
      </c>
      <c r="L618" s="4">
        <f>IF(Table13[[#This Row],[Pclass]]=2,1,0)</f>
        <v>0</v>
      </c>
      <c r="M618" s="4">
        <f>IF(Table13[[#This Row],[Embarked]]="S",1,0)</f>
        <v>1</v>
      </c>
      <c r="N618" s="4">
        <f>IF(Table13[[#This Row],[Embarked]]="C",1,0)</f>
        <v>0</v>
      </c>
      <c r="O618" s="4">
        <f>IF(Table13[[#This Row],[Sex]]="male",1,0)</f>
        <v>1</v>
      </c>
      <c r="P618" s="4">
        <v>1</v>
      </c>
      <c r="AC618" s="12">
        <f>SUMPRODUCT(Table13[[#This Row],[SibSp]:[Ones]],$R$4:$AA$4)</f>
        <v>-1.9037578119634135E-2</v>
      </c>
      <c r="AD618" s="11">
        <f>(AC618-Table13[[#This Row],[Survived]])^2</f>
        <v>3.6242938066117239E-4</v>
      </c>
      <c r="AE618" s="11"/>
    </row>
    <row r="619" spans="1:31" x14ac:dyDescent="0.25">
      <c r="A619" s="4">
        <v>0</v>
      </c>
      <c r="B619" s="4" t="s">
        <v>9</v>
      </c>
      <c r="C619" s="4">
        <v>2</v>
      </c>
      <c r="D619" s="4" t="s">
        <v>10</v>
      </c>
      <c r="E619" s="4">
        <v>57</v>
      </c>
      <c r="F619" s="5">
        <v>10.5</v>
      </c>
      <c r="G619" s="4">
        <v>0</v>
      </c>
      <c r="H619" s="4">
        <v>0</v>
      </c>
      <c r="I619" s="11">
        <f>Table13[[#This Row],[Age]]/$E$1</f>
        <v>0.71250000000000002</v>
      </c>
      <c r="J619" s="11">
        <f>LOG10(Table13[[#This Row],[Fare]]+1)</f>
        <v>1.0606978403536116</v>
      </c>
      <c r="K619" s="4">
        <f>IF(Table13[[#This Row],[Pclass]]=1,1,0)</f>
        <v>0</v>
      </c>
      <c r="L619" s="4">
        <f>IF(Table13[[#This Row],[Pclass]]=2,1,0)</f>
        <v>1</v>
      </c>
      <c r="M619" s="4">
        <f>IF(Table13[[#This Row],[Embarked]]="S",1,0)</f>
        <v>1</v>
      </c>
      <c r="N619" s="4">
        <f>IF(Table13[[#This Row],[Embarked]]="C",1,0)</f>
        <v>0</v>
      </c>
      <c r="O619" s="4">
        <f>IF(Table13[[#This Row],[Sex]]="male",1,0)</f>
        <v>0</v>
      </c>
      <c r="P619" s="4">
        <v>1</v>
      </c>
      <c r="AC619" s="12">
        <f>SUMPRODUCT(Table13[[#This Row],[SibSp]:[Ones]],$R$4:$AA$4)</f>
        <v>0.59478898945471792</v>
      </c>
      <c r="AD619" s="11">
        <f>(AC619-Table13[[#This Row],[Survived]])^2</f>
        <v>0.35377394197656453</v>
      </c>
      <c r="AE619" s="11"/>
    </row>
    <row r="620" spans="1:31" x14ac:dyDescent="0.25">
      <c r="A620" s="4">
        <v>1</v>
      </c>
      <c r="B620" s="4" t="s">
        <v>9</v>
      </c>
      <c r="C620" s="4">
        <v>2</v>
      </c>
      <c r="D620" s="4" t="s">
        <v>10</v>
      </c>
      <c r="E620" s="4">
        <v>54</v>
      </c>
      <c r="F620" s="5">
        <v>23</v>
      </c>
      <c r="G620" s="4">
        <v>1</v>
      </c>
      <c r="H620" s="4">
        <v>3</v>
      </c>
      <c r="I620" s="11">
        <f>Table13[[#This Row],[Age]]/$E$1</f>
        <v>0.67500000000000004</v>
      </c>
      <c r="J620" s="11">
        <f>LOG10(Table13[[#This Row],[Fare]]+1)</f>
        <v>1.3802112417116059</v>
      </c>
      <c r="K620" s="4">
        <f>IF(Table13[[#This Row],[Pclass]]=1,1,0)</f>
        <v>0</v>
      </c>
      <c r="L620" s="4">
        <f>IF(Table13[[#This Row],[Pclass]]=2,1,0)</f>
        <v>1</v>
      </c>
      <c r="M620" s="4">
        <f>IF(Table13[[#This Row],[Embarked]]="S",1,0)</f>
        <v>1</v>
      </c>
      <c r="N620" s="4">
        <f>IF(Table13[[#This Row],[Embarked]]="C",1,0)</f>
        <v>0</v>
      </c>
      <c r="O620" s="4">
        <f>IF(Table13[[#This Row],[Sex]]="male",1,0)</f>
        <v>0</v>
      </c>
      <c r="P620" s="4">
        <v>1</v>
      </c>
      <c r="AC620" s="12">
        <f>SUMPRODUCT(Table13[[#This Row],[SibSp]:[Ones]],$R$4:$AA$4)</f>
        <v>0.5328525321940728</v>
      </c>
      <c r="AD620" s="11">
        <f>(AC620-Table13[[#This Row],[Survived]])^2</f>
        <v>0.21822675667748978</v>
      </c>
      <c r="AE620" s="11"/>
    </row>
    <row r="621" spans="1:31" x14ac:dyDescent="0.25">
      <c r="A621" s="4">
        <v>0</v>
      </c>
      <c r="B621" s="4" t="s">
        <v>9</v>
      </c>
      <c r="C621" s="4">
        <v>3</v>
      </c>
      <c r="D621" s="4" t="s">
        <v>8</v>
      </c>
      <c r="E621" s="4">
        <v>18</v>
      </c>
      <c r="F621" s="5">
        <v>7.75</v>
      </c>
      <c r="G621" s="4">
        <v>0</v>
      </c>
      <c r="H621" s="4">
        <v>0</v>
      </c>
      <c r="I621" s="11">
        <f>Table13[[#This Row],[Age]]/$E$1</f>
        <v>0.22500000000000001</v>
      </c>
      <c r="J621" s="11">
        <f>LOG10(Table13[[#This Row],[Fare]]+1)</f>
        <v>0.94200805302231327</v>
      </c>
      <c r="K621" s="4">
        <f>IF(Table13[[#This Row],[Pclass]]=1,1,0)</f>
        <v>0</v>
      </c>
      <c r="L621" s="4">
        <f>IF(Table13[[#This Row],[Pclass]]=2,1,0)</f>
        <v>0</v>
      </c>
      <c r="M621" s="4">
        <f>IF(Table13[[#This Row],[Embarked]]="S",1,0)</f>
        <v>1</v>
      </c>
      <c r="N621" s="4">
        <f>IF(Table13[[#This Row],[Embarked]]="C",1,0)</f>
        <v>0</v>
      </c>
      <c r="O621" s="4">
        <f>IF(Table13[[#This Row],[Sex]]="male",1,0)</f>
        <v>1</v>
      </c>
      <c r="P621" s="4">
        <v>1</v>
      </c>
      <c r="AC621" s="12">
        <f>SUMPRODUCT(Table13[[#This Row],[SibSp]:[Ones]],$R$4:$AA$4)</f>
        <v>0.172752984029794</v>
      </c>
      <c r="AD621" s="11">
        <f>(AC621-Table13[[#This Row],[Survived]])^2</f>
        <v>2.9843593491198261E-2</v>
      </c>
      <c r="AE621" s="11"/>
    </row>
    <row r="622" spans="1:31" x14ac:dyDescent="0.25">
      <c r="A622" s="4">
        <v>1</v>
      </c>
      <c r="B622" s="4" t="s">
        <v>9</v>
      </c>
      <c r="C622" s="4">
        <v>3</v>
      </c>
      <c r="D622" s="4" t="s">
        <v>10</v>
      </c>
      <c r="E622" s="4">
        <v>5</v>
      </c>
      <c r="F622" s="5">
        <v>12.475</v>
      </c>
      <c r="G622" s="4">
        <v>0</v>
      </c>
      <c r="H622" s="4">
        <v>0</v>
      </c>
      <c r="I622" s="11">
        <f>Table13[[#This Row],[Age]]/$E$1</f>
        <v>6.25E-2</v>
      </c>
      <c r="J622" s="11">
        <f>LOG10(Table13[[#This Row],[Fare]]+1)</f>
        <v>1.1295287738587763</v>
      </c>
      <c r="K622" s="4">
        <f>IF(Table13[[#This Row],[Pclass]]=1,1,0)</f>
        <v>0</v>
      </c>
      <c r="L622" s="4">
        <f>IF(Table13[[#This Row],[Pclass]]=2,1,0)</f>
        <v>0</v>
      </c>
      <c r="M622" s="4">
        <f>IF(Table13[[#This Row],[Embarked]]="S",1,0)</f>
        <v>1</v>
      </c>
      <c r="N622" s="4">
        <f>IF(Table13[[#This Row],[Embarked]]="C",1,0)</f>
        <v>0</v>
      </c>
      <c r="O622" s="4">
        <f>IF(Table13[[#This Row],[Sex]]="male",1,0)</f>
        <v>0</v>
      </c>
      <c r="P622" s="4">
        <v>1</v>
      </c>
      <c r="AC622" s="12">
        <f>SUMPRODUCT(Table13[[#This Row],[SibSp]:[Ones]],$R$4:$AA$4)</f>
        <v>0.74817726849213328</v>
      </c>
      <c r="AD622" s="11">
        <f>(AC622-Table13[[#This Row],[Survived]])^2</f>
        <v>6.3414688104083128E-2</v>
      </c>
      <c r="AE622" s="11"/>
    </row>
    <row r="623" spans="1:31" x14ac:dyDescent="0.25">
      <c r="A623" s="4">
        <v>1</v>
      </c>
      <c r="B623" s="4" t="s">
        <v>9</v>
      </c>
      <c r="C623" s="4">
        <v>1</v>
      </c>
      <c r="D623" s="4" t="s">
        <v>10</v>
      </c>
      <c r="E623" s="4">
        <v>43</v>
      </c>
      <c r="F623" s="5">
        <v>211.33750000000001</v>
      </c>
      <c r="G623" s="4">
        <v>0</v>
      </c>
      <c r="H623" s="4">
        <v>1</v>
      </c>
      <c r="I623" s="11">
        <f>Table13[[#This Row],[Age]]/$E$1</f>
        <v>0.53749999999999998</v>
      </c>
      <c r="J623" s="11">
        <f>LOG10(Table13[[#This Row],[Fare]]+1)</f>
        <v>2.3270266997942759</v>
      </c>
      <c r="K623" s="4">
        <f>IF(Table13[[#This Row],[Pclass]]=1,1,0)</f>
        <v>1</v>
      </c>
      <c r="L623" s="4">
        <f>IF(Table13[[#This Row],[Pclass]]=2,1,0)</f>
        <v>0</v>
      </c>
      <c r="M623" s="4">
        <f>IF(Table13[[#This Row],[Embarked]]="S",1,0)</f>
        <v>1</v>
      </c>
      <c r="N623" s="4">
        <f>IF(Table13[[#This Row],[Embarked]]="C",1,0)</f>
        <v>0</v>
      </c>
      <c r="O623" s="4">
        <f>IF(Table13[[#This Row],[Sex]]="male",1,0)</f>
        <v>0</v>
      </c>
      <c r="P623" s="4">
        <v>1</v>
      </c>
      <c r="AC623" s="12">
        <f>SUMPRODUCT(Table13[[#This Row],[SibSp]:[Ones]],$R$4:$AA$4)</f>
        <v>0.90197510835926753</v>
      </c>
      <c r="AD623" s="11">
        <f>(AC623-Table13[[#This Row],[Survived]])^2</f>
        <v>9.6088793811773422E-3</v>
      </c>
      <c r="AE623" s="11"/>
    </row>
    <row r="624" spans="1:31" x14ac:dyDescent="0.25">
      <c r="A624" s="4">
        <v>1</v>
      </c>
      <c r="B624" s="4" t="s">
        <v>11</v>
      </c>
      <c r="C624" s="4">
        <v>3</v>
      </c>
      <c r="D624" s="4" t="s">
        <v>10</v>
      </c>
      <c r="E624" s="4">
        <v>13</v>
      </c>
      <c r="F624" s="5">
        <v>7.2291999999999996</v>
      </c>
      <c r="G624" s="4">
        <v>0</v>
      </c>
      <c r="H624" s="4">
        <v>0</v>
      </c>
      <c r="I624" s="11">
        <f>Table13[[#This Row],[Age]]/$E$1</f>
        <v>0.16250000000000001</v>
      </c>
      <c r="J624" s="11">
        <f>LOG10(Table13[[#This Row],[Fare]]+1)</f>
        <v>0.91535761741483168</v>
      </c>
      <c r="K624" s="4">
        <f>IF(Table13[[#This Row],[Pclass]]=1,1,0)</f>
        <v>0</v>
      </c>
      <c r="L624" s="4">
        <f>IF(Table13[[#This Row],[Pclass]]=2,1,0)</f>
        <v>0</v>
      </c>
      <c r="M624" s="4">
        <f>IF(Table13[[#This Row],[Embarked]]="S",1,0)</f>
        <v>0</v>
      </c>
      <c r="N624" s="4">
        <f>IF(Table13[[#This Row],[Embarked]]="C",1,0)</f>
        <v>1</v>
      </c>
      <c r="O624" s="4">
        <f>IF(Table13[[#This Row],[Sex]]="male",1,0)</f>
        <v>0</v>
      </c>
      <c r="P624" s="4">
        <v>1</v>
      </c>
      <c r="AC624" s="12">
        <f>SUMPRODUCT(Table13[[#This Row],[SibSp]:[Ones]],$R$4:$AA$4)</f>
        <v>0.7526212790221315</v>
      </c>
      <c r="AD624" s="11">
        <f>(AC624-Table13[[#This Row],[Survived]])^2</f>
        <v>6.1196231592646116E-2</v>
      </c>
      <c r="AE624" s="11"/>
    </row>
    <row r="625" spans="1:31" x14ac:dyDescent="0.25">
      <c r="A625" s="4">
        <v>1</v>
      </c>
      <c r="B625" s="4" t="s">
        <v>9</v>
      </c>
      <c r="C625" s="4">
        <v>1</v>
      </c>
      <c r="D625" s="4" t="s">
        <v>10</v>
      </c>
      <c r="E625" s="4">
        <v>17</v>
      </c>
      <c r="F625" s="5">
        <v>57</v>
      </c>
      <c r="G625" s="4">
        <v>1</v>
      </c>
      <c r="H625" s="4">
        <v>0</v>
      </c>
      <c r="I625" s="11">
        <f>Table13[[#This Row],[Age]]/$E$1</f>
        <v>0.21249999999999999</v>
      </c>
      <c r="J625" s="11">
        <f>LOG10(Table13[[#This Row],[Fare]]+1)</f>
        <v>1.7634279935629373</v>
      </c>
      <c r="K625" s="4">
        <f>IF(Table13[[#This Row],[Pclass]]=1,1,0)</f>
        <v>1</v>
      </c>
      <c r="L625" s="4">
        <f>IF(Table13[[#This Row],[Pclass]]=2,1,0)</f>
        <v>0</v>
      </c>
      <c r="M625" s="4">
        <f>IF(Table13[[#This Row],[Embarked]]="S",1,0)</f>
        <v>1</v>
      </c>
      <c r="N625" s="4">
        <f>IF(Table13[[#This Row],[Embarked]]="C",1,0)</f>
        <v>0</v>
      </c>
      <c r="O625" s="4">
        <f>IF(Table13[[#This Row],[Sex]]="male",1,0)</f>
        <v>0</v>
      </c>
      <c r="P625" s="4">
        <v>1</v>
      </c>
      <c r="AC625" s="12">
        <f>SUMPRODUCT(Table13[[#This Row],[SibSp]:[Ones]],$R$4:$AA$4)</f>
        <v>0.99992958367484253</v>
      </c>
      <c r="AD625" s="11">
        <f>(AC625-Table13[[#This Row],[Survived]])^2</f>
        <v>4.9584588486831189E-9</v>
      </c>
      <c r="AE625" s="11"/>
    </row>
    <row r="626" spans="1:31" x14ac:dyDescent="0.25">
      <c r="A626" s="4">
        <v>0</v>
      </c>
      <c r="B626" s="4" t="s">
        <v>9</v>
      </c>
      <c r="C626" s="4">
        <v>1</v>
      </c>
      <c r="D626" s="4" t="s">
        <v>8</v>
      </c>
      <c r="E626" s="4">
        <v>29</v>
      </c>
      <c r="F626" s="5">
        <v>30</v>
      </c>
      <c r="G626" s="4">
        <v>0</v>
      </c>
      <c r="H626" s="4">
        <v>0</v>
      </c>
      <c r="I626" s="11">
        <f>Table13[[#This Row],[Age]]/$E$1</f>
        <v>0.36249999999999999</v>
      </c>
      <c r="J626" s="11">
        <f>LOG10(Table13[[#This Row],[Fare]]+1)</f>
        <v>1.4913616938342726</v>
      </c>
      <c r="K626" s="4">
        <f>IF(Table13[[#This Row],[Pclass]]=1,1,0)</f>
        <v>1</v>
      </c>
      <c r="L626" s="4">
        <f>IF(Table13[[#This Row],[Pclass]]=2,1,0)</f>
        <v>0</v>
      </c>
      <c r="M626" s="4">
        <f>IF(Table13[[#This Row],[Embarked]]="S",1,0)</f>
        <v>1</v>
      </c>
      <c r="N626" s="4">
        <f>IF(Table13[[#This Row],[Embarked]]="C",1,0)</f>
        <v>0</v>
      </c>
      <c r="O626" s="4">
        <f>IF(Table13[[#This Row],[Sex]]="male",1,0)</f>
        <v>1</v>
      </c>
      <c r="P626" s="4">
        <v>1</v>
      </c>
      <c r="AC626" s="12">
        <f>SUMPRODUCT(Table13[[#This Row],[SibSp]:[Ones]],$R$4:$AA$4)</f>
        <v>0.48171946831815737</v>
      </c>
      <c r="AD626" s="11">
        <f>(AC626-Table13[[#This Row],[Survived]])^2</f>
        <v>0.23205364615672822</v>
      </c>
      <c r="AE626" s="11"/>
    </row>
    <row r="627" spans="1:31" x14ac:dyDescent="0.25">
      <c r="A627" s="4">
        <v>0</v>
      </c>
      <c r="B627" s="4" t="s">
        <v>9</v>
      </c>
      <c r="C627" s="4">
        <v>3</v>
      </c>
      <c r="D627" s="4" t="s">
        <v>8</v>
      </c>
      <c r="E627" s="4">
        <v>25</v>
      </c>
      <c r="F627" s="5">
        <v>7.05</v>
      </c>
      <c r="G627" s="4">
        <v>0</v>
      </c>
      <c r="H627" s="4">
        <v>0</v>
      </c>
      <c r="I627" s="11">
        <f>Table13[[#This Row],[Age]]/$E$1</f>
        <v>0.3125</v>
      </c>
      <c r="J627" s="11">
        <f>LOG10(Table13[[#This Row],[Fare]]+1)</f>
        <v>0.90579588036786851</v>
      </c>
      <c r="K627" s="4">
        <f>IF(Table13[[#This Row],[Pclass]]=1,1,0)</f>
        <v>0</v>
      </c>
      <c r="L627" s="4">
        <f>IF(Table13[[#This Row],[Pclass]]=2,1,0)</f>
        <v>0</v>
      </c>
      <c r="M627" s="4">
        <f>IF(Table13[[#This Row],[Embarked]]="S",1,0)</f>
        <v>1</v>
      </c>
      <c r="N627" s="4">
        <f>IF(Table13[[#This Row],[Embarked]]="C",1,0)</f>
        <v>0</v>
      </c>
      <c r="O627" s="4">
        <f>IF(Table13[[#This Row],[Sex]]="male",1,0)</f>
        <v>1</v>
      </c>
      <c r="P627" s="4">
        <v>1</v>
      </c>
      <c r="AC627" s="12">
        <f>SUMPRODUCT(Table13[[#This Row],[SibSp]:[Ones]],$R$4:$AA$4)</f>
        <v>0.12617810104089511</v>
      </c>
      <c r="AD627" s="11">
        <f>(AC627-Table13[[#This Row],[Survived]])^2</f>
        <v>1.5920913182286334E-2</v>
      </c>
      <c r="AE627" s="11"/>
    </row>
    <row r="628" spans="1:31" x14ac:dyDescent="0.25">
      <c r="A628" s="4">
        <v>0</v>
      </c>
      <c r="B628" s="4" t="s">
        <v>9</v>
      </c>
      <c r="C628" s="4">
        <v>3</v>
      </c>
      <c r="D628" s="4" t="s">
        <v>8</v>
      </c>
      <c r="E628" s="4">
        <v>25</v>
      </c>
      <c r="F628" s="5">
        <v>7.25</v>
      </c>
      <c r="G628" s="4">
        <v>0</v>
      </c>
      <c r="H628" s="4">
        <v>0</v>
      </c>
      <c r="I628" s="11">
        <f>Table13[[#This Row],[Age]]/$E$1</f>
        <v>0.3125</v>
      </c>
      <c r="J628" s="11">
        <f>LOG10(Table13[[#This Row],[Fare]]+1)</f>
        <v>0.91645394854992512</v>
      </c>
      <c r="K628" s="4">
        <f>IF(Table13[[#This Row],[Pclass]]=1,1,0)</f>
        <v>0</v>
      </c>
      <c r="L628" s="4">
        <f>IF(Table13[[#This Row],[Pclass]]=2,1,0)</f>
        <v>0</v>
      </c>
      <c r="M628" s="4">
        <f>IF(Table13[[#This Row],[Embarked]]="S",1,0)</f>
        <v>1</v>
      </c>
      <c r="N628" s="4">
        <f>IF(Table13[[#This Row],[Embarked]]="C",1,0)</f>
        <v>0</v>
      </c>
      <c r="O628" s="4">
        <f>IF(Table13[[#This Row],[Sex]]="male",1,0)</f>
        <v>1</v>
      </c>
      <c r="P628" s="4">
        <v>1</v>
      </c>
      <c r="AC628" s="12">
        <f>SUMPRODUCT(Table13[[#This Row],[SibSp]:[Ones]],$R$4:$AA$4)</f>
        <v>0.12669766089857781</v>
      </c>
      <c r="AD628" s="11">
        <f>(AC628-Table13[[#This Row],[Survived]])^2</f>
        <v>1.6052297277171012E-2</v>
      </c>
      <c r="AE628" s="11"/>
    </row>
    <row r="629" spans="1:31" x14ac:dyDescent="0.25">
      <c r="A629" s="4">
        <v>1</v>
      </c>
      <c r="B629" s="4" t="s">
        <v>9</v>
      </c>
      <c r="C629" s="4">
        <v>3</v>
      </c>
      <c r="D629" s="4" t="s">
        <v>10</v>
      </c>
      <c r="E629" s="4">
        <v>18</v>
      </c>
      <c r="F629" s="5">
        <v>7.4958</v>
      </c>
      <c r="G629" s="4">
        <v>0</v>
      </c>
      <c r="H629" s="4">
        <v>0</v>
      </c>
      <c r="I629" s="11">
        <f>Table13[[#This Row],[Age]]/$E$1</f>
        <v>0.22500000000000001</v>
      </c>
      <c r="J629" s="11">
        <f>LOG10(Table13[[#This Row],[Fare]]+1)</f>
        <v>0.92920428011230582</v>
      </c>
      <c r="K629" s="4">
        <f>IF(Table13[[#This Row],[Pclass]]=1,1,0)</f>
        <v>0</v>
      </c>
      <c r="L629" s="4">
        <f>IF(Table13[[#This Row],[Pclass]]=2,1,0)</f>
        <v>0</v>
      </c>
      <c r="M629" s="4">
        <f>IF(Table13[[#This Row],[Embarked]]="S",1,0)</f>
        <v>1</v>
      </c>
      <c r="N629" s="4">
        <f>IF(Table13[[#This Row],[Embarked]]="C",1,0)</f>
        <v>0</v>
      </c>
      <c r="O629" s="4">
        <f>IF(Table13[[#This Row],[Sex]]="male",1,0)</f>
        <v>0</v>
      </c>
      <c r="P629" s="4">
        <v>1</v>
      </c>
      <c r="AC629" s="12">
        <f>SUMPRODUCT(Table13[[#This Row],[SibSp]:[Ones]],$R$4:$AA$4)</f>
        <v>0.655193994851345</v>
      </c>
      <c r="AD629" s="11">
        <f>(AC629-Table13[[#This Row],[Survived]])^2</f>
        <v>0.1188911811865743</v>
      </c>
      <c r="AE629" s="11"/>
    </row>
    <row r="630" spans="1:31" x14ac:dyDescent="0.25">
      <c r="A630" s="4">
        <v>0</v>
      </c>
      <c r="B630" s="4" t="s">
        <v>12</v>
      </c>
      <c r="C630" s="4">
        <v>3</v>
      </c>
      <c r="D630" s="4" t="s">
        <v>8</v>
      </c>
      <c r="E630" s="4">
        <v>8</v>
      </c>
      <c r="F630" s="5">
        <v>29.125</v>
      </c>
      <c r="G630" s="4">
        <v>4</v>
      </c>
      <c r="H630" s="4">
        <v>1</v>
      </c>
      <c r="I630" s="11">
        <f>Table13[[#This Row],[Age]]/$E$1</f>
        <v>0.1</v>
      </c>
      <c r="J630" s="11">
        <f>LOG10(Table13[[#This Row],[Fare]]+1)</f>
        <v>1.4789270555829248</v>
      </c>
      <c r="K630" s="4">
        <f>IF(Table13[[#This Row],[Pclass]]=1,1,0)</f>
        <v>0</v>
      </c>
      <c r="L630" s="4">
        <f>IF(Table13[[#This Row],[Pclass]]=2,1,0)</f>
        <v>0</v>
      </c>
      <c r="M630" s="4">
        <f>IF(Table13[[#This Row],[Embarked]]="S",1,0)</f>
        <v>0</v>
      </c>
      <c r="N630" s="4">
        <f>IF(Table13[[#This Row],[Embarked]]="C",1,0)</f>
        <v>0</v>
      </c>
      <c r="O630" s="4">
        <f>IF(Table13[[#This Row],[Sex]]="male",1,0)</f>
        <v>1</v>
      </c>
      <c r="P630" s="4">
        <v>1</v>
      </c>
      <c r="AC630" s="12">
        <f>SUMPRODUCT(Table13[[#This Row],[SibSp]:[Ones]],$R$4:$AA$4)</f>
        <v>-1.4492719469009208E-3</v>
      </c>
      <c r="AD630" s="11">
        <f>(AC630-Table13[[#This Row],[Survived]])^2</f>
        <v>2.1003891760739853E-6</v>
      </c>
      <c r="AE630" s="11"/>
    </row>
    <row r="631" spans="1:31" x14ac:dyDescent="0.25">
      <c r="A631" s="4">
        <v>1</v>
      </c>
      <c r="B631" s="4" t="s">
        <v>9</v>
      </c>
      <c r="C631" s="4">
        <v>3</v>
      </c>
      <c r="D631" s="4" t="s">
        <v>8</v>
      </c>
      <c r="E631" s="4">
        <v>1</v>
      </c>
      <c r="F631" s="5">
        <v>20.574999999999999</v>
      </c>
      <c r="G631" s="4">
        <v>1</v>
      </c>
      <c r="H631" s="4">
        <v>2</v>
      </c>
      <c r="I631" s="11">
        <f>Table13[[#This Row],[Age]]/$E$1</f>
        <v>1.2500000000000001E-2</v>
      </c>
      <c r="J631" s="11">
        <f>LOG10(Table13[[#This Row],[Fare]]+1)</f>
        <v>1.3339508043872472</v>
      </c>
      <c r="K631" s="4">
        <f>IF(Table13[[#This Row],[Pclass]]=1,1,0)</f>
        <v>0</v>
      </c>
      <c r="L631" s="4">
        <f>IF(Table13[[#This Row],[Pclass]]=2,1,0)</f>
        <v>0</v>
      </c>
      <c r="M631" s="4">
        <f>IF(Table13[[#This Row],[Embarked]]="S",1,0)</f>
        <v>1</v>
      </c>
      <c r="N631" s="4">
        <f>IF(Table13[[#This Row],[Embarked]]="C",1,0)</f>
        <v>0</v>
      </c>
      <c r="O631" s="4">
        <f>IF(Table13[[#This Row],[Sex]]="male",1,0)</f>
        <v>1</v>
      </c>
      <c r="P631" s="4">
        <v>1</v>
      </c>
      <c r="AC631" s="12">
        <f>SUMPRODUCT(Table13[[#This Row],[SibSp]:[Ones]],$R$4:$AA$4)</f>
        <v>0.21789386977257741</v>
      </c>
      <c r="AD631" s="11">
        <f>(AC631-Table13[[#This Row],[Survived]])^2</f>
        <v>0.61168999893931408</v>
      </c>
      <c r="AE631" s="11"/>
    </row>
    <row r="632" spans="1:31" x14ac:dyDescent="0.25">
      <c r="A632" s="4">
        <v>0</v>
      </c>
      <c r="B632" s="4" t="s">
        <v>11</v>
      </c>
      <c r="C632" s="4">
        <v>1</v>
      </c>
      <c r="D632" s="4" t="s">
        <v>8</v>
      </c>
      <c r="E632" s="4">
        <v>46</v>
      </c>
      <c r="F632" s="5">
        <v>79.2</v>
      </c>
      <c r="G632" s="4">
        <v>0</v>
      </c>
      <c r="H632" s="4">
        <v>0</v>
      </c>
      <c r="I632" s="11">
        <f>Table13[[#This Row],[Age]]/$E$1</f>
        <v>0.57499999999999996</v>
      </c>
      <c r="J632" s="11">
        <f>LOG10(Table13[[#This Row],[Fare]]+1)</f>
        <v>1.9041743682841634</v>
      </c>
      <c r="K632" s="4">
        <f>IF(Table13[[#This Row],[Pclass]]=1,1,0)</f>
        <v>1</v>
      </c>
      <c r="L632" s="4">
        <f>IF(Table13[[#This Row],[Pclass]]=2,1,0)</f>
        <v>0</v>
      </c>
      <c r="M632" s="4">
        <f>IF(Table13[[#This Row],[Embarked]]="S",1,0)</f>
        <v>0</v>
      </c>
      <c r="N632" s="4">
        <f>IF(Table13[[#This Row],[Embarked]]="C",1,0)</f>
        <v>1</v>
      </c>
      <c r="O632" s="4">
        <f>IF(Table13[[#This Row],[Sex]]="male",1,0)</f>
        <v>1</v>
      </c>
      <c r="P632" s="4">
        <v>1</v>
      </c>
      <c r="AC632" s="12">
        <f>SUMPRODUCT(Table13[[#This Row],[SibSp]:[Ones]],$R$4:$AA$4)</f>
        <v>0.45911535047044744</v>
      </c>
      <c r="AD632" s="11">
        <f>(AC632-Table13[[#This Row],[Survived]])^2</f>
        <v>0.21078690503760178</v>
      </c>
      <c r="AE632" s="11"/>
    </row>
    <row r="633" spans="1:31" x14ac:dyDescent="0.25">
      <c r="A633" s="4">
        <v>0</v>
      </c>
      <c r="B633" s="4" t="s">
        <v>9</v>
      </c>
      <c r="C633" s="4">
        <v>2</v>
      </c>
      <c r="D633" s="4" t="s">
        <v>8</v>
      </c>
      <c r="E633" s="4">
        <v>16</v>
      </c>
      <c r="F633" s="5">
        <v>26</v>
      </c>
      <c r="G633" s="4">
        <v>0</v>
      </c>
      <c r="H633" s="4">
        <v>0</v>
      </c>
      <c r="I633" s="11">
        <f>Table13[[#This Row],[Age]]/$E$1</f>
        <v>0.2</v>
      </c>
      <c r="J633" s="11">
        <f>LOG10(Table13[[#This Row],[Fare]]+1)</f>
        <v>1.4313637641589874</v>
      </c>
      <c r="K633" s="4">
        <f>IF(Table13[[#This Row],[Pclass]]=1,1,0)</f>
        <v>0</v>
      </c>
      <c r="L633" s="4">
        <f>IF(Table13[[#This Row],[Pclass]]=2,1,0)</f>
        <v>1</v>
      </c>
      <c r="M633" s="4">
        <f>IF(Table13[[#This Row],[Embarked]]="S",1,0)</f>
        <v>1</v>
      </c>
      <c r="N633" s="4">
        <f>IF(Table13[[#This Row],[Embarked]]="C",1,0)</f>
        <v>0</v>
      </c>
      <c r="O633" s="4">
        <f>IF(Table13[[#This Row],[Sex]]="male",1,0)</f>
        <v>1</v>
      </c>
      <c r="P633" s="4">
        <v>1</v>
      </c>
      <c r="AC633" s="12">
        <f>SUMPRODUCT(Table13[[#This Row],[SibSp]:[Ones]],$R$4:$AA$4)</f>
        <v>0.39224934638663578</v>
      </c>
      <c r="AD633" s="11">
        <f>(AC633-Table13[[#This Row],[Survived]])^2</f>
        <v>0.15385954974074298</v>
      </c>
      <c r="AE633" s="11"/>
    </row>
    <row r="634" spans="1:31" x14ac:dyDescent="0.25">
      <c r="A634" s="4">
        <v>0</v>
      </c>
      <c r="B634" s="4" t="s">
        <v>9</v>
      </c>
      <c r="C634" s="4">
        <v>3</v>
      </c>
      <c r="D634" s="4" t="s">
        <v>8</v>
      </c>
      <c r="E634" s="4">
        <v>25</v>
      </c>
      <c r="F634" s="5">
        <v>7.8958000000000004</v>
      </c>
      <c r="G634" s="4">
        <v>0</v>
      </c>
      <c r="H634" s="4">
        <v>0</v>
      </c>
      <c r="I634" s="11">
        <f>Table13[[#This Row],[Age]]/$E$1</f>
        <v>0.3125</v>
      </c>
      <c r="J634" s="11">
        <f>LOG10(Table13[[#This Row],[Fare]]+1)</f>
        <v>0.94918501031343461</v>
      </c>
      <c r="K634" s="4">
        <f>IF(Table13[[#This Row],[Pclass]]=1,1,0)</f>
        <v>0</v>
      </c>
      <c r="L634" s="4">
        <f>IF(Table13[[#This Row],[Pclass]]=2,1,0)</f>
        <v>0</v>
      </c>
      <c r="M634" s="4">
        <f>IF(Table13[[#This Row],[Embarked]]="S",1,0)</f>
        <v>1</v>
      </c>
      <c r="N634" s="4">
        <f>IF(Table13[[#This Row],[Embarked]]="C",1,0)</f>
        <v>0</v>
      </c>
      <c r="O634" s="4">
        <f>IF(Table13[[#This Row],[Sex]]="male",1,0)</f>
        <v>1</v>
      </c>
      <c r="P634" s="4">
        <v>1</v>
      </c>
      <c r="AC634" s="12">
        <f>SUMPRODUCT(Table13[[#This Row],[SibSp]:[Ones]],$R$4:$AA$4)</f>
        <v>0.12829323577210727</v>
      </c>
      <c r="AD634" s="11">
        <f>(AC634-Table13[[#This Row],[Survived]])^2</f>
        <v>1.6459154344877505E-2</v>
      </c>
      <c r="AE634" s="11"/>
    </row>
    <row r="635" spans="1:31" x14ac:dyDescent="0.25">
      <c r="A635" s="4">
        <v>0</v>
      </c>
      <c r="B635" s="4" t="s">
        <v>9</v>
      </c>
      <c r="C635" s="4">
        <v>2</v>
      </c>
      <c r="D635" s="4" t="s">
        <v>8</v>
      </c>
      <c r="E635" s="4">
        <v>39</v>
      </c>
      <c r="F635" s="5">
        <v>13</v>
      </c>
      <c r="G635" s="4">
        <v>0</v>
      </c>
      <c r="H635" s="4">
        <v>0</v>
      </c>
      <c r="I635" s="11">
        <f>Table13[[#This Row],[Age]]/$E$1</f>
        <v>0.48749999999999999</v>
      </c>
      <c r="J635" s="11">
        <f>LOG10(Table13[[#This Row],[Fare]]+1)</f>
        <v>1.146128035678238</v>
      </c>
      <c r="K635" s="4">
        <f>IF(Table13[[#This Row],[Pclass]]=1,1,0)</f>
        <v>0</v>
      </c>
      <c r="L635" s="4">
        <f>IF(Table13[[#This Row],[Pclass]]=2,1,0)</f>
        <v>1</v>
      </c>
      <c r="M635" s="4">
        <f>IF(Table13[[#This Row],[Embarked]]="S",1,0)</f>
        <v>1</v>
      </c>
      <c r="N635" s="4">
        <f>IF(Table13[[#This Row],[Embarked]]="C",1,0)</f>
        <v>0</v>
      </c>
      <c r="O635" s="4">
        <f>IF(Table13[[#This Row],[Sex]]="male",1,0)</f>
        <v>1</v>
      </c>
      <c r="P635" s="4">
        <v>1</v>
      </c>
      <c r="AC635" s="12">
        <f>SUMPRODUCT(Table13[[#This Row],[SibSp]:[Ones]],$R$4:$AA$4)</f>
        <v>0.2311130873622701</v>
      </c>
      <c r="AD635" s="11">
        <f>(AC635-Table13[[#This Row],[Survived]])^2</f>
        <v>5.3413259150120289E-2</v>
      </c>
      <c r="AE635" s="11"/>
    </row>
    <row r="636" spans="1:31" x14ac:dyDescent="0.25">
      <c r="A636" s="4">
        <v>1</v>
      </c>
      <c r="B636" s="4" t="s">
        <v>9</v>
      </c>
      <c r="C636" s="4">
        <v>1</v>
      </c>
      <c r="D636" s="4" t="s">
        <v>10</v>
      </c>
      <c r="E636" s="4">
        <v>49</v>
      </c>
      <c r="F636" s="5">
        <v>25.929200000000002</v>
      </c>
      <c r="G636" s="4">
        <v>0</v>
      </c>
      <c r="H636" s="4">
        <v>0</v>
      </c>
      <c r="I636" s="11">
        <f>Table13[[#This Row],[Age]]/$E$1</f>
        <v>0.61250000000000004</v>
      </c>
      <c r="J636" s="11">
        <f>LOG10(Table13[[#This Row],[Fare]]+1)</f>
        <v>1.4302234517870693</v>
      </c>
      <c r="K636" s="4">
        <f>IF(Table13[[#This Row],[Pclass]]=1,1,0)</f>
        <v>1</v>
      </c>
      <c r="L636" s="4">
        <f>IF(Table13[[#This Row],[Pclass]]=2,1,0)</f>
        <v>0</v>
      </c>
      <c r="M636" s="4">
        <f>IF(Table13[[#This Row],[Embarked]]="S",1,0)</f>
        <v>1</v>
      </c>
      <c r="N636" s="4">
        <f>IF(Table13[[#This Row],[Embarked]]="C",1,0)</f>
        <v>0</v>
      </c>
      <c r="O636" s="4">
        <f>IF(Table13[[#This Row],[Sex]]="male",1,0)</f>
        <v>0</v>
      </c>
      <c r="P636" s="4">
        <v>1</v>
      </c>
      <c r="AC636" s="12">
        <f>SUMPRODUCT(Table13[[#This Row],[SibSp]:[Ones]],$R$4:$AA$4)</f>
        <v>0.83377680940160759</v>
      </c>
      <c r="AD636" s="11">
        <f>(AC636-Table13[[#This Row],[Survived]])^2</f>
        <v>2.7630149092709493E-2</v>
      </c>
      <c r="AE636" s="11"/>
    </row>
    <row r="637" spans="1:31" x14ac:dyDescent="0.25">
      <c r="A637" s="4">
        <v>1</v>
      </c>
      <c r="B637" s="4" t="s">
        <v>9</v>
      </c>
      <c r="C637" s="4">
        <v>3</v>
      </c>
      <c r="D637" s="4" t="s">
        <v>10</v>
      </c>
      <c r="E637" s="4">
        <v>31</v>
      </c>
      <c r="F637" s="5">
        <v>8.6832999999999991</v>
      </c>
      <c r="G637" s="4">
        <v>0</v>
      </c>
      <c r="H637" s="4">
        <v>0</v>
      </c>
      <c r="I637" s="11">
        <f>Table13[[#This Row],[Age]]/$E$1</f>
        <v>0.38750000000000001</v>
      </c>
      <c r="J637" s="11">
        <f>LOG10(Table13[[#This Row],[Fare]]+1)</f>
        <v>0.98602338701450321</v>
      </c>
      <c r="K637" s="4">
        <f>IF(Table13[[#This Row],[Pclass]]=1,1,0)</f>
        <v>0</v>
      </c>
      <c r="L637" s="4">
        <f>IF(Table13[[#This Row],[Pclass]]=2,1,0)</f>
        <v>0</v>
      </c>
      <c r="M637" s="4">
        <f>IF(Table13[[#This Row],[Embarked]]="S",1,0)</f>
        <v>1</v>
      </c>
      <c r="N637" s="4">
        <f>IF(Table13[[#This Row],[Embarked]]="C",1,0)</f>
        <v>0</v>
      </c>
      <c r="O637" s="4">
        <f>IF(Table13[[#This Row],[Sex]]="male",1,0)</f>
        <v>0</v>
      </c>
      <c r="P637" s="4">
        <v>1</v>
      </c>
      <c r="AC637" s="12">
        <f>SUMPRODUCT(Table13[[#This Row],[SibSp]:[Ones]],$R$4:$AA$4)</f>
        <v>0.57474596589795413</v>
      </c>
      <c r="AD637" s="11">
        <f>(AC637-Table13[[#This Row],[Survived]])^2</f>
        <v>0.180840993520064</v>
      </c>
      <c r="AE637" s="11"/>
    </row>
    <row r="638" spans="1:31" x14ac:dyDescent="0.25">
      <c r="A638" s="4">
        <v>0</v>
      </c>
      <c r="B638" s="4" t="s">
        <v>11</v>
      </c>
      <c r="C638" s="4">
        <v>3</v>
      </c>
      <c r="D638" s="4" t="s">
        <v>8</v>
      </c>
      <c r="E638" s="4">
        <v>30</v>
      </c>
      <c r="F638" s="5">
        <v>7.2291999999999996</v>
      </c>
      <c r="G638" s="4">
        <v>0</v>
      </c>
      <c r="H638" s="4">
        <v>0</v>
      </c>
      <c r="I638" s="11">
        <f>Table13[[#This Row],[Age]]/$E$1</f>
        <v>0.375</v>
      </c>
      <c r="J638" s="11">
        <f>LOG10(Table13[[#This Row],[Fare]]+1)</f>
        <v>0.91535761741483168</v>
      </c>
      <c r="K638" s="4">
        <f>IF(Table13[[#This Row],[Pclass]]=1,1,0)</f>
        <v>0</v>
      </c>
      <c r="L638" s="4">
        <f>IF(Table13[[#This Row],[Pclass]]=2,1,0)</f>
        <v>0</v>
      </c>
      <c r="M638" s="4">
        <f>IF(Table13[[#This Row],[Embarked]]="S",1,0)</f>
        <v>0</v>
      </c>
      <c r="N638" s="4">
        <f>IF(Table13[[#This Row],[Embarked]]="C",1,0)</f>
        <v>1</v>
      </c>
      <c r="O638" s="4">
        <f>IF(Table13[[#This Row],[Sex]]="male",1,0)</f>
        <v>1</v>
      </c>
      <c r="P638" s="4">
        <v>1</v>
      </c>
      <c r="AC638" s="12">
        <f>SUMPRODUCT(Table13[[#This Row],[SibSp]:[Ones]],$R$4:$AA$4)</f>
        <v>0.16073276892620725</v>
      </c>
      <c r="AD638" s="11">
        <f>(AC638-Table13[[#This Row],[Survived]])^2</f>
        <v>2.5835023006685533E-2</v>
      </c>
      <c r="AE638" s="11"/>
    </row>
    <row r="639" spans="1:31" x14ac:dyDescent="0.25">
      <c r="A639" s="4">
        <v>0</v>
      </c>
      <c r="B639" s="4" t="s">
        <v>9</v>
      </c>
      <c r="C639" s="4">
        <v>3</v>
      </c>
      <c r="D639" s="4" t="s">
        <v>10</v>
      </c>
      <c r="E639" s="4">
        <v>30</v>
      </c>
      <c r="F639" s="5">
        <v>24.15</v>
      </c>
      <c r="G639" s="4">
        <v>1</v>
      </c>
      <c r="H639" s="4">
        <v>1</v>
      </c>
      <c r="I639" s="11">
        <f>Table13[[#This Row],[Age]]/$E$1</f>
        <v>0.375</v>
      </c>
      <c r="J639" s="11">
        <f>LOG10(Table13[[#This Row],[Fare]]+1)</f>
        <v>1.4005379893919461</v>
      </c>
      <c r="K639" s="4">
        <f>IF(Table13[[#This Row],[Pclass]]=1,1,0)</f>
        <v>0</v>
      </c>
      <c r="L639" s="4">
        <f>IF(Table13[[#This Row],[Pclass]]=2,1,0)</f>
        <v>0</v>
      </c>
      <c r="M639" s="4">
        <f>IF(Table13[[#This Row],[Embarked]]="S",1,0)</f>
        <v>1</v>
      </c>
      <c r="N639" s="4">
        <f>IF(Table13[[#This Row],[Embarked]]="C",1,0)</f>
        <v>0</v>
      </c>
      <c r="O639" s="4">
        <f>IF(Table13[[#This Row],[Sex]]="male",1,0)</f>
        <v>0</v>
      </c>
      <c r="P639" s="4">
        <v>1</v>
      </c>
      <c r="AC639" s="12">
        <f>SUMPRODUCT(Table13[[#This Row],[SibSp]:[Ones]],$R$4:$AA$4)</f>
        <v>0.53249255047177746</v>
      </c>
      <c r="AD639" s="11">
        <f>(AC639-Table13[[#This Row],[Survived]])^2</f>
        <v>0.28354831630793847</v>
      </c>
      <c r="AE639" s="11"/>
    </row>
    <row r="640" spans="1:31" x14ac:dyDescent="0.25">
      <c r="A640" s="4">
        <v>0</v>
      </c>
      <c r="B640" s="4" t="s">
        <v>9</v>
      </c>
      <c r="C640" s="4">
        <v>2</v>
      </c>
      <c r="D640" s="4" t="s">
        <v>8</v>
      </c>
      <c r="E640" s="4">
        <v>34</v>
      </c>
      <c r="F640" s="5">
        <v>13</v>
      </c>
      <c r="G640" s="4">
        <v>0</v>
      </c>
      <c r="H640" s="4">
        <v>0</v>
      </c>
      <c r="I640" s="11">
        <f>Table13[[#This Row],[Age]]/$E$1</f>
        <v>0.42499999999999999</v>
      </c>
      <c r="J640" s="11">
        <f>LOG10(Table13[[#This Row],[Fare]]+1)</f>
        <v>1.146128035678238</v>
      </c>
      <c r="K640" s="4">
        <f>IF(Table13[[#This Row],[Pclass]]=1,1,0)</f>
        <v>0</v>
      </c>
      <c r="L640" s="4">
        <f>IF(Table13[[#This Row],[Pclass]]=2,1,0)</f>
        <v>1</v>
      </c>
      <c r="M640" s="4">
        <f>IF(Table13[[#This Row],[Embarked]]="S",1,0)</f>
        <v>1</v>
      </c>
      <c r="N640" s="4">
        <f>IF(Table13[[#This Row],[Embarked]]="C",1,0)</f>
        <v>0</v>
      </c>
      <c r="O640" s="4">
        <f>IF(Table13[[#This Row],[Sex]]="male",1,0)</f>
        <v>1</v>
      </c>
      <c r="P640" s="4">
        <v>1</v>
      </c>
      <c r="AC640" s="12">
        <f>SUMPRODUCT(Table13[[#This Row],[SibSp]:[Ones]],$R$4:$AA$4)</f>
        <v>0.26311995222467044</v>
      </c>
      <c r="AD640" s="11">
        <f>(AC640-Table13[[#This Row],[Survived]])^2</f>
        <v>6.9232109258712857E-2</v>
      </c>
      <c r="AE640" s="11"/>
    </row>
    <row r="641" spans="1:31" x14ac:dyDescent="0.25">
      <c r="A641" s="4">
        <v>1</v>
      </c>
      <c r="B641" s="4" t="s">
        <v>9</v>
      </c>
      <c r="C641" s="4">
        <v>2</v>
      </c>
      <c r="D641" s="4" t="s">
        <v>10</v>
      </c>
      <c r="E641" s="4">
        <v>31</v>
      </c>
      <c r="F641" s="5">
        <v>26.25</v>
      </c>
      <c r="G641" s="4">
        <v>1</v>
      </c>
      <c r="H641" s="4">
        <v>1</v>
      </c>
      <c r="I641" s="11">
        <f>Table13[[#This Row],[Age]]/$E$1</f>
        <v>0.38750000000000001</v>
      </c>
      <c r="J641" s="11">
        <f>LOG10(Table13[[#This Row],[Fare]]+1)</f>
        <v>1.4353665066126613</v>
      </c>
      <c r="K641" s="4">
        <f>IF(Table13[[#This Row],[Pclass]]=1,1,0)</f>
        <v>0</v>
      </c>
      <c r="L641" s="4">
        <f>IF(Table13[[#This Row],[Pclass]]=2,1,0)</f>
        <v>1</v>
      </c>
      <c r="M641" s="4">
        <f>IF(Table13[[#This Row],[Embarked]]="S",1,0)</f>
        <v>1</v>
      </c>
      <c r="N641" s="4">
        <f>IF(Table13[[#This Row],[Embarked]]="C",1,0)</f>
        <v>0</v>
      </c>
      <c r="O641" s="4">
        <f>IF(Table13[[#This Row],[Sex]]="male",1,0)</f>
        <v>0</v>
      </c>
      <c r="P641" s="4">
        <v>1</v>
      </c>
      <c r="AC641" s="12">
        <f>SUMPRODUCT(Table13[[#This Row],[SibSp]:[Ones]],$R$4:$AA$4)</f>
        <v>0.71062748733835368</v>
      </c>
      <c r="AD641" s="11">
        <f>(AC641-Table13[[#This Row],[Survived]])^2</f>
        <v>8.3736451084114663E-2</v>
      </c>
      <c r="AE641" s="11"/>
    </row>
    <row r="642" spans="1:31" x14ac:dyDescent="0.25">
      <c r="A642" s="4">
        <v>1</v>
      </c>
      <c r="B642" s="4" t="s">
        <v>9</v>
      </c>
      <c r="C642" s="4">
        <v>1</v>
      </c>
      <c r="D642" s="4" t="s">
        <v>8</v>
      </c>
      <c r="E642" s="4">
        <v>11</v>
      </c>
      <c r="F642" s="5">
        <v>120</v>
      </c>
      <c r="G642" s="4">
        <v>1</v>
      </c>
      <c r="H642" s="4">
        <v>2</v>
      </c>
      <c r="I642" s="11">
        <f>Table13[[#This Row],[Age]]/$E$1</f>
        <v>0.13750000000000001</v>
      </c>
      <c r="J642" s="11">
        <f>LOG10(Table13[[#This Row],[Fare]]+1)</f>
        <v>2.0827853703164503</v>
      </c>
      <c r="K642" s="4">
        <f>IF(Table13[[#This Row],[Pclass]]=1,1,0)</f>
        <v>1</v>
      </c>
      <c r="L642" s="4">
        <f>IF(Table13[[#This Row],[Pclass]]=2,1,0)</f>
        <v>0</v>
      </c>
      <c r="M642" s="4">
        <f>IF(Table13[[#This Row],[Embarked]]="S",1,0)</f>
        <v>1</v>
      </c>
      <c r="N642" s="4">
        <f>IF(Table13[[#This Row],[Embarked]]="C",1,0)</f>
        <v>0</v>
      </c>
      <c r="O642" s="4">
        <f>IF(Table13[[#This Row],[Sex]]="male",1,0)</f>
        <v>1</v>
      </c>
      <c r="P642" s="4">
        <v>1</v>
      </c>
      <c r="AC642" s="12">
        <f>SUMPRODUCT(Table13[[#This Row],[SibSp]:[Ones]],$R$4:$AA$4)</f>
        <v>0.54298602972073318</v>
      </c>
      <c r="AD642" s="11">
        <f>(AC642-Table13[[#This Row],[Survived]])^2</f>
        <v>0.20886176903041859</v>
      </c>
      <c r="AE642" s="11"/>
    </row>
    <row r="643" spans="1:31" x14ac:dyDescent="0.25">
      <c r="A643" s="4">
        <v>1</v>
      </c>
      <c r="B643" s="4" t="s">
        <v>11</v>
      </c>
      <c r="C643" s="4">
        <v>3</v>
      </c>
      <c r="D643" s="4" t="s">
        <v>8</v>
      </c>
      <c r="E643" s="4">
        <v>0.42</v>
      </c>
      <c r="F643" s="5">
        <v>8.5167000000000002</v>
      </c>
      <c r="G643" s="4">
        <v>0</v>
      </c>
      <c r="H643" s="4">
        <v>1</v>
      </c>
      <c r="I643" s="11">
        <f>Table13[[#This Row],[Age]]/$E$1</f>
        <v>5.2499999999999995E-3</v>
      </c>
      <c r="J643" s="11">
        <f>LOG10(Table13[[#This Row],[Fare]]+1)</f>
        <v>0.97848637903110569</v>
      </c>
      <c r="K643" s="4">
        <f>IF(Table13[[#This Row],[Pclass]]=1,1,0)</f>
        <v>0</v>
      </c>
      <c r="L643" s="4">
        <f>IF(Table13[[#This Row],[Pclass]]=2,1,0)</f>
        <v>0</v>
      </c>
      <c r="M643" s="4">
        <f>IF(Table13[[#This Row],[Embarked]]="S",1,0)</f>
        <v>0</v>
      </c>
      <c r="N643" s="4">
        <f>IF(Table13[[#This Row],[Embarked]]="C",1,0)</f>
        <v>1</v>
      </c>
      <c r="O643" s="4">
        <f>IF(Table13[[#This Row],[Sex]]="male",1,0)</f>
        <v>1</v>
      </c>
      <c r="P643" s="4">
        <v>1</v>
      </c>
      <c r="AC643" s="12">
        <f>SUMPRODUCT(Table13[[#This Row],[SibSp]:[Ones]],$R$4:$AA$4)</f>
        <v>0.33923545133974276</v>
      </c>
      <c r="AD643" s="11">
        <f>(AC643-Table13[[#This Row],[Survived]])^2</f>
        <v>0.43660978876619344</v>
      </c>
      <c r="AE643" s="11"/>
    </row>
    <row r="644" spans="1:31" x14ac:dyDescent="0.25">
      <c r="A644" s="4">
        <v>1</v>
      </c>
      <c r="B644" s="4" t="s">
        <v>9</v>
      </c>
      <c r="C644" s="4">
        <v>3</v>
      </c>
      <c r="D644" s="4" t="s">
        <v>8</v>
      </c>
      <c r="E644" s="4">
        <v>27</v>
      </c>
      <c r="F644" s="5">
        <v>6.9749999999999996</v>
      </c>
      <c r="G644" s="4">
        <v>0</v>
      </c>
      <c r="H644" s="4">
        <v>0</v>
      </c>
      <c r="I644" s="11">
        <f>Table13[[#This Row],[Age]]/$E$1</f>
        <v>0.33750000000000002</v>
      </c>
      <c r="J644" s="11">
        <f>LOG10(Table13[[#This Row],[Fare]]+1)</f>
        <v>0.90173069172921871</v>
      </c>
      <c r="K644" s="4">
        <f>IF(Table13[[#This Row],[Pclass]]=1,1,0)</f>
        <v>0</v>
      </c>
      <c r="L644" s="4">
        <f>IF(Table13[[#This Row],[Pclass]]=2,1,0)</f>
        <v>0</v>
      </c>
      <c r="M644" s="4">
        <f>IF(Table13[[#This Row],[Embarked]]="S",1,0)</f>
        <v>1</v>
      </c>
      <c r="N644" s="4">
        <f>IF(Table13[[#This Row],[Embarked]]="C",1,0)</f>
        <v>0</v>
      </c>
      <c r="O644" s="4">
        <f>IF(Table13[[#This Row],[Sex]]="male",1,0)</f>
        <v>1</v>
      </c>
      <c r="P644" s="4">
        <v>1</v>
      </c>
      <c r="AC644" s="12">
        <f>SUMPRODUCT(Table13[[#This Row],[SibSp]:[Ones]],$R$4:$AA$4)</f>
        <v>0.11317718514670283</v>
      </c>
      <c r="AD644" s="11">
        <f>(AC644-Table13[[#This Row],[Survived]])^2</f>
        <v>0.78645470494432534</v>
      </c>
      <c r="AE644" s="11"/>
    </row>
    <row r="645" spans="1:31" x14ac:dyDescent="0.25">
      <c r="A645" s="4">
        <v>0</v>
      </c>
      <c r="B645" s="4" t="s">
        <v>9</v>
      </c>
      <c r="C645" s="4">
        <v>3</v>
      </c>
      <c r="D645" s="4" t="s">
        <v>8</v>
      </c>
      <c r="E645" s="4">
        <v>31</v>
      </c>
      <c r="F645" s="5">
        <v>7.7750000000000004</v>
      </c>
      <c r="G645" s="4">
        <v>0</v>
      </c>
      <c r="H645" s="4">
        <v>0</v>
      </c>
      <c r="I645" s="11">
        <f>Table13[[#This Row],[Age]]/$E$1</f>
        <v>0.38750000000000001</v>
      </c>
      <c r="J645" s="11">
        <f>LOG10(Table13[[#This Row],[Fare]]+1)</f>
        <v>0.94324712513786169</v>
      </c>
      <c r="K645" s="4">
        <f>IF(Table13[[#This Row],[Pclass]]=1,1,0)</f>
        <v>0</v>
      </c>
      <c r="L645" s="4">
        <f>IF(Table13[[#This Row],[Pclass]]=2,1,0)</f>
        <v>0</v>
      </c>
      <c r="M645" s="4">
        <f>IF(Table13[[#This Row],[Embarked]]="S",1,0)</f>
        <v>1</v>
      </c>
      <c r="N645" s="4">
        <f>IF(Table13[[#This Row],[Embarked]]="C",1,0)</f>
        <v>0</v>
      </c>
      <c r="O645" s="4">
        <f>IF(Table13[[#This Row],[Sex]]="male",1,0)</f>
        <v>1</v>
      </c>
      <c r="P645" s="4">
        <v>1</v>
      </c>
      <c r="AC645" s="12">
        <f>SUMPRODUCT(Table13[[#This Row],[SibSp]:[Ones]],$R$4:$AA$4)</f>
        <v>8.9595537715725371E-2</v>
      </c>
      <c r="AD645" s="11">
        <f>(AC645-Table13[[#This Row],[Survived]])^2</f>
        <v>8.0273603785699678E-3</v>
      </c>
      <c r="AE645" s="11"/>
    </row>
    <row r="646" spans="1:31" x14ac:dyDescent="0.25">
      <c r="A646" s="4">
        <v>0</v>
      </c>
      <c r="B646" s="4" t="s">
        <v>9</v>
      </c>
      <c r="C646" s="4">
        <v>1</v>
      </c>
      <c r="D646" s="4" t="s">
        <v>8</v>
      </c>
      <c r="E646" s="4">
        <v>39</v>
      </c>
      <c r="F646" s="5">
        <v>0</v>
      </c>
      <c r="G646" s="4">
        <v>0</v>
      </c>
      <c r="H646" s="4">
        <v>0</v>
      </c>
      <c r="I646" s="11">
        <f>Table13[[#This Row],[Age]]/$E$1</f>
        <v>0.48749999999999999</v>
      </c>
      <c r="J646" s="11">
        <f>LOG10(Table13[[#This Row],[Fare]]+1)</f>
        <v>0</v>
      </c>
      <c r="K646" s="4">
        <f>IF(Table13[[#This Row],[Pclass]]=1,1,0)</f>
        <v>1</v>
      </c>
      <c r="L646" s="4">
        <f>IF(Table13[[#This Row],[Pclass]]=2,1,0)</f>
        <v>0</v>
      </c>
      <c r="M646" s="4">
        <f>IF(Table13[[#This Row],[Embarked]]="S",1,0)</f>
        <v>1</v>
      </c>
      <c r="N646" s="4">
        <f>IF(Table13[[#This Row],[Embarked]]="C",1,0)</f>
        <v>0</v>
      </c>
      <c r="O646" s="4">
        <f>IF(Table13[[#This Row],[Sex]]="male",1,0)</f>
        <v>1</v>
      </c>
      <c r="P646" s="4">
        <v>1</v>
      </c>
      <c r="AC646" s="12">
        <f>SUMPRODUCT(Table13[[#This Row],[SibSp]:[Ones]],$R$4:$AA$4)</f>
        <v>0.34500478977539933</v>
      </c>
      <c r="AD646" s="11">
        <f>(AC646-Table13[[#This Row],[Survived]])^2</f>
        <v>0.11902830496796749</v>
      </c>
      <c r="AE646" s="11"/>
    </row>
    <row r="647" spans="1:31" x14ac:dyDescent="0.25">
      <c r="A647" s="4">
        <v>0</v>
      </c>
      <c r="B647" s="4" t="s">
        <v>9</v>
      </c>
      <c r="C647" s="4">
        <v>3</v>
      </c>
      <c r="D647" s="4" t="s">
        <v>10</v>
      </c>
      <c r="E647" s="4">
        <v>18</v>
      </c>
      <c r="F647" s="5">
        <v>7.7750000000000004</v>
      </c>
      <c r="G647" s="4">
        <v>0</v>
      </c>
      <c r="H647" s="4">
        <v>0</v>
      </c>
      <c r="I647" s="11">
        <f>Table13[[#This Row],[Age]]/$E$1</f>
        <v>0.22500000000000001</v>
      </c>
      <c r="J647" s="11">
        <f>LOG10(Table13[[#This Row],[Fare]]+1)</f>
        <v>0.94324712513786169</v>
      </c>
      <c r="K647" s="4">
        <f>IF(Table13[[#This Row],[Pclass]]=1,1,0)</f>
        <v>0</v>
      </c>
      <c r="L647" s="4">
        <f>IF(Table13[[#This Row],[Pclass]]=2,1,0)</f>
        <v>0</v>
      </c>
      <c r="M647" s="4">
        <f>IF(Table13[[#This Row],[Embarked]]="S",1,0)</f>
        <v>1</v>
      </c>
      <c r="N647" s="4">
        <f>IF(Table13[[#This Row],[Embarked]]="C",1,0)</f>
        <v>0</v>
      </c>
      <c r="O647" s="4">
        <f>IF(Table13[[#This Row],[Sex]]="male",1,0)</f>
        <v>0</v>
      </c>
      <c r="P647" s="4">
        <v>1</v>
      </c>
      <c r="AC647" s="12">
        <f>SUMPRODUCT(Table13[[#This Row],[SibSp]:[Ones]],$R$4:$AA$4)</f>
        <v>0.65587855592172939</v>
      </c>
      <c r="AD647" s="11">
        <f>(AC647-Table13[[#This Row],[Survived]])^2</f>
        <v>0.43017668011797311</v>
      </c>
      <c r="AE647" s="11"/>
    </row>
    <row r="648" spans="1:31" x14ac:dyDescent="0.25">
      <c r="A648" s="4">
        <v>0</v>
      </c>
      <c r="B648" s="4" t="s">
        <v>9</v>
      </c>
      <c r="C648" s="4">
        <v>2</v>
      </c>
      <c r="D648" s="4" t="s">
        <v>8</v>
      </c>
      <c r="E648" s="4">
        <v>39</v>
      </c>
      <c r="F648" s="5">
        <v>13</v>
      </c>
      <c r="G648" s="4">
        <v>0</v>
      </c>
      <c r="H648" s="4">
        <v>0</v>
      </c>
      <c r="I648" s="11">
        <f>Table13[[#This Row],[Age]]/$E$1</f>
        <v>0.48749999999999999</v>
      </c>
      <c r="J648" s="11">
        <f>LOG10(Table13[[#This Row],[Fare]]+1)</f>
        <v>1.146128035678238</v>
      </c>
      <c r="K648" s="4">
        <f>IF(Table13[[#This Row],[Pclass]]=1,1,0)</f>
        <v>0</v>
      </c>
      <c r="L648" s="4">
        <f>IF(Table13[[#This Row],[Pclass]]=2,1,0)</f>
        <v>1</v>
      </c>
      <c r="M648" s="4">
        <f>IF(Table13[[#This Row],[Embarked]]="S",1,0)</f>
        <v>1</v>
      </c>
      <c r="N648" s="4">
        <f>IF(Table13[[#This Row],[Embarked]]="C",1,0)</f>
        <v>0</v>
      </c>
      <c r="O648" s="4">
        <f>IF(Table13[[#This Row],[Sex]]="male",1,0)</f>
        <v>1</v>
      </c>
      <c r="P648" s="4">
        <v>1</v>
      </c>
      <c r="AC648" s="12">
        <f>SUMPRODUCT(Table13[[#This Row],[SibSp]:[Ones]],$R$4:$AA$4)</f>
        <v>0.2311130873622701</v>
      </c>
      <c r="AD648" s="11">
        <f>(AC648-Table13[[#This Row],[Survived]])^2</f>
        <v>5.3413259150120289E-2</v>
      </c>
      <c r="AE648" s="11"/>
    </row>
    <row r="649" spans="1:31" x14ac:dyDescent="0.25">
      <c r="A649" s="4">
        <v>1</v>
      </c>
      <c r="B649" s="4" t="s">
        <v>9</v>
      </c>
      <c r="C649" s="4">
        <v>1</v>
      </c>
      <c r="D649" s="4" t="s">
        <v>10</v>
      </c>
      <c r="E649" s="4">
        <v>33</v>
      </c>
      <c r="F649" s="5">
        <v>53.1</v>
      </c>
      <c r="G649" s="4">
        <v>1</v>
      </c>
      <c r="H649" s="4">
        <v>0</v>
      </c>
      <c r="I649" s="11">
        <f>Table13[[#This Row],[Age]]/$E$1</f>
        <v>0.41249999999999998</v>
      </c>
      <c r="J649" s="11">
        <f>LOG10(Table13[[#This Row],[Fare]]+1)</f>
        <v>1.7331972651065695</v>
      </c>
      <c r="K649" s="4">
        <f>IF(Table13[[#This Row],[Pclass]]=1,1,0)</f>
        <v>1</v>
      </c>
      <c r="L649" s="4">
        <f>IF(Table13[[#This Row],[Pclass]]=2,1,0)</f>
        <v>0</v>
      </c>
      <c r="M649" s="4">
        <f>IF(Table13[[#This Row],[Embarked]]="S",1,0)</f>
        <v>1</v>
      </c>
      <c r="N649" s="4">
        <f>IF(Table13[[#This Row],[Embarked]]="C",1,0)</f>
        <v>0</v>
      </c>
      <c r="O649" s="4">
        <f>IF(Table13[[#This Row],[Sex]]="male",1,0)</f>
        <v>0</v>
      </c>
      <c r="P649" s="4">
        <v>1</v>
      </c>
      <c r="AC649" s="12">
        <f>SUMPRODUCT(Table13[[#This Row],[SibSp]:[Ones]],$R$4:$AA$4)</f>
        <v>0.89603392757178391</v>
      </c>
      <c r="AD649" s="11">
        <f>(AC649-Table13[[#This Row],[Survived]])^2</f>
        <v>1.0808944216149075E-2</v>
      </c>
      <c r="AE649" s="11"/>
    </row>
    <row r="650" spans="1:31" x14ac:dyDescent="0.25">
      <c r="A650" s="4">
        <v>0</v>
      </c>
      <c r="B650" s="4" t="s">
        <v>9</v>
      </c>
      <c r="C650" s="4">
        <v>3</v>
      </c>
      <c r="D650" s="4" t="s">
        <v>8</v>
      </c>
      <c r="E650" s="4">
        <v>26</v>
      </c>
      <c r="F650" s="5">
        <v>7.8875000000000002</v>
      </c>
      <c r="G650" s="4">
        <v>0</v>
      </c>
      <c r="H650" s="4">
        <v>0</v>
      </c>
      <c r="I650" s="11">
        <f>Table13[[#This Row],[Age]]/$E$1</f>
        <v>0.32500000000000001</v>
      </c>
      <c r="J650" s="11">
        <f>LOG10(Table13[[#This Row],[Fare]]+1)</f>
        <v>0.94877961373782271</v>
      </c>
      <c r="K650" s="4">
        <f>IF(Table13[[#This Row],[Pclass]]=1,1,0)</f>
        <v>0</v>
      </c>
      <c r="L650" s="4">
        <f>IF(Table13[[#This Row],[Pclass]]=2,1,0)</f>
        <v>0</v>
      </c>
      <c r="M650" s="4">
        <f>IF(Table13[[#This Row],[Embarked]]="S",1,0)</f>
        <v>1</v>
      </c>
      <c r="N650" s="4">
        <f>IF(Table13[[#This Row],[Embarked]]="C",1,0)</f>
        <v>0</v>
      </c>
      <c r="O650" s="4">
        <f>IF(Table13[[#This Row],[Sex]]="male",1,0)</f>
        <v>1</v>
      </c>
      <c r="P650" s="4">
        <v>1</v>
      </c>
      <c r="AC650" s="12">
        <f>SUMPRODUCT(Table13[[#This Row],[SibSp]:[Ones]],$R$4:$AA$4)</f>
        <v>0.12187210051404862</v>
      </c>
      <c r="AD650" s="11">
        <f>(AC650-Table13[[#This Row],[Survived]])^2</f>
        <v>1.4852808883706371E-2</v>
      </c>
      <c r="AE650" s="11"/>
    </row>
    <row r="651" spans="1:31" x14ac:dyDescent="0.25">
      <c r="A651" s="4">
        <v>0</v>
      </c>
      <c r="B651" s="4" t="s">
        <v>9</v>
      </c>
      <c r="C651" s="4">
        <v>3</v>
      </c>
      <c r="D651" s="4" t="s">
        <v>8</v>
      </c>
      <c r="E651" s="4">
        <v>39</v>
      </c>
      <c r="F651" s="5">
        <v>24.15</v>
      </c>
      <c r="G651" s="4">
        <v>0</v>
      </c>
      <c r="H651" s="4">
        <v>0</v>
      </c>
      <c r="I651" s="11">
        <f>Table13[[#This Row],[Age]]/$E$1</f>
        <v>0.48749999999999999</v>
      </c>
      <c r="J651" s="11">
        <f>LOG10(Table13[[#This Row],[Fare]]+1)</f>
        <v>1.4005379893919461</v>
      </c>
      <c r="K651" s="4">
        <f>IF(Table13[[#This Row],[Pclass]]=1,1,0)</f>
        <v>0</v>
      </c>
      <c r="L651" s="4">
        <f>IF(Table13[[#This Row],[Pclass]]=2,1,0)</f>
        <v>0</v>
      </c>
      <c r="M651" s="4">
        <f>IF(Table13[[#This Row],[Embarked]]="S",1,0)</f>
        <v>1</v>
      </c>
      <c r="N651" s="4">
        <f>IF(Table13[[#This Row],[Embarked]]="C",1,0)</f>
        <v>0</v>
      </c>
      <c r="O651" s="4">
        <f>IF(Table13[[#This Row],[Sex]]="male",1,0)</f>
        <v>1</v>
      </c>
      <c r="P651" s="4">
        <v>1</v>
      </c>
      <c r="AC651" s="12">
        <f>SUMPRODUCT(Table13[[#This Row],[SibSp]:[Ones]],$R$4:$AA$4)</f>
        <v>6.0676584001094658E-2</v>
      </c>
      <c r="AD651" s="11">
        <f>(AC651-Table13[[#This Row],[Survived]])^2</f>
        <v>3.6816478460418964E-3</v>
      </c>
      <c r="AE651" s="11"/>
    </row>
    <row r="652" spans="1:31" x14ac:dyDescent="0.25">
      <c r="A652" s="4">
        <v>0</v>
      </c>
      <c r="B652" s="4" t="s">
        <v>9</v>
      </c>
      <c r="C652" s="4">
        <v>2</v>
      </c>
      <c r="D652" s="4" t="s">
        <v>8</v>
      </c>
      <c r="E652" s="4">
        <v>35</v>
      </c>
      <c r="F652" s="5">
        <v>10.5</v>
      </c>
      <c r="G652" s="4">
        <v>0</v>
      </c>
      <c r="H652" s="4">
        <v>0</v>
      </c>
      <c r="I652" s="11">
        <f>Table13[[#This Row],[Age]]/$E$1</f>
        <v>0.4375</v>
      </c>
      <c r="J652" s="11">
        <f>LOG10(Table13[[#This Row],[Fare]]+1)</f>
        <v>1.0606978403536116</v>
      </c>
      <c r="K652" s="4">
        <f>IF(Table13[[#This Row],[Pclass]]=1,1,0)</f>
        <v>0</v>
      </c>
      <c r="L652" s="4">
        <f>IF(Table13[[#This Row],[Pclass]]=2,1,0)</f>
        <v>1</v>
      </c>
      <c r="M652" s="4">
        <f>IF(Table13[[#This Row],[Embarked]]="S",1,0)</f>
        <v>1</v>
      </c>
      <c r="N652" s="4">
        <f>IF(Table13[[#This Row],[Embarked]]="C",1,0)</f>
        <v>0</v>
      </c>
      <c r="O652" s="4">
        <f>IF(Table13[[#This Row],[Sex]]="male",1,0)</f>
        <v>1</v>
      </c>
      <c r="P652" s="4">
        <v>1</v>
      </c>
      <c r="AC652" s="12">
        <f>SUMPRODUCT(Table13[[#This Row],[SibSp]:[Ones]],$R$4:$AA$4)</f>
        <v>0.25255402528551596</v>
      </c>
      <c r="AD652" s="11">
        <f>(AC652-Table13[[#This Row],[Survived]])^2</f>
        <v>6.3783535687917031E-2</v>
      </c>
      <c r="AE652" s="11"/>
    </row>
    <row r="653" spans="1:31" x14ac:dyDescent="0.25">
      <c r="A653" s="4">
        <v>0</v>
      </c>
      <c r="B653" s="4" t="s">
        <v>9</v>
      </c>
      <c r="C653" s="4">
        <v>3</v>
      </c>
      <c r="D653" s="4" t="s">
        <v>10</v>
      </c>
      <c r="E653" s="4">
        <v>6</v>
      </c>
      <c r="F653" s="5">
        <v>31.274999999999999</v>
      </c>
      <c r="G653" s="4">
        <v>4</v>
      </c>
      <c r="H653" s="4">
        <v>2</v>
      </c>
      <c r="I653" s="11">
        <f>Table13[[#This Row],[Age]]/$E$1</f>
        <v>7.4999999999999997E-2</v>
      </c>
      <c r="J653" s="11">
        <f>LOG10(Table13[[#This Row],[Fare]]+1)</f>
        <v>1.5088662509384578</v>
      </c>
      <c r="K653" s="4">
        <f>IF(Table13[[#This Row],[Pclass]]=1,1,0)</f>
        <v>0</v>
      </c>
      <c r="L653" s="4">
        <f>IF(Table13[[#This Row],[Pclass]]=2,1,0)</f>
        <v>0</v>
      </c>
      <c r="M653" s="4">
        <f>IF(Table13[[#This Row],[Embarked]]="S",1,0)</f>
        <v>1</v>
      </c>
      <c r="N653" s="4">
        <f>IF(Table13[[#This Row],[Embarked]]="C",1,0)</f>
        <v>0</v>
      </c>
      <c r="O653" s="4">
        <f>IF(Table13[[#This Row],[Sex]]="male",1,0)</f>
        <v>0</v>
      </c>
      <c r="P653" s="4">
        <v>1</v>
      </c>
      <c r="AC653" s="12">
        <f>SUMPRODUCT(Table13[[#This Row],[SibSp]:[Ones]],$R$4:$AA$4)</f>
        <v>0.51267627803867422</v>
      </c>
      <c r="AD653" s="11">
        <f>(AC653-Table13[[#This Row],[Survived]])^2</f>
        <v>0.26283696606358797</v>
      </c>
      <c r="AE653" s="11"/>
    </row>
    <row r="654" spans="1:31" x14ac:dyDescent="0.25">
      <c r="A654" s="4">
        <v>0</v>
      </c>
      <c r="B654" s="4" t="s">
        <v>9</v>
      </c>
      <c r="C654" s="4">
        <v>3</v>
      </c>
      <c r="D654" s="4" t="s">
        <v>8</v>
      </c>
      <c r="E654" s="4">
        <v>30.5</v>
      </c>
      <c r="F654" s="5">
        <v>8.0500000000000007</v>
      </c>
      <c r="G654" s="4">
        <v>0</v>
      </c>
      <c r="H654" s="4">
        <v>0</v>
      </c>
      <c r="I654" s="11">
        <f>Table13[[#This Row],[Age]]/$E$1</f>
        <v>0.38124999999999998</v>
      </c>
      <c r="J654" s="11">
        <f>LOG10(Table13[[#This Row],[Fare]]+1)</f>
        <v>0.9566485792052033</v>
      </c>
      <c r="K654" s="4">
        <f>IF(Table13[[#This Row],[Pclass]]=1,1,0)</f>
        <v>0</v>
      </c>
      <c r="L654" s="4">
        <f>IF(Table13[[#This Row],[Pclass]]=2,1,0)</f>
        <v>0</v>
      </c>
      <c r="M654" s="4">
        <f>IF(Table13[[#This Row],[Embarked]]="S",1,0)</f>
        <v>1</v>
      </c>
      <c r="N654" s="4">
        <f>IF(Table13[[#This Row],[Embarked]]="C",1,0)</f>
        <v>0</v>
      </c>
      <c r="O654" s="4">
        <f>IF(Table13[[#This Row],[Sex]]="male",1,0)</f>
        <v>1</v>
      </c>
      <c r="P654" s="4">
        <v>1</v>
      </c>
      <c r="AC654" s="12">
        <f>SUMPRODUCT(Table13[[#This Row],[SibSp]:[Ones]],$R$4:$AA$4)</f>
        <v>9.3449518724859515E-2</v>
      </c>
      <c r="AD654" s="11">
        <f>(AC654-Table13[[#This Row],[Survived]])^2</f>
        <v>8.7328125499078688E-3</v>
      </c>
      <c r="AE654" s="11"/>
    </row>
    <row r="655" spans="1:31" x14ac:dyDescent="0.25">
      <c r="A655" s="4">
        <v>0</v>
      </c>
      <c r="B655" s="4" t="s">
        <v>9</v>
      </c>
      <c r="C655" s="4">
        <v>3</v>
      </c>
      <c r="D655" s="4" t="s">
        <v>10</v>
      </c>
      <c r="E655" s="4">
        <v>23</v>
      </c>
      <c r="F655" s="5">
        <v>7.9249999999999998</v>
      </c>
      <c r="G655" s="4">
        <v>0</v>
      </c>
      <c r="H655" s="4">
        <v>0</v>
      </c>
      <c r="I655" s="11">
        <f>Table13[[#This Row],[Age]]/$E$1</f>
        <v>0.28749999999999998</v>
      </c>
      <c r="J655" s="11">
        <f>LOG10(Table13[[#This Row],[Fare]]+1)</f>
        <v>0.95060822478423079</v>
      </c>
      <c r="K655" s="4">
        <f>IF(Table13[[#This Row],[Pclass]]=1,1,0)</f>
        <v>0</v>
      </c>
      <c r="L655" s="4">
        <f>IF(Table13[[#This Row],[Pclass]]=2,1,0)</f>
        <v>0</v>
      </c>
      <c r="M655" s="4">
        <f>IF(Table13[[#This Row],[Embarked]]="S",1,0)</f>
        <v>1</v>
      </c>
      <c r="N655" s="4">
        <f>IF(Table13[[#This Row],[Embarked]]="C",1,0)</f>
        <v>0</v>
      </c>
      <c r="O655" s="4">
        <f>IF(Table13[[#This Row],[Sex]]="male",1,0)</f>
        <v>0</v>
      </c>
      <c r="P655" s="4">
        <v>1</v>
      </c>
      <c r="AC655" s="12">
        <f>SUMPRODUCT(Table13[[#This Row],[SibSp]:[Ones]],$R$4:$AA$4)</f>
        <v>0.62423053018658248</v>
      </c>
      <c r="AD655" s="11">
        <f>(AC655-Table13[[#This Row],[Survived]])^2</f>
        <v>0.38966375481702187</v>
      </c>
      <c r="AE655" s="11"/>
    </row>
    <row r="656" spans="1:31" x14ac:dyDescent="0.25">
      <c r="A656" s="4">
        <v>0</v>
      </c>
      <c r="B656" s="4" t="s">
        <v>11</v>
      </c>
      <c r="C656" s="4">
        <v>2</v>
      </c>
      <c r="D656" s="4" t="s">
        <v>8</v>
      </c>
      <c r="E656" s="4">
        <v>31</v>
      </c>
      <c r="F656" s="5">
        <v>37.004199999999997</v>
      </c>
      <c r="G656" s="4">
        <v>1</v>
      </c>
      <c r="H656" s="4">
        <v>1</v>
      </c>
      <c r="I656" s="11">
        <f>Table13[[#This Row],[Age]]/$E$1</f>
        <v>0.38750000000000001</v>
      </c>
      <c r="J656" s="11">
        <f>LOG10(Table13[[#This Row],[Fare]]+1)</f>
        <v>1.579831594933373</v>
      </c>
      <c r="K656" s="4">
        <f>IF(Table13[[#This Row],[Pclass]]=1,1,0)</f>
        <v>0</v>
      </c>
      <c r="L656" s="4">
        <f>IF(Table13[[#This Row],[Pclass]]=2,1,0)</f>
        <v>1</v>
      </c>
      <c r="M656" s="4">
        <f>IF(Table13[[#This Row],[Embarked]]="S",1,0)</f>
        <v>0</v>
      </c>
      <c r="N656" s="4">
        <f>IF(Table13[[#This Row],[Embarked]]="C",1,0)</f>
        <v>1</v>
      </c>
      <c r="O656" s="4">
        <f>IF(Table13[[#This Row],[Sex]]="male",1,0)</f>
        <v>1</v>
      </c>
      <c r="P656" s="4">
        <v>1</v>
      </c>
      <c r="AC656" s="12">
        <f>SUMPRODUCT(Table13[[#This Row],[SibSp]:[Ones]],$R$4:$AA$4)</f>
        <v>0.30070012351957182</v>
      </c>
      <c r="AD656" s="11">
        <f>(AC656-Table13[[#This Row],[Survived]])^2</f>
        <v>9.0420564284685742E-2</v>
      </c>
      <c r="AE656" s="11"/>
    </row>
    <row r="657" spans="1:31" x14ac:dyDescent="0.25">
      <c r="A657" s="4">
        <v>0</v>
      </c>
      <c r="B657" s="4" t="s">
        <v>9</v>
      </c>
      <c r="C657" s="4">
        <v>3</v>
      </c>
      <c r="D657" s="4" t="s">
        <v>8</v>
      </c>
      <c r="E657" s="4">
        <v>43</v>
      </c>
      <c r="F657" s="5">
        <v>6.45</v>
      </c>
      <c r="G657" s="4">
        <v>0</v>
      </c>
      <c r="H657" s="4">
        <v>0</v>
      </c>
      <c r="I657" s="11">
        <f>Table13[[#This Row],[Age]]/$E$1</f>
        <v>0.53749999999999998</v>
      </c>
      <c r="J657" s="11">
        <f>LOG10(Table13[[#This Row],[Fare]]+1)</f>
        <v>0.87215627274829288</v>
      </c>
      <c r="K657" s="4">
        <f>IF(Table13[[#This Row],[Pclass]]=1,1,0)</f>
        <v>0</v>
      </c>
      <c r="L657" s="4">
        <f>IF(Table13[[#This Row],[Pclass]]=2,1,0)</f>
        <v>0</v>
      </c>
      <c r="M657" s="4">
        <f>IF(Table13[[#This Row],[Embarked]]="S",1,0)</f>
        <v>1</v>
      </c>
      <c r="N657" s="4">
        <f>IF(Table13[[#This Row],[Embarked]]="C",1,0)</f>
        <v>0</v>
      </c>
      <c r="O657" s="4">
        <f>IF(Table13[[#This Row],[Sex]]="male",1,0)</f>
        <v>1</v>
      </c>
      <c r="P657" s="4">
        <v>1</v>
      </c>
      <c r="AC657" s="12">
        <f>SUMPRODUCT(Table13[[#This Row],[SibSp]:[Ones]],$R$4:$AA$4)</f>
        <v>9.313522839502153E-3</v>
      </c>
      <c r="AD657" s="11">
        <f>(AC657-Table13[[#This Row],[Survived]])^2</f>
        <v>8.6741707681928251E-5</v>
      </c>
      <c r="AE657" s="11"/>
    </row>
    <row r="658" spans="1:31" x14ac:dyDescent="0.25">
      <c r="A658" s="4">
        <v>0</v>
      </c>
      <c r="B658" s="4" t="s">
        <v>9</v>
      </c>
      <c r="C658" s="4">
        <v>3</v>
      </c>
      <c r="D658" s="4" t="s">
        <v>8</v>
      </c>
      <c r="E658" s="4">
        <v>10</v>
      </c>
      <c r="F658" s="5">
        <v>27.9</v>
      </c>
      <c r="G658" s="4">
        <v>3</v>
      </c>
      <c r="H658" s="4">
        <v>2</v>
      </c>
      <c r="I658" s="11">
        <f>Table13[[#This Row],[Age]]/$E$1</f>
        <v>0.125</v>
      </c>
      <c r="J658" s="11">
        <f>LOG10(Table13[[#This Row],[Fare]]+1)</f>
        <v>1.4608978427565478</v>
      </c>
      <c r="K658" s="4">
        <f>IF(Table13[[#This Row],[Pclass]]=1,1,0)</f>
        <v>0</v>
      </c>
      <c r="L658" s="4">
        <f>IF(Table13[[#This Row],[Pclass]]=2,1,0)</f>
        <v>0</v>
      </c>
      <c r="M658" s="4">
        <f>IF(Table13[[#This Row],[Embarked]]="S",1,0)</f>
        <v>1</v>
      </c>
      <c r="N658" s="4">
        <f>IF(Table13[[#This Row],[Embarked]]="C",1,0)</f>
        <v>0</v>
      </c>
      <c r="O658" s="4">
        <f>IF(Table13[[#This Row],[Sex]]="male",1,0)</f>
        <v>1</v>
      </c>
      <c r="P658" s="4">
        <v>1</v>
      </c>
      <c r="AC658" s="12">
        <f>SUMPRODUCT(Table13[[#This Row],[SibSp]:[Ones]],$R$4:$AA$4)</f>
        <v>5.6601477836913938E-2</v>
      </c>
      <c r="AD658" s="11">
        <f>(AC658-Table13[[#This Row],[Survived]])^2</f>
        <v>3.20372729332266E-3</v>
      </c>
      <c r="AE658" s="11"/>
    </row>
    <row r="659" spans="1:31" x14ac:dyDescent="0.25">
      <c r="A659" s="4">
        <v>1</v>
      </c>
      <c r="B659" s="4" t="s">
        <v>9</v>
      </c>
      <c r="C659" s="4">
        <v>1</v>
      </c>
      <c r="D659" s="4" t="s">
        <v>10</v>
      </c>
      <c r="E659" s="4">
        <v>52</v>
      </c>
      <c r="F659" s="5">
        <v>93.5</v>
      </c>
      <c r="G659" s="4">
        <v>1</v>
      </c>
      <c r="H659" s="4">
        <v>1</v>
      </c>
      <c r="I659" s="11">
        <f>Table13[[#This Row],[Age]]/$E$1</f>
        <v>0.65</v>
      </c>
      <c r="J659" s="11">
        <f>LOG10(Table13[[#This Row],[Fare]]+1)</f>
        <v>1.975431808509263</v>
      </c>
      <c r="K659" s="4">
        <f>IF(Table13[[#This Row],[Pclass]]=1,1,0)</f>
        <v>1</v>
      </c>
      <c r="L659" s="4">
        <f>IF(Table13[[#This Row],[Pclass]]=2,1,0)</f>
        <v>0</v>
      </c>
      <c r="M659" s="4">
        <f>IF(Table13[[#This Row],[Embarked]]="S",1,0)</f>
        <v>1</v>
      </c>
      <c r="N659" s="4">
        <f>IF(Table13[[#This Row],[Embarked]]="C",1,0)</f>
        <v>0</v>
      </c>
      <c r="O659" s="4">
        <f>IF(Table13[[#This Row],[Sex]]="male",1,0)</f>
        <v>0</v>
      </c>
      <c r="P659" s="4">
        <v>1</v>
      </c>
      <c r="AC659" s="12">
        <f>SUMPRODUCT(Table13[[#This Row],[SibSp]:[Ones]],$R$4:$AA$4)</f>
        <v>0.77228896551346815</v>
      </c>
      <c r="AD659" s="11">
        <f>(AC659-Table13[[#This Row],[Survived]])^2</f>
        <v>5.1852315226926494E-2</v>
      </c>
      <c r="AE659" s="11"/>
    </row>
    <row r="660" spans="1:31" x14ac:dyDescent="0.25">
      <c r="A660" s="4">
        <v>1</v>
      </c>
      <c r="B660" s="4" t="s">
        <v>9</v>
      </c>
      <c r="C660" s="4">
        <v>3</v>
      </c>
      <c r="D660" s="4" t="s">
        <v>8</v>
      </c>
      <c r="E660" s="4">
        <v>27</v>
      </c>
      <c r="F660" s="5">
        <v>8.6624999999999996</v>
      </c>
      <c r="G660" s="4">
        <v>0</v>
      </c>
      <c r="H660" s="4">
        <v>0</v>
      </c>
      <c r="I660" s="11">
        <f>Table13[[#This Row],[Age]]/$E$1</f>
        <v>0.33750000000000002</v>
      </c>
      <c r="J660" s="11">
        <f>LOG10(Table13[[#This Row],[Fare]]+1)</f>
        <v>0.98508950692638131</v>
      </c>
      <c r="K660" s="4">
        <f>IF(Table13[[#This Row],[Pclass]]=1,1,0)</f>
        <v>0</v>
      </c>
      <c r="L660" s="4">
        <f>IF(Table13[[#This Row],[Pclass]]=2,1,0)</f>
        <v>0</v>
      </c>
      <c r="M660" s="4">
        <f>IF(Table13[[#This Row],[Embarked]]="S",1,0)</f>
        <v>1</v>
      </c>
      <c r="N660" s="4">
        <f>IF(Table13[[#This Row],[Embarked]]="C",1,0)</f>
        <v>0</v>
      </c>
      <c r="O660" s="4">
        <f>IF(Table13[[#This Row],[Sex]]="male",1,0)</f>
        <v>1</v>
      </c>
      <c r="P660" s="4">
        <v>1</v>
      </c>
      <c r="AC660" s="12">
        <f>SUMPRODUCT(Table13[[#This Row],[SibSp]:[Ones]],$R$4:$AA$4)</f>
        <v>0.11724076340691258</v>
      </c>
      <c r="AD660" s="11">
        <f>(AC660-Table13[[#This Row],[Survived]])^2</f>
        <v>0.77926386979041051</v>
      </c>
      <c r="AE660" s="11"/>
    </row>
    <row r="661" spans="1:31" x14ac:dyDescent="0.25">
      <c r="A661" s="4">
        <v>0</v>
      </c>
      <c r="B661" s="4" t="s">
        <v>9</v>
      </c>
      <c r="C661" s="4">
        <v>1</v>
      </c>
      <c r="D661" s="4" t="s">
        <v>8</v>
      </c>
      <c r="E661" s="4">
        <v>38</v>
      </c>
      <c r="F661" s="5">
        <v>0</v>
      </c>
      <c r="G661" s="4">
        <v>0</v>
      </c>
      <c r="H661" s="4">
        <v>0</v>
      </c>
      <c r="I661" s="11">
        <f>Table13[[#This Row],[Age]]/$E$1</f>
        <v>0.47499999999999998</v>
      </c>
      <c r="J661" s="11">
        <f>LOG10(Table13[[#This Row],[Fare]]+1)</f>
        <v>0</v>
      </c>
      <c r="K661" s="4">
        <f>IF(Table13[[#This Row],[Pclass]]=1,1,0)</f>
        <v>1</v>
      </c>
      <c r="L661" s="4">
        <f>IF(Table13[[#This Row],[Pclass]]=2,1,0)</f>
        <v>0</v>
      </c>
      <c r="M661" s="4">
        <f>IF(Table13[[#This Row],[Embarked]]="S",1,0)</f>
        <v>1</v>
      </c>
      <c r="N661" s="4">
        <f>IF(Table13[[#This Row],[Embarked]]="C",1,0)</f>
        <v>0</v>
      </c>
      <c r="O661" s="4">
        <f>IF(Table13[[#This Row],[Sex]]="male",1,0)</f>
        <v>1</v>
      </c>
      <c r="P661" s="4">
        <v>1</v>
      </c>
      <c r="AC661" s="12">
        <f>SUMPRODUCT(Table13[[#This Row],[SibSp]:[Ones]],$R$4:$AA$4)</f>
        <v>0.35140616274787939</v>
      </c>
      <c r="AD661" s="11">
        <f>(AC661-Table13[[#This Row],[Survived]])^2</f>
        <v>0.1234862912171891</v>
      </c>
      <c r="AE661" s="11"/>
    </row>
    <row r="662" spans="1:31" x14ac:dyDescent="0.25">
      <c r="A662" s="4">
        <v>1</v>
      </c>
      <c r="B662" s="4" t="s">
        <v>9</v>
      </c>
      <c r="C662" s="4">
        <v>3</v>
      </c>
      <c r="D662" s="4" t="s">
        <v>10</v>
      </c>
      <c r="E662" s="4">
        <v>27</v>
      </c>
      <c r="F662" s="5">
        <v>12.475</v>
      </c>
      <c r="G662" s="4">
        <v>0</v>
      </c>
      <c r="H662" s="4">
        <v>1</v>
      </c>
      <c r="I662" s="11">
        <f>Table13[[#This Row],[Age]]/$E$1</f>
        <v>0.33750000000000002</v>
      </c>
      <c r="J662" s="11">
        <f>LOG10(Table13[[#This Row],[Fare]]+1)</f>
        <v>1.1295287738587763</v>
      </c>
      <c r="K662" s="4">
        <f>IF(Table13[[#This Row],[Pclass]]=1,1,0)</f>
        <v>0</v>
      </c>
      <c r="L662" s="4">
        <f>IF(Table13[[#This Row],[Pclass]]=2,1,0)</f>
        <v>0</v>
      </c>
      <c r="M662" s="4">
        <f>IF(Table13[[#This Row],[Embarked]]="S",1,0)</f>
        <v>1</v>
      </c>
      <c r="N662" s="4">
        <f>IF(Table13[[#This Row],[Embarked]]="C",1,0)</f>
        <v>0</v>
      </c>
      <c r="O662" s="4">
        <f>IF(Table13[[#This Row],[Sex]]="male",1,0)</f>
        <v>0</v>
      </c>
      <c r="P662" s="4">
        <v>1</v>
      </c>
      <c r="AC662" s="12">
        <f>SUMPRODUCT(Table13[[#This Row],[SibSp]:[Ones]],$R$4:$AA$4)</f>
        <v>0.59341973004112636</v>
      </c>
      <c r="AD662" s="11">
        <f>(AC662-Table13[[#This Row],[Survived]])^2</f>
        <v>0.16530751591983056</v>
      </c>
      <c r="AE662" s="11"/>
    </row>
    <row r="663" spans="1:31" x14ac:dyDescent="0.25">
      <c r="A663" s="4">
        <v>0</v>
      </c>
      <c r="B663" s="4" t="s">
        <v>9</v>
      </c>
      <c r="C663" s="4">
        <v>3</v>
      </c>
      <c r="D663" s="4" t="s">
        <v>8</v>
      </c>
      <c r="E663" s="4">
        <v>2</v>
      </c>
      <c r="F663" s="5">
        <v>39.6875</v>
      </c>
      <c r="G663" s="4">
        <v>4</v>
      </c>
      <c r="H663" s="4">
        <v>1</v>
      </c>
      <c r="I663" s="11">
        <f>Table13[[#This Row],[Age]]/$E$1</f>
        <v>2.5000000000000001E-2</v>
      </c>
      <c r="J663" s="11">
        <f>LOG10(Table13[[#This Row],[Fare]]+1)</f>
        <v>1.6094610059122672</v>
      </c>
      <c r="K663" s="4">
        <f>IF(Table13[[#This Row],[Pclass]]=1,1,0)</f>
        <v>0</v>
      </c>
      <c r="L663" s="4">
        <f>IF(Table13[[#This Row],[Pclass]]=2,1,0)</f>
        <v>0</v>
      </c>
      <c r="M663" s="4">
        <f>IF(Table13[[#This Row],[Embarked]]="S",1,0)</f>
        <v>1</v>
      </c>
      <c r="N663" s="4">
        <f>IF(Table13[[#This Row],[Embarked]]="C",1,0)</f>
        <v>0</v>
      </c>
      <c r="O663" s="4">
        <f>IF(Table13[[#This Row],[Sex]]="male",1,0)</f>
        <v>1</v>
      </c>
      <c r="P663" s="4">
        <v>1</v>
      </c>
      <c r="AC663" s="12">
        <f>SUMPRODUCT(Table13[[#This Row],[SibSp]:[Ones]],$R$4:$AA$4)</f>
        <v>7.4047729839638143E-2</v>
      </c>
      <c r="AD663" s="11">
        <f>(AC663-Table13[[#This Row],[Survived]])^2</f>
        <v>5.4830662944040367E-3</v>
      </c>
      <c r="AE663" s="11"/>
    </row>
    <row r="664" spans="1:31" x14ac:dyDescent="0.25">
      <c r="A664" s="4">
        <v>1</v>
      </c>
      <c r="B664" s="4" t="s">
        <v>11</v>
      </c>
      <c r="C664" s="4">
        <v>2</v>
      </c>
      <c r="D664" s="4" t="s">
        <v>8</v>
      </c>
      <c r="E664" s="4">
        <v>1</v>
      </c>
      <c r="F664" s="5">
        <v>37.004199999999997</v>
      </c>
      <c r="G664" s="4">
        <v>0</v>
      </c>
      <c r="H664" s="4">
        <v>2</v>
      </c>
      <c r="I664" s="11">
        <f>Table13[[#This Row],[Age]]/$E$1</f>
        <v>1.2500000000000001E-2</v>
      </c>
      <c r="J664" s="11">
        <f>LOG10(Table13[[#This Row],[Fare]]+1)</f>
        <v>1.579831594933373</v>
      </c>
      <c r="K664" s="4">
        <f>IF(Table13[[#This Row],[Pclass]]=1,1,0)</f>
        <v>0</v>
      </c>
      <c r="L664" s="4">
        <f>IF(Table13[[#This Row],[Pclass]]=2,1,0)</f>
        <v>1</v>
      </c>
      <c r="M664" s="4">
        <f>IF(Table13[[#This Row],[Embarked]]="S",1,0)</f>
        <v>0</v>
      </c>
      <c r="N664" s="4">
        <f>IF(Table13[[#This Row],[Embarked]]="C",1,0)</f>
        <v>1</v>
      </c>
      <c r="O664" s="4">
        <f>IF(Table13[[#This Row],[Sex]]="male",1,0)</f>
        <v>1</v>
      </c>
      <c r="P664" s="4">
        <v>1</v>
      </c>
      <c r="AC664" s="12">
        <f>SUMPRODUCT(Table13[[#This Row],[SibSp]:[Ones]],$R$4:$AA$4)</f>
        <v>0.53374820642648335</v>
      </c>
      <c r="AD664" s="11">
        <f>(AC664-Table13[[#This Row],[Survived]])^2</f>
        <v>0.21739073501052117</v>
      </c>
      <c r="AE664" s="11"/>
    </row>
    <row r="665" spans="1:31" x14ac:dyDescent="0.25">
      <c r="A665" s="4">
        <v>1</v>
      </c>
      <c r="B665" s="4" t="s">
        <v>11</v>
      </c>
      <c r="C665" s="4">
        <v>3</v>
      </c>
      <c r="D665" s="4" t="s">
        <v>10</v>
      </c>
      <c r="E665" s="4">
        <v>15</v>
      </c>
      <c r="F665" s="5">
        <v>14.4542</v>
      </c>
      <c r="G665" s="4">
        <v>1</v>
      </c>
      <c r="H665" s="4">
        <v>0</v>
      </c>
      <c r="I665" s="11">
        <f>Table13[[#This Row],[Age]]/$E$1</f>
        <v>0.1875</v>
      </c>
      <c r="J665" s="11">
        <f>LOG10(Table13[[#This Row],[Fare]]+1)</f>
        <v>1.1890465283525415</v>
      </c>
      <c r="K665" s="4">
        <f>IF(Table13[[#This Row],[Pclass]]=1,1,0)</f>
        <v>0</v>
      </c>
      <c r="L665" s="4">
        <f>IF(Table13[[#This Row],[Pclass]]=2,1,0)</f>
        <v>0</v>
      </c>
      <c r="M665" s="4">
        <f>IF(Table13[[#This Row],[Embarked]]="S",1,0)</f>
        <v>0</v>
      </c>
      <c r="N665" s="4">
        <f>IF(Table13[[#This Row],[Embarked]]="C",1,0)</f>
        <v>1</v>
      </c>
      <c r="O665" s="4">
        <f>IF(Table13[[#This Row],[Sex]]="male",1,0)</f>
        <v>0</v>
      </c>
      <c r="P665" s="4">
        <v>1</v>
      </c>
      <c r="AC665" s="12">
        <f>SUMPRODUCT(Table13[[#This Row],[SibSp]:[Ones]],$R$4:$AA$4)</f>
        <v>0.6982261023048274</v>
      </c>
      <c r="AD665" s="11">
        <f>(AC665-Table13[[#This Row],[Survived]])^2</f>
        <v>9.1067485330136505E-2</v>
      </c>
      <c r="AE665" s="11"/>
    </row>
    <row r="666" spans="1:31" x14ac:dyDescent="0.25">
      <c r="A666" s="4">
        <v>1</v>
      </c>
      <c r="B666" s="4" t="s">
        <v>9</v>
      </c>
      <c r="C666" s="4">
        <v>2</v>
      </c>
      <c r="D666" s="4" t="s">
        <v>8</v>
      </c>
      <c r="E666" s="4">
        <v>0.83</v>
      </c>
      <c r="F666" s="5">
        <v>18.75</v>
      </c>
      <c r="G666" s="4">
        <v>1</v>
      </c>
      <c r="H666" s="4">
        <v>1</v>
      </c>
      <c r="I666" s="11">
        <f>Table13[[#This Row],[Age]]/$E$1</f>
        <v>1.0374999999999999E-2</v>
      </c>
      <c r="J666" s="11">
        <f>LOG10(Table13[[#This Row],[Fare]]+1)</f>
        <v>1.2955670999624791</v>
      </c>
      <c r="K666" s="4">
        <f>IF(Table13[[#This Row],[Pclass]]=1,1,0)</f>
        <v>0</v>
      </c>
      <c r="L666" s="4">
        <f>IF(Table13[[#This Row],[Pclass]]=2,1,0)</f>
        <v>1</v>
      </c>
      <c r="M666" s="4">
        <f>IF(Table13[[#This Row],[Embarked]]="S",1,0)</f>
        <v>1</v>
      </c>
      <c r="N666" s="4">
        <f>IF(Table13[[#This Row],[Embarked]]="C",1,0)</f>
        <v>0</v>
      </c>
      <c r="O666" s="4">
        <f>IF(Table13[[#This Row],[Sex]]="male",1,0)</f>
        <v>1</v>
      </c>
      <c r="P666" s="4">
        <v>1</v>
      </c>
      <c r="AC666" s="12">
        <f>SUMPRODUCT(Table13[[#This Row],[SibSp]:[Ones]],$R$4:$AA$4)</f>
        <v>0.41387679428879875</v>
      </c>
      <c r="AD666" s="11">
        <f>(AC666-Table13[[#This Row],[Survived]])^2</f>
        <v>0.34354041227317511</v>
      </c>
      <c r="AE666" s="11"/>
    </row>
    <row r="667" spans="1:31" x14ac:dyDescent="0.25">
      <c r="A667" s="4">
        <v>0</v>
      </c>
      <c r="B667" s="4" t="s">
        <v>9</v>
      </c>
      <c r="C667" s="4">
        <v>3</v>
      </c>
      <c r="D667" s="4" t="s">
        <v>8</v>
      </c>
      <c r="E667" s="4">
        <v>23</v>
      </c>
      <c r="F667" s="5">
        <v>7.8541999999999996</v>
      </c>
      <c r="G667" s="4">
        <v>0</v>
      </c>
      <c r="H667" s="4">
        <v>0</v>
      </c>
      <c r="I667" s="11">
        <f>Table13[[#This Row],[Age]]/$E$1</f>
        <v>0.28749999999999998</v>
      </c>
      <c r="J667" s="11">
        <f>LOG10(Table13[[#This Row],[Fare]]+1)</f>
        <v>0.94714932766263737</v>
      </c>
      <c r="K667" s="4">
        <f>IF(Table13[[#This Row],[Pclass]]=1,1,0)</f>
        <v>0</v>
      </c>
      <c r="L667" s="4">
        <f>IF(Table13[[#This Row],[Pclass]]=2,1,0)</f>
        <v>0</v>
      </c>
      <c r="M667" s="4">
        <f>IF(Table13[[#This Row],[Embarked]]="S",1,0)</f>
        <v>1</v>
      </c>
      <c r="N667" s="4">
        <f>IF(Table13[[#This Row],[Embarked]]="C",1,0)</f>
        <v>0</v>
      </c>
      <c r="O667" s="4">
        <f>IF(Table13[[#This Row],[Sex]]="male",1,0)</f>
        <v>1</v>
      </c>
      <c r="P667" s="4">
        <v>1</v>
      </c>
      <c r="AC667" s="12">
        <f>SUMPRODUCT(Table13[[#This Row],[SibSp]:[Ones]],$R$4:$AA$4)</f>
        <v>0.14099674619236735</v>
      </c>
      <c r="AD667" s="11">
        <f>(AC667-Table13[[#This Row],[Survived]])^2</f>
        <v>1.9880082436834857E-2</v>
      </c>
      <c r="AE667" s="11"/>
    </row>
    <row r="668" spans="1:31" x14ac:dyDescent="0.25">
      <c r="A668" s="4">
        <v>0</v>
      </c>
      <c r="B668" s="4" t="s">
        <v>9</v>
      </c>
      <c r="C668" s="4">
        <v>3</v>
      </c>
      <c r="D668" s="4" t="s">
        <v>8</v>
      </c>
      <c r="E668" s="4">
        <v>18</v>
      </c>
      <c r="F668" s="5">
        <v>8.3000000000000007</v>
      </c>
      <c r="G668" s="4">
        <v>0</v>
      </c>
      <c r="H668" s="4">
        <v>0</v>
      </c>
      <c r="I668" s="11">
        <f>Table13[[#This Row],[Age]]/$E$1</f>
        <v>0.22500000000000001</v>
      </c>
      <c r="J668" s="11">
        <f>LOG10(Table13[[#This Row],[Fare]]+1)</f>
        <v>0.96848294855393513</v>
      </c>
      <c r="K668" s="4">
        <f>IF(Table13[[#This Row],[Pclass]]=1,1,0)</f>
        <v>0</v>
      </c>
      <c r="L668" s="4">
        <f>IF(Table13[[#This Row],[Pclass]]=2,1,0)</f>
        <v>0</v>
      </c>
      <c r="M668" s="4">
        <f>IF(Table13[[#This Row],[Embarked]]="S",1,0)</f>
        <v>1</v>
      </c>
      <c r="N668" s="4">
        <f>IF(Table13[[#This Row],[Embarked]]="C",1,0)</f>
        <v>0</v>
      </c>
      <c r="O668" s="4">
        <f>IF(Table13[[#This Row],[Sex]]="male",1,0)</f>
        <v>1</v>
      </c>
      <c r="P668" s="4">
        <v>1</v>
      </c>
      <c r="AC668" s="12">
        <f>SUMPRODUCT(Table13[[#This Row],[SibSp]:[Ones]],$R$4:$AA$4)</f>
        <v>0.17404358310643842</v>
      </c>
      <c r="AD668" s="11">
        <f>(AC668-Table13[[#This Row],[Survived]])^2</f>
        <v>3.0291168820527736E-2</v>
      </c>
      <c r="AE668" s="11"/>
    </row>
    <row r="669" spans="1:31" x14ac:dyDescent="0.25">
      <c r="A669" s="4">
        <v>1</v>
      </c>
      <c r="B669" s="4" t="s">
        <v>11</v>
      </c>
      <c r="C669" s="4">
        <v>1</v>
      </c>
      <c r="D669" s="4" t="s">
        <v>10</v>
      </c>
      <c r="E669" s="4">
        <v>39</v>
      </c>
      <c r="F669" s="5">
        <v>83.158299999999997</v>
      </c>
      <c r="G669" s="4">
        <v>1</v>
      </c>
      <c r="H669" s="4">
        <v>1</v>
      </c>
      <c r="I669" s="11">
        <f>Table13[[#This Row],[Age]]/$E$1</f>
        <v>0.48749999999999999</v>
      </c>
      <c r="J669" s="11">
        <f>LOG10(Table13[[#This Row],[Fare]]+1)</f>
        <v>1.9250969541376577</v>
      </c>
      <c r="K669" s="4">
        <f>IF(Table13[[#This Row],[Pclass]]=1,1,0)</f>
        <v>1</v>
      </c>
      <c r="L669" s="4">
        <f>IF(Table13[[#This Row],[Pclass]]=2,1,0)</f>
        <v>0</v>
      </c>
      <c r="M669" s="4">
        <f>IF(Table13[[#This Row],[Embarked]]="S",1,0)</f>
        <v>0</v>
      </c>
      <c r="N669" s="4">
        <f>IF(Table13[[#This Row],[Embarked]]="C",1,0)</f>
        <v>1</v>
      </c>
      <c r="O669" s="4">
        <f>IF(Table13[[#This Row],[Sex]]="male",1,0)</f>
        <v>0</v>
      </c>
      <c r="P669" s="4">
        <v>1</v>
      </c>
      <c r="AC669" s="12">
        <f>SUMPRODUCT(Table13[[#This Row],[SibSp]:[Ones]],$R$4:$AA$4)</f>
        <v>0.9191485058983222</v>
      </c>
      <c r="AD669" s="11">
        <f>(AC669-Table13[[#This Row],[Survived]])^2</f>
        <v>6.53696409847364E-3</v>
      </c>
      <c r="AE669" s="11"/>
    </row>
    <row r="670" spans="1:31" x14ac:dyDescent="0.25">
      <c r="A670" s="4">
        <v>0</v>
      </c>
      <c r="B670" s="4" t="s">
        <v>9</v>
      </c>
      <c r="C670" s="4">
        <v>3</v>
      </c>
      <c r="D670" s="4" t="s">
        <v>8</v>
      </c>
      <c r="E670" s="4">
        <v>21</v>
      </c>
      <c r="F670" s="5">
        <v>8.6624999999999996</v>
      </c>
      <c r="G670" s="4">
        <v>0</v>
      </c>
      <c r="H670" s="4">
        <v>0</v>
      </c>
      <c r="I670" s="11">
        <f>Table13[[#This Row],[Age]]/$E$1</f>
        <v>0.26250000000000001</v>
      </c>
      <c r="J670" s="11">
        <f>LOG10(Table13[[#This Row],[Fare]]+1)</f>
        <v>0.98508950692638131</v>
      </c>
      <c r="K670" s="4">
        <f>IF(Table13[[#This Row],[Pclass]]=1,1,0)</f>
        <v>0</v>
      </c>
      <c r="L670" s="4">
        <f>IF(Table13[[#This Row],[Pclass]]=2,1,0)</f>
        <v>0</v>
      </c>
      <c r="M670" s="4">
        <f>IF(Table13[[#This Row],[Embarked]]="S",1,0)</f>
        <v>1</v>
      </c>
      <c r="N670" s="4">
        <f>IF(Table13[[#This Row],[Embarked]]="C",1,0)</f>
        <v>0</v>
      </c>
      <c r="O670" s="4">
        <f>IF(Table13[[#This Row],[Sex]]="male",1,0)</f>
        <v>1</v>
      </c>
      <c r="P670" s="4">
        <v>1</v>
      </c>
      <c r="AC670" s="12">
        <f>SUMPRODUCT(Table13[[#This Row],[SibSp]:[Ones]],$R$4:$AA$4)</f>
        <v>0.15564900124179293</v>
      </c>
      <c r="AD670" s="11">
        <f>(AC670-Table13[[#This Row],[Survived]])^2</f>
        <v>2.4226611587567656E-2</v>
      </c>
      <c r="AE670" s="11"/>
    </row>
    <row r="671" spans="1:31" x14ac:dyDescent="0.25">
      <c r="A671" s="4">
        <v>1</v>
      </c>
      <c r="B671" s="4" t="s">
        <v>9</v>
      </c>
      <c r="C671" s="4">
        <v>3</v>
      </c>
      <c r="D671" s="4" t="s">
        <v>8</v>
      </c>
      <c r="E671" s="4">
        <v>32</v>
      </c>
      <c r="F671" s="5">
        <v>56.495800000000003</v>
      </c>
      <c r="G671" s="4">
        <v>0</v>
      </c>
      <c r="H671" s="4">
        <v>0</v>
      </c>
      <c r="I671" s="11">
        <f>Table13[[#This Row],[Age]]/$E$1</f>
        <v>0.4</v>
      </c>
      <c r="J671" s="11">
        <f>LOG10(Table13[[#This Row],[Fare]]+1)</f>
        <v>1.7596361211514699</v>
      </c>
      <c r="K671" s="4">
        <f>IF(Table13[[#This Row],[Pclass]]=1,1,0)</f>
        <v>0</v>
      </c>
      <c r="L671" s="4">
        <f>IF(Table13[[#This Row],[Pclass]]=2,1,0)</f>
        <v>0</v>
      </c>
      <c r="M671" s="4">
        <f>IF(Table13[[#This Row],[Embarked]]="S",1,0)</f>
        <v>1</v>
      </c>
      <c r="N671" s="4">
        <f>IF(Table13[[#This Row],[Embarked]]="C",1,0)</f>
        <v>0</v>
      </c>
      <c r="O671" s="4">
        <f>IF(Table13[[#This Row],[Sex]]="male",1,0)</f>
        <v>1</v>
      </c>
      <c r="P671" s="4">
        <v>1</v>
      </c>
      <c r="AC671" s="12">
        <f>SUMPRODUCT(Table13[[#This Row],[SibSp]:[Ones]],$R$4:$AA$4)</f>
        <v>0.12299152232598909</v>
      </c>
      <c r="AD671" s="11">
        <f>(AC671-Table13[[#This Row],[Survived]])^2</f>
        <v>0.76914386991208605</v>
      </c>
      <c r="AE671" s="11"/>
    </row>
    <row r="672" spans="1:31" x14ac:dyDescent="0.25">
      <c r="A672" s="4">
        <v>0</v>
      </c>
      <c r="B672" s="4" t="s">
        <v>9</v>
      </c>
      <c r="C672" s="4">
        <v>3</v>
      </c>
      <c r="D672" s="4" t="s">
        <v>8</v>
      </c>
      <c r="E672" s="4">
        <v>20</v>
      </c>
      <c r="F672" s="5">
        <v>7.9249999999999998</v>
      </c>
      <c r="G672" s="4">
        <v>0</v>
      </c>
      <c r="H672" s="4">
        <v>0</v>
      </c>
      <c r="I672" s="11">
        <f>Table13[[#This Row],[Age]]/$E$1</f>
        <v>0.25</v>
      </c>
      <c r="J672" s="11">
        <f>LOG10(Table13[[#This Row],[Fare]]+1)</f>
        <v>0.95060822478423079</v>
      </c>
      <c r="K672" s="4">
        <f>IF(Table13[[#This Row],[Pclass]]=1,1,0)</f>
        <v>0</v>
      </c>
      <c r="L672" s="4">
        <f>IF(Table13[[#This Row],[Pclass]]=2,1,0)</f>
        <v>0</v>
      </c>
      <c r="M672" s="4">
        <f>IF(Table13[[#This Row],[Embarked]]="S",1,0)</f>
        <v>1</v>
      </c>
      <c r="N672" s="4">
        <f>IF(Table13[[#This Row],[Embarked]]="C",1,0)</f>
        <v>0</v>
      </c>
      <c r="O672" s="4">
        <f>IF(Table13[[#This Row],[Sex]]="male",1,0)</f>
        <v>1</v>
      </c>
      <c r="P672" s="4">
        <v>1</v>
      </c>
      <c r="AC672" s="12">
        <f>SUMPRODUCT(Table13[[#This Row],[SibSp]:[Ones]],$R$4:$AA$4)</f>
        <v>0.16036947954025937</v>
      </c>
      <c r="AD672" s="11">
        <f>(AC672-Table13[[#This Row],[Survived]])^2</f>
        <v>2.5718369968013671E-2</v>
      </c>
      <c r="AE672" s="11"/>
    </row>
    <row r="673" spans="1:31" x14ac:dyDescent="0.25">
      <c r="A673" s="4">
        <v>0</v>
      </c>
      <c r="B673" s="4" t="s">
        <v>9</v>
      </c>
      <c r="C673" s="4">
        <v>2</v>
      </c>
      <c r="D673" s="4" t="s">
        <v>8</v>
      </c>
      <c r="E673" s="4">
        <v>16</v>
      </c>
      <c r="F673" s="5">
        <v>10.5</v>
      </c>
      <c r="G673" s="4">
        <v>0</v>
      </c>
      <c r="H673" s="4">
        <v>0</v>
      </c>
      <c r="I673" s="11">
        <f>Table13[[#This Row],[Age]]/$E$1</f>
        <v>0.2</v>
      </c>
      <c r="J673" s="11">
        <f>LOG10(Table13[[#This Row],[Fare]]+1)</f>
        <v>1.0606978403536116</v>
      </c>
      <c r="K673" s="4">
        <f>IF(Table13[[#This Row],[Pclass]]=1,1,0)</f>
        <v>0</v>
      </c>
      <c r="L673" s="4">
        <f>IF(Table13[[#This Row],[Pclass]]=2,1,0)</f>
        <v>1</v>
      </c>
      <c r="M673" s="4">
        <f>IF(Table13[[#This Row],[Embarked]]="S",1,0)</f>
        <v>1</v>
      </c>
      <c r="N673" s="4">
        <f>IF(Table13[[#This Row],[Embarked]]="C",1,0)</f>
        <v>0</v>
      </c>
      <c r="O673" s="4">
        <f>IF(Table13[[#This Row],[Sex]]="male",1,0)</f>
        <v>1</v>
      </c>
      <c r="P673" s="4">
        <v>1</v>
      </c>
      <c r="AC673" s="12">
        <f>SUMPRODUCT(Table13[[#This Row],[SibSp]:[Ones]],$R$4:$AA$4)</f>
        <v>0.3741801117626371</v>
      </c>
      <c r="AD673" s="11">
        <f>(AC673-Table13[[#This Row],[Survived]])^2</f>
        <v>0.14001075603869959</v>
      </c>
      <c r="AE673" s="11"/>
    </row>
    <row r="674" spans="1:31" x14ac:dyDescent="0.25">
      <c r="A674" s="4">
        <v>1</v>
      </c>
      <c r="B674" s="4" t="s">
        <v>11</v>
      </c>
      <c r="C674" s="4">
        <v>1</v>
      </c>
      <c r="D674" s="4" t="s">
        <v>10</v>
      </c>
      <c r="E674" s="4">
        <v>30</v>
      </c>
      <c r="F674" s="5">
        <v>31</v>
      </c>
      <c r="G674" s="4">
        <v>0</v>
      </c>
      <c r="H674" s="4">
        <v>0</v>
      </c>
      <c r="I674" s="11">
        <f>Table13[[#This Row],[Age]]/$E$1</f>
        <v>0.375</v>
      </c>
      <c r="J674" s="11">
        <f>LOG10(Table13[[#This Row],[Fare]]+1)</f>
        <v>1.505149978319906</v>
      </c>
      <c r="K674" s="4">
        <f>IF(Table13[[#This Row],[Pclass]]=1,1,0)</f>
        <v>1</v>
      </c>
      <c r="L674" s="4">
        <f>IF(Table13[[#This Row],[Pclass]]=2,1,0)</f>
        <v>0</v>
      </c>
      <c r="M674" s="4">
        <f>IF(Table13[[#This Row],[Embarked]]="S",1,0)</f>
        <v>0</v>
      </c>
      <c r="N674" s="4">
        <f>IF(Table13[[#This Row],[Embarked]]="C",1,0)</f>
        <v>1</v>
      </c>
      <c r="O674" s="4">
        <f>IF(Table13[[#This Row],[Sex]]="male",1,0)</f>
        <v>0</v>
      </c>
      <c r="P674" s="4">
        <v>1</v>
      </c>
      <c r="AC674" s="12">
        <f>SUMPRODUCT(Table13[[#This Row],[SibSp]:[Ones]],$R$4:$AA$4)</f>
        <v>1.0251508335304664</v>
      </c>
      <c r="AD674" s="11">
        <f>(AC674-Table13[[#This Row],[Survived]])^2</f>
        <v>6.325644272772346E-4</v>
      </c>
      <c r="AE674" s="11"/>
    </row>
    <row r="675" spans="1:31" x14ac:dyDescent="0.25">
      <c r="A675" s="4">
        <v>0</v>
      </c>
      <c r="B675" s="4" t="s">
        <v>11</v>
      </c>
      <c r="C675" s="4">
        <v>3</v>
      </c>
      <c r="D675" s="4" t="s">
        <v>8</v>
      </c>
      <c r="E675" s="4">
        <v>34.5</v>
      </c>
      <c r="F675" s="5">
        <v>6.4375</v>
      </c>
      <c r="G675" s="4">
        <v>0</v>
      </c>
      <c r="H675" s="4">
        <v>0</v>
      </c>
      <c r="I675" s="11">
        <f>Table13[[#This Row],[Age]]/$E$1</f>
        <v>0.43125000000000002</v>
      </c>
      <c r="J675" s="11">
        <f>LOG10(Table13[[#This Row],[Fare]]+1)</f>
        <v>0.87142697873660602</v>
      </c>
      <c r="K675" s="4">
        <f>IF(Table13[[#This Row],[Pclass]]=1,1,0)</f>
        <v>0</v>
      </c>
      <c r="L675" s="4">
        <f>IF(Table13[[#This Row],[Pclass]]=2,1,0)</f>
        <v>0</v>
      </c>
      <c r="M675" s="4">
        <f>IF(Table13[[#This Row],[Embarked]]="S",1,0)</f>
        <v>0</v>
      </c>
      <c r="N675" s="4">
        <f>IF(Table13[[#This Row],[Embarked]]="C",1,0)</f>
        <v>1</v>
      </c>
      <c r="O675" s="4">
        <f>IF(Table13[[#This Row],[Sex]]="male",1,0)</f>
        <v>1</v>
      </c>
      <c r="P675" s="4">
        <v>1</v>
      </c>
      <c r="AC675" s="12">
        <f>SUMPRODUCT(Table13[[#This Row],[SibSp]:[Ones]],$R$4:$AA$4)</f>
        <v>0.1297850583333553</v>
      </c>
      <c r="AD675" s="11">
        <f>(AC675-Table13[[#This Row],[Survived]])^2</f>
        <v>1.6844161366592437E-2</v>
      </c>
      <c r="AE675" s="11"/>
    </row>
    <row r="676" spans="1:31" x14ac:dyDescent="0.25">
      <c r="A676" s="4">
        <v>0</v>
      </c>
      <c r="B676" s="4" t="s">
        <v>9</v>
      </c>
      <c r="C676" s="4">
        <v>3</v>
      </c>
      <c r="D676" s="4" t="s">
        <v>8</v>
      </c>
      <c r="E676" s="4">
        <v>17</v>
      </c>
      <c r="F676" s="5">
        <v>8.6624999999999996</v>
      </c>
      <c r="G676" s="4">
        <v>0</v>
      </c>
      <c r="H676" s="4">
        <v>0</v>
      </c>
      <c r="I676" s="11">
        <f>Table13[[#This Row],[Age]]/$E$1</f>
        <v>0.21249999999999999</v>
      </c>
      <c r="J676" s="11">
        <f>LOG10(Table13[[#This Row],[Fare]]+1)</f>
        <v>0.98508950692638131</v>
      </c>
      <c r="K676" s="4">
        <f>IF(Table13[[#This Row],[Pclass]]=1,1,0)</f>
        <v>0</v>
      </c>
      <c r="L676" s="4">
        <f>IF(Table13[[#This Row],[Pclass]]=2,1,0)</f>
        <v>0</v>
      </c>
      <c r="M676" s="4">
        <f>IF(Table13[[#This Row],[Embarked]]="S",1,0)</f>
        <v>1</v>
      </c>
      <c r="N676" s="4">
        <f>IF(Table13[[#This Row],[Embarked]]="C",1,0)</f>
        <v>0</v>
      </c>
      <c r="O676" s="4">
        <f>IF(Table13[[#This Row],[Sex]]="male",1,0)</f>
        <v>1</v>
      </c>
      <c r="P676" s="4">
        <v>1</v>
      </c>
      <c r="AC676" s="12">
        <f>SUMPRODUCT(Table13[[#This Row],[SibSp]:[Ones]],$R$4:$AA$4)</f>
        <v>0.18125449313171327</v>
      </c>
      <c r="AD676" s="11">
        <f>(AC676-Table13[[#This Row],[Survived]])^2</f>
        <v>3.2853191280434291E-2</v>
      </c>
      <c r="AE676" s="11"/>
    </row>
    <row r="677" spans="1:31" x14ac:dyDescent="0.25">
      <c r="A677" s="4">
        <v>0</v>
      </c>
      <c r="B677" s="4" t="s">
        <v>9</v>
      </c>
      <c r="C677" s="4">
        <v>3</v>
      </c>
      <c r="D677" s="4" t="s">
        <v>8</v>
      </c>
      <c r="E677" s="4">
        <v>42</v>
      </c>
      <c r="F677" s="5">
        <v>7.55</v>
      </c>
      <c r="G677" s="4">
        <v>0</v>
      </c>
      <c r="H677" s="4">
        <v>0</v>
      </c>
      <c r="I677" s="11">
        <f>Table13[[#This Row],[Age]]/$E$1</f>
        <v>0.52500000000000002</v>
      </c>
      <c r="J677" s="11">
        <f>LOG10(Table13[[#This Row],[Fare]]+1)</f>
        <v>0.9319661147281727</v>
      </c>
      <c r="K677" s="4">
        <f>IF(Table13[[#This Row],[Pclass]]=1,1,0)</f>
        <v>0</v>
      </c>
      <c r="L677" s="4">
        <f>IF(Table13[[#This Row],[Pclass]]=2,1,0)</f>
        <v>0</v>
      </c>
      <c r="M677" s="4">
        <f>IF(Table13[[#This Row],[Embarked]]="S",1,0)</f>
        <v>1</v>
      </c>
      <c r="N677" s="4">
        <f>IF(Table13[[#This Row],[Embarked]]="C",1,0)</f>
        <v>0</v>
      </c>
      <c r="O677" s="4">
        <f>IF(Table13[[#This Row],[Sex]]="male",1,0)</f>
        <v>1</v>
      </c>
      <c r="P677" s="4">
        <v>1</v>
      </c>
      <c r="AC677" s="12">
        <f>SUMPRODUCT(Table13[[#This Row],[SibSp]:[Ones]],$R$4:$AA$4)</f>
        <v>1.8630507952595909E-2</v>
      </c>
      <c r="AD677" s="11">
        <f>(AC677-Table13[[#This Row],[Survived]])^2</f>
        <v>3.4709582657173945E-4</v>
      </c>
      <c r="AE677" s="11"/>
    </row>
    <row r="678" spans="1:31" x14ac:dyDescent="0.25">
      <c r="A678" s="4">
        <v>0</v>
      </c>
      <c r="B678" s="4" t="s">
        <v>11</v>
      </c>
      <c r="C678" s="4">
        <v>3</v>
      </c>
      <c r="D678" s="4" t="s">
        <v>8</v>
      </c>
      <c r="E678" s="4">
        <v>35</v>
      </c>
      <c r="F678" s="5">
        <v>7.8958000000000004</v>
      </c>
      <c r="G678" s="4">
        <v>0</v>
      </c>
      <c r="H678" s="4">
        <v>0</v>
      </c>
      <c r="I678" s="11">
        <f>Table13[[#This Row],[Age]]/$E$1</f>
        <v>0.4375</v>
      </c>
      <c r="J678" s="11">
        <f>LOG10(Table13[[#This Row],[Fare]]+1)</f>
        <v>0.94918501031343461</v>
      </c>
      <c r="K678" s="4">
        <f>IF(Table13[[#This Row],[Pclass]]=1,1,0)</f>
        <v>0</v>
      </c>
      <c r="L678" s="4">
        <f>IF(Table13[[#This Row],[Pclass]]=2,1,0)</f>
        <v>0</v>
      </c>
      <c r="M678" s="4">
        <f>IF(Table13[[#This Row],[Embarked]]="S",1,0)</f>
        <v>0</v>
      </c>
      <c r="N678" s="4">
        <f>IF(Table13[[#This Row],[Embarked]]="C",1,0)</f>
        <v>1</v>
      </c>
      <c r="O678" s="4">
        <f>IF(Table13[[#This Row],[Sex]]="male",1,0)</f>
        <v>1</v>
      </c>
      <c r="P678" s="4">
        <v>1</v>
      </c>
      <c r="AC678" s="12">
        <f>SUMPRODUCT(Table13[[#This Row],[SibSp]:[Ones]],$R$4:$AA$4)</f>
        <v>0.1303749229235065</v>
      </c>
      <c r="AD678" s="11">
        <f>(AC678-Table13[[#This Row],[Survived]])^2</f>
        <v>1.6997620527310259E-2</v>
      </c>
      <c r="AE678" s="11"/>
    </row>
    <row r="679" spans="1:31" x14ac:dyDescent="0.25">
      <c r="A679" s="4">
        <v>0</v>
      </c>
      <c r="B679" s="4" t="s">
        <v>9</v>
      </c>
      <c r="C679" s="4">
        <v>2</v>
      </c>
      <c r="D679" s="4" t="s">
        <v>8</v>
      </c>
      <c r="E679" s="4">
        <v>28</v>
      </c>
      <c r="F679" s="5">
        <v>33</v>
      </c>
      <c r="G679" s="4">
        <v>0</v>
      </c>
      <c r="H679" s="4">
        <v>1</v>
      </c>
      <c r="I679" s="11">
        <f>Table13[[#This Row],[Age]]/$E$1</f>
        <v>0.35</v>
      </c>
      <c r="J679" s="11">
        <f>LOG10(Table13[[#This Row],[Fare]]+1)</f>
        <v>1.5314789170422551</v>
      </c>
      <c r="K679" s="4">
        <f>IF(Table13[[#This Row],[Pclass]]=1,1,0)</f>
        <v>0</v>
      </c>
      <c r="L679" s="4">
        <f>IF(Table13[[#This Row],[Pclass]]=2,1,0)</f>
        <v>1</v>
      </c>
      <c r="M679" s="4">
        <f>IF(Table13[[#This Row],[Embarked]]="S",1,0)</f>
        <v>1</v>
      </c>
      <c r="N679" s="4">
        <f>IF(Table13[[#This Row],[Embarked]]="C",1,0)</f>
        <v>0</v>
      </c>
      <c r="O679" s="4">
        <f>IF(Table13[[#This Row],[Sex]]="male",1,0)</f>
        <v>1</v>
      </c>
      <c r="P679" s="4">
        <v>1</v>
      </c>
      <c r="AC679" s="12">
        <f>SUMPRODUCT(Table13[[#This Row],[SibSp]:[Ones]],$R$4:$AA$4)</f>
        <v>0.30638595442033395</v>
      </c>
      <c r="AD679" s="11">
        <f>(AC679-Table13[[#This Row],[Survived]])^2</f>
        <v>9.3872353066058956E-2</v>
      </c>
      <c r="AE679" s="11"/>
    </row>
    <row r="680" spans="1:31" x14ac:dyDescent="0.25">
      <c r="A680" s="4">
        <v>0</v>
      </c>
      <c r="B680" s="4" t="s">
        <v>9</v>
      </c>
      <c r="C680" s="4">
        <v>3</v>
      </c>
      <c r="D680" s="4" t="s">
        <v>8</v>
      </c>
      <c r="E680" s="4">
        <v>4</v>
      </c>
      <c r="F680" s="5">
        <v>31.274999999999999</v>
      </c>
      <c r="G680" s="4">
        <v>4</v>
      </c>
      <c r="H680" s="4">
        <v>2</v>
      </c>
      <c r="I680" s="11">
        <f>Table13[[#This Row],[Age]]/$E$1</f>
        <v>0.05</v>
      </c>
      <c r="J680" s="11">
        <f>LOG10(Table13[[#This Row],[Fare]]+1)</f>
        <v>1.5088662509384578</v>
      </c>
      <c r="K680" s="4">
        <f>IF(Table13[[#This Row],[Pclass]]=1,1,0)</f>
        <v>0</v>
      </c>
      <c r="L680" s="4">
        <f>IF(Table13[[#This Row],[Pclass]]=2,1,0)</f>
        <v>0</v>
      </c>
      <c r="M680" s="4">
        <f>IF(Table13[[#This Row],[Embarked]]="S",1,0)</f>
        <v>1</v>
      </c>
      <c r="N680" s="4">
        <f>IF(Table13[[#This Row],[Embarked]]="C",1,0)</f>
        <v>0</v>
      </c>
      <c r="O680" s="4">
        <f>IF(Table13[[#This Row],[Sex]]="male",1,0)</f>
        <v>1</v>
      </c>
      <c r="P680" s="4">
        <v>1</v>
      </c>
      <c r="AC680" s="12">
        <f>SUMPRODUCT(Table13[[#This Row],[SibSp]:[Ones]],$R$4:$AA$4)</f>
        <v>4.2413854419871E-2</v>
      </c>
      <c r="AD680" s="11">
        <f>(AC680-Table13[[#This Row],[Survived]])^2</f>
        <v>1.7989350467500108E-3</v>
      </c>
      <c r="AE680" s="11"/>
    </row>
    <row r="681" spans="1:31" x14ac:dyDescent="0.25">
      <c r="A681" s="4">
        <v>0</v>
      </c>
      <c r="B681" s="4" t="s">
        <v>9</v>
      </c>
      <c r="C681" s="4">
        <v>3</v>
      </c>
      <c r="D681" s="4" t="s">
        <v>8</v>
      </c>
      <c r="E681" s="4">
        <v>74</v>
      </c>
      <c r="F681" s="5">
        <v>7.7750000000000004</v>
      </c>
      <c r="G681" s="4">
        <v>0</v>
      </c>
      <c r="H681" s="4">
        <v>0</v>
      </c>
      <c r="I681" s="11">
        <f>Table13[[#This Row],[Age]]/$E$1</f>
        <v>0.92500000000000004</v>
      </c>
      <c r="J681" s="11">
        <f>LOG10(Table13[[#This Row],[Fare]]+1)</f>
        <v>0.94324712513786169</v>
      </c>
      <c r="K681" s="4">
        <f>IF(Table13[[#This Row],[Pclass]]=1,1,0)</f>
        <v>0</v>
      </c>
      <c r="L681" s="4">
        <f>IF(Table13[[#This Row],[Pclass]]=2,1,0)</f>
        <v>0</v>
      </c>
      <c r="M681" s="4">
        <f>IF(Table13[[#This Row],[Embarked]]="S",1,0)</f>
        <v>1</v>
      </c>
      <c r="N681" s="4">
        <f>IF(Table13[[#This Row],[Embarked]]="C",1,0)</f>
        <v>0</v>
      </c>
      <c r="O681" s="4">
        <f>IF(Table13[[#This Row],[Sex]]="male",1,0)</f>
        <v>1</v>
      </c>
      <c r="P681" s="4">
        <v>1</v>
      </c>
      <c r="AC681" s="12">
        <f>SUMPRODUCT(Table13[[#This Row],[SibSp]:[Ones]],$R$4:$AA$4)</f>
        <v>-0.18566350010091726</v>
      </c>
      <c r="AD681" s="11">
        <f>(AC681-Table13[[#This Row],[Survived]])^2</f>
        <v>3.44709352697233E-2</v>
      </c>
      <c r="AE681" s="11"/>
    </row>
    <row r="682" spans="1:31" x14ac:dyDescent="0.25">
      <c r="A682" s="4">
        <v>0</v>
      </c>
      <c r="B682" s="4" t="s">
        <v>11</v>
      </c>
      <c r="C682" s="4">
        <v>3</v>
      </c>
      <c r="D682" s="4" t="s">
        <v>10</v>
      </c>
      <c r="E682" s="4">
        <v>9</v>
      </c>
      <c r="F682" s="5">
        <v>15.245799999999999</v>
      </c>
      <c r="G682" s="4">
        <v>1</v>
      </c>
      <c r="H682" s="4">
        <v>1</v>
      </c>
      <c r="I682" s="11">
        <f>Table13[[#This Row],[Age]]/$E$1</f>
        <v>0.1125</v>
      </c>
      <c r="J682" s="11">
        <f>LOG10(Table13[[#This Row],[Fare]]+1)</f>
        <v>1.2107411023865056</v>
      </c>
      <c r="K682" s="4">
        <f>IF(Table13[[#This Row],[Pclass]]=1,1,0)</f>
        <v>0</v>
      </c>
      <c r="L682" s="4">
        <f>IF(Table13[[#This Row],[Pclass]]=2,1,0)</f>
        <v>0</v>
      </c>
      <c r="M682" s="4">
        <f>IF(Table13[[#This Row],[Embarked]]="S",1,0)</f>
        <v>0</v>
      </c>
      <c r="N682" s="4">
        <f>IF(Table13[[#This Row],[Embarked]]="C",1,0)</f>
        <v>1</v>
      </c>
      <c r="O682" s="4">
        <f>IF(Table13[[#This Row],[Sex]]="male",1,0)</f>
        <v>0</v>
      </c>
      <c r="P682" s="4">
        <v>1</v>
      </c>
      <c r="AC682" s="12">
        <f>SUMPRODUCT(Table13[[#This Row],[SibSp]:[Ones]],$R$4:$AA$4)</f>
        <v>0.72376457489058299</v>
      </c>
      <c r="AD682" s="11">
        <f>(AC682-Table13[[#This Row],[Survived]])^2</f>
        <v>0.52383515986654627</v>
      </c>
      <c r="AE682" s="11"/>
    </row>
    <row r="683" spans="1:31" x14ac:dyDescent="0.25">
      <c r="A683" s="4">
        <v>1</v>
      </c>
      <c r="B683" s="4" t="s">
        <v>9</v>
      </c>
      <c r="C683" s="4">
        <v>1</v>
      </c>
      <c r="D683" s="4" t="s">
        <v>10</v>
      </c>
      <c r="E683" s="4">
        <v>16</v>
      </c>
      <c r="F683" s="5">
        <v>39.4</v>
      </c>
      <c r="G683" s="4">
        <v>0</v>
      </c>
      <c r="H683" s="4">
        <v>1</v>
      </c>
      <c r="I683" s="11">
        <f>Table13[[#This Row],[Age]]/$E$1</f>
        <v>0.2</v>
      </c>
      <c r="J683" s="11">
        <f>LOG10(Table13[[#This Row],[Fare]]+1)</f>
        <v>1.6063813651106049</v>
      </c>
      <c r="K683" s="4">
        <f>IF(Table13[[#This Row],[Pclass]]=1,1,0)</f>
        <v>1</v>
      </c>
      <c r="L683" s="4">
        <f>IF(Table13[[#This Row],[Pclass]]=2,1,0)</f>
        <v>0</v>
      </c>
      <c r="M683" s="4">
        <f>IF(Table13[[#This Row],[Embarked]]="S",1,0)</f>
        <v>1</v>
      </c>
      <c r="N683" s="4">
        <f>IF(Table13[[#This Row],[Embarked]]="C",1,0)</f>
        <v>0</v>
      </c>
      <c r="O683" s="4">
        <f>IF(Table13[[#This Row],[Sex]]="male",1,0)</f>
        <v>0</v>
      </c>
      <c r="P683" s="4">
        <v>1</v>
      </c>
      <c r="AC683" s="12">
        <f>SUMPRODUCT(Table13[[#This Row],[SibSp]:[Ones]],$R$4:$AA$4)</f>
        <v>1.039682136179616</v>
      </c>
      <c r="AD683" s="11">
        <f>(AC683-Table13[[#This Row],[Survived]])^2</f>
        <v>1.574671931777591E-3</v>
      </c>
      <c r="AE683" s="11"/>
    </row>
    <row r="684" spans="1:31" x14ac:dyDescent="0.25">
      <c r="A684" s="4">
        <v>0</v>
      </c>
      <c r="B684" s="4" t="s">
        <v>9</v>
      </c>
      <c r="C684" s="4">
        <v>2</v>
      </c>
      <c r="D684" s="4" t="s">
        <v>10</v>
      </c>
      <c r="E684" s="4">
        <v>44</v>
      </c>
      <c r="F684" s="5">
        <v>26</v>
      </c>
      <c r="G684" s="4">
        <v>1</v>
      </c>
      <c r="H684" s="4">
        <v>0</v>
      </c>
      <c r="I684" s="11">
        <f>Table13[[#This Row],[Age]]/$E$1</f>
        <v>0.55000000000000004</v>
      </c>
      <c r="J684" s="11">
        <f>LOG10(Table13[[#This Row],[Fare]]+1)</f>
        <v>1.4313637641589874</v>
      </c>
      <c r="K684" s="4">
        <f>IF(Table13[[#This Row],[Pclass]]=1,1,0)</f>
        <v>0</v>
      </c>
      <c r="L684" s="4">
        <f>IF(Table13[[#This Row],[Pclass]]=2,1,0)</f>
        <v>1</v>
      </c>
      <c r="M684" s="4">
        <f>IF(Table13[[#This Row],[Embarked]]="S",1,0)</f>
        <v>1</v>
      </c>
      <c r="N684" s="4">
        <f>IF(Table13[[#This Row],[Embarked]]="C",1,0)</f>
        <v>0</v>
      </c>
      <c r="O684" s="4">
        <f>IF(Table13[[#This Row],[Sex]]="male",1,0)</f>
        <v>0</v>
      </c>
      <c r="P684" s="4">
        <v>1</v>
      </c>
      <c r="AC684" s="12">
        <f>SUMPRODUCT(Table13[[#This Row],[SibSp]:[Ones]],$R$4:$AA$4)</f>
        <v>0.64114184593200196</v>
      </c>
      <c r="AD684" s="11">
        <f>(AC684-Table13[[#This Row],[Survived]])^2</f>
        <v>0.41106286660509495</v>
      </c>
      <c r="AE684" s="11"/>
    </row>
    <row r="685" spans="1:31" x14ac:dyDescent="0.25">
      <c r="A685" s="4">
        <v>1</v>
      </c>
      <c r="B685" s="4" t="s">
        <v>9</v>
      </c>
      <c r="C685" s="4">
        <v>3</v>
      </c>
      <c r="D685" s="4" t="s">
        <v>10</v>
      </c>
      <c r="E685" s="4">
        <v>18</v>
      </c>
      <c r="F685" s="5">
        <v>9.35</v>
      </c>
      <c r="G685" s="4">
        <v>0</v>
      </c>
      <c r="H685" s="4">
        <v>1</v>
      </c>
      <c r="I685" s="11">
        <f>Table13[[#This Row],[Age]]/$E$1</f>
        <v>0.22500000000000001</v>
      </c>
      <c r="J685" s="11">
        <f>LOG10(Table13[[#This Row],[Fare]]+1)</f>
        <v>1.0149403497929366</v>
      </c>
      <c r="K685" s="4">
        <f>IF(Table13[[#This Row],[Pclass]]=1,1,0)</f>
        <v>0</v>
      </c>
      <c r="L685" s="4">
        <f>IF(Table13[[#This Row],[Pclass]]=2,1,0)</f>
        <v>0</v>
      </c>
      <c r="M685" s="4">
        <f>IF(Table13[[#This Row],[Embarked]]="S",1,0)</f>
        <v>1</v>
      </c>
      <c r="N685" s="4">
        <f>IF(Table13[[#This Row],[Embarked]]="C",1,0)</f>
        <v>0</v>
      </c>
      <c r="O685" s="4">
        <f>IF(Table13[[#This Row],[Sex]]="male",1,0)</f>
        <v>0</v>
      </c>
      <c r="P685" s="4">
        <v>1</v>
      </c>
      <c r="AC685" s="12">
        <f>SUMPRODUCT(Table13[[#This Row],[SibSp]:[Ones]],$R$4:$AA$4)</f>
        <v>0.64544612653472322</v>
      </c>
      <c r="AD685" s="11">
        <f>(AC685-Table13[[#This Row],[Survived]])^2</f>
        <v>0.12570844918923149</v>
      </c>
      <c r="AE685" s="11"/>
    </row>
    <row r="686" spans="1:31" x14ac:dyDescent="0.25">
      <c r="A686" s="4">
        <v>1</v>
      </c>
      <c r="B686" s="4" t="s">
        <v>9</v>
      </c>
      <c r="C686" s="4">
        <v>1</v>
      </c>
      <c r="D686" s="4" t="s">
        <v>10</v>
      </c>
      <c r="E686" s="4">
        <v>45</v>
      </c>
      <c r="F686" s="5">
        <v>164.86670000000001</v>
      </c>
      <c r="G686" s="4">
        <v>1</v>
      </c>
      <c r="H686" s="4">
        <v>1</v>
      </c>
      <c r="I686" s="11">
        <f>Table13[[#This Row],[Age]]/$E$1</f>
        <v>0.5625</v>
      </c>
      <c r="J686" s="11">
        <f>LOG10(Table13[[#This Row],[Fare]]+1)</f>
        <v>2.2197592042409209</v>
      </c>
      <c r="K686" s="4">
        <f>IF(Table13[[#This Row],[Pclass]]=1,1,0)</f>
        <v>1</v>
      </c>
      <c r="L686" s="4">
        <f>IF(Table13[[#This Row],[Pclass]]=2,1,0)</f>
        <v>0</v>
      </c>
      <c r="M686" s="4">
        <f>IF(Table13[[#This Row],[Embarked]]="S",1,0)</f>
        <v>1</v>
      </c>
      <c r="N686" s="4">
        <f>IF(Table13[[#This Row],[Embarked]]="C",1,0)</f>
        <v>0</v>
      </c>
      <c r="O686" s="4">
        <f>IF(Table13[[#This Row],[Sex]]="male",1,0)</f>
        <v>0</v>
      </c>
      <c r="P686" s="4">
        <v>1</v>
      </c>
      <c r="AC686" s="12">
        <f>SUMPRODUCT(Table13[[#This Row],[SibSp]:[Ones]],$R$4:$AA$4)</f>
        <v>0.82900905623012822</v>
      </c>
      <c r="AD686" s="11">
        <f>(AC686-Table13[[#This Row],[Survived]])^2</f>
        <v>2.9237902851311455E-2</v>
      </c>
      <c r="AE686" s="11"/>
    </row>
    <row r="687" spans="1:31" x14ac:dyDescent="0.25">
      <c r="A687" s="4">
        <v>1</v>
      </c>
      <c r="B687" s="4" t="s">
        <v>9</v>
      </c>
      <c r="C687" s="4">
        <v>1</v>
      </c>
      <c r="D687" s="4" t="s">
        <v>8</v>
      </c>
      <c r="E687" s="4">
        <v>51</v>
      </c>
      <c r="F687" s="5">
        <v>26.55</v>
      </c>
      <c r="G687" s="4">
        <v>0</v>
      </c>
      <c r="H687" s="4">
        <v>0</v>
      </c>
      <c r="I687" s="11">
        <f>Table13[[#This Row],[Age]]/$E$1</f>
        <v>0.63749999999999996</v>
      </c>
      <c r="J687" s="11">
        <f>LOG10(Table13[[#This Row],[Fare]]+1)</f>
        <v>1.4401216031878039</v>
      </c>
      <c r="K687" s="4">
        <f>IF(Table13[[#This Row],[Pclass]]=1,1,0)</f>
        <v>1</v>
      </c>
      <c r="L687" s="4">
        <f>IF(Table13[[#This Row],[Pclass]]=2,1,0)</f>
        <v>0</v>
      </c>
      <c r="M687" s="4">
        <f>IF(Table13[[#This Row],[Embarked]]="S",1,0)</f>
        <v>1</v>
      </c>
      <c r="N687" s="4">
        <f>IF(Table13[[#This Row],[Embarked]]="C",1,0)</f>
        <v>0</v>
      </c>
      <c r="O687" s="4">
        <f>IF(Table13[[#This Row],[Sex]]="male",1,0)</f>
        <v>1</v>
      </c>
      <c r="P687" s="4">
        <v>1</v>
      </c>
      <c r="AC687" s="12">
        <f>SUMPRODUCT(Table13[[#This Row],[SibSp]:[Ones]],$R$4:$AA$4)</f>
        <v>0.33839140930236017</v>
      </c>
      <c r="AD687" s="11">
        <f>(AC687-Table13[[#This Row],[Survived]])^2</f>
        <v>0.43772592728491716</v>
      </c>
      <c r="AE687" s="11"/>
    </row>
    <row r="688" spans="1:31" x14ac:dyDescent="0.25">
      <c r="A688" s="4">
        <v>1</v>
      </c>
      <c r="B688" s="4" t="s">
        <v>11</v>
      </c>
      <c r="C688" s="4">
        <v>3</v>
      </c>
      <c r="D688" s="4" t="s">
        <v>10</v>
      </c>
      <c r="E688" s="4">
        <v>24</v>
      </c>
      <c r="F688" s="5">
        <v>19.258299999999998</v>
      </c>
      <c r="G688" s="4">
        <v>0</v>
      </c>
      <c r="H688" s="4">
        <v>3</v>
      </c>
      <c r="I688" s="11">
        <f>Table13[[#This Row],[Age]]/$E$1</f>
        <v>0.3</v>
      </c>
      <c r="J688" s="11">
        <f>LOG10(Table13[[#This Row],[Fare]]+1)</f>
        <v>1.3066029982011584</v>
      </c>
      <c r="K688" s="4">
        <f>IF(Table13[[#This Row],[Pclass]]=1,1,0)</f>
        <v>0</v>
      </c>
      <c r="L688" s="4">
        <f>IF(Table13[[#This Row],[Pclass]]=2,1,0)</f>
        <v>0</v>
      </c>
      <c r="M688" s="4">
        <f>IF(Table13[[#This Row],[Embarked]]="S",1,0)</f>
        <v>0</v>
      </c>
      <c r="N688" s="4">
        <f>IF(Table13[[#This Row],[Embarked]]="C",1,0)</f>
        <v>1</v>
      </c>
      <c r="O688" s="4">
        <f>IF(Table13[[#This Row],[Sex]]="male",1,0)</f>
        <v>0</v>
      </c>
      <c r="P688" s="4">
        <v>1</v>
      </c>
      <c r="AC688" s="12">
        <f>SUMPRODUCT(Table13[[#This Row],[SibSp]:[Ones]],$R$4:$AA$4)</f>
        <v>0.65949661982411967</v>
      </c>
      <c r="AD688" s="11">
        <f>(AC688-Table13[[#This Row],[Survived]])^2</f>
        <v>0.11594255191120009</v>
      </c>
      <c r="AE688" s="11"/>
    </row>
    <row r="689" spans="1:31" x14ac:dyDescent="0.25">
      <c r="A689" s="4">
        <v>0</v>
      </c>
      <c r="B689" s="4" t="s">
        <v>9</v>
      </c>
      <c r="C689" s="4">
        <v>3</v>
      </c>
      <c r="D689" s="4" t="s">
        <v>8</v>
      </c>
      <c r="E689" s="4">
        <v>41</v>
      </c>
      <c r="F689" s="5">
        <v>14.1083</v>
      </c>
      <c r="G689" s="4">
        <v>2</v>
      </c>
      <c r="H689" s="4">
        <v>0</v>
      </c>
      <c r="I689" s="11">
        <f>Table13[[#This Row],[Age]]/$E$1</f>
        <v>0.51249999999999996</v>
      </c>
      <c r="J689" s="11">
        <f>LOG10(Table13[[#This Row],[Fare]]+1)</f>
        <v>1.1792155998681575</v>
      </c>
      <c r="K689" s="4">
        <f>IF(Table13[[#This Row],[Pclass]]=1,1,0)</f>
        <v>0</v>
      </c>
      <c r="L689" s="4">
        <f>IF(Table13[[#This Row],[Pclass]]=2,1,0)</f>
        <v>0</v>
      </c>
      <c r="M689" s="4">
        <f>IF(Table13[[#This Row],[Embarked]]="S",1,0)</f>
        <v>1</v>
      </c>
      <c r="N689" s="4">
        <f>IF(Table13[[#This Row],[Embarked]]="C",1,0)</f>
        <v>0</v>
      </c>
      <c r="O689" s="4">
        <f>IF(Table13[[#This Row],[Sex]]="male",1,0)</f>
        <v>1</v>
      </c>
      <c r="P689" s="4">
        <v>1</v>
      </c>
      <c r="AC689" s="12">
        <f>SUMPRODUCT(Table13[[#This Row],[SibSp]:[Ones]],$R$4:$AA$4)</f>
        <v>-7.2783646633115096E-2</v>
      </c>
      <c r="AD689" s="11">
        <f>(AC689-Table13[[#This Row],[Survived]])^2</f>
        <v>5.2974592172141668E-3</v>
      </c>
      <c r="AE689" s="11"/>
    </row>
    <row r="690" spans="1:31" x14ac:dyDescent="0.25">
      <c r="A690" s="4">
        <v>0</v>
      </c>
      <c r="B690" s="4" t="s">
        <v>9</v>
      </c>
      <c r="C690" s="4">
        <v>2</v>
      </c>
      <c r="D690" s="4" t="s">
        <v>8</v>
      </c>
      <c r="E690" s="4">
        <v>21</v>
      </c>
      <c r="F690" s="5">
        <v>11.5</v>
      </c>
      <c r="G690" s="4">
        <v>1</v>
      </c>
      <c r="H690" s="4">
        <v>0</v>
      </c>
      <c r="I690" s="11">
        <f>Table13[[#This Row],[Age]]/$E$1</f>
        <v>0.26250000000000001</v>
      </c>
      <c r="J690" s="11">
        <f>LOG10(Table13[[#This Row],[Fare]]+1)</f>
        <v>1.0969100130080565</v>
      </c>
      <c r="K690" s="4">
        <f>IF(Table13[[#This Row],[Pclass]]=1,1,0)</f>
        <v>0</v>
      </c>
      <c r="L690" s="4">
        <f>IF(Table13[[#This Row],[Pclass]]=2,1,0)</f>
        <v>1</v>
      </c>
      <c r="M690" s="4">
        <f>IF(Table13[[#This Row],[Embarked]]="S",1,0)</f>
        <v>1</v>
      </c>
      <c r="N690" s="4">
        <f>IF(Table13[[#This Row],[Embarked]]="C",1,0)</f>
        <v>0</v>
      </c>
      <c r="O690" s="4">
        <f>IF(Table13[[#This Row],[Sex]]="male",1,0)</f>
        <v>1</v>
      </c>
      <c r="P690" s="4">
        <v>1</v>
      </c>
      <c r="AC690" s="12">
        <f>SUMPRODUCT(Table13[[#This Row],[SibSp]:[Ones]],$R$4:$AA$4)</f>
        <v>0.28900429229281999</v>
      </c>
      <c r="AD690" s="11">
        <f>(AC690-Table13[[#This Row],[Survived]])^2</f>
        <v>8.3523480963673735E-2</v>
      </c>
      <c r="AE690" s="11"/>
    </row>
    <row r="691" spans="1:31" x14ac:dyDescent="0.25">
      <c r="A691" s="4">
        <v>1</v>
      </c>
      <c r="B691" s="4" t="s">
        <v>9</v>
      </c>
      <c r="C691" s="4">
        <v>1</v>
      </c>
      <c r="D691" s="4" t="s">
        <v>10</v>
      </c>
      <c r="E691" s="4">
        <v>48</v>
      </c>
      <c r="F691" s="5">
        <v>25.929200000000002</v>
      </c>
      <c r="G691" s="4">
        <v>0</v>
      </c>
      <c r="H691" s="4">
        <v>0</v>
      </c>
      <c r="I691" s="11">
        <f>Table13[[#This Row],[Age]]/$E$1</f>
        <v>0.6</v>
      </c>
      <c r="J691" s="11">
        <f>LOG10(Table13[[#This Row],[Fare]]+1)</f>
        <v>1.4302234517870693</v>
      </c>
      <c r="K691" s="4">
        <f>IF(Table13[[#This Row],[Pclass]]=1,1,0)</f>
        <v>1</v>
      </c>
      <c r="L691" s="4">
        <f>IF(Table13[[#This Row],[Pclass]]=2,1,0)</f>
        <v>0</v>
      </c>
      <c r="M691" s="4">
        <f>IF(Table13[[#This Row],[Embarked]]="S",1,0)</f>
        <v>1</v>
      </c>
      <c r="N691" s="4">
        <f>IF(Table13[[#This Row],[Embarked]]="C",1,0)</f>
        <v>0</v>
      </c>
      <c r="O691" s="4">
        <f>IF(Table13[[#This Row],[Sex]]="male",1,0)</f>
        <v>0</v>
      </c>
      <c r="P691" s="4">
        <v>1</v>
      </c>
      <c r="AC691" s="12">
        <f>SUMPRODUCT(Table13[[#This Row],[SibSp]:[Ones]],$R$4:$AA$4)</f>
        <v>0.8401781823740877</v>
      </c>
      <c r="AD691" s="11">
        <f>(AC691-Table13[[#This Row],[Survived]])^2</f>
        <v>2.5543013389250371E-2</v>
      </c>
      <c r="AE691" s="11"/>
    </row>
    <row r="692" spans="1:31" x14ac:dyDescent="0.25">
      <c r="A692" s="4">
        <v>0</v>
      </c>
      <c r="B692" s="4" t="s">
        <v>9</v>
      </c>
      <c r="C692" s="4">
        <v>2</v>
      </c>
      <c r="D692" s="4" t="s">
        <v>8</v>
      </c>
      <c r="E692" s="4">
        <v>24</v>
      </c>
      <c r="F692" s="5">
        <v>13</v>
      </c>
      <c r="G692" s="4">
        <v>0</v>
      </c>
      <c r="H692" s="4">
        <v>0</v>
      </c>
      <c r="I692" s="11">
        <f>Table13[[#This Row],[Age]]/$E$1</f>
        <v>0.3</v>
      </c>
      <c r="J692" s="11">
        <f>LOG10(Table13[[#This Row],[Fare]]+1)</f>
        <v>1.146128035678238</v>
      </c>
      <c r="K692" s="4">
        <f>IF(Table13[[#This Row],[Pclass]]=1,1,0)</f>
        <v>0</v>
      </c>
      <c r="L692" s="4">
        <f>IF(Table13[[#This Row],[Pclass]]=2,1,0)</f>
        <v>1</v>
      </c>
      <c r="M692" s="4">
        <f>IF(Table13[[#This Row],[Embarked]]="S",1,0)</f>
        <v>1</v>
      </c>
      <c r="N692" s="4">
        <f>IF(Table13[[#This Row],[Embarked]]="C",1,0)</f>
        <v>0</v>
      </c>
      <c r="O692" s="4">
        <f>IF(Table13[[#This Row],[Sex]]="male",1,0)</f>
        <v>1</v>
      </c>
      <c r="P692" s="4">
        <v>1</v>
      </c>
      <c r="AC692" s="12">
        <f>SUMPRODUCT(Table13[[#This Row],[SibSp]:[Ones]],$R$4:$AA$4)</f>
        <v>0.32713368194947101</v>
      </c>
      <c r="AD692" s="11">
        <f>(AC692-Table13[[#This Row],[Survived]])^2</f>
        <v>0.10701644586581766</v>
      </c>
      <c r="AE692" s="11"/>
    </row>
    <row r="693" spans="1:31" x14ac:dyDescent="0.25">
      <c r="A693" s="4">
        <v>1</v>
      </c>
      <c r="B693" s="4" t="s">
        <v>9</v>
      </c>
      <c r="C693" s="4">
        <v>2</v>
      </c>
      <c r="D693" s="4" t="s">
        <v>10</v>
      </c>
      <c r="E693" s="4">
        <v>42</v>
      </c>
      <c r="F693" s="5">
        <v>13</v>
      </c>
      <c r="G693" s="4">
        <v>0</v>
      </c>
      <c r="H693" s="4">
        <v>0</v>
      </c>
      <c r="I693" s="11">
        <f>Table13[[#This Row],[Age]]/$E$1</f>
        <v>0.52500000000000002</v>
      </c>
      <c r="J693" s="11">
        <f>LOG10(Table13[[#This Row],[Fare]]+1)</f>
        <v>1.146128035678238</v>
      </c>
      <c r="K693" s="4">
        <f>IF(Table13[[#This Row],[Pclass]]=1,1,0)</f>
        <v>0</v>
      </c>
      <c r="L693" s="4">
        <f>IF(Table13[[#This Row],[Pclass]]=2,1,0)</f>
        <v>1</v>
      </c>
      <c r="M693" s="4">
        <f>IF(Table13[[#This Row],[Embarked]]="S",1,0)</f>
        <v>1</v>
      </c>
      <c r="N693" s="4">
        <f>IF(Table13[[#This Row],[Embarked]]="C",1,0)</f>
        <v>0</v>
      </c>
      <c r="O693" s="4">
        <f>IF(Table13[[#This Row],[Sex]]="male",1,0)</f>
        <v>0</v>
      </c>
      <c r="P693" s="4">
        <v>1</v>
      </c>
      <c r="AC693" s="12">
        <f>SUMPRODUCT(Table13[[#This Row],[SibSp]:[Ones]],$R$4:$AA$4)</f>
        <v>0.6949741380085932</v>
      </c>
      <c r="AD693" s="11">
        <f>(AC693-Table13[[#This Row],[Survived]])^2</f>
        <v>9.3040776483600748E-2</v>
      </c>
      <c r="AE693" s="11"/>
    </row>
    <row r="694" spans="1:31" x14ac:dyDescent="0.25">
      <c r="A694" s="4">
        <v>1</v>
      </c>
      <c r="B694" s="4" t="s">
        <v>11</v>
      </c>
      <c r="C694" s="4">
        <v>2</v>
      </c>
      <c r="D694" s="4" t="s">
        <v>10</v>
      </c>
      <c r="E694" s="4">
        <v>27</v>
      </c>
      <c r="F694" s="5">
        <v>13.8583</v>
      </c>
      <c r="G694" s="4">
        <v>1</v>
      </c>
      <c r="H694" s="4">
        <v>0</v>
      </c>
      <c r="I694" s="11">
        <f>Table13[[#This Row],[Age]]/$E$1</f>
        <v>0.33750000000000002</v>
      </c>
      <c r="J694" s="11">
        <f>LOG10(Table13[[#This Row],[Fare]]+1)</f>
        <v>1.1719691228260605</v>
      </c>
      <c r="K694" s="4">
        <f>IF(Table13[[#This Row],[Pclass]]=1,1,0)</f>
        <v>0</v>
      </c>
      <c r="L694" s="4">
        <f>IF(Table13[[#This Row],[Pclass]]=2,1,0)</f>
        <v>1</v>
      </c>
      <c r="M694" s="4">
        <f>IF(Table13[[#This Row],[Embarked]]="S",1,0)</f>
        <v>0</v>
      </c>
      <c r="N694" s="4">
        <f>IF(Table13[[#This Row],[Embarked]]="C",1,0)</f>
        <v>1</v>
      </c>
      <c r="O694" s="4">
        <f>IF(Table13[[#This Row],[Sex]]="male",1,0)</f>
        <v>0</v>
      </c>
      <c r="P694" s="4">
        <v>1</v>
      </c>
      <c r="AC694" s="12">
        <f>SUMPRODUCT(Table13[[#This Row],[SibSp]:[Ones]],$R$4:$AA$4)</f>
        <v>0.80341562484777918</v>
      </c>
      <c r="AD694" s="11">
        <f>(AC694-Table13[[#This Row],[Survived]])^2</f>
        <v>3.86454165539891E-2</v>
      </c>
      <c r="AE694" s="11"/>
    </row>
    <row r="695" spans="1:31" x14ac:dyDescent="0.25">
      <c r="A695" s="4">
        <v>0</v>
      </c>
      <c r="B695" s="4" t="s">
        <v>9</v>
      </c>
      <c r="C695" s="4">
        <v>1</v>
      </c>
      <c r="D695" s="4" t="s">
        <v>8</v>
      </c>
      <c r="E695" s="4">
        <v>31</v>
      </c>
      <c r="F695" s="5">
        <v>50.495800000000003</v>
      </c>
      <c r="G695" s="4">
        <v>0</v>
      </c>
      <c r="H695" s="4">
        <v>0</v>
      </c>
      <c r="I695" s="11">
        <f>Table13[[#This Row],[Age]]/$E$1</f>
        <v>0.38750000000000001</v>
      </c>
      <c r="J695" s="11">
        <f>LOG10(Table13[[#This Row],[Fare]]+1)</f>
        <v>1.7117718094061185</v>
      </c>
      <c r="K695" s="4">
        <f>IF(Table13[[#This Row],[Pclass]]=1,1,0)</f>
        <v>1</v>
      </c>
      <c r="L695" s="4">
        <f>IF(Table13[[#This Row],[Pclass]]=2,1,0)</f>
        <v>0</v>
      </c>
      <c r="M695" s="4">
        <f>IF(Table13[[#This Row],[Embarked]]="S",1,0)</f>
        <v>1</v>
      </c>
      <c r="N695" s="4">
        <f>IF(Table13[[#This Row],[Embarked]]="C",1,0)</f>
        <v>0</v>
      </c>
      <c r="O695" s="4">
        <f>IF(Table13[[#This Row],[Sex]]="male",1,0)</f>
        <v>1</v>
      </c>
      <c r="P695" s="4">
        <v>1</v>
      </c>
      <c r="AC695" s="12">
        <f>SUMPRODUCT(Table13[[#This Row],[SibSp]:[Ones]],$R$4:$AA$4)</f>
        <v>0.47966128192397345</v>
      </c>
      <c r="AD695" s="11">
        <f>(AC695-Table13[[#This Row],[Survived]])^2</f>
        <v>0.23007494537694953</v>
      </c>
      <c r="AE695" s="11"/>
    </row>
    <row r="696" spans="1:31" x14ac:dyDescent="0.25">
      <c r="A696" s="4">
        <v>1</v>
      </c>
      <c r="B696" s="4" t="s">
        <v>9</v>
      </c>
      <c r="C696" s="4">
        <v>3</v>
      </c>
      <c r="D696" s="4" t="s">
        <v>8</v>
      </c>
      <c r="E696" s="4">
        <v>4</v>
      </c>
      <c r="F696" s="5">
        <v>11.1333</v>
      </c>
      <c r="G696" s="4">
        <v>1</v>
      </c>
      <c r="H696" s="4">
        <v>1</v>
      </c>
      <c r="I696" s="11">
        <f>Table13[[#This Row],[Age]]/$E$1</f>
        <v>0.05</v>
      </c>
      <c r="J696" s="11">
        <f>LOG10(Table13[[#This Row],[Fare]]+1)</f>
        <v>1.0839789358110461</v>
      </c>
      <c r="K696" s="4">
        <f>IF(Table13[[#This Row],[Pclass]]=1,1,0)</f>
        <v>0</v>
      </c>
      <c r="L696" s="4">
        <f>IF(Table13[[#This Row],[Pclass]]=2,1,0)</f>
        <v>0</v>
      </c>
      <c r="M696" s="4">
        <f>IF(Table13[[#This Row],[Embarked]]="S",1,0)</f>
        <v>1</v>
      </c>
      <c r="N696" s="4">
        <f>IF(Table13[[#This Row],[Embarked]]="C",1,0)</f>
        <v>0</v>
      </c>
      <c r="O696" s="4">
        <f>IF(Table13[[#This Row],[Sex]]="male",1,0)</f>
        <v>1</v>
      </c>
      <c r="P696" s="4">
        <v>1</v>
      </c>
      <c r="AC696" s="12">
        <f>SUMPRODUCT(Table13[[#This Row],[SibSp]:[Ones]],$R$4:$AA$4)</f>
        <v>0.20043144705472854</v>
      </c>
      <c r="AD696" s="11">
        <f>(AC696-Table13[[#This Row],[Survived]])^2</f>
        <v>0.63930987085899527</v>
      </c>
      <c r="AE696" s="11"/>
    </row>
    <row r="697" spans="1:31" x14ac:dyDescent="0.25">
      <c r="A697" s="4">
        <v>0</v>
      </c>
      <c r="B697" s="4" t="s">
        <v>9</v>
      </c>
      <c r="C697" s="4">
        <v>3</v>
      </c>
      <c r="D697" s="4" t="s">
        <v>8</v>
      </c>
      <c r="E697" s="4">
        <v>26</v>
      </c>
      <c r="F697" s="5">
        <v>7.8958000000000004</v>
      </c>
      <c r="G697" s="4">
        <v>0</v>
      </c>
      <c r="H697" s="4">
        <v>0</v>
      </c>
      <c r="I697" s="11">
        <f>Table13[[#This Row],[Age]]/$E$1</f>
        <v>0.32500000000000001</v>
      </c>
      <c r="J697" s="11">
        <f>LOG10(Table13[[#This Row],[Fare]]+1)</f>
        <v>0.94918501031343461</v>
      </c>
      <c r="K697" s="4">
        <f>IF(Table13[[#This Row],[Pclass]]=1,1,0)</f>
        <v>0</v>
      </c>
      <c r="L697" s="4">
        <f>IF(Table13[[#This Row],[Pclass]]=2,1,0)</f>
        <v>0</v>
      </c>
      <c r="M697" s="4">
        <f>IF(Table13[[#This Row],[Embarked]]="S",1,0)</f>
        <v>1</v>
      </c>
      <c r="N697" s="4">
        <f>IF(Table13[[#This Row],[Embarked]]="C",1,0)</f>
        <v>0</v>
      </c>
      <c r="O697" s="4">
        <f>IF(Table13[[#This Row],[Sex]]="male",1,0)</f>
        <v>1</v>
      </c>
      <c r="P697" s="4">
        <v>1</v>
      </c>
      <c r="AC697" s="12">
        <f>SUMPRODUCT(Table13[[#This Row],[SibSp]:[Ones]],$R$4:$AA$4)</f>
        <v>0.12189186279962727</v>
      </c>
      <c r="AD697" s="11">
        <f>(AC697-Table13[[#This Row],[Survived]])^2</f>
        <v>1.4857626216763158E-2</v>
      </c>
      <c r="AE697" s="11"/>
    </row>
    <row r="698" spans="1:31" x14ac:dyDescent="0.25">
      <c r="A698" s="4">
        <v>1</v>
      </c>
      <c r="B698" s="4" t="s">
        <v>9</v>
      </c>
      <c r="C698" s="4">
        <v>1</v>
      </c>
      <c r="D698" s="4" t="s">
        <v>10</v>
      </c>
      <c r="E698" s="4">
        <v>47</v>
      </c>
      <c r="F698" s="5">
        <v>52.554200000000002</v>
      </c>
      <c r="G698" s="4">
        <v>1</v>
      </c>
      <c r="H698" s="4">
        <v>1</v>
      </c>
      <c r="I698" s="11">
        <f>Table13[[#This Row],[Age]]/$E$1</f>
        <v>0.58750000000000002</v>
      </c>
      <c r="J698" s="11">
        <f>LOG10(Table13[[#This Row],[Fare]]+1)</f>
        <v>1.7287935361444735</v>
      </c>
      <c r="K698" s="4">
        <f>IF(Table13[[#This Row],[Pclass]]=1,1,0)</f>
        <v>1</v>
      </c>
      <c r="L698" s="4">
        <f>IF(Table13[[#This Row],[Pclass]]=2,1,0)</f>
        <v>0</v>
      </c>
      <c r="M698" s="4">
        <f>IF(Table13[[#This Row],[Embarked]]="S",1,0)</f>
        <v>1</v>
      </c>
      <c r="N698" s="4">
        <f>IF(Table13[[#This Row],[Embarked]]="C",1,0)</f>
        <v>0</v>
      </c>
      <c r="O698" s="4">
        <f>IF(Table13[[#This Row],[Sex]]="male",1,0)</f>
        <v>0</v>
      </c>
      <c r="P698" s="4">
        <v>1</v>
      </c>
      <c r="AC698" s="12">
        <f>SUMPRODUCT(Table13[[#This Row],[SibSp]:[Ones]],$R$4:$AA$4)</f>
        <v>0.79227269977658232</v>
      </c>
      <c r="AD698" s="11">
        <f>(AC698-Table13[[#This Row],[Survived]])^2</f>
        <v>4.3150631258109903E-2</v>
      </c>
      <c r="AE698" s="11"/>
    </row>
    <row r="699" spans="1:31" x14ac:dyDescent="0.25">
      <c r="A699" s="4">
        <v>0</v>
      </c>
      <c r="B699" s="4" t="s">
        <v>9</v>
      </c>
      <c r="C699" s="4">
        <v>1</v>
      </c>
      <c r="D699" s="4" t="s">
        <v>8</v>
      </c>
      <c r="E699" s="4">
        <v>33</v>
      </c>
      <c r="F699" s="5">
        <v>5</v>
      </c>
      <c r="G699" s="4">
        <v>0</v>
      </c>
      <c r="H699" s="4">
        <v>0</v>
      </c>
      <c r="I699" s="11">
        <f>Table13[[#This Row],[Age]]/$E$1</f>
        <v>0.41249999999999998</v>
      </c>
      <c r="J699" s="11">
        <f>LOG10(Table13[[#This Row],[Fare]]+1)</f>
        <v>0.77815125038364363</v>
      </c>
      <c r="K699" s="4">
        <f>IF(Table13[[#This Row],[Pclass]]=1,1,0)</f>
        <v>1</v>
      </c>
      <c r="L699" s="4">
        <f>IF(Table13[[#This Row],[Pclass]]=2,1,0)</f>
        <v>0</v>
      </c>
      <c r="M699" s="4">
        <f>IF(Table13[[#This Row],[Embarked]]="S",1,0)</f>
        <v>1</v>
      </c>
      <c r="N699" s="4">
        <f>IF(Table13[[#This Row],[Embarked]]="C",1,0)</f>
        <v>0</v>
      </c>
      <c r="O699" s="4">
        <f>IF(Table13[[#This Row],[Sex]]="male",1,0)</f>
        <v>1</v>
      </c>
      <c r="P699" s="4">
        <v>1</v>
      </c>
      <c r="AC699" s="12">
        <f>SUMPRODUCT(Table13[[#This Row],[SibSp]:[Ones]],$R$4:$AA$4)</f>
        <v>0.42134637031356725</v>
      </c>
      <c r="AD699" s="11">
        <f>(AC699-Table13[[#This Row],[Survived]])^2</f>
        <v>0.17753276377641775</v>
      </c>
      <c r="AE699" s="11"/>
    </row>
    <row r="700" spans="1:31" x14ac:dyDescent="0.25">
      <c r="A700" s="4">
        <v>0</v>
      </c>
      <c r="B700" s="4" t="s">
        <v>9</v>
      </c>
      <c r="C700" s="4">
        <v>3</v>
      </c>
      <c r="D700" s="4" t="s">
        <v>8</v>
      </c>
      <c r="E700" s="4">
        <v>47</v>
      </c>
      <c r="F700" s="5">
        <v>9</v>
      </c>
      <c r="G700" s="4">
        <v>0</v>
      </c>
      <c r="H700" s="4">
        <v>0</v>
      </c>
      <c r="I700" s="11">
        <f>Table13[[#This Row],[Age]]/$E$1</f>
        <v>0.58750000000000002</v>
      </c>
      <c r="J700" s="11">
        <f>LOG10(Table13[[#This Row],[Fare]]+1)</f>
        <v>1</v>
      </c>
      <c r="K700" s="4">
        <f>IF(Table13[[#This Row],[Pclass]]=1,1,0)</f>
        <v>0</v>
      </c>
      <c r="L700" s="4">
        <f>IF(Table13[[#This Row],[Pclass]]=2,1,0)</f>
        <v>0</v>
      </c>
      <c r="M700" s="4">
        <f>IF(Table13[[#This Row],[Embarked]]="S",1,0)</f>
        <v>1</v>
      </c>
      <c r="N700" s="4">
        <f>IF(Table13[[#This Row],[Embarked]]="C",1,0)</f>
        <v>0</v>
      </c>
      <c r="O700" s="4">
        <f>IF(Table13[[#This Row],[Sex]]="male",1,0)</f>
        <v>1</v>
      </c>
      <c r="P700" s="4">
        <v>1</v>
      </c>
      <c r="AC700" s="12">
        <f>SUMPRODUCT(Table13[[#This Row],[SibSp]:[Ones]],$R$4:$AA$4)</f>
        <v>-1.0059838836769197E-2</v>
      </c>
      <c r="AD700" s="11">
        <f>(AC700-Table13[[#This Row],[Survived]])^2</f>
        <v>1.0120035742176983E-4</v>
      </c>
      <c r="AE700" s="11"/>
    </row>
    <row r="701" spans="1:31" x14ac:dyDescent="0.25">
      <c r="A701" s="4">
        <v>1</v>
      </c>
      <c r="B701" s="4" t="s">
        <v>11</v>
      </c>
      <c r="C701" s="4">
        <v>2</v>
      </c>
      <c r="D701" s="4" t="s">
        <v>10</v>
      </c>
      <c r="E701" s="4">
        <v>28</v>
      </c>
      <c r="F701" s="5">
        <v>24</v>
      </c>
      <c r="G701" s="4">
        <v>1</v>
      </c>
      <c r="H701" s="4">
        <v>0</v>
      </c>
      <c r="I701" s="11">
        <f>Table13[[#This Row],[Age]]/$E$1</f>
        <v>0.35</v>
      </c>
      <c r="J701" s="11">
        <f>LOG10(Table13[[#This Row],[Fare]]+1)</f>
        <v>1.3979400086720377</v>
      </c>
      <c r="K701" s="4">
        <f>IF(Table13[[#This Row],[Pclass]]=1,1,0)</f>
        <v>0</v>
      </c>
      <c r="L701" s="4">
        <f>IF(Table13[[#This Row],[Pclass]]=2,1,0)</f>
        <v>1</v>
      </c>
      <c r="M701" s="4">
        <f>IF(Table13[[#This Row],[Embarked]]="S",1,0)</f>
        <v>0</v>
      </c>
      <c r="N701" s="4">
        <f>IF(Table13[[#This Row],[Embarked]]="C",1,0)</f>
        <v>1</v>
      </c>
      <c r="O701" s="4">
        <f>IF(Table13[[#This Row],[Sex]]="male",1,0)</f>
        <v>0</v>
      </c>
      <c r="P701" s="4">
        <v>1</v>
      </c>
      <c r="AC701" s="12">
        <f>SUMPRODUCT(Table13[[#This Row],[SibSp]:[Ones]],$R$4:$AA$4)</f>
        <v>0.80802988803797937</v>
      </c>
      <c r="AD701" s="11">
        <f>(AC701-Table13[[#This Row],[Survived]])^2</f>
        <v>3.6852523886710738E-2</v>
      </c>
      <c r="AE701" s="11"/>
    </row>
    <row r="702" spans="1:31" x14ac:dyDescent="0.25">
      <c r="A702" s="4">
        <v>1</v>
      </c>
      <c r="B702" s="4" t="s">
        <v>11</v>
      </c>
      <c r="C702" s="4">
        <v>3</v>
      </c>
      <c r="D702" s="4" t="s">
        <v>10</v>
      </c>
      <c r="E702" s="4">
        <v>15</v>
      </c>
      <c r="F702" s="5">
        <v>7.2249999999999996</v>
      </c>
      <c r="G702" s="4">
        <v>0</v>
      </c>
      <c r="H702" s="4">
        <v>0</v>
      </c>
      <c r="I702" s="11">
        <f>Table13[[#This Row],[Age]]/$E$1</f>
        <v>0.1875</v>
      </c>
      <c r="J702" s="11">
        <f>LOG10(Table13[[#This Row],[Fare]]+1)</f>
        <v>0.91513590662201194</v>
      </c>
      <c r="K702" s="4">
        <f>IF(Table13[[#This Row],[Pclass]]=1,1,0)</f>
        <v>0</v>
      </c>
      <c r="L702" s="4">
        <f>IF(Table13[[#This Row],[Pclass]]=2,1,0)</f>
        <v>0</v>
      </c>
      <c r="M702" s="4">
        <f>IF(Table13[[#This Row],[Embarked]]="S",1,0)</f>
        <v>0</v>
      </c>
      <c r="N702" s="4">
        <f>IF(Table13[[#This Row],[Embarked]]="C",1,0)</f>
        <v>1</v>
      </c>
      <c r="O702" s="4">
        <f>IF(Table13[[#This Row],[Sex]]="male",1,0)</f>
        <v>0</v>
      </c>
      <c r="P702" s="4">
        <v>1</v>
      </c>
      <c r="AC702" s="12">
        <f>SUMPRODUCT(Table13[[#This Row],[SibSp]:[Ones]],$R$4:$AA$4)</f>
        <v>0.73980772511216342</v>
      </c>
      <c r="AD702" s="11">
        <f>(AC702-Table13[[#This Row],[Survived]])^2</f>
        <v>6.7700019911307516E-2</v>
      </c>
      <c r="AE702" s="11"/>
    </row>
    <row r="703" spans="1:31" x14ac:dyDescent="0.25">
      <c r="A703" s="4">
        <v>0</v>
      </c>
      <c r="B703" s="4" t="s">
        <v>9</v>
      </c>
      <c r="C703" s="4">
        <v>3</v>
      </c>
      <c r="D703" s="4" t="s">
        <v>8</v>
      </c>
      <c r="E703" s="4">
        <v>20</v>
      </c>
      <c r="F703" s="5">
        <v>9.8458000000000006</v>
      </c>
      <c r="G703" s="4">
        <v>0</v>
      </c>
      <c r="H703" s="4">
        <v>0</v>
      </c>
      <c r="I703" s="11">
        <f>Table13[[#This Row],[Age]]/$E$1</f>
        <v>0.25</v>
      </c>
      <c r="J703" s="11">
        <f>LOG10(Table13[[#This Row],[Fare]]+1)</f>
        <v>1.0352615916449619</v>
      </c>
      <c r="K703" s="4">
        <f>IF(Table13[[#This Row],[Pclass]]=1,1,0)</f>
        <v>0</v>
      </c>
      <c r="L703" s="4">
        <f>IF(Table13[[#This Row],[Pclass]]=2,1,0)</f>
        <v>0</v>
      </c>
      <c r="M703" s="4">
        <f>IF(Table13[[#This Row],[Embarked]]="S",1,0)</f>
        <v>1</v>
      </c>
      <c r="N703" s="4">
        <f>IF(Table13[[#This Row],[Embarked]]="C",1,0)</f>
        <v>0</v>
      </c>
      <c r="O703" s="4">
        <f>IF(Table13[[#This Row],[Sex]]="male",1,0)</f>
        <v>1</v>
      </c>
      <c r="P703" s="4">
        <v>1</v>
      </c>
      <c r="AC703" s="12">
        <f>SUMPRODUCT(Table13[[#This Row],[SibSp]:[Ones]],$R$4:$AA$4)</f>
        <v>0.16449616464746963</v>
      </c>
      <c r="AD703" s="11">
        <f>(AC703-Table13[[#This Row],[Survived]])^2</f>
        <v>2.7058988183727439E-2</v>
      </c>
      <c r="AE703" s="11"/>
    </row>
    <row r="704" spans="1:31" x14ac:dyDescent="0.25">
      <c r="A704" s="4">
        <v>0</v>
      </c>
      <c r="B704" s="4" t="s">
        <v>9</v>
      </c>
      <c r="C704" s="4">
        <v>3</v>
      </c>
      <c r="D704" s="4" t="s">
        <v>8</v>
      </c>
      <c r="E704" s="4">
        <v>19</v>
      </c>
      <c r="F704" s="5">
        <v>7.8958000000000004</v>
      </c>
      <c r="G704" s="4">
        <v>0</v>
      </c>
      <c r="H704" s="4">
        <v>0</v>
      </c>
      <c r="I704" s="11">
        <f>Table13[[#This Row],[Age]]/$E$1</f>
        <v>0.23749999999999999</v>
      </c>
      <c r="J704" s="11">
        <f>LOG10(Table13[[#This Row],[Fare]]+1)</f>
        <v>0.94918501031343461</v>
      </c>
      <c r="K704" s="4">
        <f>IF(Table13[[#This Row],[Pclass]]=1,1,0)</f>
        <v>0</v>
      </c>
      <c r="L704" s="4">
        <f>IF(Table13[[#This Row],[Pclass]]=2,1,0)</f>
        <v>0</v>
      </c>
      <c r="M704" s="4">
        <f>IF(Table13[[#This Row],[Embarked]]="S",1,0)</f>
        <v>1</v>
      </c>
      <c r="N704" s="4">
        <f>IF(Table13[[#This Row],[Embarked]]="C",1,0)</f>
        <v>0</v>
      </c>
      <c r="O704" s="4">
        <f>IF(Table13[[#This Row],[Sex]]="male",1,0)</f>
        <v>1</v>
      </c>
      <c r="P704" s="4">
        <v>1</v>
      </c>
      <c r="AC704" s="12">
        <f>SUMPRODUCT(Table13[[#This Row],[SibSp]:[Ones]],$R$4:$AA$4)</f>
        <v>0.16670147360698762</v>
      </c>
      <c r="AD704" s="11">
        <f>(AC704-Table13[[#This Row],[Survived]])^2</f>
        <v>2.7789381302741188E-2</v>
      </c>
      <c r="AE704" s="11"/>
    </row>
    <row r="705" spans="1:31" x14ac:dyDescent="0.25">
      <c r="A705" s="4">
        <v>1</v>
      </c>
      <c r="B705" s="4" t="s">
        <v>11</v>
      </c>
      <c r="C705" s="4">
        <v>1</v>
      </c>
      <c r="D705" s="4" t="s">
        <v>10</v>
      </c>
      <c r="E705" s="4">
        <v>56</v>
      </c>
      <c r="F705" s="5">
        <v>83.158299999999997</v>
      </c>
      <c r="G705" s="4">
        <v>0</v>
      </c>
      <c r="H705" s="4">
        <v>1</v>
      </c>
      <c r="I705" s="11">
        <f>Table13[[#This Row],[Age]]/$E$1</f>
        <v>0.7</v>
      </c>
      <c r="J705" s="11">
        <f>LOG10(Table13[[#This Row],[Fare]]+1)</f>
        <v>1.9250969541376577</v>
      </c>
      <c r="K705" s="4">
        <f>IF(Table13[[#This Row],[Pclass]]=1,1,0)</f>
        <v>1</v>
      </c>
      <c r="L705" s="4">
        <f>IF(Table13[[#This Row],[Pclass]]=2,1,0)</f>
        <v>0</v>
      </c>
      <c r="M705" s="4">
        <f>IF(Table13[[#This Row],[Embarked]]="S",1,0)</f>
        <v>0</v>
      </c>
      <c r="N705" s="4">
        <f>IF(Table13[[#This Row],[Embarked]]="C",1,0)</f>
        <v>1</v>
      </c>
      <c r="O705" s="4">
        <f>IF(Table13[[#This Row],[Sex]]="male",1,0)</f>
        <v>0</v>
      </c>
      <c r="P705" s="4">
        <v>1</v>
      </c>
      <c r="AC705" s="12">
        <f>SUMPRODUCT(Table13[[#This Row],[SibSp]:[Ones]],$R$4:$AA$4)</f>
        <v>0.8652593921551166</v>
      </c>
      <c r="AD705" s="11">
        <f>(AC705-Table13[[#This Row],[Survived]])^2</f>
        <v>1.8155031402408654E-2</v>
      </c>
      <c r="AE705" s="11"/>
    </row>
    <row r="706" spans="1:31" x14ac:dyDescent="0.25">
      <c r="A706" s="4">
        <v>1</v>
      </c>
      <c r="B706" s="4" t="s">
        <v>9</v>
      </c>
      <c r="C706" s="4">
        <v>2</v>
      </c>
      <c r="D706" s="4" t="s">
        <v>10</v>
      </c>
      <c r="E706" s="4">
        <v>25</v>
      </c>
      <c r="F706" s="5">
        <v>26</v>
      </c>
      <c r="G706" s="4">
        <v>0</v>
      </c>
      <c r="H706" s="4">
        <v>1</v>
      </c>
      <c r="I706" s="11">
        <f>Table13[[#This Row],[Age]]/$E$1</f>
        <v>0.3125</v>
      </c>
      <c r="J706" s="11">
        <f>LOG10(Table13[[#This Row],[Fare]]+1)</f>
        <v>1.4313637641589874</v>
      </c>
      <c r="K706" s="4">
        <f>IF(Table13[[#This Row],[Pclass]]=1,1,0)</f>
        <v>0</v>
      </c>
      <c r="L706" s="4">
        <f>IF(Table13[[#This Row],[Pclass]]=2,1,0)</f>
        <v>1</v>
      </c>
      <c r="M706" s="4">
        <f>IF(Table13[[#This Row],[Embarked]]="S",1,0)</f>
        <v>1</v>
      </c>
      <c r="N706" s="4">
        <f>IF(Table13[[#This Row],[Embarked]]="C",1,0)</f>
        <v>0</v>
      </c>
      <c r="O706" s="4">
        <f>IF(Table13[[#This Row],[Sex]]="male",1,0)</f>
        <v>0</v>
      </c>
      <c r="P706" s="4">
        <v>1</v>
      </c>
      <c r="AC706" s="12">
        <f>SUMPRODUCT(Table13[[#This Row],[SibSp]:[Ones]],$R$4:$AA$4)</f>
        <v>0.80377482614163287</v>
      </c>
      <c r="AD706" s="11">
        <f>(AC706-Table13[[#This Row],[Survived]])^2</f>
        <v>3.8504318855746407E-2</v>
      </c>
      <c r="AE706" s="11"/>
    </row>
    <row r="707" spans="1:31" x14ac:dyDescent="0.25">
      <c r="A707" s="4">
        <v>0</v>
      </c>
      <c r="B707" s="4" t="s">
        <v>9</v>
      </c>
      <c r="C707" s="4">
        <v>3</v>
      </c>
      <c r="D707" s="4" t="s">
        <v>8</v>
      </c>
      <c r="E707" s="4">
        <v>33</v>
      </c>
      <c r="F707" s="5">
        <v>7.8958000000000004</v>
      </c>
      <c r="G707" s="4">
        <v>0</v>
      </c>
      <c r="H707" s="4">
        <v>0</v>
      </c>
      <c r="I707" s="11">
        <f>Table13[[#This Row],[Age]]/$E$1</f>
        <v>0.41249999999999998</v>
      </c>
      <c r="J707" s="11">
        <f>LOG10(Table13[[#This Row],[Fare]]+1)</f>
        <v>0.94918501031343461</v>
      </c>
      <c r="K707" s="4">
        <f>IF(Table13[[#This Row],[Pclass]]=1,1,0)</f>
        <v>0</v>
      </c>
      <c r="L707" s="4">
        <f>IF(Table13[[#This Row],[Pclass]]=2,1,0)</f>
        <v>0</v>
      </c>
      <c r="M707" s="4">
        <f>IF(Table13[[#This Row],[Embarked]]="S",1,0)</f>
        <v>1</v>
      </c>
      <c r="N707" s="4">
        <f>IF(Table13[[#This Row],[Embarked]]="C",1,0)</f>
        <v>0</v>
      </c>
      <c r="O707" s="4">
        <f>IF(Table13[[#This Row],[Sex]]="male",1,0)</f>
        <v>1</v>
      </c>
      <c r="P707" s="4">
        <v>1</v>
      </c>
      <c r="AC707" s="12">
        <f>SUMPRODUCT(Table13[[#This Row],[SibSp]:[Ones]],$R$4:$AA$4)</f>
        <v>7.7082251992266815E-2</v>
      </c>
      <c r="AD707" s="11">
        <f>(AC707-Table13[[#This Row],[Survived]])^2</f>
        <v>5.9416735721993215E-3</v>
      </c>
      <c r="AE707" s="11"/>
    </row>
    <row r="708" spans="1:31" x14ac:dyDescent="0.25">
      <c r="A708" s="4">
        <v>0</v>
      </c>
      <c r="B708" s="4" t="s">
        <v>9</v>
      </c>
      <c r="C708" s="4">
        <v>3</v>
      </c>
      <c r="D708" s="4" t="s">
        <v>10</v>
      </c>
      <c r="E708" s="4">
        <v>22</v>
      </c>
      <c r="F708" s="5">
        <v>10.5167</v>
      </c>
      <c r="G708" s="4">
        <v>0</v>
      </c>
      <c r="H708" s="4">
        <v>0</v>
      </c>
      <c r="I708" s="11">
        <f>Table13[[#This Row],[Age]]/$E$1</f>
        <v>0.27500000000000002</v>
      </c>
      <c r="J708" s="11">
        <f>LOG10(Table13[[#This Row],[Fare]]+1)</f>
        <v>1.0613280539915777</v>
      </c>
      <c r="K708" s="4">
        <f>IF(Table13[[#This Row],[Pclass]]=1,1,0)</f>
        <v>0</v>
      </c>
      <c r="L708" s="4">
        <f>IF(Table13[[#This Row],[Pclass]]=2,1,0)</f>
        <v>0</v>
      </c>
      <c r="M708" s="4">
        <f>IF(Table13[[#This Row],[Embarked]]="S",1,0)</f>
        <v>1</v>
      </c>
      <c r="N708" s="4">
        <f>IF(Table13[[#This Row],[Embarked]]="C",1,0)</f>
        <v>0</v>
      </c>
      <c r="O708" s="4">
        <f>IF(Table13[[#This Row],[Sex]]="male",1,0)</f>
        <v>0</v>
      </c>
      <c r="P708" s="4">
        <v>1</v>
      </c>
      <c r="AC708" s="12">
        <f>SUMPRODUCT(Table13[[#This Row],[SibSp]:[Ones]],$R$4:$AA$4)</f>
        <v>0.63602927702860401</v>
      </c>
      <c r="AD708" s="11">
        <f>(AC708-Table13[[#This Row],[Survived]])^2</f>
        <v>0.40453324123752871</v>
      </c>
      <c r="AE708" s="11"/>
    </row>
    <row r="709" spans="1:31" x14ac:dyDescent="0.25">
      <c r="A709" s="4">
        <v>0</v>
      </c>
      <c r="B709" s="4" t="s">
        <v>9</v>
      </c>
      <c r="C709" s="4">
        <v>2</v>
      </c>
      <c r="D709" s="4" t="s">
        <v>8</v>
      </c>
      <c r="E709" s="4">
        <v>28</v>
      </c>
      <c r="F709" s="5">
        <v>10.5</v>
      </c>
      <c r="G709" s="4">
        <v>0</v>
      </c>
      <c r="H709" s="4">
        <v>0</v>
      </c>
      <c r="I709" s="11">
        <f>Table13[[#This Row],[Age]]/$E$1</f>
        <v>0.35</v>
      </c>
      <c r="J709" s="11">
        <f>LOG10(Table13[[#This Row],[Fare]]+1)</f>
        <v>1.0606978403536116</v>
      </c>
      <c r="K709" s="4">
        <f>IF(Table13[[#This Row],[Pclass]]=1,1,0)</f>
        <v>0</v>
      </c>
      <c r="L709" s="4">
        <f>IF(Table13[[#This Row],[Pclass]]=2,1,0)</f>
        <v>1</v>
      </c>
      <c r="M709" s="4">
        <f>IF(Table13[[#This Row],[Embarked]]="S",1,0)</f>
        <v>1</v>
      </c>
      <c r="N709" s="4">
        <f>IF(Table13[[#This Row],[Embarked]]="C",1,0)</f>
        <v>0</v>
      </c>
      <c r="O709" s="4">
        <f>IF(Table13[[#This Row],[Sex]]="male",1,0)</f>
        <v>1</v>
      </c>
      <c r="P709" s="4">
        <v>1</v>
      </c>
      <c r="AC709" s="12">
        <f>SUMPRODUCT(Table13[[#This Row],[SibSp]:[Ones]],$R$4:$AA$4)</f>
        <v>0.29736363609287642</v>
      </c>
      <c r="AD709" s="11">
        <f>(AC709-Table13[[#This Row],[Survived]])^2</f>
        <v>8.8425132070376639E-2</v>
      </c>
      <c r="AE709" s="11"/>
    </row>
    <row r="710" spans="1:31" x14ac:dyDescent="0.25">
      <c r="A710" s="4">
        <v>0</v>
      </c>
      <c r="B710" s="4" t="s">
        <v>9</v>
      </c>
      <c r="C710" s="4">
        <v>3</v>
      </c>
      <c r="D710" s="4" t="s">
        <v>8</v>
      </c>
      <c r="E710" s="4">
        <v>25</v>
      </c>
      <c r="F710" s="5">
        <v>7.05</v>
      </c>
      <c r="G710" s="4">
        <v>0</v>
      </c>
      <c r="H710" s="4">
        <v>0</v>
      </c>
      <c r="I710" s="11">
        <f>Table13[[#This Row],[Age]]/$E$1</f>
        <v>0.3125</v>
      </c>
      <c r="J710" s="11">
        <f>LOG10(Table13[[#This Row],[Fare]]+1)</f>
        <v>0.90579588036786851</v>
      </c>
      <c r="K710" s="4">
        <f>IF(Table13[[#This Row],[Pclass]]=1,1,0)</f>
        <v>0</v>
      </c>
      <c r="L710" s="4">
        <f>IF(Table13[[#This Row],[Pclass]]=2,1,0)</f>
        <v>0</v>
      </c>
      <c r="M710" s="4">
        <f>IF(Table13[[#This Row],[Embarked]]="S",1,0)</f>
        <v>1</v>
      </c>
      <c r="N710" s="4">
        <f>IF(Table13[[#This Row],[Embarked]]="C",1,0)</f>
        <v>0</v>
      </c>
      <c r="O710" s="4">
        <f>IF(Table13[[#This Row],[Sex]]="male",1,0)</f>
        <v>1</v>
      </c>
      <c r="P710" s="4">
        <v>1</v>
      </c>
      <c r="AC710" s="12">
        <f>SUMPRODUCT(Table13[[#This Row],[SibSp]:[Ones]],$R$4:$AA$4)</f>
        <v>0.12617810104089511</v>
      </c>
      <c r="AD710" s="11">
        <f>(AC710-Table13[[#This Row],[Survived]])^2</f>
        <v>1.5920913182286334E-2</v>
      </c>
      <c r="AE710" s="11"/>
    </row>
    <row r="711" spans="1:31" x14ac:dyDescent="0.25">
      <c r="A711" s="4">
        <v>0</v>
      </c>
      <c r="B711" s="4" t="s">
        <v>12</v>
      </c>
      <c r="C711" s="4">
        <v>3</v>
      </c>
      <c r="D711" s="4" t="s">
        <v>10</v>
      </c>
      <c r="E711" s="4">
        <v>39</v>
      </c>
      <c r="F711" s="5">
        <v>29.125</v>
      </c>
      <c r="G711" s="4">
        <v>0</v>
      </c>
      <c r="H711" s="4">
        <v>5</v>
      </c>
      <c r="I711" s="11">
        <f>Table13[[#This Row],[Age]]/$E$1</f>
        <v>0.48749999999999999</v>
      </c>
      <c r="J711" s="11">
        <f>LOG10(Table13[[#This Row],[Fare]]+1)</f>
        <v>1.4789270555829248</v>
      </c>
      <c r="K711" s="4">
        <f>IF(Table13[[#This Row],[Pclass]]=1,1,0)</f>
        <v>0</v>
      </c>
      <c r="L711" s="4">
        <f>IF(Table13[[#This Row],[Pclass]]=2,1,0)</f>
        <v>0</v>
      </c>
      <c r="M711" s="4">
        <f>IF(Table13[[#This Row],[Embarked]]="S",1,0)</f>
        <v>0</v>
      </c>
      <c r="N711" s="4">
        <f>IF(Table13[[#This Row],[Embarked]]="C",1,0)</f>
        <v>0</v>
      </c>
      <c r="O711" s="4">
        <f>IF(Table13[[#This Row],[Sex]]="male",1,0)</f>
        <v>0</v>
      </c>
      <c r="P711" s="4">
        <v>1</v>
      </c>
      <c r="AC711" s="12">
        <f>SUMPRODUCT(Table13[[#This Row],[SibSp]:[Ones]],$R$4:$AA$4)</f>
        <v>0.4472009104000193</v>
      </c>
      <c r="AD711" s="11">
        <f>(AC711-Table13[[#This Row],[Survived]])^2</f>
        <v>0.19998865426260609</v>
      </c>
      <c r="AE711" s="11"/>
    </row>
    <row r="712" spans="1:31" x14ac:dyDescent="0.25">
      <c r="A712" s="4">
        <v>0</v>
      </c>
      <c r="B712" s="4" t="s">
        <v>9</v>
      </c>
      <c r="C712" s="4">
        <v>2</v>
      </c>
      <c r="D712" s="4" t="s">
        <v>8</v>
      </c>
      <c r="E712" s="4">
        <v>27</v>
      </c>
      <c r="F712" s="5">
        <v>13</v>
      </c>
      <c r="G712" s="4">
        <v>0</v>
      </c>
      <c r="H712" s="4">
        <v>0</v>
      </c>
      <c r="I712" s="11">
        <f>Table13[[#This Row],[Age]]/$E$1</f>
        <v>0.33750000000000002</v>
      </c>
      <c r="J712" s="11">
        <f>LOG10(Table13[[#This Row],[Fare]]+1)</f>
        <v>1.146128035678238</v>
      </c>
      <c r="K712" s="4">
        <f>IF(Table13[[#This Row],[Pclass]]=1,1,0)</f>
        <v>0</v>
      </c>
      <c r="L712" s="4">
        <f>IF(Table13[[#This Row],[Pclass]]=2,1,0)</f>
        <v>1</v>
      </c>
      <c r="M712" s="4">
        <f>IF(Table13[[#This Row],[Embarked]]="S",1,0)</f>
        <v>1</v>
      </c>
      <c r="N712" s="4">
        <f>IF(Table13[[#This Row],[Embarked]]="C",1,0)</f>
        <v>0</v>
      </c>
      <c r="O712" s="4">
        <f>IF(Table13[[#This Row],[Sex]]="male",1,0)</f>
        <v>1</v>
      </c>
      <c r="P712" s="4">
        <v>1</v>
      </c>
      <c r="AC712" s="12">
        <f>SUMPRODUCT(Table13[[#This Row],[SibSp]:[Ones]],$R$4:$AA$4)</f>
        <v>0.30792956303203084</v>
      </c>
      <c r="AD712" s="11">
        <f>(AC712-Table13[[#This Row],[Survived]])^2</f>
        <v>9.4820615789097451E-2</v>
      </c>
      <c r="AE712" s="11"/>
    </row>
    <row r="713" spans="1:31" x14ac:dyDescent="0.25">
      <c r="A713" s="4">
        <v>1</v>
      </c>
      <c r="B713" s="4" t="s">
        <v>9</v>
      </c>
      <c r="C713" s="4">
        <v>1</v>
      </c>
      <c r="D713" s="4" t="s">
        <v>10</v>
      </c>
      <c r="E713" s="4">
        <v>19</v>
      </c>
      <c r="F713" s="5">
        <v>30</v>
      </c>
      <c r="G713" s="4">
        <v>0</v>
      </c>
      <c r="H713" s="4">
        <v>0</v>
      </c>
      <c r="I713" s="11">
        <f>Table13[[#This Row],[Age]]/$E$1</f>
        <v>0.23749999999999999</v>
      </c>
      <c r="J713" s="11">
        <f>LOG10(Table13[[#This Row],[Fare]]+1)</f>
        <v>1.4913616938342726</v>
      </c>
      <c r="K713" s="4">
        <f>IF(Table13[[#This Row],[Pclass]]=1,1,0)</f>
        <v>1</v>
      </c>
      <c r="L713" s="4">
        <f>IF(Table13[[#This Row],[Pclass]]=2,1,0)</f>
        <v>0</v>
      </c>
      <c r="M713" s="4">
        <f>IF(Table13[[#This Row],[Embarked]]="S",1,0)</f>
        <v>1</v>
      </c>
      <c r="N713" s="4">
        <f>IF(Table13[[#This Row],[Embarked]]="C",1,0)</f>
        <v>0</v>
      </c>
      <c r="O713" s="4">
        <f>IF(Table13[[#This Row],[Sex]]="male",1,0)</f>
        <v>0</v>
      </c>
      <c r="P713" s="4">
        <v>1</v>
      </c>
      <c r="AC713" s="12">
        <f>SUMPRODUCT(Table13[[#This Row],[SibSp]:[Ones]],$R$4:$AA$4)</f>
        <v>1.0287983676067212</v>
      </c>
      <c r="AD713" s="11">
        <f>(AC713-Table13[[#This Row],[Survived]])^2</f>
        <v>8.293459768118469E-4</v>
      </c>
      <c r="AE713" s="11"/>
    </row>
    <row r="714" spans="1:31" x14ac:dyDescent="0.25">
      <c r="A714" s="4">
        <v>1</v>
      </c>
      <c r="B714" s="4" t="s">
        <v>11</v>
      </c>
      <c r="C714" s="4">
        <v>1</v>
      </c>
      <c r="D714" s="4" t="s">
        <v>8</v>
      </c>
      <c r="E714" s="4">
        <v>26</v>
      </c>
      <c r="F714" s="5">
        <v>30</v>
      </c>
      <c r="G714" s="4">
        <v>0</v>
      </c>
      <c r="H714" s="4">
        <v>0</v>
      </c>
      <c r="I714" s="11">
        <f>Table13[[#This Row],[Age]]/$E$1</f>
        <v>0.32500000000000001</v>
      </c>
      <c r="J714" s="11">
        <f>LOG10(Table13[[#This Row],[Fare]]+1)</f>
        <v>1.4913616938342726</v>
      </c>
      <c r="K714" s="4">
        <f>IF(Table13[[#This Row],[Pclass]]=1,1,0)</f>
        <v>1</v>
      </c>
      <c r="L714" s="4">
        <f>IF(Table13[[#This Row],[Pclass]]=2,1,0)</f>
        <v>0</v>
      </c>
      <c r="M714" s="4">
        <f>IF(Table13[[#This Row],[Embarked]]="S",1,0)</f>
        <v>0</v>
      </c>
      <c r="N714" s="4">
        <f>IF(Table13[[#This Row],[Embarked]]="C",1,0)</f>
        <v>1</v>
      </c>
      <c r="O714" s="4">
        <f>IF(Table13[[#This Row],[Sex]]="male",1,0)</f>
        <v>1</v>
      </c>
      <c r="P714" s="4">
        <v>1</v>
      </c>
      <c r="AC714" s="12">
        <f>SUMPRODUCT(Table13[[#This Row],[SibSp]:[Ones]],$R$4:$AA$4)</f>
        <v>0.56701900411179729</v>
      </c>
      <c r="AD714" s="11">
        <f>(AC714-Table13[[#This Row],[Survived]])^2</f>
        <v>0.18747254280033981</v>
      </c>
      <c r="AE714" s="11"/>
    </row>
    <row r="715" spans="1:31" x14ac:dyDescent="0.25">
      <c r="A715" s="4">
        <v>0</v>
      </c>
      <c r="B715" s="4" t="s">
        <v>12</v>
      </c>
      <c r="C715" s="4">
        <v>3</v>
      </c>
      <c r="D715" s="4" t="s">
        <v>8</v>
      </c>
      <c r="E715" s="4">
        <v>32</v>
      </c>
      <c r="F715" s="5">
        <v>7.75</v>
      </c>
      <c r="G715" s="4">
        <v>0</v>
      </c>
      <c r="H715" s="4">
        <v>0</v>
      </c>
      <c r="I715" s="11">
        <f>Table13[[#This Row],[Age]]/$E$1</f>
        <v>0.4</v>
      </c>
      <c r="J715" s="11">
        <f>LOG10(Table13[[#This Row],[Fare]]+1)</f>
        <v>0.94200805302231327</v>
      </c>
      <c r="K715" s="4">
        <f>IF(Table13[[#This Row],[Pclass]]=1,1,0)</f>
        <v>0</v>
      </c>
      <c r="L715" s="4">
        <f>IF(Table13[[#This Row],[Pclass]]=2,1,0)</f>
        <v>0</v>
      </c>
      <c r="M715" s="4">
        <f>IF(Table13[[#This Row],[Embarked]]="S",1,0)</f>
        <v>0</v>
      </c>
      <c r="N715" s="4">
        <f>IF(Table13[[#This Row],[Embarked]]="C",1,0)</f>
        <v>0</v>
      </c>
      <c r="O715" s="4">
        <f>IF(Table13[[#This Row],[Sex]]="male",1,0)</f>
        <v>1</v>
      </c>
      <c r="P715" s="4">
        <v>1</v>
      </c>
      <c r="AC715" s="12">
        <f>SUMPRODUCT(Table13[[#This Row],[SibSp]:[Ones]],$R$4:$AA$4)</f>
        <v>5.2408271759981973E-2</v>
      </c>
      <c r="AD715" s="11">
        <f>(AC715-Table13[[#This Row],[Survived]])^2</f>
        <v>2.7466269488681241E-3</v>
      </c>
      <c r="AE715" s="11"/>
    </row>
    <row r="716" spans="1:31" x14ac:dyDescent="0.25">
      <c r="F716" s="5"/>
      <c r="I716" s="11"/>
      <c r="J716" s="11"/>
      <c r="AC716" s="12"/>
      <c r="AD716" s="11"/>
      <c r="AE716" s="1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892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8.1640625" bestFit="1" customWidth="1"/>
    <col min="3" max="3" width="6.5" bestFit="1" customWidth="1"/>
    <col min="4" max="4" width="6.1640625" bestFit="1" customWidth="1"/>
    <col min="5" max="5" width="7.5" bestFit="1" customWidth="1"/>
    <col min="6" max="6" width="7.83203125" bestFit="1" customWidth="1"/>
    <col min="7" max="7" width="7.33203125" bestFit="1" customWidth="1"/>
    <col min="8" max="8" width="11.6640625" bestFit="1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0</v>
      </c>
      <c r="B2">
        <v>3</v>
      </c>
      <c r="C2" t="s">
        <v>8</v>
      </c>
      <c r="D2">
        <v>22</v>
      </c>
      <c r="E2">
        <v>1</v>
      </c>
      <c r="F2">
        <v>0</v>
      </c>
      <c r="G2" s="1">
        <v>7.25</v>
      </c>
      <c r="H2" t="s">
        <v>9</v>
      </c>
    </row>
    <row r="3" spans="1:8" x14ac:dyDescent="0.2">
      <c r="A3">
        <v>1</v>
      </c>
      <c r="B3">
        <v>1</v>
      </c>
      <c r="C3" t="s">
        <v>10</v>
      </c>
      <c r="D3">
        <v>38</v>
      </c>
      <c r="E3">
        <v>1</v>
      </c>
      <c r="F3">
        <v>0</v>
      </c>
      <c r="G3" s="1">
        <v>71.283299999999997</v>
      </c>
      <c r="H3" t="s">
        <v>11</v>
      </c>
    </row>
    <row r="4" spans="1:8" x14ac:dyDescent="0.2">
      <c r="A4">
        <v>1</v>
      </c>
      <c r="B4">
        <v>3</v>
      </c>
      <c r="C4" t="s">
        <v>10</v>
      </c>
      <c r="D4">
        <v>26</v>
      </c>
      <c r="E4">
        <v>0</v>
      </c>
      <c r="F4">
        <v>0</v>
      </c>
      <c r="G4" s="1">
        <v>7.9249999999999998</v>
      </c>
      <c r="H4" t="s">
        <v>9</v>
      </c>
    </row>
    <row r="5" spans="1:8" x14ac:dyDescent="0.2">
      <c r="A5">
        <v>1</v>
      </c>
      <c r="B5">
        <v>1</v>
      </c>
      <c r="C5" t="s">
        <v>10</v>
      </c>
      <c r="D5">
        <v>35</v>
      </c>
      <c r="E5">
        <v>1</v>
      </c>
      <c r="F5">
        <v>0</v>
      </c>
      <c r="G5" s="1">
        <v>53.1</v>
      </c>
      <c r="H5" t="s">
        <v>9</v>
      </c>
    </row>
    <row r="6" spans="1:8" x14ac:dyDescent="0.2">
      <c r="A6">
        <v>0</v>
      </c>
      <c r="B6">
        <v>3</v>
      </c>
      <c r="C6" t="s">
        <v>8</v>
      </c>
      <c r="D6">
        <v>35</v>
      </c>
      <c r="E6">
        <v>0</v>
      </c>
      <c r="F6">
        <v>0</v>
      </c>
      <c r="G6" s="1">
        <v>8.0500000000000007</v>
      </c>
      <c r="H6" t="s">
        <v>9</v>
      </c>
    </row>
    <row r="7" spans="1:8" hidden="1" x14ac:dyDescent="0.2">
      <c r="A7">
        <v>0</v>
      </c>
      <c r="B7">
        <v>3</v>
      </c>
      <c r="C7" t="s">
        <v>8</v>
      </c>
      <c r="E7">
        <v>0</v>
      </c>
      <c r="F7">
        <v>0</v>
      </c>
      <c r="G7" s="1">
        <v>8.4582999999999995</v>
      </c>
      <c r="H7" t="s">
        <v>12</v>
      </c>
    </row>
    <row r="8" spans="1:8" x14ac:dyDescent="0.2">
      <c r="A8">
        <v>0</v>
      </c>
      <c r="B8">
        <v>1</v>
      </c>
      <c r="C8" t="s">
        <v>8</v>
      </c>
      <c r="D8">
        <v>54</v>
      </c>
      <c r="E8">
        <v>0</v>
      </c>
      <c r="F8">
        <v>0</v>
      </c>
      <c r="G8" s="1">
        <v>51.862499999999997</v>
      </c>
      <c r="H8" t="s">
        <v>9</v>
      </c>
    </row>
    <row r="9" spans="1:8" x14ac:dyDescent="0.2">
      <c r="A9">
        <v>0</v>
      </c>
      <c r="B9">
        <v>3</v>
      </c>
      <c r="C9" t="s">
        <v>8</v>
      </c>
      <c r="D9">
        <v>2</v>
      </c>
      <c r="E9">
        <v>3</v>
      </c>
      <c r="F9">
        <v>1</v>
      </c>
      <c r="G9" s="1">
        <v>21.074999999999999</v>
      </c>
      <c r="H9" t="s">
        <v>9</v>
      </c>
    </row>
    <row r="10" spans="1:8" x14ac:dyDescent="0.2">
      <c r="A10">
        <v>1</v>
      </c>
      <c r="B10">
        <v>3</v>
      </c>
      <c r="C10" t="s">
        <v>10</v>
      </c>
      <c r="D10">
        <v>27</v>
      </c>
      <c r="E10">
        <v>0</v>
      </c>
      <c r="F10">
        <v>2</v>
      </c>
      <c r="G10" s="1">
        <v>11.1333</v>
      </c>
      <c r="H10" t="s">
        <v>9</v>
      </c>
    </row>
    <row r="11" spans="1:8" x14ac:dyDescent="0.2">
      <c r="A11">
        <v>1</v>
      </c>
      <c r="B11">
        <v>2</v>
      </c>
      <c r="C11" t="s">
        <v>10</v>
      </c>
      <c r="D11">
        <v>14</v>
      </c>
      <c r="E11">
        <v>1</v>
      </c>
      <c r="F11">
        <v>0</v>
      </c>
      <c r="G11" s="1">
        <v>30.070799999999998</v>
      </c>
      <c r="H11" t="s">
        <v>11</v>
      </c>
    </row>
    <row r="12" spans="1:8" x14ac:dyDescent="0.2">
      <c r="A12">
        <v>1</v>
      </c>
      <c r="B12">
        <v>3</v>
      </c>
      <c r="C12" t="s">
        <v>10</v>
      </c>
      <c r="D12">
        <v>4</v>
      </c>
      <c r="E12">
        <v>1</v>
      </c>
      <c r="F12">
        <v>1</v>
      </c>
      <c r="G12" s="1">
        <v>16.7</v>
      </c>
      <c r="H12" t="s">
        <v>9</v>
      </c>
    </row>
    <row r="13" spans="1:8" x14ac:dyDescent="0.2">
      <c r="A13">
        <v>1</v>
      </c>
      <c r="B13">
        <v>1</v>
      </c>
      <c r="C13" t="s">
        <v>10</v>
      </c>
      <c r="D13">
        <v>58</v>
      </c>
      <c r="E13">
        <v>0</v>
      </c>
      <c r="F13">
        <v>0</v>
      </c>
      <c r="G13" s="1">
        <v>26.55</v>
      </c>
      <c r="H13" t="s">
        <v>9</v>
      </c>
    </row>
    <row r="14" spans="1:8" x14ac:dyDescent="0.2">
      <c r="A14">
        <v>0</v>
      </c>
      <c r="B14">
        <v>3</v>
      </c>
      <c r="C14" t="s">
        <v>8</v>
      </c>
      <c r="D14">
        <v>20</v>
      </c>
      <c r="E14">
        <v>0</v>
      </c>
      <c r="F14">
        <v>0</v>
      </c>
      <c r="G14" s="1">
        <v>8.0500000000000007</v>
      </c>
      <c r="H14" t="s">
        <v>9</v>
      </c>
    </row>
    <row r="15" spans="1:8" x14ac:dyDescent="0.2">
      <c r="A15">
        <v>0</v>
      </c>
      <c r="B15">
        <v>3</v>
      </c>
      <c r="C15" t="s">
        <v>8</v>
      </c>
      <c r="D15">
        <v>39</v>
      </c>
      <c r="E15">
        <v>1</v>
      </c>
      <c r="F15">
        <v>5</v>
      </c>
      <c r="G15" s="1">
        <v>31.274999999999999</v>
      </c>
      <c r="H15" t="s">
        <v>9</v>
      </c>
    </row>
    <row r="16" spans="1:8" x14ac:dyDescent="0.2">
      <c r="A16">
        <v>0</v>
      </c>
      <c r="B16">
        <v>3</v>
      </c>
      <c r="C16" t="s">
        <v>10</v>
      </c>
      <c r="D16">
        <v>14</v>
      </c>
      <c r="E16">
        <v>0</v>
      </c>
      <c r="F16">
        <v>0</v>
      </c>
      <c r="G16" s="1">
        <v>7.8541999999999996</v>
      </c>
      <c r="H16" t="s">
        <v>9</v>
      </c>
    </row>
    <row r="17" spans="1:8" x14ac:dyDescent="0.2">
      <c r="A17">
        <v>1</v>
      </c>
      <c r="B17">
        <v>2</v>
      </c>
      <c r="C17" t="s">
        <v>10</v>
      </c>
      <c r="D17">
        <v>55</v>
      </c>
      <c r="E17">
        <v>0</v>
      </c>
      <c r="F17">
        <v>0</v>
      </c>
      <c r="G17" s="1">
        <v>16</v>
      </c>
      <c r="H17" t="s">
        <v>9</v>
      </c>
    </row>
    <row r="18" spans="1:8" x14ac:dyDescent="0.2">
      <c r="A18">
        <v>0</v>
      </c>
      <c r="B18">
        <v>3</v>
      </c>
      <c r="C18" t="s">
        <v>8</v>
      </c>
      <c r="D18">
        <v>2</v>
      </c>
      <c r="E18">
        <v>4</v>
      </c>
      <c r="F18">
        <v>1</v>
      </c>
      <c r="G18" s="1">
        <v>29.125</v>
      </c>
      <c r="H18" t="s">
        <v>12</v>
      </c>
    </row>
    <row r="19" spans="1:8" hidden="1" x14ac:dyDescent="0.2">
      <c r="A19">
        <v>1</v>
      </c>
      <c r="B19">
        <v>2</v>
      </c>
      <c r="C19" t="s">
        <v>8</v>
      </c>
      <c r="E19">
        <v>0</v>
      </c>
      <c r="F19">
        <v>0</v>
      </c>
      <c r="G19" s="1">
        <v>13</v>
      </c>
      <c r="H19" t="s">
        <v>9</v>
      </c>
    </row>
    <row r="20" spans="1:8" x14ac:dyDescent="0.2">
      <c r="A20">
        <v>0</v>
      </c>
      <c r="B20">
        <v>3</v>
      </c>
      <c r="C20" t="s">
        <v>10</v>
      </c>
      <c r="D20">
        <v>31</v>
      </c>
      <c r="E20">
        <v>1</v>
      </c>
      <c r="F20">
        <v>0</v>
      </c>
      <c r="G20" s="1">
        <v>18</v>
      </c>
      <c r="H20" t="s">
        <v>9</v>
      </c>
    </row>
    <row r="21" spans="1:8" hidden="1" x14ac:dyDescent="0.2">
      <c r="A21">
        <v>1</v>
      </c>
      <c r="B21">
        <v>3</v>
      </c>
      <c r="C21" t="s">
        <v>10</v>
      </c>
      <c r="E21">
        <v>0</v>
      </c>
      <c r="F21">
        <v>0</v>
      </c>
      <c r="G21" s="1">
        <v>7.2249999999999996</v>
      </c>
      <c r="H21" t="s">
        <v>11</v>
      </c>
    </row>
    <row r="22" spans="1:8" x14ac:dyDescent="0.2">
      <c r="A22">
        <v>0</v>
      </c>
      <c r="B22">
        <v>2</v>
      </c>
      <c r="C22" t="s">
        <v>8</v>
      </c>
      <c r="D22">
        <v>35</v>
      </c>
      <c r="E22">
        <v>0</v>
      </c>
      <c r="F22">
        <v>0</v>
      </c>
      <c r="G22" s="1">
        <v>26</v>
      </c>
      <c r="H22" t="s">
        <v>9</v>
      </c>
    </row>
    <row r="23" spans="1:8" x14ac:dyDescent="0.2">
      <c r="A23">
        <v>1</v>
      </c>
      <c r="B23">
        <v>2</v>
      </c>
      <c r="C23" t="s">
        <v>8</v>
      </c>
      <c r="D23">
        <v>34</v>
      </c>
      <c r="E23">
        <v>0</v>
      </c>
      <c r="F23">
        <v>0</v>
      </c>
      <c r="G23" s="1">
        <v>13</v>
      </c>
      <c r="H23" t="s">
        <v>9</v>
      </c>
    </row>
    <row r="24" spans="1:8" x14ac:dyDescent="0.2">
      <c r="A24">
        <v>1</v>
      </c>
      <c r="B24">
        <v>3</v>
      </c>
      <c r="C24" t="s">
        <v>10</v>
      </c>
      <c r="D24">
        <v>15</v>
      </c>
      <c r="E24">
        <v>0</v>
      </c>
      <c r="F24">
        <v>0</v>
      </c>
      <c r="G24" s="1">
        <v>8.0291999999999994</v>
      </c>
      <c r="H24" t="s">
        <v>12</v>
      </c>
    </row>
    <row r="25" spans="1:8" x14ac:dyDescent="0.2">
      <c r="A25">
        <v>1</v>
      </c>
      <c r="B25">
        <v>1</v>
      </c>
      <c r="C25" t="s">
        <v>8</v>
      </c>
      <c r="D25">
        <v>28</v>
      </c>
      <c r="E25">
        <v>0</v>
      </c>
      <c r="F25">
        <v>0</v>
      </c>
      <c r="G25" s="1">
        <v>35.5</v>
      </c>
      <c r="H25" t="s">
        <v>9</v>
      </c>
    </row>
    <row r="26" spans="1:8" x14ac:dyDescent="0.2">
      <c r="A26">
        <v>0</v>
      </c>
      <c r="B26">
        <v>3</v>
      </c>
      <c r="C26" t="s">
        <v>10</v>
      </c>
      <c r="D26">
        <v>8</v>
      </c>
      <c r="E26">
        <v>3</v>
      </c>
      <c r="F26">
        <v>1</v>
      </c>
      <c r="G26" s="1">
        <v>21.074999999999999</v>
      </c>
      <c r="H26" t="s">
        <v>9</v>
      </c>
    </row>
    <row r="27" spans="1:8" x14ac:dyDescent="0.2">
      <c r="A27">
        <v>1</v>
      </c>
      <c r="B27">
        <v>3</v>
      </c>
      <c r="C27" t="s">
        <v>10</v>
      </c>
      <c r="D27">
        <v>38</v>
      </c>
      <c r="E27">
        <v>1</v>
      </c>
      <c r="F27">
        <v>5</v>
      </c>
      <c r="G27" s="1">
        <v>31.387499999999999</v>
      </c>
      <c r="H27" t="s">
        <v>9</v>
      </c>
    </row>
    <row r="28" spans="1:8" hidden="1" x14ac:dyDescent="0.2">
      <c r="A28">
        <v>0</v>
      </c>
      <c r="B28">
        <v>3</v>
      </c>
      <c r="C28" t="s">
        <v>8</v>
      </c>
      <c r="E28">
        <v>0</v>
      </c>
      <c r="F28">
        <v>0</v>
      </c>
      <c r="G28" s="1">
        <v>7.2249999999999996</v>
      </c>
      <c r="H28" t="s">
        <v>11</v>
      </c>
    </row>
    <row r="29" spans="1:8" x14ac:dyDescent="0.2">
      <c r="A29">
        <v>0</v>
      </c>
      <c r="B29">
        <v>1</v>
      </c>
      <c r="C29" t="s">
        <v>8</v>
      </c>
      <c r="D29">
        <v>19</v>
      </c>
      <c r="E29">
        <v>3</v>
      </c>
      <c r="F29">
        <v>2</v>
      </c>
      <c r="G29" s="1">
        <v>263</v>
      </c>
      <c r="H29" t="s">
        <v>9</v>
      </c>
    </row>
    <row r="30" spans="1:8" hidden="1" x14ac:dyDescent="0.2">
      <c r="A30">
        <v>1</v>
      </c>
      <c r="B30">
        <v>3</v>
      </c>
      <c r="C30" t="s">
        <v>10</v>
      </c>
      <c r="E30">
        <v>0</v>
      </c>
      <c r="F30">
        <v>0</v>
      </c>
      <c r="G30" s="1">
        <v>7.8792</v>
      </c>
      <c r="H30" t="s">
        <v>12</v>
      </c>
    </row>
    <row r="31" spans="1:8" hidden="1" x14ac:dyDescent="0.2">
      <c r="A31">
        <v>0</v>
      </c>
      <c r="B31">
        <v>3</v>
      </c>
      <c r="C31" t="s">
        <v>8</v>
      </c>
      <c r="E31">
        <v>0</v>
      </c>
      <c r="F31">
        <v>0</v>
      </c>
      <c r="G31" s="1">
        <v>7.8958000000000004</v>
      </c>
      <c r="H31" t="s">
        <v>9</v>
      </c>
    </row>
    <row r="32" spans="1:8" x14ac:dyDescent="0.2">
      <c r="A32">
        <v>0</v>
      </c>
      <c r="B32">
        <v>1</v>
      </c>
      <c r="C32" t="s">
        <v>8</v>
      </c>
      <c r="D32">
        <v>40</v>
      </c>
      <c r="E32">
        <v>0</v>
      </c>
      <c r="F32">
        <v>0</v>
      </c>
      <c r="G32" s="1">
        <v>27.720800000000001</v>
      </c>
      <c r="H32" t="s">
        <v>11</v>
      </c>
    </row>
    <row r="33" spans="1:8" hidden="1" x14ac:dyDescent="0.2">
      <c r="A33">
        <v>1</v>
      </c>
      <c r="B33">
        <v>1</v>
      </c>
      <c r="C33" t="s">
        <v>10</v>
      </c>
      <c r="E33">
        <v>1</v>
      </c>
      <c r="F33">
        <v>0</v>
      </c>
      <c r="G33" s="1">
        <v>146.52080000000001</v>
      </c>
      <c r="H33" t="s">
        <v>11</v>
      </c>
    </row>
    <row r="34" spans="1:8" hidden="1" x14ac:dyDescent="0.2">
      <c r="A34">
        <v>1</v>
      </c>
      <c r="B34">
        <v>3</v>
      </c>
      <c r="C34" t="s">
        <v>10</v>
      </c>
      <c r="E34">
        <v>0</v>
      </c>
      <c r="F34">
        <v>0</v>
      </c>
      <c r="G34" s="1">
        <v>7.75</v>
      </c>
      <c r="H34" t="s">
        <v>12</v>
      </c>
    </row>
    <row r="35" spans="1:8" x14ac:dyDescent="0.2">
      <c r="A35">
        <v>0</v>
      </c>
      <c r="B35">
        <v>2</v>
      </c>
      <c r="C35" t="s">
        <v>8</v>
      </c>
      <c r="D35">
        <v>66</v>
      </c>
      <c r="E35">
        <v>0</v>
      </c>
      <c r="F35">
        <v>0</v>
      </c>
      <c r="G35" s="1">
        <v>10.5</v>
      </c>
      <c r="H35" t="s">
        <v>9</v>
      </c>
    </row>
    <row r="36" spans="1:8" x14ac:dyDescent="0.2">
      <c r="A36">
        <v>0</v>
      </c>
      <c r="B36">
        <v>1</v>
      </c>
      <c r="C36" t="s">
        <v>8</v>
      </c>
      <c r="D36">
        <v>28</v>
      </c>
      <c r="E36">
        <v>1</v>
      </c>
      <c r="F36">
        <v>0</v>
      </c>
      <c r="G36" s="1">
        <v>82.1708</v>
      </c>
      <c r="H36" t="s">
        <v>11</v>
      </c>
    </row>
    <row r="37" spans="1:8" x14ac:dyDescent="0.2">
      <c r="A37">
        <v>0</v>
      </c>
      <c r="B37">
        <v>1</v>
      </c>
      <c r="C37" t="s">
        <v>8</v>
      </c>
      <c r="D37">
        <v>42</v>
      </c>
      <c r="E37">
        <v>1</v>
      </c>
      <c r="F37">
        <v>0</v>
      </c>
      <c r="G37" s="1">
        <v>52</v>
      </c>
      <c r="H37" t="s">
        <v>9</v>
      </c>
    </row>
    <row r="38" spans="1:8" hidden="1" x14ac:dyDescent="0.2">
      <c r="A38">
        <v>1</v>
      </c>
      <c r="B38">
        <v>3</v>
      </c>
      <c r="C38" t="s">
        <v>8</v>
      </c>
      <c r="E38">
        <v>0</v>
      </c>
      <c r="F38">
        <v>0</v>
      </c>
      <c r="G38" s="1">
        <v>7.2291999999999996</v>
      </c>
      <c r="H38" t="s">
        <v>11</v>
      </c>
    </row>
    <row r="39" spans="1:8" x14ac:dyDescent="0.2">
      <c r="A39">
        <v>0</v>
      </c>
      <c r="B39">
        <v>3</v>
      </c>
      <c r="C39" t="s">
        <v>8</v>
      </c>
      <c r="D39">
        <v>21</v>
      </c>
      <c r="E39">
        <v>0</v>
      </c>
      <c r="F39">
        <v>0</v>
      </c>
      <c r="G39" s="1">
        <v>8.0500000000000007</v>
      </c>
      <c r="H39" t="s">
        <v>9</v>
      </c>
    </row>
    <row r="40" spans="1:8" x14ac:dyDescent="0.2">
      <c r="A40">
        <v>0</v>
      </c>
      <c r="B40">
        <v>3</v>
      </c>
      <c r="C40" t="s">
        <v>10</v>
      </c>
      <c r="D40">
        <v>18</v>
      </c>
      <c r="E40">
        <v>2</v>
      </c>
      <c r="F40">
        <v>0</v>
      </c>
      <c r="G40" s="1">
        <v>18</v>
      </c>
      <c r="H40" t="s">
        <v>9</v>
      </c>
    </row>
    <row r="41" spans="1:8" x14ac:dyDescent="0.2">
      <c r="A41">
        <v>1</v>
      </c>
      <c r="B41">
        <v>3</v>
      </c>
      <c r="C41" t="s">
        <v>10</v>
      </c>
      <c r="D41">
        <v>14</v>
      </c>
      <c r="E41">
        <v>1</v>
      </c>
      <c r="F41">
        <v>0</v>
      </c>
      <c r="G41" s="1">
        <v>11.2417</v>
      </c>
      <c r="H41" t="s">
        <v>11</v>
      </c>
    </row>
    <row r="42" spans="1:8" x14ac:dyDescent="0.2">
      <c r="A42">
        <v>0</v>
      </c>
      <c r="B42">
        <v>3</v>
      </c>
      <c r="C42" t="s">
        <v>10</v>
      </c>
      <c r="D42">
        <v>40</v>
      </c>
      <c r="E42">
        <v>1</v>
      </c>
      <c r="F42">
        <v>0</v>
      </c>
      <c r="G42" s="1">
        <v>9.4749999999999996</v>
      </c>
      <c r="H42" t="s">
        <v>9</v>
      </c>
    </row>
    <row r="43" spans="1:8" x14ac:dyDescent="0.2">
      <c r="A43">
        <v>0</v>
      </c>
      <c r="B43">
        <v>2</v>
      </c>
      <c r="C43" t="s">
        <v>10</v>
      </c>
      <c r="D43">
        <v>27</v>
      </c>
      <c r="E43">
        <v>1</v>
      </c>
      <c r="F43">
        <v>0</v>
      </c>
      <c r="G43" s="1">
        <v>21</v>
      </c>
      <c r="H43" t="s">
        <v>9</v>
      </c>
    </row>
    <row r="44" spans="1:8" hidden="1" x14ac:dyDescent="0.2">
      <c r="A44">
        <v>0</v>
      </c>
      <c r="B44">
        <v>3</v>
      </c>
      <c r="C44" t="s">
        <v>8</v>
      </c>
      <c r="E44">
        <v>0</v>
      </c>
      <c r="F44">
        <v>0</v>
      </c>
      <c r="G44" s="1">
        <v>7.8958000000000004</v>
      </c>
      <c r="H44" t="s">
        <v>11</v>
      </c>
    </row>
    <row r="45" spans="1:8" x14ac:dyDescent="0.2">
      <c r="A45">
        <v>1</v>
      </c>
      <c r="B45">
        <v>2</v>
      </c>
      <c r="C45" t="s">
        <v>10</v>
      </c>
      <c r="D45">
        <v>3</v>
      </c>
      <c r="E45">
        <v>1</v>
      </c>
      <c r="F45">
        <v>2</v>
      </c>
      <c r="G45" s="1">
        <v>41.5792</v>
      </c>
      <c r="H45" t="s">
        <v>11</v>
      </c>
    </row>
    <row r="46" spans="1:8" x14ac:dyDescent="0.2">
      <c r="A46">
        <v>1</v>
      </c>
      <c r="B46">
        <v>3</v>
      </c>
      <c r="C46" t="s">
        <v>10</v>
      </c>
      <c r="D46">
        <v>19</v>
      </c>
      <c r="E46">
        <v>0</v>
      </c>
      <c r="F46">
        <v>0</v>
      </c>
      <c r="G46" s="1">
        <v>7.8792</v>
      </c>
      <c r="H46" t="s">
        <v>12</v>
      </c>
    </row>
    <row r="47" spans="1:8" hidden="1" x14ac:dyDescent="0.2">
      <c r="A47">
        <v>0</v>
      </c>
      <c r="B47">
        <v>3</v>
      </c>
      <c r="C47" t="s">
        <v>8</v>
      </c>
      <c r="E47">
        <v>0</v>
      </c>
      <c r="F47">
        <v>0</v>
      </c>
      <c r="G47" s="1">
        <v>8.0500000000000007</v>
      </c>
      <c r="H47" t="s">
        <v>9</v>
      </c>
    </row>
    <row r="48" spans="1:8" hidden="1" x14ac:dyDescent="0.2">
      <c r="A48">
        <v>0</v>
      </c>
      <c r="B48">
        <v>3</v>
      </c>
      <c r="C48" t="s">
        <v>8</v>
      </c>
      <c r="E48">
        <v>1</v>
      </c>
      <c r="F48">
        <v>0</v>
      </c>
      <c r="G48" s="1">
        <v>15.5</v>
      </c>
      <c r="H48" t="s">
        <v>12</v>
      </c>
    </row>
    <row r="49" spans="1:8" hidden="1" x14ac:dyDescent="0.2">
      <c r="A49">
        <v>1</v>
      </c>
      <c r="B49">
        <v>3</v>
      </c>
      <c r="C49" t="s">
        <v>10</v>
      </c>
      <c r="E49">
        <v>0</v>
      </c>
      <c r="F49">
        <v>0</v>
      </c>
      <c r="G49" s="1">
        <v>7.75</v>
      </c>
      <c r="H49" t="s">
        <v>12</v>
      </c>
    </row>
    <row r="50" spans="1:8" hidden="1" x14ac:dyDescent="0.2">
      <c r="A50">
        <v>0</v>
      </c>
      <c r="B50">
        <v>3</v>
      </c>
      <c r="C50" t="s">
        <v>8</v>
      </c>
      <c r="E50">
        <v>2</v>
      </c>
      <c r="F50">
        <v>0</v>
      </c>
      <c r="G50" s="1">
        <v>21.679200000000002</v>
      </c>
      <c r="H50" t="s">
        <v>11</v>
      </c>
    </row>
    <row r="51" spans="1:8" x14ac:dyDescent="0.2">
      <c r="A51">
        <v>0</v>
      </c>
      <c r="B51">
        <v>3</v>
      </c>
      <c r="C51" t="s">
        <v>10</v>
      </c>
      <c r="D51">
        <v>18</v>
      </c>
      <c r="E51">
        <v>1</v>
      </c>
      <c r="F51">
        <v>0</v>
      </c>
      <c r="G51" s="1">
        <v>17.8</v>
      </c>
      <c r="H51" t="s">
        <v>9</v>
      </c>
    </row>
    <row r="52" spans="1:8" x14ac:dyDescent="0.2">
      <c r="A52">
        <v>0</v>
      </c>
      <c r="B52">
        <v>3</v>
      </c>
      <c r="C52" t="s">
        <v>8</v>
      </c>
      <c r="D52">
        <v>7</v>
      </c>
      <c r="E52">
        <v>4</v>
      </c>
      <c r="F52">
        <v>1</v>
      </c>
      <c r="G52" s="1">
        <v>39.6875</v>
      </c>
      <c r="H52" t="s">
        <v>9</v>
      </c>
    </row>
    <row r="53" spans="1:8" x14ac:dyDescent="0.2">
      <c r="A53">
        <v>0</v>
      </c>
      <c r="B53">
        <v>3</v>
      </c>
      <c r="C53" t="s">
        <v>8</v>
      </c>
      <c r="D53">
        <v>21</v>
      </c>
      <c r="E53">
        <v>0</v>
      </c>
      <c r="F53">
        <v>0</v>
      </c>
      <c r="G53" s="1">
        <v>7.8</v>
      </c>
      <c r="H53" t="s">
        <v>9</v>
      </c>
    </row>
    <row r="54" spans="1:8" x14ac:dyDescent="0.2">
      <c r="A54">
        <v>1</v>
      </c>
      <c r="B54">
        <v>1</v>
      </c>
      <c r="C54" t="s">
        <v>10</v>
      </c>
      <c r="D54">
        <v>49</v>
      </c>
      <c r="E54">
        <v>1</v>
      </c>
      <c r="F54">
        <v>0</v>
      </c>
      <c r="G54" s="1">
        <v>76.729200000000006</v>
      </c>
      <c r="H54" t="s">
        <v>11</v>
      </c>
    </row>
    <row r="55" spans="1:8" x14ac:dyDescent="0.2">
      <c r="A55">
        <v>1</v>
      </c>
      <c r="B55">
        <v>2</v>
      </c>
      <c r="C55" t="s">
        <v>10</v>
      </c>
      <c r="D55">
        <v>29</v>
      </c>
      <c r="E55">
        <v>1</v>
      </c>
      <c r="F55">
        <v>0</v>
      </c>
      <c r="G55" s="1">
        <v>26</v>
      </c>
      <c r="H55" t="s">
        <v>9</v>
      </c>
    </row>
    <row r="56" spans="1:8" x14ac:dyDescent="0.2">
      <c r="A56">
        <v>0</v>
      </c>
      <c r="B56">
        <v>1</v>
      </c>
      <c r="C56" t="s">
        <v>8</v>
      </c>
      <c r="D56">
        <v>65</v>
      </c>
      <c r="E56">
        <v>0</v>
      </c>
      <c r="F56">
        <v>1</v>
      </c>
      <c r="G56" s="1">
        <v>61.979199999999999</v>
      </c>
      <c r="H56" t="s">
        <v>11</v>
      </c>
    </row>
    <row r="57" spans="1:8" hidden="1" x14ac:dyDescent="0.2">
      <c r="A57">
        <v>1</v>
      </c>
      <c r="B57">
        <v>1</v>
      </c>
      <c r="C57" t="s">
        <v>8</v>
      </c>
      <c r="E57">
        <v>0</v>
      </c>
      <c r="F57">
        <v>0</v>
      </c>
      <c r="G57" s="1">
        <v>35.5</v>
      </c>
      <c r="H57" t="s">
        <v>9</v>
      </c>
    </row>
    <row r="58" spans="1:8" x14ac:dyDescent="0.2">
      <c r="A58">
        <v>1</v>
      </c>
      <c r="B58">
        <v>2</v>
      </c>
      <c r="C58" t="s">
        <v>10</v>
      </c>
      <c r="D58">
        <v>21</v>
      </c>
      <c r="E58">
        <v>0</v>
      </c>
      <c r="F58">
        <v>0</v>
      </c>
      <c r="G58" s="1">
        <v>10.5</v>
      </c>
      <c r="H58" t="s">
        <v>9</v>
      </c>
    </row>
    <row r="59" spans="1:8" x14ac:dyDescent="0.2">
      <c r="A59">
        <v>0</v>
      </c>
      <c r="B59">
        <v>3</v>
      </c>
      <c r="C59" t="s">
        <v>8</v>
      </c>
      <c r="D59">
        <v>28.5</v>
      </c>
      <c r="E59">
        <v>0</v>
      </c>
      <c r="F59">
        <v>0</v>
      </c>
      <c r="G59" s="1">
        <v>7.2291999999999996</v>
      </c>
      <c r="H59" t="s">
        <v>11</v>
      </c>
    </row>
    <row r="60" spans="1:8" x14ac:dyDescent="0.2">
      <c r="A60">
        <v>1</v>
      </c>
      <c r="B60">
        <v>2</v>
      </c>
      <c r="C60" t="s">
        <v>10</v>
      </c>
      <c r="D60">
        <v>5</v>
      </c>
      <c r="E60">
        <v>1</v>
      </c>
      <c r="F60">
        <v>2</v>
      </c>
      <c r="G60" s="1">
        <v>27.75</v>
      </c>
      <c r="H60" t="s">
        <v>9</v>
      </c>
    </row>
    <row r="61" spans="1:8" x14ac:dyDescent="0.2">
      <c r="A61">
        <v>0</v>
      </c>
      <c r="B61">
        <v>3</v>
      </c>
      <c r="C61" t="s">
        <v>8</v>
      </c>
      <c r="D61">
        <v>11</v>
      </c>
      <c r="E61">
        <v>5</v>
      </c>
      <c r="F61">
        <v>2</v>
      </c>
      <c r="G61" s="1">
        <v>46.9</v>
      </c>
      <c r="H61" t="s">
        <v>9</v>
      </c>
    </row>
    <row r="62" spans="1:8" x14ac:dyDescent="0.2">
      <c r="A62">
        <v>0</v>
      </c>
      <c r="B62">
        <v>3</v>
      </c>
      <c r="C62" t="s">
        <v>8</v>
      </c>
      <c r="D62">
        <v>22</v>
      </c>
      <c r="E62">
        <v>0</v>
      </c>
      <c r="F62">
        <v>0</v>
      </c>
      <c r="G62" s="1">
        <v>7.2291999999999996</v>
      </c>
      <c r="H62" t="s">
        <v>11</v>
      </c>
    </row>
    <row r="63" spans="1:8" hidden="1" x14ac:dyDescent="0.2">
      <c r="A63">
        <v>1</v>
      </c>
      <c r="B63">
        <v>1</v>
      </c>
      <c r="C63" t="s">
        <v>10</v>
      </c>
      <c r="D63">
        <v>38</v>
      </c>
      <c r="E63">
        <v>0</v>
      </c>
      <c r="F63">
        <v>0</v>
      </c>
      <c r="G63" s="1">
        <v>80</v>
      </c>
    </row>
    <row r="64" spans="1:8" x14ac:dyDescent="0.2">
      <c r="A64">
        <v>0</v>
      </c>
      <c r="B64">
        <v>1</v>
      </c>
      <c r="C64" t="s">
        <v>8</v>
      </c>
      <c r="D64">
        <v>45</v>
      </c>
      <c r="E64">
        <v>1</v>
      </c>
      <c r="F64">
        <v>0</v>
      </c>
      <c r="G64" s="1">
        <v>83.474999999999994</v>
      </c>
      <c r="H64" t="s">
        <v>9</v>
      </c>
    </row>
    <row r="65" spans="1:8" x14ac:dyDescent="0.2">
      <c r="A65">
        <v>0</v>
      </c>
      <c r="B65">
        <v>3</v>
      </c>
      <c r="C65" t="s">
        <v>8</v>
      </c>
      <c r="D65">
        <v>4</v>
      </c>
      <c r="E65">
        <v>3</v>
      </c>
      <c r="F65">
        <v>2</v>
      </c>
      <c r="G65" s="1">
        <v>27.9</v>
      </c>
      <c r="H65" t="s">
        <v>9</v>
      </c>
    </row>
    <row r="66" spans="1:8" hidden="1" x14ac:dyDescent="0.2">
      <c r="A66">
        <v>0</v>
      </c>
      <c r="B66">
        <v>1</v>
      </c>
      <c r="C66" t="s">
        <v>8</v>
      </c>
      <c r="E66">
        <v>0</v>
      </c>
      <c r="F66">
        <v>0</v>
      </c>
      <c r="G66" s="1">
        <v>27.720800000000001</v>
      </c>
      <c r="H66" t="s">
        <v>11</v>
      </c>
    </row>
    <row r="67" spans="1:8" hidden="1" x14ac:dyDescent="0.2">
      <c r="A67">
        <v>1</v>
      </c>
      <c r="B67">
        <v>3</v>
      </c>
      <c r="C67" t="s">
        <v>8</v>
      </c>
      <c r="E67">
        <v>1</v>
      </c>
      <c r="F67">
        <v>1</v>
      </c>
      <c r="G67" s="1">
        <v>15.245799999999999</v>
      </c>
      <c r="H67" t="s">
        <v>11</v>
      </c>
    </row>
    <row r="68" spans="1:8" x14ac:dyDescent="0.2">
      <c r="A68">
        <v>1</v>
      </c>
      <c r="B68">
        <v>2</v>
      </c>
      <c r="C68" t="s">
        <v>10</v>
      </c>
      <c r="D68">
        <v>29</v>
      </c>
      <c r="E68">
        <v>0</v>
      </c>
      <c r="F68">
        <v>0</v>
      </c>
      <c r="G68" s="1">
        <v>10.5</v>
      </c>
      <c r="H68" t="s">
        <v>9</v>
      </c>
    </row>
    <row r="69" spans="1:8" x14ac:dyDescent="0.2">
      <c r="A69">
        <v>0</v>
      </c>
      <c r="B69">
        <v>3</v>
      </c>
      <c r="C69" t="s">
        <v>8</v>
      </c>
      <c r="D69">
        <v>19</v>
      </c>
      <c r="E69">
        <v>0</v>
      </c>
      <c r="F69">
        <v>0</v>
      </c>
      <c r="G69" s="1">
        <v>8.1583000000000006</v>
      </c>
      <c r="H69" t="s">
        <v>9</v>
      </c>
    </row>
    <row r="70" spans="1:8" x14ac:dyDescent="0.2">
      <c r="A70">
        <v>1</v>
      </c>
      <c r="B70">
        <v>3</v>
      </c>
      <c r="C70" t="s">
        <v>10</v>
      </c>
      <c r="D70">
        <v>17</v>
      </c>
      <c r="E70">
        <v>4</v>
      </c>
      <c r="F70">
        <v>2</v>
      </c>
      <c r="G70" s="1">
        <v>7.9249999999999998</v>
      </c>
      <c r="H70" t="s">
        <v>9</v>
      </c>
    </row>
    <row r="71" spans="1:8" x14ac:dyDescent="0.2">
      <c r="A71">
        <v>0</v>
      </c>
      <c r="B71">
        <v>3</v>
      </c>
      <c r="C71" t="s">
        <v>8</v>
      </c>
      <c r="D71">
        <v>26</v>
      </c>
      <c r="E71">
        <v>2</v>
      </c>
      <c r="F71">
        <v>0</v>
      </c>
      <c r="G71" s="1">
        <v>8.6624999999999996</v>
      </c>
      <c r="H71" t="s">
        <v>9</v>
      </c>
    </row>
    <row r="72" spans="1:8" x14ac:dyDescent="0.2">
      <c r="A72">
        <v>0</v>
      </c>
      <c r="B72">
        <v>2</v>
      </c>
      <c r="C72" t="s">
        <v>8</v>
      </c>
      <c r="D72">
        <v>32</v>
      </c>
      <c r="E72">
        <v>0</v>
      </c>
      <c r="F72">
        <v>0</v>
      </c>
      <c r="G72" s="1">
        <v>10.5</v>
      </c>
      <c r="H72" t="s">
        <v>9</v>
      </c>
    </row>
    <row r="73" spans="1:8" x14ac:dyDescent="0.2">
      <c r="A73">
        <v>0</v>
      </c>
      <c r="B73">
        <v>3</v>
      </c>
      <c r="C73" t="s">
        <v>10</v>
      </c>
      <c r="D73">
        <v>16</v>
      </c>
      <c r="E73">
        <v>5</v>
      </c>
      <c r="F73">
        <v>2</v>
      </c>
      <c r="G73" s="1">
        <v>46.9</v>
      </c>
      <c r="H73" t="s">
        <v>9</v>
      </c>
    </row>
    <row r="74" spans="1:8" x14ac:dyDescent="0.2">
      <c r="A74">
        <v>0</v>
      </c>
      <c r="B74">
        <v>2</v>
      </c>
      <c r="C74" t="s">
        <v>8</v>
      </c>
      <c r="D74">
        <v>21</v>
      </c>
      <c r="E74">
        <v>0</v>
      </c>
      <c r="F74">
        <v>0</v>
      </c>
      <c r="G74" s="1">
        <v>73.5</v>
      </c>
      <c r="H74" t="s">
        <v>9</v>
      </c>
    </row>
    <row r="75" spans="1:8" x14ac:dyDescent="0.2">
      <c r="A75">
        <v>0</v>
      </c>
      <c r="B75">
        <v>3</v>
      </c>
      <c r="C75" t="s">
        <v>8</v>
      </c>
      <c r="D75">
        <v>26</v>
      </c>
      <c r="E75">
        <v>1</v>
      </c>
      <c r="F75">
        <v>0</v>
      </c>
      <c r="G75" s="1">
        <v>14.4542</v>
      </c>
      <c r="H75" t="s">
        <v>11</v>
      </c>
    </row>
    <row r="76" spans="1:8" x14ac:dyDescent="0.2">
      <c r="A76">
        <v>1</v>
      </c>
      <c r="B76">
        <v>3</v>
      </c>
      <c r="C76" t="s">
        <v>8</v>
      </c>
      <c r="D76">
        <v>32</v>
      </c>
      <c r="E76">
        <v>0</v>
      </c>
      <c r="F76">
        <v>0</v>
      </c>
      <c r="G76" s="1">
        <v>56.495800000000003</v>
      </c>
      <c r="H76" t="s">
        <v>9</v>
      </c>
    </row>
    <row r="77" spans="1:8" x14ac:dyDescent="0.2">
      <c r="A77">
        <v>0</v>
      </c>
      <c r="B77">
        <v>3</v>
      </c>
      <c r="C77" t="s">
        <v>8</v>
      </c>
      <c r="D77">
        <v>25</v>
      </c>
      <c r="E77">
        <v>0</v>
      </c>
      <c r="F77">
        <v>0</v>
      </c>
      <c r="G77" s="1">
        <v>7.65</v>
      </c>
      <c r="H77" t="s">
        <v>9</v>
      </c>
    </row>
    <row r="78" spans="1:8" hidden="1" x14ac:dyDescent="0.2">
      <c r="A78">
        <v>0</v>
      </c>
      <c r="B78">
        <v>3</v>
      </c>
      <c r="C78" t="s">
        <v>8</v>
      </c>
      <c r="E78">
        <v>0</v>
      </c>
      <c r="F78">
        <v>0</v>
      </c>
      <c r="G78" s="1">
        <v>7.8958000000000004</v>
      </c>
      <c r="H78" t="s">
        <v>9</v>
      </c>
    </row>
    <row r="79" spans="1:8" hidden="1" x14ac:dyDescent="0.2">
      <c r="A79">
        <v>0</v>
      </c>
      <c r="B79">
        <v>3</v>
      </c>
      <c r="C79" t="s">
        <v>8</v>
      </c>
      <c r="E79">
        <v>0</v>
      </c>
      <c r="F79">
        <v>0</v>
      </c>
      <c r="G79" s="1">
        <v>8.0500000000000007</v>
      </c>
      <c r="H79" t="s">
        <v>9</v>
      </c>
    </row>
    <row r="80" spans="1:8" x14ac:dyDescent="0.2">
      <c r="A80">
        <v>1</v>
      </c>
      <c r="B80">
        <v>2</v>
      </c>
      <c r="C80" t="s">
        <v>8</v>
      </c>
      <c r="D80">
        <v>0.83</v>
      </c>
      <c r="E80">
        <v>0</v>
      </c>
      <c r="F80">
        <v>2</v>
      </c>
      <c r="G80" s="1">
        <v>29</v>
      </c>
      <c r="H80" t="s">
        <v>9</v>
      </c>
    </row>
    <row r="81" spans="1:8" x14ac:dyDescent="0.2">
      <c r="A81">
        <v>1</v>
      </c>
      <c r="B81">
        <v>3</v>
      </c>
      <c r="C81" t="s">
        <v>10</v>
      </c>
      <c r="D81">
        <v>30</v>
      </c>
      <c r="E81">
        <v>0</v>
      </c>
      <c r="F81">
        <v>0</v>
      </c>
      <c r="G81" s="1">
        <v>12.475</v>
      </c>
      <c r="H81" t="s">
        <v>9</v>
      </c>
    </row>
    <row r="82" spans="1:8" x14ac:dyDescent="0.2">
      <c r="A82">
        <v>0</v>
      </c>
      <c r="B82">
        <v>3</v>
      </c>
      <c r="C82" t="s">
        <v>8</v>
      </c>
      <c r="D82">
        <v>22</v>
      </c>
      <c r="E82">
        <v>0</v>
      </c>
      <c r="F82">
        <v>0</v>
      </c>
      <c r="G82" s="1">
        <v>9</v>
      </c>
      <c r="H82" t="s">
        <v>9</v>
      </c>
    </row>
    <row r="83" spans="1:8" x14ac:dyDescent="0.2">
      <c r="A83">
        <v>1</v>
      </c>
      <c r="B83">
        <v>3</v>
      </c>
      <c r="C83" t="s">
        <v>8</v>
      </c>
      <c r="D83">
        <v>29</v>
      </c>
      <c r="E83">
        <v>0</v>
      </c>
      <c r="F83">
        <v>0</v>
      </c>
      <c r="G83" s="1">
        <v>9.5</v>
      </c>
      <c r="H83" t="s">
        <v>9</v>
      </c>
    </row>
    <row r="84" spans="1:8" hidden="1" x14ac:dyDescent="0.2">
      <c r="A84">
        <v>1</v>
      </c>
      <c r="B84">
        <v>3</v>
      </c>
      <c r="C84" t="s">
        <v>10</v>
      </c>
      <c r="E84">
        <v>0</v>
      </c>
      <c r="F84">
        <v>0</v>
      </c>
      <c r="G84" s="1">
        <v>7.7874999999999996</v>
      </c>
      <c r="H84" t="s">
        <v>12</v>
      </c>
    </row>
    <row r="85" spans="1:8" x14ac:dyDescent="0.2">
      <c r="A85">
        <v>0</v>
      </c>
      <c r="B85">
        <v>1</v>
      </c>
      <c r="C85" t="s">
        <v>8</v>
      </c>
      <c r="D85">
        <v>28</v>
      </c>
      <c r="E85">
        <v>0</v>
      </c>
      <c r="F85">
        <v>0</v>
      </c>
      <c r="G85" s="1">
        <v>47.1</v>
      </c>
      <c r="H85" t="s">
        <v>9</v>
      </c>
    </row>
    <row r="86" spans="1:8" x14ac:dyDescent="0.2">
      <c r="A86">
        <v>1</v>
      </c>
      <c r="B86">
        <v>2</v>
      </c>
      <c r="C86" t="s">
        <v>10</v>
      </c>
      <c r="D86">
        <v>17</v>
      </c>
      <c r="E86">
        <v>0</v>
      </c>
      <c r="F86">
        <v>0</v>
      </c>
      <c r="G86" s="1">
        <v>10.5</v>
      </c>
      <c r="H86" t="s">
        <v>9</v>
      </c>
    </row>
    <row r="87" spans="1:8" x14ac:dyDescent="0.2">
      <c r="A87">
        <v>1</v>
      </c>
      <c r="B87">
        <v>3</v>
      </c>
      <c r="C87" t="s">
        <v>10</v>
      </c>
      <c r="D87">
        <v>33</v>
      </c>
      <c r="E87">
        <v>3</v>
      </c>
      <c r="F87">
        <v>0</v>
      </c>
      <c r="G87" s="1">
        <v>15.85</v>
      </c>
      <c r="H87" t="s">
        <v>9</v>
      </c>
    </row>
    <row r="88" spans="1:8" x14ac:dyDescent="0.2">
      <c r="A88">
        <v>0</v>
      </c>
      <c r="B88">
        <v>3</v>
      </c>
      <c r="C88" t="s">
        <v>8</v>
      </c>
      <c r="D88">
        <v>16</v>
      </c>
      <c r="E88">
        <v>1</v>
      </c>
      <c r="F88">
        <v>3</v>
      </c>
      <c r="G88" s="1">
        <v>34.375</v>
      </c>
      <c r="H88" t="s">
        <v>9</v>
      </c>
    </row>
    <row r="89" spans="1:8" hidden="1" x14ac:dyDescent="0.2">
      <c r="A89">
        <v>0</v>
      </c>
      <c r="B89">
        <v>3</v>
      </c>
      <c r="C89" t="s">
        <v>8</v>
      </c>
      <c r="E89">
        <v>0</v>
      </c>
      <c r="F89">
        <v>0</v>
      </c>
      <c r="G89" s="1">
        <v>8.0500000000000007</v>
      </c>
      <c r="H89" t="s">
        <v>9</v>
      </c>
    </row>
    <row r="90" spans="1:8" x14ac:dyDescent="0.2">
      <c r="A90">
        <v>1</v>
      </c>
      <c r="B90">
        <v>1</v>
      </c>
      <c r="C90" t="s">
        <v>10</v>
      </c>
      <c r="D90">
        <v>23</v>
      </c>
      <c r="E90">
        <v>3</v>
      </c>
      <c r="F90">
        <v>2</v>
      </c>
      <c r="G90" s="1">
        <v>263</v>
      </c>
      <c r="H90" t="s">
        <v>9</v>
      </c>
    </row>
    <row r="91" spans="1:8" x14ac:dyDescent="0.2">
      <c r="A91">
        <v>0</v>
      </c>
      <c r="B91">
        <v>3</v>
      </c>
      <c r="C91" t="s">
        <v>8</v>
      </c>
      <c r="D91">
        <v>24</v>
      </c>
      <c r="E91">
        <v>0</v>
      </c>
      <c r="F91">
        <v>0</v>
      </c>
      <c r="G91" s="1">
        <v>8.0500000000000007</v>
      </c>
      <c r="H91" t="s">
        <v>9</v>
      </c>
    </row>
    <row r="92" spans="1:8" x14ac:dyDescent="0.2">
      <c r="A92">
        <v>0</v>
      </c>
      <c r="B92">
        <v>3</v>
      </c>
      <c r="C92" t="s">
        <v>8</v>
      </c>
      <c r="D92">
        <v>29</v>
      </c>
      <c r="E92">
        <v>0</v>
      </c>
      <c r="F92">
        <v>0</v>
      </c>
      <c r="G92" s="1">
        <v>8.0500000000000007</v>
      </c>
      <c r="H92" t="s">
        <v>9</v>
      </c>
    </row>
    <row r="93" spans="1:8" x14ac:dyDescent="0.2">
      <c r="A93">
        <v>0</v>
      </c>
      <c r="B93">
        <v>3</v>
      </c>
      <c r="C93" t="s">
        <v>8</v>
      </c>
      <c r="D93">
        <v>20</v>
      </c>
      <c r="E93">
        <v>0</v>
      </c>
      <c r="F93">
        <v>0</v>
      </c>
      <c r="G93" s="1">
        <v>7.8541999999999996</v>
      </c>
      <c r="H93" t="s">
        <v>9</v>
      </c>
    </row>
    <row r="94" spans="1:8" x14ac:dyDescent="0.2">
      <c r="A94">
        <v>0</v>
      </c>
      <c r="B94">
        <v>1</v>
      </c>
      <c r="C94" t="s">
        <v>8</v>
      </c>
      <c r="D94">
        <v>46</v>
      </c>
      <c r="E94">
        <v>1</v>
      </c>
      <c r="F94">
        <v>0</v>
      </c>
      <c r="G94" s="1">
        <v>61.174999999999997</v>
      </c>
      <c r="H94" t="s">
        <v>9</v>
      </c>
    </row>
    <row r="95" spans="1:8" x14ac:dyDescent="0.2">
      <c r="A95">
        <v>0</v>
      </c>
      <c r="B95">
        <v>3</v>
      </c>
      <c r="C95" t="s">
        <v>8</v>
      </c>
      <c r="D95">
        <v>26</v>
      </c>
      <c r="E95">
        <v>1</v>
      </c>
      <c r="F95">
        <v>2</v>
      </c>
      <c r="G95" s="1">
        <v>20.574999999999999</v>
      </c>
      <c r="H95" t="s">
        <v>9</v>
      </c>
    </row>
    <row r="96" spans="1:8" x14ac:dyDescent="0.2">
      <c r="A96">
        <v>0</v>
      </c>
      <c r="B96">
        <v>3</v>
      </c>
      <c r="C96" t="s">
        <v>8</v>
      </c>
      <c r="D96">
        <v>59</v>
      </c>
      <c r="E96">
        <v>0</v>
      </c>
      <c r="F96">
        <v>0</v>
      </c>
      <c r="G96" s="1">
        <v>7.25</v>
      </c>
      <c r="H96" t="s">
        <v>9</v>
      </c>
    </row>
    <row r="97" spans="1:8" hidden="1" x14ac:dyDescent="0.2">
      <c r="A97">
        <v>0</v>
      </c>
      <c r="B97">
        <v>3</v>
      </c>
      <c r="C97" t="s">
        <v>8</v>
      </c>
      <c r="E97">
        <v>0</v>
      </c>
      <c r="F97">
        <v>0</v>
      </c>
      <c r="G97" s="1">
        <v>8.0500000000000007</v>
      </c>
      <c r="H97" t="s">
        <v>9</v>
      </c>
    </row>
    <row r="98" spans="1:8" x14ac:dyDescent="0.2">
      <c r="A98">
        <v>0</v>
      </c>
      <c r="B98">
        <v>1</v>
      </c>
      <c r="C98" t="s">
        <v>8</v>
      </c>
      <c r="D98">
        <v>71</v>
      </c>
      <c r="E98">
        <v>0</v>
      </c>
      <c r="F98">
        <v>0</v>
      </c>
      <c r="G98" s="1">
        <v>34.654200000000003</v>
      </c>
      <c r="H98" t="s">
        <v>11</v>
      </c>
    </row>
    <row r="99" spans="1:8" x14ac:dyDescent="0.2">
      <c r="A99">
        <v>1</v>
      </c>
      <c r="B99">
        <v>1</v>
      </c>
      <c r="C99" t="s">
        <v>8</v>
      </c>
      <c r="D99">
        <v>23</v>
      </c>
      <c r="E99">
        <v>0</v>
      </c>
      <c r="F99">
        <v>1</v>
      </c>
      <c r="G99" s="1">
        <v>63.3583</v>
      </c>
      <c r="H99" t="s">
        <v>11</v>
      </c>
    </row>
    <row r="100" spans="1:8" x14ac:dyDescent="0.2">
      <c r="A100">
        <v>1</v>
      </c>
      <c r="B100">
        <v>2</v>
      </c>
      <c r="C100" t="s">
        <v>10</v>
      </c>
      <c r="D100">
        <v>34</v>
      </c>
      <c r="E100">
        <v>0</v>
      </c>
      <c r="F100">
        <v>1</v>
      </c>
      <c r="G100" s="1">
        <v>23</v>
      </c>
      <c r="H100" t="s">
        <v>9</v>
      </c>
    </row>
    <row r="101" spans="1:8" x14ac:dyDescent="0.2">
      <c r="A101">
        <v>0</v>
      </c>
      <c r="B101">
        <v>2</v>
      </c>
      <c r="C101" t="s">
        <v>8</v>
      </c>
      <c r="D101">
        <v>34</v>
      </c>
      <c r="E101">
        <v>1</v>
      </c>
      <c r="F101">
        <v>0</v>
      </c>
      <c r="G101" s="1">
        <v>26</v>
      </c>
      <c r="H101" t="s">
        <v>9</v>
      </c>
    </row>
    <row r="102" spans="1:8" x14ac:dyDescent="0.2">
      <c r="A102">
        <v>0</v>
      </c>
      <c r="B102">
        <v>3</v>
      </c>
      <c r="C102" t="s">
        <v>10</v>
      </c>
      <c r="D102">
        <v>28</v>
      </c>
      <c r="E102">
        <v>0</v>
      </c>
      <c r="F102">
        <v>0</v>
      </c>
      <c r="G102" s="1">
        <v>7.8958000000000004</v>
      </c>
      <c r="H102" t="s">
        <v>9</v>
      </c>
    </row>
    <row r="103" spans="1:8" hidden="1" x14ac:dyDescent="0.2">
      <c r="A103">
        <v>0</v>
      </c>
      <c r="B103">
        <v>3</v>
      </c>
      <c r="C103" t="s">
        <v>8</v>
      </c>
      <c r="E103">
        <v>0</v>
      </c>
      <c r="F103">
        <v>0</v>
      </c>
      <c r="G103" s="1">
        <v>7.8958000000000004</v>
      </c>
      <c r="H103" t="s">
        <v>9</v>
      </c>
    </row>
    <row r="104" spans="1:8" x14ac:dyDescent="0.2">
      <c r="A104">
        <v>0</v>
      </c>
      <c r="B104">
        <v>1</v>
      </c>
      <c r="C104" t="s">
        <v>8</v>
      </c>
      <c r="D104">
        <v>21</v>
      </c>
      <c r="E104">
        <v>0</v>
      </c>
      <c r="F104">
        <v>1</v>
      </c>
      <c r="G104" s="1">
        <v>77.287499999999994</v>
      </c>
      <c r="H104" t="s">
        <v>9</v>
      </c>
    </row>
    <row r="105" spans="1:8" x14ac:dyDescent="0.2">
      <c r="A105">
        <v>0</v>
      </c>
      <c r="B105">
        <v>3</v>
      </c>
      <c r="C105" t="s">
        <v>8</v>
      </c>
      <c r="D105">
        <v>33</v>
      </c>
      <c r="E105">
        <v>0</v>
      </c>
      <c r="F105">
        <v>0</v>
      </c>
      <c r="G105" s="1">
        <v>8.6541999999999994</v>
      </c>
      <c r="H105" t="s">
        <v>9</v>
      </c>
    </row>
    <row r="106" spans="1:8" x14ac:dyDescent="0.2">
      <c r="A106">
        <v>0</v>
      </c>
      <c r="B106">
        <v>3</v>
      </c>
      <c r="C106" t="s">
        <v>8</v>
      </c>
      <c r="D106">
        <v>37</v>
      </c>
      <c r="E106">
        <v>2</v>
      </c>
      <c r="F106">
        <v>0</v>
      </c>
      <c r="G106" s="1">
        <v>7.9249999999999998</v>
      </c>
      <c r="H106" t="s">
        <v>9</v>
      </c>
    </row>
    <row r="107" spans="1:8" x14ac:dyDescent="0.2">
      <c r="A107">
        <v>0</v>
      </c>
      <c r="B107">
        <v>3</v>
      </c>
      <c r="C107" t="s">
        <v>8</v>
      </c>
      <c r="D107">
        <v>28</v>
      </c>
      <c r="E107">
        <v>0</v>
      </c>
      <c r="F107">
        <v>0</v>
      </c>
      <c r="G107" s="1">
        <v>7.8958000000000004</v>
      </c>
      <c r="H107" t="s">
        <v>9</v>
      </c>
    </row>
    <row r="108" spans="1:8" x14ac:dyDescent="0.2">
      <c r="A108">
        <v>1</v>
      </c>
      <c r="B108">
        <v>3</v>
      </c>
      <c r="C108" t="s">
        <v>10</v>
      </c>
      <c r="D108">
        <v>21</v>
      </c>
      <c r="E108">
        <v>0</v>
      </c>
      <c r="F108">
        <v>0</v>
      </c>
      <c r="G108" s="1">
        <v>7.65</v>
      </c>
      <c r="H108" t="s">
        <v>9</v>
      </c>
    </row>
    <row r="109" spans="1:8" hidden="1" x14ac:dyDescent="0.2">
      <c r="A109">
        <v>1</v>
      </c>
      <c r="B109">
        <v>3</v>
      </c>
      <c r="C109" t="s">
        <v>8</v>
      </c>
      <c r="E109">
        <v>0</v>
      </c>
      <c r="F109">
        <v>0</v>
      </c>
      <c r="G109" s="1">
        <v>7.7750000000000004</v>
      </c>
      <c r="H109" t="s">
        <v>9</v>
      </c>
    </row>
    <row r="110" spans="1:8" x14ac:dyDescent="0.2">
      <c r="A110">
        <v>0</v>
      </c>
      <c r="B110">
        <v>3</v>
      </c>
      <c r="C110" t="s">
        <v>8</v>
      </c>
      <c r="D110">
        <v>38</v>
      </c>
      <c r="E110">
        <v>0</v>
      </c>
      <c r="F110">
        <v>0</v>
      </c>
      <c r="G110" s="1">
        <v>7.8958000000000004</v>
      </c>
      <c r="H110" t="s">
        <v>9</v>
      </c>
    </row>
    <row r="111" spans="1:8" hidden="1" x14ac:dyDescent="0.2">
      <c r="A111">
        <v>1</v>
      </c>
      <c r="B111">
        <v>3</v>
      </c>
      <c r="C111" t="s">
        <v>10</v>
      </c>
      <c r="E111">
        <v>1</v>
      </c>
      <c r="F111">
        <v>0</v>
      </c>
      <c r="G111" s="1">
        <v>24.15</v>
      </c>
      <c r="H111" t="s">
        <v>12</v>
      </c>
    </row>
    <row r="112" spans="1:8" x14ac:dyDescent="0.2">
      <c r="A112">
        <v>0</v>
      </c>
      <c r="B112">
        <v>1</v>
      </c>
      <c r="C112" t="s">
        <v>8</v>
      </c>
      <c r="D112">
        <v>47</v>
      </c>
      <c r="E112">
        <v>0</v>
      </c>
      <c r="F112">
        <v>0</v>
      </c>
      <c r="G112" s="1">
        <v>52</v>
      </c>
      <c r="H112" t="s">
        <v>9</v>
      </c>
    </row>
    <row r="113" spans="1:8" x14ac:dyDescent="0.2">
      <c r="A113">
        <v>0</v>
      </c>
      <c r="B113">
        <v>3</v>
      </c>
      <c r="C113" t="s">
        <v>10</v>
      </c>
      <c r="D113">
        <v>14.5</v>
      </c>
      <c r="E113">
        <v>1</v>
      </c>
      <c r="F113">
        <v>0</v>
      </c>
      <c r="G113" s="1">
        <v>14.4542</v>
      </c>
      <c r="H113" t="s">
        <v>11</v>
      </c>
    </row>
    <row r="114" spans="1:8" x14ac:dyDescent="0.2">
      <c r="A114">
        <v>0</v>
      </c>
      <c r="B114">
        <v>3</v>
      </c>
      <c r="C114" t="s">
        <v>8</v>
      </c>
      <c r="D114">
        <v>22</v>
      </c>
      <c r="E114">
        <v>0</v>
      </c>
      <c r="F114">
        <v>0</v>
      </c>
      <c r="G114" s="1">
        <v>8.0500000000000007</v>
      </c>
      <c r="H114" t="s">
        <v>9</v>
      </c>
    </row>
    <row r="115" spans="1:8" x14ac:dyDescent="0.2">
      <c r="A115">
        <v>0</v>
      </c>
      <c r="B115">
        <v>3</v>
      </c>
      <c r="C115" t="s">
        <v>10</v>
      </c>
      <c r="D115">
        <v>20</v>
      </c>
      <c r="E115">
        <v>1</v>
      </c>
      <c r="F115">
        <v>0</v>
      </c>
      <c r="G115" s="1">
        <v>9.8249999999999993</v>
      </c>
      <c r="H115" t="s">
        <v>9</v>
      </c>
    </row>
    <row r="116" spans="1:8" x14ac:dyDescent="0.2">
      <c r="A116">
        <v>0</v>
      </c>
      <c r="B116">
        <v>3</v>
      </c>
      <c r="C116" t="s">
        <v>10</v>
      </c>
      <c r="D116">
        <v>17</v>
      </c>
      <c r="E116">
        <v>0</v>
      </c>
      <c r="F116">
        <v>0</v>
      </c>
      <c r="G116" s="1">
        <v>14.458299999999999</v>
      </c>
      <c r="H116" t="s">
        <v>11</v>
      </c>
    </row>
    <row r="117" spans="1:8" x14ac:dyDescent="0.2">
      <c r="A117">
        <v>0</v>
      </c>
      <c r="B117">
        <v>3</v>
      </c>
      <c r="C117" t="s">
        <v>8</v>
      </c>
      <c r="D117">
        <v>21</v>
      </c>
      <c r="E117">
        <v>0</v>
      </c>
      <c r="F117">
        <v>0</v>
      </c>
      <c r="G117" s="1">
        <v>7.9249999999999998</v>
      </c>
      <c r="H117" t="s">
        <v>9</v>
      </c>
    </row>
    <row r="118" spans="1:8" x14ac:dyDescent="0.2">
      <c r="A118">
        <v>0</v>
      </c>
      <c r="B118">
        <v>3</v>
      </c>
      <c r="C118" t="s">
        <v>8</v>
      </c>
      <c r="D118">
        <v>70.5</v>
      </c>
      <c r="E118">
        <v>0</v>
      </c>
      <c r="F118">
        <v>0</v>
      </c>
      <c r="G118" s="1">
        <v>7.75</v>
      </c>
      <c r="H118" t="s">
        <v>12</v>
      </c>
    </row>
    <row r="119" spans="1:8" x14ac:dyDescent="0.2">
      <c r="A119">
        <v>0</v>
      </c>
      <c r="B119">
        <v>2</v>
      </c>
      <c r="C119" t="s">
        <v>8</v>
      </c>
      <c r="D119">
        <v>29</v>
      </c>
      <c r="E119">
        <v>1</v>
      </c>
      <c r="F119">
        <v>0</v>
      </c>
      <c r="G119" s="1">
        <v>21</v>
      </c>
      <c r="H119" t="s">
        <v>9</v>
      </c>
    </row>
    <row r="120" spans="1:8" x14ac:dyDescent="0.2">
      <c r="A120">
        <v>0</v>
      </c>
      <c r="B120">
        <v>1</v>
      </c>
      <c r="C120" t="s">
        <v>8</v>
      </c>
      <c r="D120">
        <v>24</v>
      </c>
      <c r="E120">
        <v>0</v>
      </c>
      <c r="F120">
        <v>1</v>
      </c>
      <c r="G120" s="1">
        <v>247.52080000000001</v>
      </c>
      <c r="H120" t="s">
        <v>11</v>
      </c>
    </row>
    <row r="121" spans="1:8" x14ac:dyDescent="0.2">
      <c r="A121">
        <v>0</v>
      </c>
      <c r="B121">
        <v>3</v>
      </c>
      <c r="C121" t="s">
        <v>10</v>
      </c>
      <c r="D121">
        <v>2</v>
      </c>
      <c r="E121">
        <v>4</v>
      </c>
      <c r="F121">
        <v>2</v>
      </c>
      <c r="G121" s="1">
        <v>31.274999999999999</v>
      </c>
      <c r="H121" t="s">
        <v>9</v>
      </c>
    </row>
    <row r="122" spans="1:8" x14ac:dyDescent="0.2">
      <c r="A122">
        <v>0</v>
      </c>
      <c r="B122">
        <v>2</v>
      </c>
      <c r="C122" t="s">
        <v>8</v>
      </c>
      <c r="D122">
        <v>21</v>
      </c>
      <c r="E122">
        <v>2</v>
      </c>
      <c r="F122">
        <v>0</v>
      </c>
      <c r="G122" s="1">
        <v>73.5</v>
      </c>
      <c r="H122" t="s">
        <v>9</v>
      </c>
    </row>
    <row r="123" spans="1:8" hidden="1" x14ac:dyDescent="0.2">
      <c r="A123">
        <v>0</v>
      </c>
      <c r="B123">
        <v>3</v>
      </c>
      <c r="C123" t="s">
        <v>8</v>
      </c>
      <c r="E123">
        <v>0</v>
      </c>
      <c r="F123">
        <v>0</v>
      </c>
      <c r="G123" s="1">
        <v>8.0500000000000007</v>
      </c>
      <c r="H123" t="s">
        <v>9</v>
      </c>
    </row>
    <row r="124" spans="1:8" x14ac:dyDescent="0.2">
      <c r="A124">
        <v>0</v>
      </c>
      <c r="B124">
        <v>2</v>
      </c>
      <c r="C124" t="s">
        <v>8</v>
      </c>
      <c r="D124">
        <v>32.5</v>
      </c>
      <c r="E124">
        <v>1</v>
      </c>
      <c r="F124">
        <v>0</v>
      </c>
      <c r="G124" s="1">
        <v>30.070799999999998</v>
      </c>
      <c r="H124" t="s">
        <v>11</v>
      </c>
    </row>
    <row r="125" spans="1:8" x14ac:dyDescent="0.2">
      <c r="A125">
        <v>1</v>
      </c>
      <c r="B125">
        <v>2</v>
      </c>
      <c r="C125" t="s">
        <v>10</v>
      </c>
      <c r="D125">
        <v>32.5</v>
      </c>
      <c r="E125">
        <v>0</v>
      </c>
      <c r="F125">
        <v>0</v>
      </c>
      <c r="G125" s="1">
        <v>13</v>
      </c>
      <c r="H125" t="s">
        <v>9</v>
      </c>
    </row>
    <row r="126" spans="1:8" x14ac:dyDescent="0.2">
      <c r="A126">
        <v>0</v>
      </c>
      <c r="B126">
        <v>1</v>
      </c>
      <c r="C126" t="s">
        <v>8</v>
      </c>
      <c r="D126">
        <v>54</v>
      </c>
      <c r="E126">
        <v>0</v>
      </c>
      <c r="F126">
        <v>1</v>
      </c>
      <c r="G126" s="1">
        <v>77.287499999999994</v>
      </c>
      <c r="H126" t="s">
        <v>9</v>
      </c>
    </row>
    <row r="127" spans="1:8" x14ac:dyDescent="0.2">
      <c r="A127">
        <v>1</v>
      </c>
      <c r="B127">
        <v>3</v>
      </c>
      <c r="C127" t="s">
        <v>8</v>
      </c>
      <c r="D127">
        <v>12</v>
      </c>
      <c r="E127">
        <v>1</v>
      </c>
      <c r="F127">
        <v>0</v>
      </c>
      <c r="G127" s="1">
        <v>11.2417</v>
      </c>
      <c r="H127" t="s">
        <v>11</v>
      </c>
    </row>
    <row r="128" spans="1:8" hidden="1" x14ac:dyDescent="0.2">
      <c r="A128">
        <v>0</v>
      </c>
      <c r="B128">
        <v>3</v>
      </c>
      <c r="C128" t="s">
        <v>8</v>
      </c>
      <c r="E128">
        <v>0</v>
      </c>
      <c r="F128">
        <v>0</v>
      </c>
      <c r="G128" s="1">
        <v>7.75</v>
      </c>
      <c r="H128" t="s">
        <v>12</v>
      </c>
    </row>
    <row r="129" spans="1:8" x14ac:dyDescent="0.2">
      <c r="A129">
        <v>1</v>
      </c>
      <c r="B129">
        <v>3</v>
      </c>
      <c r="C129" t="s">
        <v>8</v>
      </c>
      <c r="D129">
        <v>24</v>
      </c>
      <c r="E129">
        <v>0</v>
      </c>
      <c r="F129">
        <v>0</v>
      </c>
      <c r="G129" s="1">
        <v>7.1417000000000002</v>
      </c>
      <c r="H129" t="s">
        <v>9</v>
      </c>
    </row>
    <row r="130" spans="1:8" hidden="1" x14ac:dyDescent="0.2">
      <c r="A130">
        <v>1</v>
      </c>
      <c r="B130">
        <v>3</v>
      </c>
      <c r="C130" t="s">
        <v>10</v>
      </c>
      <c r="E130">
        <v>1</v>
      </c>
      <c r="F130">
        <v>1</v>
      </c>
      <c r="G130" s="1">
        <v>22.3583</v>
      </c>
      <c r="H130" t="s">
        <v>11</v>
      </c>
    </row>
    <row r="131" spans="1:8" x14ac:dyDescent="0.2">
      <c r="A131">
        <v>0</v>
      </c>
      <c r="B131">
        <v>3</v>
      </c>
      <c r="C131" t="s">
        <v>8</v>
      </c>
      <c r="D131">
        <v>45</v>
      </c>
      <c r="E131">
        <v>0</v>
      </c>
      <c r="F131">
        <v>0</v>
      </c>
      <c r="G131" s="1">
        <v>6.9749999999999996</v>
      </c>
      <c r="H131" t="s">
        <v>9</v>
      </c>
    </row>
    <row r="132" spans="1:8" x14ac:dyDescent="0.2">
      <c r="A132">
        <v>0</v>
      </c>
      <c r="B132">
        <v>3</v>
      </c>
      <c r="C132" t="s">
        <v>8</v>
      </c>
      <c r="D132">
        <v>33</v>
      </c>
      <c r="E132">
        <v>0</v>
      </c>
      <c r="F132">
        <v>0</v>
      </c>
      <c r="G132" s="1">
        <v>7.8958000000000004</v>
      </c>
      <c r="H132" t="s">
        <v>11</v>
      </c>
    </row>
    <row r="133" spans="1:8" x14ac:dyDescent="0.2">
      <c r="A133">
        <v>0</v>
      </c>
      <c r="B133">
        <v>3</v>
      </c>
      <c r="C133" t="s">
        <v>8</v>
      </c>
      <c r="D133">
        <v>20</v>
      </c>
      <c r="E133">
        <v>0</v>
      </c>
      <c r="F133">
        <v>0</v>
      </c>
      <c r="G133" s="1">
        <v>7.05</v>
      </c>
      <c r="H133" t="s">
        <v>9</v>
      </c>
    </row>
    <row r="134" spans="1:8" x14ac:dyDescent="0.2">
      <c r="A134">
        <v>0</v>
      </c>
      <c r="B134">
        <v>3</v>
      </c>
      <c r="C134" t="s">
        <v>10</v>
      </c>
      <c r="D134">
        <v>47</v>
      </c>
      <c r="E134">
        <v>1</v>
      </c>
      <c r="F134">
        <v>0</v>
      </c>
      <c r="G134" s="1">
        <v>14.5</v>
      </c>
      <c r="H134" t="s">
        <v>9</v>
      </c>
    </row>
    <row r="135" spans="1:8" x14ac:dyDescent="0.2">
      <c r="A135">
        <v>1</v>
      </c>
      <c r="B135">
        <v>2</v>
      </c>
      <c r="C135" t="s">
        <v>10</v>
      </c>
      <c r="D135">
        <v>29</v>
      </c>
      <c r="E135">
        <v>1</v>
      </c>
      <c r="F135">
        <v>0</v>
      </c>
      <c r="G135" s="1">
        <v>26</v>
      </c>
      <c r="H135" t="s">
        <v>9</v>
      </c>
    </row>
    <row r="136" spans="1:8" x14ac:dyDescent="0.2">
      <c r="A136">
        <v>0</v>
      </c>
      <c r="B136">
        <v>2</v>
      </c>
      <c r="C136" t="s">
        <v>8</v>
      </c>
      <c r="D136">
        <v>25</v>
      </c>
      <c r="E136">
        <v>0</v>
      </c>
      <c r="F136">
        <v>0</v>
      </c>
      <c r="G136" s="1">
        <v>13</v>
      </c>
      <c r="H136" t="s">
        <v>9</v>
      </c>
    </row>
    <row r="137" spans="1:8" x14ac:dyDescent="0.2">
      <c r="A137">
        <v>0</v>
      </c>
      <c r="B137">
        <v>2</v>
      </c>
      <c r="C137" t="s">
        <v>8</v>
      </c>
      <c r="D137">
        <v>23</v>
      </c>
      <c r="E137">
        <v>0</v>
      </c>
      <c r="F137">
        <v>0</v>
      </c>
      <c r="G137" s="1">
        <v>15.0458</v>
      </c>
      <c r="H137" t="s">
        <v>11</v>
      </c>
    </row>
    <row r="138" spans="1:8" x14ac:dyDescent="0.2">
      <c r="A138">
        <v>1</v>
      </c>
      <c r="B138">
        <v>1</v>
      </c>
      <c r="C138" t="s">
        <v>10</v>
      </c>
      <c r="D138">
        <v>19</v>
      </c>
      <c r="E138">
        <v>0</v>
      </c>
      <c r="F138">
        <v>2</v>
      </c>
      <c r="G138" s="1">
        <v>26.283300000000001</v>
      </c>
      <c r="H138" t="s">
        <v>9</v>
      </c>
    </row>
    <row r="139" spans="1:8" x14ac:dyDescent="0.2">
      <c r="A139">
        <v>0</v>
      </c>
      <c r="B139">
        <v>1</v>
      </c>
      <c r="C139" t="s">
        <v>8</v>
      </c>
      <c r="D139">
        <v>37</v>
      </c>
      <c r="E139">
        <v>1</v>
      </c>
      <c r="F139">
        <v>0</v>
      </c>
      <c r="G139" s="1">
        <v>53.1</v>
      </c>
      <c r="H139" t="s">
        <v>9</v>
      </c>
    </row>
    <row r="140" spans="1:8" x14ac:dyDescent="0.2">
      <c r="A140">
        <v>0</v>
      </c>
      <c r="B140">
        <v>3</v>
      </c>
      <c r="C140" t="s">
        <v>8</v>
      </c>
      <c r="D140">
        <v>16</v>
      </c>
      <c r="E140">
        <v>0</v>
      </c>
      <c r="F140">
        <v>0</v>
      </c>
      <c r="G140" s="1">
        <v>9.2166999999999994</v>
      </c>
      <c r="H140" t="s">
        <v>9</v>
      </c>
    </row>
    <row r="141" spans="1:8" x14ac:dyDescent="0.2">
      <c r="A141">
        <v>0</v>
      </c>
      <c r="B141">
        <v>1</v>
      </c>
      <c r="C141" t="s">
        <v>8</v>
      </c>
      <c r="D141">
        <v>24</v>
      </c>
      <c r="E141">
        <v>0</v>
      </c>
      <c r="F141">
        <v>0</v>
      </c>
      <c r="G141" s="1">
        <v>79.2</v>
      </c>
      <c r="H141" t="s">
        <v>11</v>
      </c>
    </row>
    <row r="142" spans="1:8" hidden="1" x14ac:dyDescent="0.2">
      <c r="A142">
        <v>0</v>
      </c>
      <c r="B142">
        <v>3</v>
      </c>
      <c r="C142" t="s">
        <v>10</v>
      </c>
      <c r="E142">
        <v>0</v>
      </c>
      <c r="F142">
        <v>2</v>
      </c>
      <c r="G142" s="1">
        <v>15.245799999999999</v>
      </c>
      <c r="H142" t="s">
        <v>11</v>
      </c>
    </row>
    <row r="143" spans="1:8" x14ac:dyDescent="0.2">
      <c r="A143">
        <v>1</v>
      </c>
      <c r="B143">
        <v>3</v>
      </c>
      <c r="C143" t="s">
        <v>10</v>
      </c>
      <c r="D143">
        <v>22</v>
      </c>
      <c r="E143">
        <v>0</v>
      </c>
      <c r="F143">
        <v>0</v>
      </c>
      <c r="G143" s="1">
        <v>7.75</v>
      </c>
      <c r="H143" t="s">
        <v>9</v>
      </c>
    </row>
    <row r="144" spans="1:8" x14ac:dyDescent="0.2">
      <c r="A144">
        <v>1</v>
      </c>
      <c r="B144">
        <v>3</v>
      </c>
      <c r="C144" t="s">
        <v>10</v>
      </c>
      <c r="D144">
        <v>24</v>
      </c>
      <c r="E144">
        <v>1</v>
      </c>
      <c r="F144">
        <v>0</v>
      </c>
      <c r="G144" s="1">
        <v>15.85</v>
      </c>
      <c r="H144" t="s">
        <v>9</v>
      </c>
    </row>
    <row r="145" spans="1:8" x14ac:dyDescent="0.2">
      <c r="A145">
        <v>0</v>
      </c>
      <c r="B145">
        <v>3</v>
      </c>
      <c r="C145" t="s">
        <v>8</v>
      </c>
      <c r="D145">
        <v>19</v>
      </c>
      <c r="E145">
        <v>0</v>
      </c>
      <c r="F145">
        <v>0</v>
      </c>
      <c r="G145" s="1">
        <v>6.75</v>
      </c>
      <c r="H145" t="s">
        <v>12</v>
      </c>
    </row>
    <row r="146" spans="1:8" x14ac:dyDescent="0.2">
      <c r="A146">
        <v>0</v>
      </c>
      <c r="B146">
        <v>2</v>
      </c>
      <c r="C146" t="s">
        <v>8</v>
      </c>
      <c r="D146">
        <v>18</v>
      </c>
      <c r="E146">
        <v>0</v>
      </c>
      <c r="F146">
        <v>0</v>
      </c>
      <c r="G146" s="1">
        <v>11.5</v>
      </c>
      <c r="H146" t="s">
        <v>9</v>
      </c>
    </row>
    <row r="147" spans="1:8" x14ac:dyDescent="0.2">
      <c r="A147">
        <v>0</v>
      </c>
      <c r="B147">
        <v>2</v>
      </c>
      <c r="C147" t="s">
        <v>8</v>
      </c>
      <c r="D147">
        <v>19</v>
      </c>
      <c r="E147">
        <v>1</v>
      </c>
      <c r="F147">
        <v>1</v>
      </c>
      <c r="G147" s="1">
        <v>36.75</v>
      </c>
      <c r="H147" t="s">
        <v>9</v>
      </c>
    </row>
    <row r="148" spans="1:8" x14ac:dyDescent="0.2">
      <c r="A148">
        <v>1</v>
      </c>
      <c r="B148">
        <v>3</v>
      </c>
      <c r="C148" t="s">
        <v>8</v>
      </c>
      <c r="D148">
        <v>27</v>
      </c>
      <c r="E148">
        <v>0</v>
      </c>
      <c r="F148">
        <v>0</v>
      </c>
      <c r="G148" s="1">
        <v>7.7957999999999998</v>
      </c>
      <c r="H148" t="s">
        <v>9</v>
      </c>
    </row>
    <row r="149" spans="1:8" x14ac:dyDescent="0.2">
      <c r="A149">
        <v>0</v>
      </c>
      <c r="B149">
        <v>3</v>
      </c>
      <c r="C149" t="s">
        <v>10</v>
      </c>
      <c r="D149">
        <v>9</v>
      </c>
      <c r="E149">
        <v>2</v>
      </c>
      <c r="F149">
        <v>2</v>
      </c>
      <c r="G149" s="1">
        <v>34.375</v>
      </c>
      <c r="H149" t="s">
        <v>9</v>
      </c>
    </row>
    <row r="150" spans="1:8" x14ac:dyDescent="0.2">
      <c r="A150">
        <v>0</v>
      </c>
      <c r="B150">
        <v>2</v>
      </c>
      <c r="C150" t="s">
        <v>8</v>
      </c>
      <c r="D150">
        <v>36.5</v>
      </c>
      <c r="E150">
        <v>0</v>
      </c>
      <c r="F150">
        <v>2</v>
      </c>
      <c r="G150" s="1">
        <v>26</v>
      </c>
      <c r="H150" t="s">
        <v>9</v>
      </c>
    </row>
    <row r="151" spans="1:8" x14ac:dyDescent="0.2">
      <c r="A151">
        <v>0</v>
      </c>
      <c r="B151">
        <v>2</v>
      </c>
      <c r="C151" t="s">
        <v>8</v>
      </c>
      <c r="D151">
        <v>42</v>
      </c>
      <c r="E151">
        <v>0</v>
      </c>
      <c r="F151">
        <v>0</v>
      </c>
      <c r="G151" s="1">
        <v>13</v>
      </c>
      <c r="H151" t="s">
        <v>9</v>
      </c>
    </row>
    <row r="152" spans="1:8" x14ac:dyDescent="0.2">
      <c r="A152">
        <v>0</v>
      </c>
      <c r="B152">
        <v>2</v>
      </c>
      <c r="C152" t="s">
        <v>8</v>
      </c>
      <c r="D152">
        <v>51</v>
      </c>
      <c r="E152">
        <v>0</v>
      </c>
      <c r="F152">
        <v>0</v>
      </c>
      <c r="G152" s="1">
        <v>12.525</v>
      </c>
      <c r="H152" t="s">
        <v>9</v>
      </c>
    </row>
    <row r="153" spans="1:8" x14ac:dyDescent="0.2">
      <c r="A153">
        <v>1</v>
      </c>
      <c r="B153">
        <v>1</v>
      </c>
      <c r="C153" t="s">
        <v>10</v>
      </c>
      <c r="D153">
        <v>22</v>
      </c>
      <c r="E153">
        <v>1</v>
      </c>
      <c r="F153">
        <v>0</v>
      </c>
      <c r="G153" s="1">
        <v>66.599999999999994</v>
      </c>
      <c r="H153" t="s">
        <v>9</v>
      </c>
    </row>
    <row r="154" spans="1:8" x14ac:dyDescent="0.2">
      <c r="A154">
        <v>0</v>
      </c>
      <c r="B154">
        <v>3</v>
      </c>
      <c r="C154" t="s">
        <v>8</v>
      </c>
      <c r="D154">
        <v>55.5</v>
      </c>
      <c r="E154">
        <v>0</v>
      </c>
      <c r="F154">
        <v>0</v>
      </c>
      <c r="G154" s="1">
        <v>8.0500000000000007</v>
      </c>
      <c r="H154" t="s">
        <v>9</v>
      </c>
    </row>
    <row r="155" spans="1:8" x14ac:dyDescent="0.2">
      <c r="A155">
        <v>0</v>
      </c>
      <c r="B155">
        <v>3</v>
      </c>
      <c r="C155" t="s">
        <v>8</v>
      </c>
      <c r="D155">
        <v>40.5</v>
      </c>
      <c r="E155">
        <v>0</v>
      </c>
      <c r="F155">
        <v>2</v>
      </c>
      <c r="G155" s="1">
        <v>14.5</v>
      </c>
      <c r="H155" t="s">
        <v>9</v>
      </c>
    </row>
    <row r="156" spans="1:8" hidden="1" x14ac:dyDescent="0.2">
      <c r="A156">
        <v>0</v>
      </c>
      <c r="B156">
        <v>3</v>
      </c>
      <c r="C156" t="s">
        <v>8</v>
      </c>
      <c r="E156">
        <v>0</v>
      </c>
      <c r="F156">
        <v>0</v>
      </c>
      <c r="G156" s="1">
        <v>7.3125</v>
      </c>
      <c r="H156" t="s">
        <v>9</v>
      </c>
    </row>
    <row r="157" spans="1:8" x14ac:dyDescent="0.2">
      <c r="A157">
        <v>0</v>
      </c>
      <c r="B157">
        <v>1</v>
      </c>
      <c r="C157" t="s">
        <v>8</v>
      </c>
      <c r="D157">
        <v>51</v>
      </c>
      <c r="E157">
        <v>0</v>
      </c>
      <c r="F157">
        <v>1</v>
      </c>
      <c r="G157" s="1">
        <v>61.379199999999997</v>
      </c>
      <c r="H157" t="s">
        <v>11</v>
      </c>
    </row>
    <row r="158" spans="1:8" x14ac:dyDescent="0.2">
      <c r="A158">
        <v>1</v>
      </c>
      <c r="B158">
        <v>3</v>
      </c>
      <c r="C158" t="s">
        <v>10</v>
      </c>
      <c r="D158">
        <v>16</v>
      </c>
      <c r="E158">
        <v>0</v>
      </c>
      <c r="F158">
        <v>0</v>
      </c>
      <c r="G158" s="1">
        <v>7.7332999999999998</v>
      </c>
      <c r="H158" t="s">
        <v>12</v>
      </c>
    </row>
    <row r="159" spans="1:8" x14ac:dyDescent="0.2">
      <c r="A159">
        <v>0</v>
      </c>
      <c r="B159">
        <v>3</v>
      </c>
      <c r="C159" t="s">
        <v>8</v>
      </c>
      <c r="D159">
        <v>30</v>
      </c>
      <c r="E159">
        <v>0</v>
      </c>
      <c r="F159">
        <v>0</v>
      </c>
      <c r="G159" s="1">
        <v>8.0500000000000007</v>
      </c>
      <c r="H159" t="s">
        <v>9</v>
      </c>
    </row>
    <row r="160" spans="1:8" hidden="1" x14ac:dyDescent="0.2">
      <c r="A160">
        <v>0</v>
      </c>
      <c r="B160">
        <v>3</v>
      </c>
      <c r="C160" t="s">
        <v>8</v>
      </c>
      <c r="E160">
        <v>0</v>
      </c>
      <c r="F160">
        <v>0</v>
      </c>
      <c r="G160" s="1">
        <v>8.6624999999999996</v>
      </c>
      <c r="H160" t="s">
        <v>9</v>
      </c>
    </row>
    <row r="161" spans="1:8" hidden="1" x14ac:dyDescent="0.2">
      <c r="A161">
        <v>0</v>
      </c>
      <c r="B161">
        <v>3</v>
      </c>
      <c r="C161" t="s">
        <v>8</v>
      </c>
      <c r="E161">
        <v>8</v>
      </c>
      <c r="F161">
        <v>2</v>
      </c>
      <c r="G161" s="1">
        <v>69.55</v>
      </c>
      <c r="H161" t="s">
        <v>9</v>
      </c>
    </row>
    <row r="162" spans="1:8" x14ac:dyDescent="0.2">
      <c r="A162">
        <v>0</v>
      </c>
      <c r="B162">
        <v>3</v>
      </c>
      <c r="C162" t="s">
        <v>8</v>
      </c>
      <c r="D162">
        <v>44</v>
      </c>
      <c r="E162">
        <v>0</v>
      </c>
      <c r="F162">
        <v>1</v>
      </c>
      <c r="G162" s="1">
        <v>16.100000000000001</v>
      </c>
      <c r="H162" t="s">
        <v>9</v>
      </c>
    </row>
    <row r="163" spans="1:8" x14ac:dyDescent="0.2">
      <c r="A163">
        <v>1</v>
      </c>
      <c r="B163">
        <v>2</v>
      </c>
      <c r="C163" t="s">
        <v>10</v>
      </c>
      <c r="D163">
        <v>40</v>
      </c>
      <c r="E163">
        <v>0</v>
      </c>
      <c r="F163">
        <v>0</v>
      </c>
      <c r="G163" s="1">
        <v>15.75</v>
      </c>
      <c r="H163" t="s">
        <v>9</v>
      </c>
    </row>
    <row r="164" spans="1:8" x14ac:dyDescent="0.2">
      <c r="A164">
        <v>0</v>
      </c>
      <c r="B164">
        <v>3</v>
      </c>
      <c r="C164" t="s">
        <v>8</v>
      </c>
      <c r="D164">
        <v>26</v>
      </c>
      <c r="E164">
        <v>0</v>
      </c>
      <c r="F164">
        <v>0</v>
      </c>
      <c r="G164" s="1">
        <v>7.7750000000000004</v>
      </c>
      <c r="H164" t="s">
        <v>9</v>
      </c>
    </row>
    <row r="165" spans="1:8" x14ac:dyDescent="0.2">
      <c r="A165">
        <v>0</v>
      </c>
      <c r="B165">
        <v>3</v>
      </c>
      <c r="C165" t="s">
        <v>8</v>
      </c>
      <c r="D165">
        <v>17</v>
      </c>
      <c r="E165">
        <v>0</v>
      </c>
      <c r="F165">
        <v>0</v>
      </c>
      <c r="G165" s="1">
        <v>8.6624999999999996</v>
      </c>
      <c r="H165" t="s">
        <v>9</v>
      </c>
    </row>
    <row r="166" spans="1:8" x14ac:dyDescent="0.2">
      <c r="A166">
        <v>0</v>
      </c>
      <c r="B166">
        <v>3</v>
      </c>
      <c r="C166" t="s">
        <v>8</v>
      </c>
      <c r="D166">
        <v>1</v>
      </c>
      <c r="E166">
        <v>4</v>
      </c>
      <c r="F166">
        <v>1</v>
      </c>
      <c r="G166" s="1">
        <v>39.6875</v>
      </c>
      <c r="H166" t="s">
        <v>9</v>
      </c>
    </row>
    <row r="167" spans="1:8" x14ac:dyDescent="0.2">
      <c r="A167">
        <v>1</v>
      </c>
      <c r="B167">
        <v>3</v>
      </c>
      <c r="C167" t="s">
        <v>8</v>
      </c>
      <c r="D167">
        <v>9</v>
      </c>
      <c r="E167">
        <v>0</v>
      </c>
      <c r="F167">
        <v>2</v>
      </c>
      <c r="G167" s="1">
        <v>20.524999999999999</v>
      </c>
      <c r="H167" t="s">
        <v>9</v>
      </c>
    </row>
    <row r="168" spans="1:8" hidden="1" x14ac:dyDescent="0.2">
      <c r="A168">
        <v>1</v>
      </c>
      <c r="B168">
        <v>1</v>
      </c>
      <c r="C168" t="s">
        <v>10</v>
      </c>
      <c r="E168">
        <v>0</v>
      </c>
      <c r="F168">
        <v>1</v>
      </c>
      <c r="G168" s="1">
        <v>55</v>
      </c>
      <c r="H168" t="s">
        <v>9</v>
      </c>
    </row>
    <row r="169" spans="1:8" x14ac:dyDescent="0.2">
      <c r="A169">
        <v>0</v>
      </c>
      <c r="B169">
        <v>3</v>
      </c>
      <c r="C169" t="s">
        <v>10</v>
      </c>
      <c r="D169">
        <v>45</v>
      </c>
      <c r="E169">
        <v>1</v>
      </c>
      <c r="F169">
        <v>4</v>
      </c>
      <c r="G169" s="1">
        <v>27.9</v>
      </c>
      <c r="H169" t="s">
        <v>9</v>
      </c>
    </row>
    <row r="170" spans="1:8" hidden="1" x14ac:dyDescent="0.2">
      <c r="A170">
        <v>0</v>
      </c>
      <c r="B170">
        <v>1</v>
      </c>
      <c r="C170" t="s">
        <v>8</v>
      </c>
      <c r="E170">
        <v>0</v>
      </c>
      <c r="F170">
        <v>0</v>
      </c>
      <c r="G170" s="1">
        <v>25.925000000000001</v>
      </c>
      <c r="H170" t="s">
        <v>9</v>
      </c>
    </row>
    <row r="171" spans="1:8" x14ac:dyDescent="0.2">
      <c r="A171">
        <v>0</v>
      </c>
      <c r="B171">
        <v>3</v>
      </c>
      <c r="C171" t="s">
        <v>8</v>
      </c>
      <c r="D171">
        <v>28</v>
      </c>
      <c r="E171">
        <v>0</v>
      </c>
      <c r="F171">
        <v>0</v>
      </c>
      <c r="G171" s="1">
        <v>56.495800000000003</v>
      </c>
      <c r="H171" t="s">
        <v>9</v>
      </c>
    </row>
    <row r="172" spans="1:8" x14ac:dyDescent="0.2">
      <c r="A172">
        <v>0</v>
      </c>
      <c r="B172">
        <v>1</v>
      </c>
      <c r="C172" t="s">
        <v>8</v>
      </c>
      <c r="D172">
        <v>61</v>
      </c>
      <c r="E172">
        <v>0</v>
      </c>
      <c r="F172">
        <v>0</v>
      </c>
      <c r="G172" s="1">
        <v>33.5</v>
      </c>
      <c r="H172" t="s">
        <v>9</v>
      </c>
    </row>
    <row r="173" spans="1:8" x14ac:dyDescent="0.2">
      <c r="A173">
        <v>0</v>
      </c>
      <c r="B173">
        <v>3</v>
      </c>
      <c r="C173" t="s">
        <v>8</v>
      </c>
      <c r="D173">
        <v>4</v>
      </c>
      <c r="E173">
        <v>4</v>
      </c>
      <c r="F173">
        <v>1</v>
      </c>
      <c r="G173" s="1">
        <v>29.125</v>
      </c>
      <c r="H173" t="s">
        <v>12</v>
      </c>
    </row>
    <row r="174" spans="1:8" x14ac:dyDescent="0.2">
      <c r="A174">
        <v>1</v>
      </c>
      <c r="B174">
        <v>3</v>
      </c>
      <c r="C174" t="s">
        <v>10</v>
      </c>
      <c r="D174">
        <v>1</v>
      </c>
      <c r="E174">
        <v>1</v>
      </c>
      <c r="F174">
        <v>1</v>
      </c>
      <c r="G174" s="1">
        <v>11.1333</v>
      </c>
      <c r="H174" t="s">
        <v>9</v>
      </c>
    </row>
    <row r="175" spans="1:8" x14ac:dyDescent="0.2">
      <c r="A175">
        <v>0</v>
      </c>
      <c r="B175">
        <v>3</v>
      </c>
      <c r="C175" t="s">
        <v>8</v>
      </c>
      <c r="D175">
        <v>21</v>
      </c>
      <c r="E175">
        <v>0</v>
      </c>
      <c r="F175">
        <v>0</v>
      </c>
      <c r="G175" s="1">
        <v>7.9249999999999998</v>
      </c>
      <c r="H175" t="s">
        <v>9</v>
      </c>
    </row>
    <row r="176" spans="1:8" x14ac:dyDescent="0.2">
      <c r="A176">
        <v>0</v>
      </c>
      <c r="B176">
        <v>1</v>
      </c>
      <c r="C176" t="s">
        <v>8</v>
      </c>
      <c r="D176">
        <v>56</v>
      </c>
      <c r="E176">
        <v>0</v>
      </c>
      <c r="F176">
        <v>0</v>
      </c>
      <c r="G176" s="1">
        <v>30.695799999999998</v>
      </c>
      <c r="H176" t="s">
        <v>11</v>
      </c>
    </row>
    <row r="177" spans="1:8" x14ac:dyDescent="0.2">
      <c r="A177">
        <v>0</v>
      </c>
      <c r="B177">
        <v>3</v>
      </c>
      <c r="C177" t="s">
        <v>8</v>
      </c>
      <c r="D177">
        <v>18</v>
      </c>
      <c r="E177">
        <v>1</v>
      </c>
      <c r="F177">
        <v>1</v>
      </c>
      <c r="G177" s="1">
        <v>7.8541999999999996</v>
      </c>
      <c r="H177" t="s">
        <v>9</v>
      </c>
    </row>
    <row r="178" spans="1:8" hidden="1" x14ac:dyDescent="0.2">
      <c r="A178">
        <v>0</v>
      </c>
      <c r="B178">
        <v>3</v>
      </c>
      <c r="C178" t="s">
        <v>8</v>
      </c>
      <c r="E178">
        <v>3</v>
      </c>
      <c r="F178">
        <v>1</v>
      </c>
      <c r="G178" s="1">
        <v>25.466699999999999</v>
      </c>
      <c r="H178" t="s">
        <v>9</v>
      </c>
    </row>
    <row r="179" spans="1:8" x14ac:dyDescent="0.2">
      <c r="A179">
        <v>0</v>
      </c>
      <c r="B179">
        <v>1</v>
      </c>
      <c r="C179" t="s">
        <v>10</v>
      </c>
      <c r="D179">
        <v>50</v>
      </c>
      <c r="E179">
        <v>0</v>
      </c>
      <c r="F179">
        <v>0</v>
      </c>
      <c r="G179" s="1">
        <v>28.712499999999999</v>
      </c>
      <c r="H179" t="s">
        <v>11</v>
      </c>
    </row>
    <row r="180" spans="1:8" x14ac:dyDescent="0.2">
      <c r="A180">
        <v>0</v>
      </c>
      <c r="B180">
        <v>2</v>
      </c>
      <c r="C180" t="s">
        <v>8</v>
      </c>
      <c r="D180">
        <v>30</v>
      </c>
      <c r="E180">
        <v>0</v>
      </c>
      <c r="F180">
        <v>0</v>
      </c>
      <c r="G180" s="1">
        <v>13</v>
      </c>
      <c r="H180" t="s">
        <v>9</v>
      </c>
    </row>
    <row r="181" spans="1:8" x14ac:dyDescent="0.2">
      <c r="A181">
        <v>0</v>
      </c>
      <c r="B181">
        <v>3</v>
      </c>
      <c r="C181" t="s">
        <v>8</v>
      </c>
      <c r="D181">
        <v>36</v>
      </c>
      <c r="E181">
        <v>0</v>
      </c>
      <c r="F181">
        <v>0</v>
      </c>
      <c r="G181" s="1">
        <v>0</v>
      </c>
      <c r="H181" t="s">
        <v>9</v>
      </c>
    </row>
    <row r="182" spans="1:8" hidden="1" x14ac:dyDescent="0.2">
      <c r="A182">
        <v>0</v>
      </c>
      <c r="B182">
        <v>3</v>
      </c>
      <c r="C182" t="s">
        <v>10</v>
      </c>
      <c r="E182">
        <v>8</v>
      </c>
      <c r="F182">
        <v>2</v>
      </c>
      <c r="G182" s="1">
        <v>69.55</v>
      </c>
      <c r="H182" t="s">
        <v>9</v>
      </c>
    </row>
    <row r="183" spans="1:8" hidden="1" x14ac:dyDescent="0.2">
      <c r="A183">
        <v>0</v>
      </c>
      <c r="B183">
        <v>2</v>
      </c>
      <c r="C183" t="s">
        <v>8</v>
      </c>
      <c r="E183">
        <v>0</v>
      </c>
      <c r="F183">
        <v>0</v>
      </c>
      <c r="G183" s="1">
        <v>15.05</v>
      </c>
      <c r="H183" t="s">
        <v>11</v>
      </c>
    </row>
    <row r="184" spans="1:8" x14ac:dyDescent="0.2">
      <c r="A184">
        <v>0</v>
      </c>
      <c r="B184">
        <v>3</v>
      </c>
      <c r="C184" t="s">
        <v>8</v>
      </c>
      <c r="D184">
        <v>9</v>
      </c>
      <c r="E184">
        <v>4</v>
      </c>
      <c r="F184">
        <v>2</v>
      </c>
      <c r="G184" s="1">
        <v>31.387499999999999</v>
      </c>
      <c r="H184" t="s">
        <v>9</v>
      </c>
    </row>
    <row r="185" spans="1:8" x14ac:dyDescent="0.2">
      <c r="A185">
        <v>1</v>
      </c>
      <c r="B185">
        <v>2</v>
      </c>
      <c r="C185" t="s">
        <v>8</v>
      </c>
      <c r="D185">
        <v>1</v>
      </c>
      <c r="E185">
        <v>2</v>
      </c>
      <c r="F185">
        <v>1</v>
      </c>
      <c r="G185" s="1">
        <v>39</v>
      </c>
      <c r="H185" t="s">
        <v>9</v>
      </c>
    </row>
    <row r="186" spans="1:8" x14ac:dyDescent="0.2">
      <c r="A186">
        <v>1</v>
      </c>
      <c r="B186">
        <v>3</v>
      </c>
      <c r="C186" t="s">
        <v>10</v>
      </c>
      <c r="D186">
        <v>4</v>
      </c>
      <c r="E186">
        <v>0</v>
      </c>
      <c r="F186">
        <v>2</v>
      </c>
      <c r="G186" s="1">
        <v>22.024999999999999</v>
      </c>
      <c r="H186" t="s">
        <v>9</v>
      </c>
    </row>
    <row r="187" spans="1:8" hidden="1" x14ac:dyDescent="0.2">
      <c r="A187">
        <v>0</v>
      </c>
      <c r="B187">
        <v>1</v>
      </c>
      <c r="C187" t="s">
        <v>8</v>
      </c>
      <c r="E187">
        <v>0</v>
      </c>
      <c r="F187">
        <v>0</v>
      </c>
      <c r="G187" s="1">
        <v>50</v>
      </c>
      <c r="H187" t="s">
        <v>9</v>
      </c>
    </row>
    <row r="188" spans="1:8" hidden="1" x14ac:dyDescent="0.2">
      <c r="A188">
        <v>1</v>
      </c>
      <c r="B188">
        <v>3</v>
      </c>
      <c r="C188" t="s">
        <v>10</v>
      </c>
      <c r="E188">
        <v>1</v>
      </c>
      <c r="F188">
        <v>0</v>
      </c>
      <c r="G188" s="1">
        <v>15.5</v>
      </c>
      <c r="H188" t="s">
        <v>12</v>
      </c>
    </row>
    <row r="189" spans="1:8" x14ac:dyDescent="0.2">
      <c r="A189">
        <v>1</v>
      </c>
      <c r="B189">
        <v>1</v>
      </c>
      <c r="C189" t="s">
        <v>8</v>
      </c>
      <c r="D189">
        <v>45</v>
      </c>
      <c r="E189">
        <v>0</v>
      </c>
      <c r="F189">
        <v>0</v>
      </c>
      <c r="G189" s="1">
        <v>26.55</v>
      </c>
      <c r="H189" t="s">
        <v>9</v>
      </c>
    </row>
    <row r="190" spans="1:8" x14ac:dyDescent="0.2">
      <c r="A190">
        <v>0</v>
      </c>
      <c r="B190">
        <v>3</v>
      </c>
      <c r="C190" t="s">
        <v>8</v>
      </c>
      <c r="D190">
        <v>40</v>
      </c>
      <c r="E190">
        <v>1</v>
      </c>
      <c r="F190">
        <v>1</v>
      </c>
      <c r="G190" s="1">
        <v>15.5</v>
      </c>
      <c r="H190" t="s">
        <v>12</v>
      </c>
    </row>
    <row r="191" spans="1:8" x14ac:dyDescent="0.2">
      <c r="A191">
        <v>0</v>
      </c>
      <c r="B191">
        <v>3</v>
      </c>
      <c r="C191" t="s">
        <v>8</v>
      </c>
      <c r="D191">
        <v>36</v>
      </c>
      <c r="E191">
        <v>0</v>
      </c>
      <c r="F191">
        <v>0</v>
      </c>
      <c r="G191" s="1">
        <v>7.8958000000000004</v>
      </c>
      <c r="H191" t="s">
        <v>9</v>
      </c>
    </row>
    <row r="192" spans="1:8" x14ac:dyDescent="0.2">
      <c r="A192">
        <v>1</v>
      </c>
      <c r="B192">
        <v>2</v>
      </c>
      <c r="C192" t="s">
        <v>10</v>
      </c>
      <c r="D192">
        <v>32</v>
      </c>
      <c r="E192">
        <v>0</v>
      </c>
      <c r="F192">
        <v>0</v>
      </c>
      <c r="G192" s="1">
        <v>13</v>
      </c>
      <c r="H192" t="s">
        <v>9</v>
      </c>
    </row>
    <row r="193" spans="1:8" x14ac:dyDescent="0.2">
      <c r="A193">
        <v>0</v>
      </c>
      <c r="B193">
        <v>2</v>
      </c>
      <c r="C193" t="s">
        <v>8</v>
      </c>
      <c r="D193">
        <v>19</v>
      </c>
      <c r="E193">
        <v>0</v>
      </c>
      <c r="F193">
        <v>0</v>
      </c>
      <c r="G193" s="1">
        <v>13</v>
      </c>
      <c r="H193" t="s">
        <v>9</v>
      </c>
    </row>
    <row r="194" spans="1:8" x14ac:dyDescent="0.2">
      <c r="A194">
        <v>1</v>
      </c>
      <c r="B194">
        <v>3</v>
      </c>
      <c r="C194" t="s">
        <v>10</v>
      </c>
      <c r="D194">
        <v>19</v>
      </c>
      <c r="E194">
        <v>1</v>
      </c>
      <c r="F194">
        <v>0</v>
      </c>
      <c r="G194" s="1">
        <v>7.8541999999999996</v>
      </c>
      <c r="H194" t="s">
        <v>9</v>
      </c>
    </row>
    <row r="195" spans="1:8" x14ac:dyDescent="0.2">
      <c r="A195">
        <v>1</v>
      </c>
      <c r="B195">
        <v>2</v>
      </c>
      <c r="C195" t="s">
        <v>8</v>
      </c>
      <c r="D195">
        <v>3</v>
      </c>
      <c r="E195">
        <v>1</v>
      </c>
      <c r="F195">
        <v>1</v>
      </c>
      <c r="G195" s="1">
        <v>26</v>
      </c>
      <c r="H195" t="s">
        <v>9</v>
      </c>
    </row>
    <row r="196" spans="1:8" x14ac:dyDescent="0.2">
      <c r="A196">
        <v>1</v>
      </c>
      <c r="B196">
        <v>1</v>
      </c>
      <c r="C196" t="s">
        <v>10</v>
      </c>
      <c r="D196">
        <v>44</v>
      </c>
      <c r="E196">
        <v>0</v>
      </c>
      <c r="F196">
        <v>0</v>
      </c>
      <c r="G196" s="1">
        <v>27.720800000000001</v>
      </c>
      <c r="H196" t="s">
        <v>11</v>
      </c>
    </row>
    <row r="197" spans="1:8" x14ac:dyDescent="0.2">
      <c r="A197">
        <v>1</v>
      </c>
      <c r="B197">
        <v>1</v>
      </c>
      <c r="C197" t="s">
        <v>10</v>
      </c>
      <c r="D197">
        <v>58</v>
      </c>
      <c r="E197">
        <v>0</v>
      </c>
      <c r="F197">
        <v>0</v>
      </c>
      <c r="G197" s="1">
        <v>146.52080000000001</v>
      </c>
      <c r="H197" t="s">
        <v>11</v>
      </c>
    </row>
    <row r="198" spans="1:8" hidden="1" x14ac:dyDescent="0.2">
      <c r="A198">
        <v>0</v>
      </c>
      <c r="B198">
        <v>3</v>
      </c>
      <c r="C198" t="s">
        <v>8</v>
      </c>
      <c r="E198">
        <v>0</v>
      </c>
      <c r="F198">
        <v>0</v>
      </c>
      <c r="G198" s="1">
        <v>7.75</v>
      </c>
      <c r="H198" t="s">
        <v>12</v>
      </c>
    </row>
    <row r="199" spans="1:8" x14ac:dyDescent="0.2">
      <c r="A199">
        <v>0</v>
      </c>
      <c r="B199">
        <v>3</v>
      </c>
      <c r="C199" t="s">
        <v>8</v>
      </c>
      <c r="D199">
        <v>42</v>
      </c>
      <c r="E199">
        <v>0</v>
      </c>
      <c r="F199">
        <v>1</v>
      </c>
      <c r="G199" s="1">
        <v>8.4041999999999994</v>
      </c>
      <c r="H199" t="s">
        <v>9</v>
      </c>
    </row>
    <row r="200" spans="1:8" hidden="1" x14ac:dyDescent="0.2">
      <c r="A200">
        <v>1</v>
      </c>
      <c r="B200">
        <v>3</v>
      </c>
      <c r="C200" t="s">
        <v>10</v>
      </c>
      <c r="E200">
        <v>0</v>
      </c>
      <c r="F200">
        <v>0</v>
      </c>
      <c r="G200" s="1">
        <v>7.75</v>
      </c>
      <c r="H200" t="s">
        <v>12</v>
      </c>
    </row>
    <row r="201" spans="1:8" x14ac:dyDescent="0.2">
      <c r="A201">
        <v>0</v>
      </c>
      <c r="B201">
        <v>2</v>
      </c>
      <c r="C201" t="s">
        <v>10</v>
      </c>
      <c r="D201">
        <v>24</v>
      </c>
      <c r="E201">
        <v>0</v>
      </c>
      <c r="F201">
        <v>0</v>
      </c>
      <c r="G201" s="1">
        <v>13</v>
      </c>
      <c r="H201" t="s">
        <v>9</v>
      </c>
    </row>
    <row r="202" spans="1:8" x14ac:dyDescent="0.2">
      <c r="A202">
        <v>0</v>
      </c>
      <c r="B202">
        <v>3</v>
      </c>
      <c r="C202" t="s">
        <v>8</v>
      </c>
      <c r="D202">
        <v>28</v>
      </c>
      <c r="E202">
        <v>0</v>
      </c>
      <c r="F202">
        <v>0</v>
      </c>
      <c r="G202" s="1">
        <v>9.5</v>
      </c>
      <c r="H202" t="s">
        <v>9</v>
      </c>
    </row>
    <row r="203" spans="1:8" hidden="1" x14ac:dyDescent="0.2">
      <c r="A203">
        <v>0</v>
      </c>
      <c r="B203">
        <v>3</v>
      </c>
      <c r="C203" t="s">
        <v>8</v>
      </c>
      <c r="E203">
        <v>8</v>
      </c>
      <c r="F203">
        <v>2</v>
      </c>
      <c r="G203" s="1">
        <v>69.55</v>
      </c>
      <c r="H203" t="s">
        <v>9</v>
      </c>
    </row>
    <row r="204" spans="1:8" x14ac:dyDescent="0.2">
      <c r="A204">
        <v>0</v>
      </c>
      <c r="B204">
        <v>3</v>
      </c>
      <c r="C204" t="s">
        <v>8</v>
      </c>
      <c r="D204">
        <v>34</v>
      </c>
      <c r="E204">
        <v>0</v>
      </c>
      <c r="F204">
        <v>0</v>
      </c>
      <c r="G204" s="1">
        <v>6.4958</v>
      </c>
      <c r="H204" t="s">
        <v>9</v>
      </c>
    </row>
    <row r="205" spans="1:8" x14ac:dyDescent="0.2">
      <c r="A205">
        <v>0</v>
      </c>
      <c r="B205">
        <v>3</v>
      </c>
      <c r="C205" t="s">
        <v>8</v>
      </c>
      <c r="D205">
        <v>45.5</v>
      </c>
      <c r="E205">
        <v>0</v>
      </c>
      <c r="F205">
        <v>0</v>
      </c>
      <c r="G205" s="1">
        <v>7.2249999999999996</v>
      </c>
      <c r="H205" t="s">
        <v>11</v>
      </c>
    </row>
    <row r="206" spans="1:8" x14ac:dyDescent="0.2">
      <c r="A206">
        <v>1</v>
      </c>
      <c r="B206">
        <v>3</v>
      </c>
      <c r="C206" t="s">
        <v>8</v>
      </c>
      <c r="D206">
        <v>18</v>
      </c>
      <c r="E206">
        <v>0</v>
      </c>
      <c r="F206">
        <v>0</v>
      </c>
      <c r="G206" s="1">
        <v>8.0500000000000007</v>
      </c>
      <c r="H206" t="s">
        <v>9</v>
      </c>
    </row>
    <row r="207" spans="1:8" x14ac:dyDescent="0.2">
      <c r="A207">
        <v>0</v>
      </c>
      <c r="B207">
        <v>3</v>
      </c>
      <c r="C207" t="s">
        <v>10</v>
      </c>
      <c r="D207">
        <v>2</v>
      </c>
      <c r="E207">
        <v>0</v>
      </c>
      <c r="F207">
        <v>1</v>
      </c>
      <c r="G207" s="1">
        <v>10.4625</v>
      </c>
      <c r="H207" t="s">
        <v>9</v>
      </c>
    </row>
    <row r="208" spans="1:8" x14ac:dyDescent="0.2">
      <c r="A208">
        <v>0</v>
      </c>
      <c r="B208">
        <v>3</v>
      </c>
      <c r="C208" t="s">
        <v>8</v>
      </c>
      <c r="D208">
        <v>32</v>
      </c>
      <c r="E208">
        <v>1</v>
      </c>
      <c r="F208">
        <v>0</v>
      </c>
      <c r="G208" s="1">
        <v>15.85</v>
      </c>
      <c r="H208" t="s">
        <v>9</v>
      </c>
    </row>
    <row r="209" spans="1:8" x14ac:dyDescent="0.2">
      <c r="A209">
        <v>1</v>
      </c>
      <c r="B209">
        <v>3</v>
      </c>
      <c r="C209" t="s">
        <v>8</v>
      </c>
      <c r="D209">
        <v>26</v>
      </c>
      <c r="E209">
        <v>0</v>
      </c>
      <c r="F209">
        <v>0</v>
      </c>
      <c r="G209" s="1">
        <v>18.787500000000001</v>
      </c>
      <c r="H209" t="s">
        <v>11</v>
      </c>
    </row>
    <row r="210" spans="1:8" x14ac:dyDescent="0.2">
      <c r="A210">
        <v>1</v>
      </c>
      <c r="B210">
        <v>3</v>
      </c>
      <c r="C210" t="s">
        <v>10</v>
      </c>
      <c r="D210">
        <v>16</v>
      </c>
      <c r="E210">
        <v>0</v>
      </c>
      <c r="F210">
        <v>0</v>
      </c>
      <c r="G210" s="1">
        <v>7.75</v>
      </c>
      <c r="H210" t="s">
        <v>12</v>
      </c>
    </row>
    <row r="211" spans="1:8" x14ac:dyDescent="0.2">
      <c r="A211">
        <v>1</v>
      </c>
      <c r="B211">
        <v>1</v>
      </c>
      <c r="C211" t="s">
        <v>8</v>
      </c>
      <c r="D211">
        <v>40</v>
      </c>
      <c r="E211">
        <v>0</v>
      </c>
      <c r="F211">
        <v>0</v>
      </c>
      <c r="G211" s="1">
        <v>31</v>
      </c>
      <c r="H211" t="s">
        <v>11</v>
      </c>
    </row>
    <row r="212" spans="1:8" x14ac:dyDescent="0.2">
      <c r="A212">
        <v>0</v>
      </c>
      <c r="B212">
        <v>3</v>
      </c>
      <c r="C212" t="s">
        <v>8</v>
      </c>
      <c r="D212">
        <v>24</v>
      </c>
      <c r="E212">
        <v>0</v>
      </c>
      <c r="F212">
        <v>0</v>
      </c>
      <c r="G212" s="1">
        <v>7.05</v>
      </c>
      <c r="H212" t="s">
        <v>9</v>
      </c>
    </row>
    <row r="213" spans="1:8" x14ac:dyDescent="0.2">
      <c r="A213">
        <v>1</v>
      </c>
      <c r="B213">
        <v>2</v>
      </c>
      <c r="C213" t="s">
        <v>10</v>
      </c>
      <c r="D213">
        <v>35</v>
      </c>
      <c r="E213">
        <v>0</v>
      </c>
      <c r="F213">
        <v>0</v>
      </c>
      <c r="G213" s="1">
        <v>21</v>
      </c>
      <c r="H213" t="s">
        <v>9</v>
      </c>
    </row>
    <row r="214" spans="1:8" x14ac:dyDescent="0.2">
      <c r="A214">
        <v>0</v>
      </c>
      <c r="B214">
        <v>3</v>
      </c>
      <c r="C214" t="s">
        <v>8</v>
      </c>
      <c r="D214">
        <v>22</v>
      </c>
      <c r="E214">
        <v>0</v>
      </c>
      <c r="F214">
        <v>0</v>
      </c>
      <c r="G214" s="1">
        <v>7.25</v>
      </c>
      <c r="H214" t="s">
        <v>9</v>
      </c>
    </row>
    <row r="215" spans="1:8" x14ac:dyDescent="0.2">
      <c r="A215">
        <v>0</v>
      </c>
      <c r="B215">
        <v>2</v>
      </c>
      <c r="C215" t="s">
        <v>8</v>
      </c>
      <c r="D215">
        <v>30</v>
      </c>
      <c r="E215">
        <v>0</v>
      </c>
      <c r="F215">
        <v>0</v>
      </c>
      <c r="G215" s="1">
        <v>13</v>
      </c>
      <c r="H215" t="s">
        <v>9</v>
      </c>
    </row>
    <row r="216" spans="1:8" hidden="1" x14ac:dyDescent="0.2">
      <c r="A216">
        <v>0</v>
      </c>
      <c r="B216">
        <v>3</v>
      </c>
      <c r="C216" t="s">
        <v>8</v>
      </c>
      <c r="E216">
        <v>1</v>
      </c>
      <c r="F216">
        <v>0</v>
      </c>
      <c r="G216" s="1">
        <v>7.75</v>
      </c>
      <c r="H216" t="s">
        <v>12</v>
      </c>
    </row>
    <row r="217" spans="1:8" x14ac:dyDescent="0.2">
      <c r="A217">
        <v>1</v>
      </c>
      <c r="B217">
        <v>1</v>
      </c>
      <c r="C217" t="s">
        <v>10</v>
      </c>
      <c r="D217">
        <v>31</v>
      </c>
      <c r="E217">
        <v>1</v>
      </c>
      <c r="F217">
        <v>0</v>
      </c>
      <c r="G217" s="1">
        <v>113.27500000000001</v>
      </c>
      <c r="H217" t="s">
        <v>11</v>
      </c>
    </row>
    <row r="218" spans="1:8" x14ac:dyDescent="0.2">
      <c r="A218">
        <v>1</v>
      </c>
      <c r="B218">
        <v>3</v>
      </c>
      <c r="C218" t="s">
        <v>10</v>
      </c>
      <c r="D218">
        <v>27</v>
      </c>
      <c r="E218">
        <v>0</v>
      </c>
      <c r="F218">
        <v>0</v>
      </c>
      <c r="G218" s="1">
        <v>7.9249999999999998</v>
      </c>
      <c r="H218" t="s">
        <v>9</v>
      </c>
    </row>
    <row r="219" spans="1:8" x14ac:dyDescent="0.2">
      <c r="A219">
        <v>0</v>
      </c>
      <c r="B219">
        <v>2</v>
      </c>
      <c r="C219" t="s">
        <v>8</v>
      </c>
      <c r="D219">
        <v>42</v>
      </c>
      <c r="E219">
        <v>1</v>
      </c>
      <c r="F219">
        <v>0</v>
      </c>
      <c r="G219" s="1">
        <v>27</v>
      </c>
      <c r="H219" t="s">
        <v>9</v>
      </c>
    </row>
    <row r="220" spans="1:8" x14ac:dyDescent="0.2">
      <c r="A220">
        <v>1</v>
      </c>
      <c r="B220">
        <v>1</v>
      </c>
      <c r="C220" t="s">
        <v>10</v>
      </c>
      <c r="D220">
        <v>32</v>
      </c>
      <c r="E220">
        <v>0</v>
      </c>
      <c r="F220">
        <v>0</v>
      </c>
      <c r="G220" s="1">
        <v>76.291700000000006</v>
      </c>
      <c r="H220" t="s">
        <v>11</v>
      </c>
    </row>
    <row r="221" spans="1:8" x14ac:dyDescent="0.2">
      <c r="A221">
        <v>0</v>
      </c>
      <c r="B221">
        <v>2</v>
      </c>
      <c r="C221" t="s">
        <v>8</v>
      </c>
      <c r="D221">
        <v>30</v>
      </c>
      <c r="E221">
        <v>0</v>
      </c>
      <c r="F221">
        <v>0</v>
      </c>
      <c r="G221" s="1">
        <v>10.5</v>
      </c>
      <c r="H221" t="s">
        <v>9</v>
      </c>
    </row>
    <row r="222" spans="1:8" x14ac:dyDescent="0.2">
      <c r="A222">
        <v>1</v>
      </c>
      <c r="B222">
        <v>3</v>
      </c>
      <c r="C222" t="s">
        <v>8</v>
      </c>
      <c r="D222">
        <v>16</v>
      </c>
      <c r="E222">
        <v>0</v>
      </c>
      <c r="F222">
        <v>0</v>
      </c>
      <c r="G222" s="1">
        <v>8.0500000000000007</v>
      </c>
      <c r="H222" t="s">
        <v>9</v>
      </c>
    </row>
    <row r="223" spans="1:8" x14ac:dyDescent="0.2">
      <c r="A223">
        <v>0</v>
      </c>
      <c r="B223">
        <v>2</v>
      </c>
      <c r="C223" t="s">
        <v>8</v>
      </c>
      <c r="D223">
        <v>27</v>
      </c>
      <c r="E223">
        <v>0</v>
      </c>
      <c r="F223">
        <v>0</v>
      </c>
      <c r="G223" s="1">
        <v>13</v>
      </c>
      <c r="H223" t="s">
        <v>9</v>
      </c>
    </row>
    <row r="224" spans="1:8" x14ac:dyDescent="0.2">
      <c r="A224">
        <v>0</v>
      </c>
      <c r="B224">
        <v>3</v>
      </c>
      <c r="C224" t="s">
        <v>8</v>
      </c>
      <c r="D224">
        <v>51</v>
      </c>
      <c r="E224">
        <v>0</v>
      </c>
      <c r="F224">
        <v>0</v>
      </c>
      <c r="G224" s="1">
        <v>8.0500000000000007</v>
      </c>
      <c r="H224" t="s">
        <v>9</v>
      </c>
    </row>
    <row r="225" spans="1:8" hidden="1" x14ac:dyDescent="0.2">
      <c r="A225">
        <v>0</v>
      </c>
      <c r="B225">
        <v>3</v>
      </c>
      <c r="C225" t="s">
        <v>8</v>
      </c>
      <c r="E225">
        <v>0</v>
      </c>
      <c r="F225">
        <v>0</v>
      </c>
      <c r="G225" s="1">
        <v>7.8958000000000004</v>
      </c>
      <c r="H225" t="s">
        <v>9</v>
      </c>
    </row>
    <row r="226" spans="1:8" x14ac:dyDescent="0.2">
      <c r="A226">
        <v>1</v>
      </c>
      <c r="B226">
        <v>1</v>
      </c>
      <c r="C226" t="s">
        <v>8</v>
      </c>
      <c r="D226">
        <v>38</v>
      </c>
      <c r="E226">
        <v>1</v>
      </c>
      <c r="F226">
        <v>0</v>
      </c>
      <c r="G226" s="1">
        <v>90</v>
      </c>
      <c r="H226" t="s">
        <v>9</v>
      </c>
    </row>
    <row r="227" spans="1:8" x14ac:dyDescent="0.2">
      <c r="A227">
        <v>0</v>
      </c>
      <c r="B227">
        <v>3</v>
      </c>
      <c r="C227" t="s">
        <v>8</v>
      </c>
      <c r="D227">
        <v>22</v>
      </c>
      <c r="E227">
        <v>0</v>
      </c>
      <c r="F227">
        <v>0</v>
      </c>
      <c r="G227" s="1">
        <v>9.35</v>
      </c>
      <c r="H227" t="s">
        <v>9</v>
      </c>
    </row>
    <row r="228" spans="1:8" x14ac:dyDescent="0.2">
      <c r="A228">
        <v>1</v>
      </c>
      <c r="B228">
        <v>2</v>
      </c>
      <c r="C228" t="s">
        <v>8</v>
      </c>
      <c r="D228">
        <v>19</v>
      </c>
      <c r="E228">
        <v>0</v>
      </c>
      <c r="F228">
        <v>0</v>
      </c>
      <c r="G228" s="1">
        <v>10.5</v>
      </c>
      <c r="H228" t="s">
        <v>9</v>
      </c>
    </row>
    <row r="229" spans="1:8" x14ac:dyDescent="0.2">
      <c r="A229">
        <v>0</v>
      </c>
      <c r="B229">
        <v>3</v>
      </c>
      <c r="C229" t="s">
        <v>8</v>
      </c>
      <c r="D229">
        <v>20.5</v>
      </c>
      <c r="E229">
        <v>0</v>
      </c>
      <c r="F229">
        <v>0</v>
      </c>
      <c r="G229" s="1">
        <v>7.25</v>
      </c>
      <c r="H229" t="s">
        <v>9</v>
      </c>
    </row>
    <row r="230" spans="1:8" x14ac:dyDescent="0.2">
      <c r="A230">
        <v>0</v>
      </c>
      <c r="B230">
        <v>2</v>
      </c>
      <c r="C230" t="s">
        <v>8</v>
      </c>
      <c r="D230">
        <v>18</v>
      </c>
      <c r="E230">
        <v>0</v>
      </c>
      <c r="F230">
        <v>0</v>
      </c>
      <c r="G230" s="1">
        <v>13</v>
      </c>
      <c r="H230" t="s">
        <v>9</v>
      </c>
    </row>
    <row r="231" spans="1:8" hidden="1" x14ac:dyDescent="0.2">
      <c r="A231">
        <v>0</v>
      </c>
      <c r="B231">
        <v>3</v>
      </c>
      <c r="C231" t="s">
        <v>10</v>
      </c>
      <c r="E231">
        <v>3</v>
      </c>
      <c r="F231">
        <v>1</v>
      </c>
      <c r="G231" s="1">
        <v>25.466699999999999</v>
      </c>
      <c r="H231" t="s">
        <v>9</v>
      </c>
    </row>
    <row r="232" spans="1:8" x14ac:dyDescent="0.2">
      <c r="A232">
        <v>1</v>
      </c>
      <c r="B232">
        <v>1</v>
      </c>
      <c r="C232" t="s">
        <v>10</v>
      </c>
      <c r="D232">
        <v>35</v>
      </c>
      <c r="E232">
        <v>1</v>
      </c>
      <c r="F232">
        <v>0</v>
      </c>
      <c r="G232" s="1">
        <v>83.474999999999994</v>
      </c>
      <c r="H232" t="s">
        <v>9</v>
      </c>
    </row>
    <row r="233" spans="1:8" x14ac:dyDescent="0.2">
      <c r="A233">
        <v>0</v>
      </c>
      <c r="B233">
        <v>3</v>
      </c>
      <c r="C233" t="s">
        <v>8</v>
      </c>
      <c r="D233">
        <v>29</v>
      </c>
      <c r="E233">
        <v>0</v>
      </c>
      <c r="F233">
        <v>0</v>
      </c>
      <c r="G233" s="1">
        <v>7.7750000000000004</v>
      </c>
      <c r="H233" t="s">
        <v>9</v>
      </c>
    </row>
    <row r="234" spans="1:8" x14ac:dyDescent="0.2">
      <c r="A234">
        <v>0</v>
      </c>
      <c r="B234">
        <v>2</v>
      </c>
      <c r="C234" t="s">
        <v>8</v>
      </c>
      <c r="D234">
        <v>59</v>
      </c>
      <c r="E234">
        <v>0</v>
      </c>
      <c r="F234">
        <v>0</v>
      </c>
      <c r="G234" s="1">
        <v>13.5</v>
      </c>
      <c r="H234" t="s">
        <v>9</v>
      </c>
    </row>
    <row r="235" spans="1:8" x14ac:dyDescent="0.2">
      <c r="A235">
        <v>1</v>
      </c>
      <c r="B235">
        <v>3</v>
      </c>
      <c r="C235" t="s">
        <v>10</v>
      </c>
      <c r="D235">
        <v>5</v>
      </c>
      <c r="E235">
        <v>4</v>
      </c>
      <c r="F235">
        <v>2</v>
      </c>
      <c r="G235" s="1">
        <v>31.387499999999999</v>
      </c>
      <c r="H235" t="s">
        <v>9</v>
      </c>
    </row>
    <row r="236" spans="1:8" x14ac:dyDescent="0.2">
      <c r="A236">
        <v>0</v>
      </c>
      <c r="B236">
        <v>2</v>
      </c>
      <c r="C236" t="s">
        <v>8</v>
      </c>
      <c r="D236">
        <v>24</v>
      </c>
      <c r="E236">
        <v>0</v>
      </c>
      <c r="F236">
        <v>0</v>
      </c>
      <c r="G236" s="1">
        <v>10.5</v>
      </c>
      <c r="H236" t="s">
        <v>9</v>
      </c>
    </row>
    <row r="237" spans="1:8" hidden="1" x14ac:dyDescent="0.2">
      <c r="A237">
        <v>0</v>
      </c>
      <c r="B237">
        <v>3</v>
      </c>
      <c r="C237" t="s">
        <v>10</v>
      </c>
      <c r="E237">
        <v>0</v>
      </c>
      <c r="F237">
        <v>0</v>
      </c>
      <c r="G237" s="1">
        <v>7.55</v>
      </c>
      <c r="H237" t="s">
        <v>9</v>
      </c>
    </row>
    <row r="238" spans="1:8" x14ac:dyDescent="0.2">
      <c r="A238">
        <v>0</v>
      </c>
      <c r="B238">
        <v>2</v>
      </c>
      <c r="C238" t="s">
        <v>8</v>
      </c>
      <c r="D238">
        <v>44</v>
      </c>
      <c r="E238">
        <v>1</v>
      </c>
      <c r="F238">
        <v>0</v>
      </c>
      <c r="G238" s="1">
        <v>26</v>
      </c>
      <c r="H238" t="s">
        <v>9</v>
      </c>
    </row>
    <row r="239" spans="1:8" x14ac:dyDescent="0.2">
      <c r="A239">
        <v>1</v>
      </c>
      <c r="B239">
        <v>2</v>
      </c>
      <c r="C239" t="s">
        <v>10</v>
      </c>
      <c r="D239">
        <v>8</v>
      </c>
      <c r="E239">
        <v>0</v>
      </c>
      <c r="F239">
        <v>2</v>
      </c>
      <c r="G239" s="1">
        <v>26.25</v>
      </c>
      <c r="H239" t="s">
        <v>9</v>
      </c>
    </row>
    <row r="240" spans="1:8" x14ac:dyDescent="0.2">
      <c r="A240">
        <v>0</v>
      </c>
      <c r="B240">
        <v>2</v>
      </c>
      <c r="C240" t="s">
        <v>8</v>
      </c>
      <c r="D240">
        <v>19</v>
      </c>
      <c r="E240">
        <v>0</v>
      </c>
      <c r="F240">
        <v>0</v>
      </c>
      <c r="G240" s="1">
        <v>10.5</v>
      </c>
      <c r="H240" t="s">
        <v>9</v>
      </c>
    </row>
    <row r="241" spans="1:8" x14ac:dyDescent="0.2">
      <c r="A241">
        <v>0</v>
      </c>
      <c r="B241">
        <v>2</v>
      </c>
      <c r="C241" t="s">
        <v>8</v>
      </c>
      <c r="D241">
        <v>33</v>
      </c>
      <c r="E241">
        <v>0</v>
      </c>
      <c r="F241">
        <v>0</v>
      </c>
      <c r="G241" s="1">
        <v>12.275</v>
      </c>
      <c r="H241" t="s">
        <v>9</v>
      </c>
    </row>
    <row r="242" spans="1:8" hidden="1" x14ac:dyDescent="0.2">
      <c r="A242">
        <v>0</v>
      </c>
      <c r="B242">
        <v>3</v>
      </c>
      <c r="C242" t="s">
        <v>10</v>
      </c>
      <c r="E242">
        <v>1</v>
      </c>
      <c r="F242">
        <v>0</v>
      </c>
      <c r="G242" s="1">
        <v>14.4542</v>
      </c>
      <c r="H242" t="s">
        <v>11</v>
      </c>
    </row>
    <row r="243" spans="1:8" hidden="1" x14ac:dyDescent="0.2">
      <c r="A243">
        <v>1</v>
      </c>
      <c r="B243">
        <v>3</v>
      </c>
      <c r="C243" t="s">
        <v>10</v>
      </c>
      <c r="E243">
        <v>1</v>
      </c>
      <c r="F243">
        <v>0</v>
      </c>
      <c r="G243" s="1">
        <v>15.5</v>
      </c>
      <c r="H243" t="s">
        <v>12</v>
      </c>
    </row>
    <row r="244" spans="1:8" x14ac:dyDescent="0.2">
      <c r="A244">
        <v>0</v>
      </c>
      <c r="B244">
        <v>2</v>
      </c>
      <c r="C244" t="s">
        <v>8</v>
      </c>
      <c r="D244">
        <v>29</v>
      </c>
      <c r="E244">
        <v>0</v>
      </c>
      <c r="F244">
        <v>0</v>
      </c>
      <c r="G244" s="1">
        <v>10.5</v>
      </c>
      <c r="H244" t="s">
        <v>9</v>
      </c>
    </row>
    <row r="245" spans="1:8" x14ac:dyDescent="0.2">
      <c r="A245">
        <v>0</v>
      </c>
      <c r="B245">
        <v>3</v>
      </c>
      <c r="C245" t="s">
        <v>8</v>
      </c>
      <c r="D245">
        <v>22</v>
      </c>
      <c r="E245">
        <v>0</v>
      </c>
      <c r="F245">
        <v>0</v>
      </c>
      <c r="G245" s="1">
        <v>7.125</v>
      </c>
      <c r="H245" t="s">
        <v>9</v>
      </c>
    </row>
    <row r="246" spans="1:8" x14ac:dyDescent="0.2">
      <c r="A246">
        <v>0</v>
      </c>
      <c r="B246">
        <v>3</v>
      </c>
      <c r="C246" t="s">
        <v>8</v>
      </c>
      <c r="D246">
        <v>30</v>
      </c>
      <c r="E246">
        <v>0</v>
      </c>
      <c r="F246">
        <v>0</v>
      </c>
      <c r="G246" s="1">
        <v>7.2249999999999996</v>
      </c>
      <c r="H246" t="s">
        <v>11</v>
      </c>
    </row>
    <row r="247" spans="1:8" x14ac:dyDescent="0.2">
      <c r="A247">
        <v>0</v>
      </c>
      <c r="B247">
        <v>1</v>
      </c>
      <c r="C247" t="s">
        <v>8</v>
      </c>
      <c r="D247">
        <v>44</v>
      </c>
      <c r="E247">
        <v>2</v>
      </c>
      <c r="F247">
        <v>0</v>
      </c>
      <c r="G247" s="1">
        <v>90</v>
      </c>
      <c r="H247" t="s">
        <v>12</v>
      </c>
    </row>
    <row r="248" spans="1:8" x14ac:dyDescent="0.2">
      <c r="A248">
        <v>0</v>
      </c>
      <c r="B248">
        <v>3</v>
      </c>
      <c r="C248" t="s">
        <v>10</v>
      </c>
      <c r="D248">
        <v>25</v>
      </c>
      <c r="E248">
        <v>0</v>
      </c>
      <c r="F248">
        <v>0</v>
      </c>
      <c r="G248" s="1">
        <v>7.7750000000000004</v>
      </c>
      <c r="H248" t="s">
        <v>9</v>
      </c>
    </row>
    <row r="249" spans="1:8" x14ac:dyDescent="0.2">
      <c r="A249">
        <v>1</v>
      </c>
      <c r="B249">
        <v>2</v>
      </c>
      <c r="C249" t="s">
        <v>10</v>
      </c>
      <c r="D249">
        <v>24</v>
      </c>
      <c r="E249">
        <v>0</v>
      </c>
      <c r="F249">
        <v>2</v>
      </c>
      <c r="G249" s="1">
        <v>14.5</v>
      </c>
      <c r="H249" t="s">
        <v>9</v>
      </c>
    </row>
    <row r="250" spans="1:8" x14ac:dyDescent="0.2">
      <c r="A250">
        <v>1</v>
      </c>
      <c r="B250">
        <v>1</v>
      </c>
      <c r="C250" t="s">
        <v>8</v>
      </c>
      <c r="D250">
        <v>37</v>
      </c>
      <c r="E250">
        <v>1</v>
      </c>
      <c r="F250">
        <v>1</v>
      </c>
      <c r="G250" s="1">
        <v>52.554200000000002</v>
      </c>
      <c r="H250" t="s">
        <v>9</v>
      </c>
    </row>
    <row r="251" spans="1:8" x14ac:dyDescent="0.2">
      <c r="A251">
        <v>0</v>
      </c>
      <c r="B251">
        <v>2</v>
      </c>
      <c r="C251" t="s">
        <v>8</v>
      </c>
      <c r="D251">
        <v>54</v>
      </c>
      <c r="E251">
        <v>1</v>
      </c>
      <c r="F251">
        <v>0</v>
      </c>
      <c r="G251" s="1">
        <v>26</v>
      </c>
      <c r="H251" t="s">
        <v>9</v>
      </c>
    </row>
    <row r="252" spans="1:8" hidden="1" x14ac:dyDescent="0.2">
      <c r="A252">
        <v>0</v>
      </c>
      <c r="B252">
        <v>3</v>
      </c>
      <c r="C252" t="s">
        <v>8</v>
      </c>
      <c r="E252">
        <v>0</v>
      </c>
      <c r="F252">
        <v>0</v>
      </c>
      <c r="G252" s="1">
        <v>7.25</v>
      </c>
      <c r="H252" t="s">
        <v>9</v>
      </c>
    </row>
    <row r="253" spans="1:8" x14ac:dyDescent="0.2">
      <c r="A253">
        <v>0</v>
      </c>
      <c r="B253">
        <v>3</v>
      </c>
      <c r="C253" t="s">
        <v>10</v>
      </c>
      <c r="D253">
        <v>29</v>
      </c>
      <c r="E253">
        <v>1</v>
      </c>
      <c r="F253">
        <v>1</v>
      </c>
      <c r="G253" s="1">
        <v>10.4625</v>
      </c>
      <c r="H253" t="s">
        <v>9</v>
      </c>
    </row>
    <row r="254" spans="1:8" x14ac:dyDescent="0.2">
      <c r="A254">
        <v>0</v>
      </c>
      <c r="B254">
        <v>1</v>
      </c>
      <c r="C254" t="s">
        <v>8</v>
      </c>
      <c r="D254">
        <v>62</v>
      </c>
      <c r="E254">
        <v>0</v>
      </c>
      <c r="F254">
        <v>0</v>
      </c>
      <c r="G254" s="1">
        <v>26.55</v>
      </c>
      <c r="H254" t="s">
        <v>9</v>
      </c>
    </row>
    <row r="255" spans="1:8" x14ac:dyDescent="0.2">
      <c r="A255">
        <v>0</v>
      </c>
      <c r="B255">
        <v>3</v>
      </c>
      <c r="C255" t="s">
        <v>8</v>
      </c>
      <c r="D255">
        <v>30</v>
      </c>
      <c r="E255">
        <v>1</v>
      </c>
      <c r="F255">
        <v>0</v>
      </c>
      <c r="G255" s="1">
        <v>16.100000000000001</v>
      </c>
      <c r="H255" t="s">
        <v>9</v>
      </c>
    </row>
    <row r="256" spans="1:8" x14ac:dyDescent="0.2">
      <c r="A256">
        <v>0</v>
      </c>
      <c r="B256">
        <v>3</v>
      </c>
      <c r="C256" t="s">
        <v>10</v>
      </c>
      <c r="D256">
        <v>41</v>
      </c>
      <c r="E256">
        <v>0</v>
      </c>
      <c r="F256">
        <v>2</v>
      </c>
      <c r="G256" s="1">
        <v>20.212499999999999</v>
      </c>
      <c r="H256" t="s">
        <v>9</v>
      </c>
    </row>
    <row r="257" spans="1:8" x14ac:dyDescent="0.2">
      <c r="A257">
        <v>1</v>
      </c>
      <c r="B257">
        <v>3</v>
      </c>
      <c r="C257" t="s">
        <v>10</v>
      </c>
      <c r="D257">
        <v>29</v>
      </c>
      <c r="E257">
        <v>0</v>
      </c>
      <c r="F257">
        <v>2</v>
      </c>
      <c r="G257" s="1">
        <v>15.245799999999999</v>
      </c>
      <c r="H257" t="s">
        <v>11</v>
      </c>
    </row>
    <row r="258" spans="1:8" hidden="1" x14ac:dyDescent="0.2">
      <c r="A258">
        <v>1</v>
      </c>
      <c r="B258">
        <v>1</v>
      </c>
      <c r="C258" t="s">
        <v>10</v>
      </c>
      <c r="E258">
        <v>0</v>
      </c>
      <c r="F258">
        <v>0</v>
      </c>
      <c r="G258" s="1">
        <v>79.2</v>
      </c>
      <c r="H258" t="s">
        <v>11</v>
      </c>
    </row>
    <row r="259" spans="1:8" x14ac:dyDescent="0.2">
      <c r="A259">
        <v>1</v>
      </c>
      <c r="B259">
        <v>1</v>
      </c>
      <c r="C259" t="s">
        <v>10</v>
      </c>
      <c r="D259">
        <v>30</v>
      </c>
      <c r="E259">
        <v>0</v>
      </c>
      <c r="F259">
        <v>0</v>
      </c>
      <c r="G259" s="1">
        <v>86.5</v>
      </c>
      <c r="H259" t="s">
        <v>9</v>
      </c>
    </row>
    <row r="260" spans="1:8" x14ac:dyDescent="0.2">
      <c r="A260">
        <v>1</v>
      </c>
      <c r="B260">
        <v>1</v>
      </c>
      <c r="C260" t="s">
        <v>10</v>
      </c>
      <c r="D260">
        <v>35</v>
      </c>
      <c r="E260">
        <v>0</v>
      </c>
      <c r="F260">
        <v>0</v>
      </c>
      <c r="G260" s="1">
        <v>512.32920000000001</v>
      </c>
      <c r="H260" t="s">
        <v>11</v>
      </c>
    </row>
    <row r="261" spans="1:8" x14ac:dyDescent="0.2">
      <c r="A261">
        <v>1</v>
      </c>
      <c r="B261">
        <v>2</v>
      </c>
      <c r="C261" t="s">
        <v>10</v>
      </c>
      <c r="D261">
        <v>50</v>
      </c>
      <c r="E261">
        <v>0</v>
      </c>
      <c r="F261">
        <v>1</v>
      </c>
      <c r="G261" s="1">
        <v>26</v>
      </c>
      <c r="H261" t="s">
        <v>9</v>
      </c>
    </row>
    <row r="262" spans="1:8" hidden="1" x14ac:dyDescent="0.2">
      <c r="A262">
        <v>0</v>
      </c>
      <c r="B262">
        <v>3</v>
      </c>
      <c r="C262" t="s">
        <v>8</v>
      </c>
      <c r="E262">
        <v>0</v>
      </c>
      <c r="F262">
        <v>0</v>
      </c>
      <c r="G262" s="1">
        <v>7.75</v>
      </c>
      <c r="H262" t="s">
        <v>12</v>
      </c>
    </row>
    <row r="263" spans="1:8" x14ac:dyDescent="0.2">
      <c r="A263">
        <v>1</v>
      </c>
      <c r="B263">
        <v>3</v>
      </c>
      <c r="C263" t="s">
        <v>8</v>
      </c>
      <c r="D263">
        <v>3</v>
      </c>
      <c r="E263">
        <v>4</v>
      </c>
      <c r="F263">
        <v>2</v>
      </c>
      <c r="G263" s="1">
        <v>31.387499999999999</v>
      </c>
      <c r="H263" t="s">
        <v>9</v>
      </c>
    </row>
    <row r="264" spans="1:8" x14ac:dyDescent="0.2">
      <c r="A264">
        <v>0</v>
      </c>
      <c r="B264">
        <v>1</v>
      </c>
      <c r="C264" t="s">
        <v>8</v>
      </c>
      <c r="D264">
        <v>52</v>
      </c>
      <c r="E264">
        <v>1</v>
      </c>
      <c r="F264">
        <v>1</v>
      </c>
      <c r="G264" s="1">
        <v>79.650000000000006</v>
      </c>
      <c r="H264" t="s">
        <v>9</v>
      </c>
    </row>
    <row r="265" spans="1:8" x14ac:dyDescent="0.2">
      <c r="A265">
        <v>0</v>
      </c>
      <c r="B265">
        <v>1</v>
      </c>
      <c r="C265" t="s">
        <v>8</v>
      </c>
      <c r="D265">
        <v>40</v>
      </c>
      <c r="E265">
        <v>0</v>
      </c>
      <c r="F265">
        <v>0</v>
      </c>
      <c r="G265" s="1">
        <v>0</v>
      </c>
      <c r="H265" t="s">
        <v>9</v>
      </c>
    </row>
    <row r="266" spans="1:8" hidden="1" x14ac:dyDescent="0.2">
      <c r="A266">
        <v>0</v>
      </c>
      <c r="B266">
        <v>3</v>
      </c>
      <c r="C266" t="s">
        <v>10</v>
      </c>
      <c r="E266">
        <v>0</v>
      </c>
      <c r="F266">
        <v>0</v>
      </c>
      <c r="G266" s="1">
        <v>7.75</v>
      </c>
      <c r="H266" t="s">
        <v>12</v>
      </c>
    </row>
    <row r="267" spans="1:8" x14ac:dyDescent="0.2">
      <c r="A267">
        <v>0</v>
      </c>
      <c r="B267">
        <v>2</v>
      </c>
      <c r="C267" t="s">
        <v>8</v>
      </c>
      <c r="D267">
        <v>36</v>
      </c>
      <c r="E267">
        <v>0</v>
      </c>
      <c r="F267">
        <v>0</v>
      </c>
      <c r="G267" s="1">
        <v>10.5</v>
      </c>
      <c r="H267" t="s">
        <v>9</v>
      </c>
    </row>
    <row r="268" spans="1:8" x14ac:dyDescent="0.2">
      <c r="A268">
        <v>0</v>
      </c>
      <c r="B268">
        <v>3</v>
      </c>
      <c r="C268" t="s">
        <v>8</v>
      </c>
      <c r="D268">
        <v>16</v>
      </c>
      <c r="E268">
        <v>4</v>
      </c>
      <c r="F268">
        <v>1</v>
      </c>
      <c r="G268" s="1">
        <v>39.6875</v>
      </c>
      <c r="H268" t="s">
        <v>9</v>
      </c>
    </row>
    <row r="269" spans="1:8" x14ac:dyDescent="0.2">
      <c r="A269">
        <v>1</v>
      </c>
      <c r="B269">
        <v>3</v>
      </c>
      <c r="C269" t="s">
        <v>8</v>
      </c>
      <c r="D269">
        <v>25</v>
      </c>
      <c r="E269">
        <v>1</v>
      </c>
      <c r="F269">
        <v>0</v>
      </c>
      <c r="G269" s="1">
        <v>7.7750000000000004</v>
      </c>
      <c r="H269" t="s">
        <v>9</v>
      </c>
    </row>
    <row r="270" spans="1:8" x14ac:dyDescent="0.2">
      <c r="A270">
        <v>1</v>
      </c>
      <c r="B270">
        <v>1</v>
      </c>
      <c r="C270" t="s">
        <v>10</v>
      </c>
      <c r="D270">
        <v>58</v>
      </c>
      <c r="E270">
        <v>0</v>
      </c>
      <c r="F270">
        <v>1</v>
      </c>
      <c r="G270" s="1">
        <v>153.46250000000001</v>
      </c>
      <c r="H270" t="s">
        <v>9</v>
      </c>
    </row>
    <row r="271" spans="1:8" x14ac:dyDescent="0.2">
      <c r="A271">
        <v>1</v>
      </c>
      <c r="B271">
        <v>1</v>
      </c>
      <c r="C271" t="s">
        <v>10</v>
      </c>
      <c r="D271">
        <v>35</v>
      </c>
      <c r="E271">
        <v>0</v>
      </c>
      <c r="F271">
        <v>0</v>
      </c>
      <c r="G271" s="1">
        <v>135.63329999999999</v>
      </c>
      <c r="H271" t="s">
        <v>9</v>
      </c>
    </row>
    <row r="272" spans="1:8" hidden="1" x14ac:dyDescent="0.2">
      <c r="A272">
        <v>0</v>
      </c>
      <c r="B272">
        <v>1</v>
      </c>
      <c r="C272" t="s">
        <v>8</v>
      </c>
      <c r="E272">
        <v>0</v>
      </c>
      <c r="F272">
        <v>0</v>
      </c>
      <c r="G272" s="1">
        <v>31</v>
      </c>
      <c r="H272" t="s">
        <v>9</v>
      </c>
    </row>
    <row r="273" spans="1:8" x14ac:dyDescent="0.2">
      <c r="A273">
        <v>1</v>
      </c>
      <c r="B273">
        <v>3</v>
      </c>
      <c r="C273" t="s">
        <v>8</v>
      </c>
      <c r="D273">
        <v>25</v>
      </c>
      <c r="E273">
        <v>0</v>
      </c>
      <c r="F273">
        <v>0</v>
      </c>
      <c r="G273" s="1">
        <v>0</v>
      </c>
      <c r="H273" t="s">
        <v>9</v>
      </c>
    </row>
    <row r="274" spans="1:8" x14ac:dyDescent="0.2">
      <c r="A274">
        <v>1</v>
      </c>
      <c r="B274">
        <v>2</v>
      </c>
      <c r="C274" t="s">
        <v>10</v>
      </c>
      <c r="D274">
        <v>41</v>
      </c>
      <c r="E274">
        <v>0</v>
      </c>
      <c r="F274">
        <v>1</v>
      </c>
      <c r="G274" s="1">
        <v>19.5</v>
      </c>
      <c r="H274" t="s">
        <v>9</v>
      </c>
    </row>
    <row r="275" spans="1:8" x14ac:dyDescent="0.2">
      <c r="A275">
        <v>0</v>
      </c>
      <c r="B275">
        <v>1</v>
      </c>
      <c r="C275" t="s">
        <v>8</v>
      </c>
      <c r="D275">
        <v>37</v>
      </c>
      <c r="E275">
        <v>0</v>
      </c>
      <c r="F275">
        <v>1</v>
      </c>
      <c r="G275" s="1">
        <v>29.7</v>
      </c>
      <c r="H275" t="s">
        <v>11</v>
      </c>
    </row>
    <row r="276" spans="1:8" hidden="1" x14ac:dyDescent="0.2">
      <c r="A276">
        <v>1</v>
      </c>
      <c r="B276">
        <v>3</v>
      </c>
      <c r="C276" t="s">
        <v>10</v>
      </c>
      <c r="E276">
        <v>0</v>
      </c>
      <c r="F276">
        <v>0</v>
      </c>
      <c r="G276" s="1">
        <v>7.75</v>
      </c>
      <c r="H276" t="s">
        <v>12</v>
      </c>
    </row>
    <row r="277" spans="1:8" x14ac:dyDescent="0.2">
      <c r="A277">
        <v>1</v>
      </c>
      <c r="B277">
        <v>1</v>
      </c>
      <c r="C277" t="s">
        <v>10</v>
      </c>
      <c r="D277">
        <v>63</v>
      </c>
      <c r="E277">
        <v>1</v>
      </c>
      <c r="F277">
        <v>0</v>
      </c>
      <c r="G277" s="1">
        <v>77.958299999999994</v>
      </c>
      <c r="H277" t="s">
        <v>9</v>
      </c>
    </row>
    <row r="278" spans="1:8" x14ac:dyDescent="0.2">
      <c r="A278">
        <v>0</v>
      </c>
      <c r="B278">
        <v>3</v>
      </c>
      <c r="C278" t="s">
        <v>10</v>
      </c>
      <c r="D278">
        <v>45</v>
      </c>
      <c r="E278">
        <v>0</v>
      </c>
      <c r="F278">
        <v>0</v>
      </c>
      <c r="G278" s="1">
        <v>7.75</v>
      </c>
      <c r="H278" t="s">
        <v>9</v>
      </c>
    </row>
    <row r="279" spans="1:8" hidden="1" x14ac:dyDescent="0.2">
      <c r="A279">
        <v>0</v>
      </c>
      <c r="B279">
        <v>2</v>
      </c>
      <c r="C279" t="s">
        <v>8</v>
      </c>
      <c r="E279">
        <v>0</v>
      </c>
      <c r="F279">
        <v>0</v>
      </c>
      <c r="G279" s="1">
        <v>0</v>
      </c>
      <c r="H279" t="s">
        <v>9</v>
      </c>
    </row>
    <row r="280" spans="1:8" x14ac:dyDescent="0.2">
      <c r="A280">
        <v>0</v>
      </c>
      <c r="B280">
        <v>3</v>
      </c>
      <c r="C280" t="s">
        <v>8</v>
      </c>
      <c r="D280">
        <v>7</v>
      </c>
      <c r="E280">
        <v>4</v>
      </c>
      <c r="F280">
        <v>1</v>
      </c>
      <c r="G280" s="1">
        <v>29.125</v>
      </c>
      <c r="H280" t="s">
        <v>12</v>
      </c>
    </row>
    <row r="281" spans="1:8" x14ac:dyDescent="0.2">
      <c r="A281">
        <v>1</v>
      </c>
      <c r="B281">
        <v>3</v>
      </c>
      <c r="C281" t="s">
        <v>10</v>
      </c>
      <c r="D281">
        <v>35</v>
      </c>
      <c r="E281">
        <v>1</v>
      </c>
      <c r="F281">
        <v>1</v>
      </c>
      <c r="G281" s="1">
        <v>20.25</v>
      </c>
      <c r="H281" t="s">
        <v>9</v>
      </c>
    </row>
    <row r="282" spans="1:8" x14ac:dyDescent="0.2">
      <c r="A282">
        <v>0</v>
      </c>
      <c r="B282">
        <v>3</v>
      </c>
      <c r="C282" t="s">
        <v>8</v>
      </c>
      <c r="D282">
        <v>65</v>
      </c>
      <c r="E282">
        <v>0</v>
      </c>
      <c r="F282">
        <v>0</v>
      </c>
      <c r="G282" s="1">
        <v>7.75</v>
      </c>
      <c r="H282" t="s">
        <v>12</v>
      </c>
    </row>
    <row r="283" spans="1:8" x14ac:dyDescent="0.2">
      <c r="A283">
        <v>0</v>
      </c>
      <c r="B283">
        <v>3</v>
      </c>
      <c r="C283" t="s">
        <v>8</v>
      </c>
      <c r="D283">
        <v>28</v>
      </c>
      <c r="E283">
        <v>0</v>
      </c>
      <c r="F283">
        <v>0</v>
      </c>
      <c r="G283" s="1">
        <v>7.8541999999999996</v>
      </c>
      <c r="H283" t="s">
        <v>9</v>
      </c>
    </row>
    <row r="284" spans="1:8" x14ac:dyDescent="0.2">
      <c r="A284">
        <v>0</v>
      </c>
      <c r="B284">
        <v>3</v>
      </c>
      <c r="C284" t="s">
        <v>8</v>
      </c>
      <c r="D284">
        <v>16</v>
      </c>
      <c r="E284">
        <v>0</v>
      </c>
      <c r="F284">
        <v>0</v>
      </c>
      <c r="G284" s="1">
        <v>9.5</v>
      </c>
      <c r="H284" t="s">
        <v>9</v>
      </c>
    </row>
    <row r="285" spans="1:8" x14ac:dyDescent="0.2">
      <c r="A285">
        <v>1</v>
      </c>
      <c r="B285">
        <v>3</v>
      </c>
      <c r="C285" t="s">
        <v>8</v>
      </c>
      <c r="D285">
        <v>19</v>
      </c>
      <c r="E285">
        <v>0</v>
      </c>
      <c r="F285">
        <v>0</v>
      </c>
      <c r="G285" s="1">
        <v>8.0500000000000007</v>
      </c>
      <c r="H285" t="s">
        <v>9</v>
      </c>
    </row>
    <row r="286" spans="1:8" hidden="1" x14ac:dyDescent="0.2">
      <c r="A286">
        <v>0</v>
      </c>
      <c r="B286">
        <v>1</v>
      </c>
      <c r="C286" t="s">
        <v>8</v>
      </c>
      <c r="E286">
        <v>0</v>
      </c>
      <c r="F286">
        <v>0</v>
      </c>
      <c r="G286" s="1">
        <v>26</v>
      </c>
      <c r="H286" t="s">
        <v>9</v>
      </c>
    </row>
    <row r="287" spans="1:8" x14ac:dyDescent="0.2">
      <c r="A287">
        <v>0</v>
      </c>
      <c r="B287">
        <v>3</v>
      </c>
      <c r="C287" t="s">
        <v>8</v>
      </c>
      <c r="D287">
        <v>33</v>
      </c>
      <c r="E287">
        <v>0</v>
      </c>
      <c r="F287">
        <v>0</v>
      </c>
      <c r="G287" s="1">
        <v>8.6624999999999996</v>
      </c>
      <c r="H287" t="s">
        <v>11</v>
      </c>
    </row>
    <row r="288" spans="1:8" x14ac:dyDescent="0.2">
      <c r="A288">
        <v>1</v>
      </c>
      <c r="B288">
        <v>3</v>
      </c>
      <c r="C288" t="s">
        <v>8</v>
      </c>
      <c r="D288">
        <v>30</v>
      </c>
      <c r="E288">
        <v>0</v>
      </c>
      <c r="F288">
        <v>0</v>
      </c>
      <c r="G288" s="1">
        <v>9.5</v>
      </c>
      <c r="H288" t="s">
        <v>9</v>
      </c>
    </row>
    <row r="289" spans="1:8" x14ac:dyDescent="0.2">
      <c r="A289">
        <v>0</v>
      </c>
      <c r="B289">
        <v>3</v>
      </c>
      <c r="C289" t="s">
        <v>8</v>
      </c>
      <c r="D289">
        <v>22</v>
      </c>
      <c r="E289">
        <v>0</v>
      </c>
      <c r="F289">
        <v>0</v>
      </c>
      <c r="G289" s="1">
        <v>7.8958000000000004</v>
      </c>
      <c r="H289" t="s">
        <v>9</v>
      </c>
    </row>
    <row r="290" spans="1:8" x14ac:dyDescent="0.2">
      <c r="A290">
        <v>1</v>
      </c>
      <c r="B290">
        <v>2</v>
      </c>
      <c r="C290" t="s">
        <v>8</v>
      </c>
      <c r="D290">
        <v>42</v>
      </c>
      <c r="E290">
        <v>0</v>
      </c>
      <c r="F290">
        <v>0</v>
      </c>
      <c r="G290" s="1">
        <v>13</v>
      </c>
      <c r="H290" t="s">
        <v>9</v>
      </c>
    </row>
    <row r="291" spans="1:8" x14ac:dyDescent="0.2">
      <c r="A291">
        <v>1</v>
      </c>
      <c r="B291">
        <v>3</v>
      </c>
      <c r="C291" t="s">
        <v>10</v>
      </c>
      <c r="D291">
        <v>22</v>
      </c>
      <c r="E291">
        <v>0</v>
      </c>
      <c r="F291">
        <v>0</v>
      </c>
      <c r="G291" s="1">
        <v>7.75</v>
      </c>
      <c r="H291" t="s">
        <v>12</v>
      </c>
    </row>
    <row r="292" spans="1:8" x14ac:dyDescent="0.2">
      <c r="A292">
        <v>1</v>
      </c>
      <c r="B292">
        <v>1</v>
      </c>
      <c r="C292" t="s">
        <v>10</v>
      </c>
      <c r="D292">
        <v>26</v>
      </c>
      <c r="E292">
        <v>0</v>
      </c>
      <c r="F292">
        <v>0</v>
      </c>
      <c r="G292" s="1">
        <v>78.849999999999994</v>
      </c>
      <c r="H292" t="s">
        <v>9</v>
      </c>
    </row>
    <row r="293" spans="1:8" x14ac:dyDescent="0.2">
      <c r="A293">
        <v>1</v>
      </c>
      <c r="B293">
        <v>1</v>
      </c>
      <c r="C293" t="s">
        <v>10</v>
      </c>
      <c r="D293">
        <v>19</v>
      </c>
      <c r="E293">
        <v>1</v>
      </c>
      <c r="F293">
        <v>0</v>
      </c>
      <c r="G293" s="1">
        <v>91.0792</v>
      </c>
      <c r="H293" t="s">
        <v>11</v>
      </c>
    </row>
    <row r="294" spans="1:8" x14ac:dyDescent="0.2">
      <c r="A294">
        <v>0</v>
      </c>
      <c r="B294">
        <v>2</v>
      </c>
      <c r="C294" t="s">
        <v>8</v>
      </c>
      <c r="D294">
        <v>36</v>
      </c>
      <c r="E294">
        <v>0</v>
      </c>
      <c r="F294">
        <v>0</v>
      </c>
      <c r="G294" s="1">
        <v>12.875</v>
      </c>
      <c r="H294" t="s">
        <v>11</v>
      </c>
    </row>
    <row r="295" spans="1:8" x14ac:dyDescent="0.2">
      <c r="A295">
        <v>0</v>
      </c>
      <c r="B295">
        <v>3</v>
      </c>
      <c r="C295" t="s">
        <v>10</v>
      </c>
      <c r="D295">
        <v>24</v>
      </c>
      <c r="E295">
        <v>0</v>
      </c>
      <c r="F295">
        <v>0</v>
      </c>
      <c r="G295" s="1">
        <v>8.85</v>
      </c>
      <c r="H295" t="s">
        <v>9</v>
      </c>
    </row>
    <row r="296" spans="1:8" x14ac:dyDescent="0.2">
      <c r="A296">
        <v>0</v>
      </c>
      <c r="B296">
        <v>3</v>
      </c>
      <c r="C296" t="s">
        <v>8</v>
      </c>
      <c r="D296">
        <v>24</v>
      </c>
      <c r="E296">
        <v>0</v>
      </c>
      <c r="F296">
        <v>0</v>
      </c>
      <c r="G296" s="1">
        <v>7.8958000000000004</v>
      </c>
      <c r="H296" t="s">
        <v>9</v>
      </c>
    </row>
    <row r="297" spans="1:8" hidden="1" x14ac:dyDescent="0.2">
      <c r="A297">
        <v>0</v>
      </c>
      <c r="B297">
        <v>1</v>
      </c>
      <c r="C297" t="s">
        <v>8</v>
      </c>
      <c r="E297">
        <v>0</v>
      </c>
      <c r="F297">
        <v>0</v>
      </c>
      <c r="G297" s="1">
        <v>27.720800000000001</v>
      </c>
      <c r="H297" t="s">
        <v>11</v>
      </c>
    </row>
    <row r="298" spans="1:8" x14ac:dyDescent="0.2">
      <c r="A298">
        <v>0</v>
      </c>
      <c r="B298">
        <v>3</v>
      </c>
      <c r="C298" t="s">
        <v>8</v>
      </c>
      <c r="D298">
        <v>23.5</v>
      </c>
      <c r="E298">
        <v>0</v>
      </c>
      <c r="F298">
        <v>0</v>
      </c>
      <c r="G298" s="1">
        <v>7.2291999999999996</v>
      </c>
      <c r="H298" t="s">
        <v>11</v>
      </c>
    </row>
    <row r="299" spans="1:8" x14ac:dyDescent="0.2">
      <c r="A299">
        <v>0</v>
      </c>
      <c r="B299">
        <v>1</v>
      </c>
      <c r="C299" t="s">
        <v>10</v>
      </c>
      <c r="D299">
        <v>2</v>
      </c>
      <c r="E299">
        <v>1</v>
      </c>
      <c r="F299">
        <v>2</v>
      </c>
      <c r="G299" s="1">
        <v>151.55000000000001</v>
      </c>
      <c r="H299" t="s">
        <v>9</v>
      </c>
    </row>
    <row r="300" spans="1:8" hidden="1" x14ac:dyDescent="0.2">
      <c r="A300">
        <v>1</v>
      </c>
      <c r="B300">
        <v>1</v>
      </c>
      <c r="C300" t="s">
        <v>8</v>
      </c>
      <c r="E300">
        <v>0</v>
      </c>
      <c r="F300">
        <v>0</v>
      </c>
      <c r="G300" s="1">
        <v>30.5</v>
      </c>
      <c r="H300" t="s">
        <v>9</v>
      </c>
    </row>
    <row r="301" spans="1:8" x14ac:dyDescent="0.2">
      <c r="A301">
        <v>1</v>
      </c>
      <c r="B301">
        <v>1</v>
      </c>
      <c r="C301" t="s">
        <v>10</v>
      </c>
      <c r="D301">
        <v>50</v>
      </c>
      <c r="E301">
        <v>0</v>
      </c>
      <c r="F301">
        <v>1</v>
      </c>
      <c r="G301" s="1">
        <v>247.52080000000001</v>
      </c>
      <c r="H301" t="s">
        <v>11</v>
      </c>
    </row>
    <row r="302" spans="1:8" hidden="1" x14ac:dyDescent="0.2">
      <c r="A302">
        <v>1</v>
      </c>
      <c r="B302">
        <v>3</v>
      </c>
      <c r="C302" t="s">
        <v>10</v>
      </c>
      <c r="E302">
        <v>0</v>
      </c>
      <c r="F302">
        <v>0</v>
      </c>
      <c r="G302" s="1">
        <v>7.75</v>
      </c>
      <c r="H302" t="s">
        <v>12</v>
      </c>
    </row>
    <row r="303" spans="1:8" hidden="1" x14ac:dyDescent="0.2">
      <c r="A303">
        <v>1</v>
      </c>
      <c r="B303">
        <v>3</v>
      </c>
      <c r="C303" t="s">
        <v>8</v>
      </c>
      <c r="E303">
        <v>2</v>
      </c>
      <c r="F303">
        <v>0</v>
      </c>
      <c r="G303" s="1">
        <v>23.25</v>
      </c>
      <c r="H303" t="s">
        <v>12</v>
      </c>
    </row>
    <row r="304" spans="1:8" x14ac:dyDescent="0.2">
      <c r="A304">
        <v>0</v>
      </c>
      <c r="B304">
        <v>3</v>
      </c>
      <c r="C304" t="s">
        <v>8</v>
      </c>
      <c r="D304">
        <v>19</v>
      </c>
      <c r="E304">
        <v>0</v>
      </c>
      <c r="F304">
        <v>0</v>
      </c>
      <c r="G304" s="1">
        <v>0</v>
      </c>
      <c r="H304" t="s">
        <v>9</v>
      </c>
    </row>
    <row r="305" spans="1:8" hidden="1" x14ac:dyDescent="0.2">
      <c r="A305">
        <v>1</v>
      </c>
      <c r="B305">
        <v>2</v>
      </c>
      <c r="C305" t="s">
        <v>10</v>
      </c>
      <c r="E305">
        <v>0</v>
      </c>
      <c r="F305">
        <v>0</v>
      </c>
      <c r="G305" s="1">
        <v>12.35</v>
      </c>
      <c r="H305" t="s">
        <v>12</v>
      </c>
    </row>
    <row r="306" spans="1:8" hidden="1" x14ac:dyDescent="0.2">
      <c r="A306">
        <v>0</v>
      </c>
      <c r="B306">
        <v>3</v>
      </c>
      <c r="C306" t="s">
        <v>8</v>
      </c>
      <c r="E306">
        <v>0</v>
      </c>
      <c r="F306">
        <v>0</v>
      </c>
      <c r="G306" s="1">
        <v>8.0500000000000007</v>
      </c>
      <c r="H306" t="s">
        <v>9</v>
      </c>
    </row>
    <row r="307" spans="1:8" x14ac:dyDescent="0.2">
      <c r="A307">
        <v>1</v>
      </c>
      <c r="B307">
        <v>1</v>
      </c>
      <c r="C307" t="s">
        <v>8</v>
      </c>
      <c r="D307">
        <v>0.92</v>
      </c>
      <c r="E307">
        <v>1</v>
      </c>
      <c r="F307">
        <v>2</v>
      </c>
      <c r="G307" s="1">
        <v>151.55000000000001</v>
      </c>
      <c r="H307" t="s">
        <v>9</v>
      </c>
    </row>
    <row r="308" spans="1:8" hidden="1" x14ac:dyDescent="0.2">
      <c r="A308">
        <v>1</v>
      </c>
      <c r="B308">
        <v>1</v>
      </c>
      <c r="C308" t="s">
        <v>10</v>
      </c>
      <c r="E308">
        <v>0</v>
      </c>
      <c r="F308">
        <v>0</v>
      </c>
      <c r="G308" s="1">
        <v>110.88330000000001</v>
      </c>
      <c r="H308" t="s">
        <v>11</v>
      </c>
    </row>
    <row r="309" spans="1:8" x14ac:dyDescent="0.2">
      <c r="A309">
        <v>1</v>
      </c>
      <c r="B309">
        <v>1</v>
      </c>
      <c r="C309" t="s">
        <v>10</v>
      </c>
      <c r="D309">
        <v>17</v>
      </c>
      <c r="E309">
        <v>1</v>
      </c>
      <c r="F309">
        <v>0</v>
      </c>
      <c r="G309" s="1">
        <v>108.9</v>
      </c>
      <c r="H309" t="s">
        <v>11</v>
      </c>
    </row>
    <row r="310" spans="1:8" x14ac:dyDescent="0.2">
      <c r="A310">
        <v>0</v>
      </c>
      <c r="B310">
        <v>2</v>
      </c>
      <c r="C310" t="s">
        <v>8</v>
      </c>
      <c r="D310">
        <v>30</v>
      </c>
      <c r="E310">
        <v>1</v>
      </c>
      <c r="F310">
        <v>0</v>
      </c>
      <c r="G310" s="1">
        <v>24</v>
      </c>
      <c r="H310" t="s">
        <v>11</v>
      </c>
    </row>
    <row r="311" spans="1:8" x14ac:dyDescent="0.2">
      <c r="A311">
        <v>1</v>
      </c>
      <c r="B311">
        <v>1</v>
      </c>
      <c r="C311" t="s">
        <v>10</v>
      </c>
      <c r="D311">
        <v>30</v>
      </c>
      <c r="E311">
        <v>0</v>
      </c>
      <c r="F311">
        <v>0</v>
      </c>
      <c r="G311" s="1">
        <v>56.929200000000002</v>
      </c>
      <c r="H311" t="s">
        <v>11</v>
      </c>
    </row>
    <row r="312" spans="1:8" x14ac:dyDescent="0.2">
      <c r="A312">
        <v>1</v>
      </c>
      <c r="B312">
        <v>1</v>
      </c>
      <c r="C312" t="s">
        <v>10</v>
      </c>
      <c r="D312">
        <v>24</v>
      </c>
      <c r="E312">
        <v>0</v>
      </c>
      <c r="F312">
        <v>0</v>
      </c>
      <c r="G312" s="1">
        <v>83.158299999999997</v>
      </c>
      <c r="H312" t="s">
        <v>11</v>
      </c>
    </row>
    <row r="313" spans="1:8" x14ac:dyDescent="0.2">
      <c r="A313">
        <v>1</v>
      </c>
      <c r="B313">
        <v>1</v>
      </c>
      <c r="C313" t="s">
        <v>10</v>
      </c>
      <c r="D313">
        <v>18</v>
      </c>
      <c r="E313">
        <v>2</v>
      </c>
      <c r="F313">
        <v>2</v>
      </c>
      <c r="G313" s="1">
        <v>262.375</v>
      </c>
      <c r="H313" t="s">
        <v>11</v>
      </c>
    </row>
    <row r="314" spans="1:8" x14ac:dyDescent="0.2">
      <c r="A314">
        <v>0</v>
      </c>
      <c r="B314">
        <v>2</v>
      </c>
      <c r="C314" t="s">
        <v>10</v>
      </c>
      <c r="D314">
        <v>26</v>
      </c>
      <c r="E314">
        <v>1</v>
      </c>
      <c r="F314">
        <v>1</v>
      </c>
      <c r="G314" s="1">
        <v>26</v>
      </c>
      <c r="H314" t="s">
        <v>9</v>
      </c>
    </row>
    <row r="315" spans="1:8" x14ac:dyDescent="0.2">
      <c r="A315">
        <v>0</v>
      </c>
      <c r="B315">
        <v>3</v>
      </c>
      <c r="C315" t="s">
        <v>8</v>
      </c>
      <c r="D315">
        <v>28</v>
      </c>
      <c r="E315">
        <v>0</v>
      </c>
      <c r="F315">
        <v>0</v>
      </c>
      <c r="G315" s="1">
        <v>7.8958000000000004</v>
      </c>
      <c r="H315" t="s">
        <v>9</v>
      </c>
    </row>
    <row r="316" spans="1:8" x14ac:dyDescent="0.2">
      <c r="A316">
        <v>0</v>
      </c>
      <c r="B316">
        <v>2</v>
      </c>
      <c r="C316" t="s">
        <v>8</v>
      </c>
      <c r="D316">
        <v>43</v>
      </c>
      <c r="E316">
        <v>1</v>
      </c>
      <c r="F316">
        <v>1</v>
      </c>
      <c r="G316" s="1">
        <v>26.25</v>
      </c>
      <c r="H316" t="s">
        <v>9</v>
      </c>
    </row>
    <row r="317" spans="1:8" x14ac:dyDescent="0.2">
      <c r="A317">
        <v>1</v>
      </c>
      <c r="B317">
        <v>3</v>
      </c>
      <c r="C317" t="s">
        <v>10</v>
      </c>
      <c r="D317">
        <v>26</v>
      </c>
      <c r="E317">
        <v>0</v>
      </c>
      <c r="F317">
        <v>0</v>
      </c>
      <c r="G317" s="1">
        <v>7.8541999999999996</v>
      </c>
      <c r="H317" t="s">
        <v>9</v>
      </c>
    </row>
    <row r="318" spans="1:8" x14ac:dyDescent="0.2">
      <c r="A318">
        <v>1</v>
      </c>
      <c r="B318">
        <v>2</v>
      </c>
      <c r="C318" t="s">
        <v>10</v>
      </c>
      <c r="D318">
        <v>24</v>
      </c>
      <c r="E318">
        <v>1</v>
      </c>
      <c r="F318">
        <v>0</v>
      </c>
      <c r="G318" s="1">
        <v>26</v>
      </c>
      <c r="H318" t="s">
        <v>9</v>
      </c>
    </row>
    <row r="319" spans="1:8" x14ac:dyDescent="0.2">
      <c r="A319">
        <v>0</v>
      </c>
      <c r="B319">
        <v>2</v>
      </c>
      <c r="C319" t="s">
        <v>8</v>
      </c>
      <c r="D319">
        <v>54</v>
      </c>
      <c r="E319">
        <v>0</v>
      </c>
      <c r="F319">
        <v>0</v>
      </c>
      <c r="G319" s="1">
        <v>14</v>
      </c>
      <c r="H319" t="s">
        <v>9</v>
      </c>
    </row>
    <row r="320" spans="1:8" x14ac:dyDescent="0.2">
      <c r="A320">
        <v>1</v>
      </c>
      <c r="B320">
        <v>1</v>
      </c>
      <c r="C320" t="s">
        <v>10</v>
      </c>
      <c r="D320">
        <v>31</v>
      </c>
      <c r="E320">
        <v>0</v>
      </c>
      <c r="F320">
        <v>2</v>
      </c>
      <c r="G320" s="1">
        <v>164.86670000000001</v>
      </c>
      <c r="H320" t="s">
        <v>9</v>
      </c>
    </row>
    <row r="321" spans="1:8" x14ac:dyDescent="0.2">
      <c r="A321">
        <v>1</v>
      </c>
      <c r="B321">
        <v>1</v>
      </c>
      <c r="C321" t="s">
        <v>10</v>
      </c>
      <c r="D321">
        <v>40</v>
      </c>
      <c r="E321">
        <v>1</v>
      </c>
      <c r="F321">
        <v>1</v>
      </c>
      <c r="G321" s="1">
        <v>134.5</v>
      </c>
      <c r="H321" t="s">
        <v>11</v>
      </c>
    </row>
    <row r="322" spans="1:8" x14ac:dyDescent="0.2">
      <c r="A322">
        <v>0</v>
      </c>
      <c r="B322">
        <v>3</v>
      </c>
      <c r="C322" t="s">
        <v>8</v>
      </c>
      <c r="D322">
        <v>22</v>
      </c>
      <c r="E322">
        <v>0</v>
      </c>
      <c r="F322">
        <v>0</v>
      </c>
      <c r="G322" s="1">
        <v>7.25</v>
      </c>
      <c r="H322" t="s">
        <v>9</v>
      </c>
    </row>
    <row r="323" spans="1:8" x14ac:dyDescent="0.2">
      <c r="A323">
        <v>0</v>
      </c>
      <c r="B323">
        <v>3</v>
      </c>
      <c r="C323" t="s">
        <v>8</v>
      </c>
      <c r="D323">
        <v>27</v>
      </c>
      <c r="E323">
        <v>0</v>
      </c>
      <c r="F323">
        <v>0</v>
      </c>
      <c r="G323" s="1">
        <v>7.8958000000000004</v>
      </c>
      <c r="H323" t="s">
        <v>9</v>
      </c>
    </row>
    <row r="324" spans="1:8" x14ac:dyDescent="0.2">
      <c r="A324">
        <v>1</v>
      </c>
      <c r="B324">
        <v>2</v>
      </c>
      <c r="C324" t="s">
        <v>10</v>
      </c>
      <c r="D324">
        <v>30</v>
      </c>
      <c r="E324">
        <v>0</v>
      </c>
      <c r="F324">
        <v>0</v>
      </c>
      <c r="G324" s="1">
        <v>12.35</v>
      </c>
      <c r="H324" t="s">
        <v>12</v>
      </c>
    </row>
    <row r="325" spans="1:8" x14ac:dyDescent="0.2">
      <c r="A325">
        <v>1</v>
      </c>
      <c r="B325">
        <v>2</v>
      </c>
      <c r="C325" t="s">
        <v>10</v>
      </c>
      <c r="D325">
        <v>22</v>
      </c>
      <c r="E325">
        <v>1</v>
      </c>
      <c r="F325">
        <v>1</v>
      </c>
      <c r="G325" s="1">
        <v>29</v>
      </c>
      <c r="H325" t="s">
        <v>9</v>
      </c>
    </row>
    <row r="326" spans="1:8" hidden="1" x14ac:dyDescent="0.2">
      <c r="A326">
        <v>0</v>
      </c>
      <c r="B326">
        <v>3</v>
      </c>
      <c r="C326" t="s">
        <v>8</v>
      </c>
      <c r="E326">
        <v>8</v>
      </c>
      <c r="F326">
        <v>2</v>
      </c>
      <c r="G326" s="1">
        <v>69.55</v>
      </c>
      <c r="H326" t="s">
        <v>9</v>
      </c>
    </row>
    <row r="327" spans="1:8" x14ac:dyDescent="0.2">
      <c r="A327">
        <v>1</v>
      </c>
      <c r="B327">
        <v>1</v>
      </c>
      <c r="C327" t="s">
        <v>10</v>
      </c>
      <c r="D327">
        <v>36</v>
      </c>
      <c r="E327">
        <v>0</v>
      </c>
      <c r="F327">
        <v>0</v>
      </c>
      <c r="G327" s="1">
        <v>135.63329999999999</v>
      </c>
      <c r="H327" t="s">
        <v>11</v>
      </c>
    </row>
    <row r="328" spans="1:8" x14ac:dyDescent="0.2">
      <c r="A328">
        <v>0</v>
      </c>
      <c r="B328">
        <v>3</v>
      </c>
      <c r="C328" t="s">
        <v>8</v>
      </c>
      <c r="D328">
        <v>61</v>
      </c>
      <c r="E328">
        <v>0</v>
      </c>
      <c r="F328">
        <v>0</v>
      </c>
      <c r="G328" s="1">
        <v>6.2374999999999998</v>
      </c>
      <c r="H328" t="s">
        <v>9</v>
      </c>
    </row>
    <row r="329" spans="1:8" x14ac:dyDescent="0.2">
      <c r="A329">
        <v>1</v>
      </c>
      <c r="B329">
        <v>2</v>
      </c>
      <c r="C329" t="s">
        <v>10</v>
      </c>
      <c r="D329">
        <v>36</v>
      </c>
      <c r="E329">
        <v>0</v>
      </c>
      <c r="F329">
        <v>0</v>
      </c>
      <c r="G329" s="1">
        <v>13</v>
      </c>
      <c r="H329" t="s">
        <v>9</v>
      </c>
    </row>
    <row r="330" spans="1:8" x14ac:dyDescent="0.2">
      <c r="A330">
        <v>1</v>
      </c>
      <c r="B330">
        <v>3</v>
      </c>
      <c r="C330" t="s">
        <v>10</v>
      </c>
      <c r="D330">
        <v>31</v>
      </c>
      <c r="E330">
        <v>1</v>
      </c>
      <c r="F330">
        <v>1</v>
      </c>
      <c r="G330" s="1">
        <v>20.524999999999999</v>
      </c>
      <c r="H330" t="s">
        <v>9</v>
      </c>
    </row>
    <row r="331" spans="1:8" x14ac:dyDescent="0.2">
      <c r="A331">
        <v>1</v>
      </c>
      <c r="B331">
        <v>1</v>
      </c>
      <c r="C331" t="s">
        <v>10</v>
      </c>
      <c r="D331">
        <v>16</v>
      </c>
      <c r="E331">
        <v>0</v>
      </c>
      <c r="F331">
        <v>1</v>
      </c>
      <c r="G331" s="1">
        <v>57.979199999999999</v>
      </c>
      <c r="H331" t="s">
        <v>11</v>
      </c>
    </row>
    <row r="332" spans="1:8" hidden="1" x14ac:dyDescent="0.2">
      <c r="A332">
        <v>1</v>
      </c>
      <c r="B332">
        <v>3</v>
      </c>
      <c r="C332" t="s">
        <v>10</v>
      </c>
      <c r="E332">
        <v>2</v>
      </c>
      <c r="F332">
        <v>0</v>
      </c>
      <c r="G332" s="1">
        <v>23.25</v>
      </c>
      <c r="H332" t="s">
        <v>12</v>
      </c>
    </row>
    <row r="333" spans="1:8" x14ac:dyDescent="0.2">
      <c r="A333">
        <v>0</v>
      </c>
      <c r="B333">
        <v>1</v>
      </c>
      <c r="C333" t="s">
        <v>8</v>
      </c>
      <c r="D333">
        <v>45.5</v>
      </c>
      <c r="E333">
        <v>0</v>
      </c>
      <c r="F333">
        <v>0</v>
      </c>
      <c r="G333" s="1">
        <v>28.5</v>
      </c>
      <c r="H333" t="s">
        <v>9</v>
      </c>
    </row>
    <row r="334" spans="1:8" x14ac:dyDescent="0.2">
      <c r="A334">
        <v>0</v>
      </c>
      <c r="B334">
        <v>1</v>
      </c>
      <c r="C334" t="s">
        <v>8</v>
      </c>
      <c r="D334">
        <v>38</v>
      </c>
      <c r="E334">
        <v>0</v>
      </c>
      <c r="F334">
        <v>1</v>
      </c>
      <c r="G334" s="1">
        <v>153.46250000000001</v>
      </c>
      <c r="H334" t="s">
        <v>9</v>
      </c>
    </row>
    <row r="335" spans="1:8" x14ac:dyDescent="0.2">
      <c r="A335">
        <v>0</v>
      </c>
      <c r="B335">
        <v>3</v>
      </c>
      <c r="C335" t="s">
        <v>8</v>
      </c>
      <c r="D335">
        <v>16</v>
      </c>
      <c r="E335">
        <v>2</v>
      </c>
      <c r="F335">
        <v>0</v>
      </c>
      <c r="G335" s="1">
        <v>18</v>
      </c>
      <c r="H335" t="s">
        <v>9</v>
      </c>
    </row>
    <row r="336" spans="1:8" hidden="1" x14ac:dyDescent="0.2">
      <c r="A336">
        <v>1</v>
      </c>
      <c r="B336">
        <v>1</v>
      </c>
      <c r="C336" t="s">
        <v>10</v>
      </c>
      <c r="E336">
        <v>1</v>
      </c>
      <c r="F336">
        <v>0</v>
      </c>
      <c r="G336" s="1">
        <v>133.65</v>
      </c>
      <c r="H336" t="s">
        <v>9</v>
      </c>
    </row>
    <row r="337" spans="1:8" hidden="1" x14ac:dyDescent="0.2">
      <c r="A337">
        <v>0</v>
      </c>
      <c r="B337">
        <v>3</v>
      </c>
      <c r="C337" t="s">
        <v>8</v>
      </c>
      <c r="E337">
        <v>0</v>
      </c>
      <c r="F337">
        <v>0</v>
      </c>
      <c r="G337" s="1">
        <v>7.8958000000000004</v>
      </c>
      <c r="H337" t="s">
        <v>9</v>
      </c>
    </row>
    <row r="338" spans="1:8" x14ac:dyDescent="0.2">
      <c r="A338">
        <v>0</v>
      </c>
      <c r="B338">
        <v>1</v>
      </c>
      <c r="C338" t="s">
        <v>8</v>
      </c>
      <c r="D338">
        <v>29</v>
      </c>
      <c r="E338">
        <v>1</v>
      </c>
      <c r="F338">
        <v>0</v>
      </c>
      <c r="G338" s="1">
        <v>66.599999999999994</v>
      </c>
      <c r="H338" t="s">
        <v>9</v>
      </c>
    </row>
    <row r="339" spans="1:8" x14ac:dyDescent="0.2">
      <c r="A339">
        <v>1</v>
      </c>
      <c r="B339">
        <v>1</v>
      </c>
      <c r="C339" t="s">
        <v>10</v>
      </c>
      <c r="D339">
        <v>41</v>
      </c>
      <c r="E339">
        <v>0</v>
      </c>
      <c r="F339">
        <v>0</v>
      </c>
      <c r="G339" s="1">
        <v>134.5</v>
      </c>
      <c r="H339" t="s">
        <v>11</v>
      </c>
    </row>
    <row r="340" spans="1:8" x14ac:dyDescent="0.2">
      <c r="A340">
        <v>1</v>
      </c>
      <c r="B340">
        <v>3</v>
      </c>
      <c r="C340" t="s">
        <v>8</v>
      </c>
      <c r="D340">
        <v>45</v>
      </c>
      <c r="E340">
        <v>0</v>
      </c>
      <c r="F340">
        <v>0</v>
      </c>
      <c r="G340" s="1">
        <v>8.0500000000000007</v>
      </c>
      <c r="H340" t="s">
        <v>9</v>
      </c>
    </row>
    <row r="341" spans="1:8" x14ac:dyDescent="0.2">
      <c r="A341">
        <v>0</v>
      </c>
      <c r="B341">
        <v>1</v>
      </c>
      <c r="C341" t="s">
        <v>8</v>
      </c>
      <c r="D341">
        <v>45</v>
      </c>
      <c r="E341">
        <v>0</v>
      </c>
      <c r="F341">
        <v>0</v>
      </c>
      <c r="G341" s="1">
        <v>35.5</v>
      </c>
      <c r="H341" t="s">
        <v>9</v>
      </c>
    </row>
    <row r="342" spans="1:8" x14ac:dyDescent="0.2">
      <c r="A342">
        <v>1</v>
      </c>
      <c r="B342">
        <v>2</v>
      </c>
      <c r="C342" t="s">
        <v>8</v>
      </c>
      <c r="D342">
        <v>2</v>
      </c>
      <c r="E342">
        <v>1</v>
      </c>
      <c r="F342">
        <v>1</v>
      </c>
      <c r="G342" s="1">
        <v>26</v>
      </c>
      <c r="H342" t="s">
        <v>9</v>
      </c>
    </row>
    <row r="343" spans="1:8" x14ac:dyDescent="0.2">
      <c r="A343">
        <v>1</v>
      </c>
      <c r="B343">
        <v>1</v>
      </c>
      <c r="C343" t="s">
        <v>10</v>
      </c>
      <c r="D343">
        <v>24</v>
      </c>
      <c r="E343">
        <v>3</v>
      </c>
      <c r="F343">
        <v>2</v>
      </c>
      <c r="G343" s="1">
        <v>263</v>
      </c>
      <c r="H343" t="s">
        <v>9</v>
      </c>
    </row>
    <row r="344" spans="1:8" x14ac:dyDescent="0.2">
      <c r="A344">
        <v>0</v>
      </c>
      <c r="B344">
        <v>2</v>
      </c>
      <c r="C344" t="s">
        <v>8</v>
      </c>
      <c r="D344">
        <v>28</v>
      </c>
      <c r="E344">
        <v>0</v>
      </c>
      <c r="F344">
        <v>0</v>
      </c>
      <c r="G344" s="1">
        <v>13</v>
      </c>
      <c r="H344" t="s">
        <v>9</v>
      </c>
    </row>
    <row r="345" spans="1:8" x14ac:dyDescent="0.2">
      <c r="A345">
        <v>0</v>
      </c>
      <c r="B345">
        <v>2</v>
      </c>
      <c r="C345" t="s">
        <v>8</v>
      </c>
      <c r="D345">
        <v>25</v>
      </c>
      <c r="E345">
        <v>0</v>
      </c>
      <c r="F345">
        <v>0</v>
      </c>
      <c r="G345" s="1">
        <v>13</v>
      </c>
      <c r="H345" t="s">
        <v>9</v>
      </c>
    </row>
    <row r="346" spans="1:8" x14ac:dyDescent="0.2">
      <c r="A346">
        <v>0</v>
      </c>
      <c r="B346">
        <v>2</v>
      </c>
      <c r="C346" t="s">
        <v>8</v>
      </c>
      <c r="D346">
        <v>36</v>
      </c>
      <c r="E346">
        <v>0</v>
      </c>
      <c r="F346">
        <v>0</v>
      </c>
      <c r="G346" s="1">
        <v>13</v>
      </c>
      <c r="H346" t="s">
        <v>9</v>
      </c>
    </row>
    <row r="347" spans="1:8" x14ac:dyDescent="0.2">
      <c r="A347">
        <v>1</v>
      </c>
      <c r="B347">
        <v>2</v>
      </c>
      <c r="C347" t="s">
        <v>10</v>
      </c>
      <c r="D347">
        <v>24</v>
      </c>
      <c r="E347">
        <v>0</v>
      </c>
      <c r="F347">
        <v>0</v>
      </c>
      <c r="G347" s="1">
        <v>13</v>
      </c>
      <c r="H347" t="s">
        <v>9</v>
      </c>
    </row>
    <row r="348" spans="1:8" x14ac:dyDescent="0.2">
      <c r="A348">
        <v>1</v>
      </c>
      <c r="B348">
        <v>2</v>
      </c>
      <c r="C348" t="s">
        <v>10</v>
      </c>
      <c r="D348">
        <v>40</v>
      </c>
      <c r="E348">
        <v>0</v>
      </c>
      <c r="F348">
        <v>0</v>
      </c>
      <c r="G348" s="1">
        <v>13</v>
      </c>
      <c r="H348" t="s">
        <v>9</v>
      </c>
    </row>
    <row r="349" spans="1:8" hidden="1" x14ac:dyDescent="0.2">
      <c r="A349">
        <v>1</v>
      </c>
      <c r="B349">
        <v>3</v>
      </c>
      <c r="C349" t="s">
        <v>10</v>
      </c>
      <c r="E349">
        <v>1</v>
      </c>
      <c r="F349">
        <v>0</v>
      </c>
      <c r="G349" s="1">
        <v>16.100000000000001</v>
      </c>
      <c r="H349" t="s">
        <v>9</v>
      </c>
    </row>
    <row r="350" spans="1:8" x14ac:dyDescent="0.2">
      <c r="A350">
        <v>1</v>
      </c>
      <c r="B350">
        <v>3</v>
      </c>
      <c r="C350" t="s">
        <v>8</v>
      </c>
      <c r="D350">
        <v>3</v>
      </c>
      <c r="E350">
        <v>1</v>
      </c>
      <c r="F350">
        <v>1</v>
      </c>
      <c r="G350" s="1">
        <v>15.9</v>
      </c>
      <c r="H350" t="s">
        <v>9</v>
      </c>
    </row>
    <row r="351" spans="1:8" x14ac:dyDescent="0.2">
      <c r="A351">
        <v>0</v>
      </c>
      <c r="B351">
        <v>3</v>
      </c>
      <c r="C351" t="s">
        <v>8</v>
      </c>
      <c r="D351">
        <v>42</v>
      </c>
      <c r="E351">
        <v>0</v>
      </c>
      <c r="F351">
        <v>0</v>
      </c>
      <c r="G351" s="1">
        <v>8.6624999999999996</v>
      </c>
      <c r="H351" t="s">
        <v>9</v>
      </c>
    </row>
    <row r="352" spans="1:8" x14ac:dyDescent="0.2">
      <c r="A352">
        <v>0</v>
      </c>
      <c r="B352">
        <v>3</v>
      </c>
      <c r="C352" t="s">
        <v>8</v>
      </c>
      <c r="D352">
        <v>23</v>
      </c>
      <c r="E352">
        <v>0</v>
      </c>
      <c r="F352">
        <v>0</v>
      </c>
      <c r="G352" s="1">
        <v>9.2249999999999996</v>
      </c>
      <c r="H352" t="s">
        <v>9</v>
      </c>
    </row>
    <row r="353" spans="1:8" hidden="1" x14ac:dyDescent="0.2">
      <c r="A353">
        <v>0</v>
      </c>
      <c r="B353">
        <v>1</v>
      </c>
      <c r="C353" t="s">
        <v>8</v>
      </c>
      <c r="E353">
        <v>0</v>
      </c>
      <c r="F353">
        <v>0</v>
      </c>
      <c r="G353" s="1">
        <v>35</v>
      </c>
      <c r="H353" t="s">
        <v>9</v>
      </c>
    </row>
    <row r="354" spans="1:8" x14ac:dyDescent="0.2">
      <c r="A354">
        <v>0</v>
      </c>
      <c r="B354">
        <v>3</v>
      </c>
      <c r="C354" t="s">
        <v>8</v>
      </c>
      <c r="D354">
        <v>15</v>
      </c>
      <c r="E354">
        <v>1</v>
      </c>
      <c r="F354">
        <v>1</v>
      </c>
      <c r="G354" s="1">
        <v>7.2291999999999996</v>
      </c>
      <c r="H354" t="s">
        <v>11</v>
      </c>
    </row>
    <row r="355" spans="1:8" x14ac:dyDescent="0.2">
      <c r="A355">
        <v>0</v>
      </c>
      <c r="B355">
        <v>3</v>
      </c>
      <c r="C355" t="s">
        <v>8</v>
      </c>
      <c r="D355">
        <v>25</v>
      </c>
      <c r="E355">
        <v>1</v>
      </c>
      <c r="F355">
        <v>0</v>
      </c>
      <c r="G355" s="1">
        <v>17.8</v>
      </c>
      <c r="H355" t="s">
        <v>9</v>
      </c>
    </row>
    <row r="356" spans="1:8" hidden="1" x14ac:dyDescent="0.2">
      <c r="A356">
        <v>0</v>
      </c>
      <c r="B356">
        <v>3</v>
      </c>
      <c r="C356" t="s">
        <v>8</v>
      </c>
      <c r="E356">
        <v>0</v>
      </c>
      <c r="F356">
        <v>0</v>
      </c>
      <c r="G356" s="1">
        <v>7.2249999999999996</v>
      </c>
      <c r="H356" t="s">
        <v>11</v>
      </c>
    </row>
    <row r="357" spans="1:8" x14ac:dyDescent="0.2">
      <c r="A357">
        <v>0</v>
      </c>
      <c r="B357">
        <v>3</v>
      </c>
      <c r="C357" t="s">
        <v>8</v>
      </c>
      <c r="D357">
        <v>28</v>
      </c>
      <c r="E357">
        <v>0</v>
      </c>
      <c r="F357">
        <v>0</v>
      </c>
      <c r="G357" s="1">
        <v>9.5</v>
      </c>
      <c r="H357" t="s">
        <v>9</v>
      </c>
    </row>
    <row r="358" spans="1:8" x14ac:dyDescent="0.2">
      <c r="A358">
        <v>1</v>
      </c>
      <c r="B358">
        <v>1</v>
      </c>
      <c r="C358" t="s">
        <v>10</v>
      </c>
      <c r="D358">
        <v>22</v>
      </c>
      <c r="E358">
        <v>0</v>
      </c>
      <c r="F358">
        <v>1</v>
      </c>
      <c r="G358" s="1">
        <v>55</v>
      </c>
      <c r="H358" t="s">
        <v>9</v>
      </c>
    </row>
    <row r="359" spans="1:8" x14ac:dyDescent="0.2">
      <c r="A359">
        <v>0</v>
      </c>
      <c r="B359">
        <v>2</v>
      </c>
      <c r="C359" t="s">
        <v>10</v>
      </c>
      <c r="D359">
        <v>38</v>
      </c>
      <c r="E359">
        <v>0</v>
      </c>
      <c r="F359">
        <v>0</v>
      </c>
      <c r="G359" s="1">
        <v>13</v>
      </c>
      <c r="H359" t="s">
        <v>9</v>
      </c>
    </row>
    <row r="360" spans="1:8" hidden="1" x14ac:dyDescent="0.2">
      <c r="A360">
        <v>1</v>
      </c>
      <c r="B360">
        <v>3</v>
      </c>
      <c r="C360" t="s">
        <v>10</v>
      </c>
      <c r="E360">
        <v>0</v>
      </c>
      <c r="F360">
        <v>0</v>
      </c>
      <c r="G360" s="1">
        <v>7.8792</v>
      </c>
      <c r="H360" t="s">
        <v>12</v>
      </c>
    </row>
    <row r="361" spans="1:8" hidden="1" x14ac:dyDescent="0.2">
      <c r="A361">
        <v>1</v>
      </c>
      <c r="B361">
        <v>3</v>
      </c>
      <c r="C361" t="s">
        <v>10</v>
      </c>
      <c r="E361">
        <v>0</v>
      </c>
      <c r="F361">
        <v>0</v>
      </c>
      <c r="G361" s="1">
        <v>7.8792</v>
      </c>
      <c r="H361" t="s">
        <v>12</v>
      </c>
    </row>
    <row r="362" spans="1:8" x14ac:dyDescent="0.2">
      <c r="A362">
        <v>0</v>
      </c>
      <c r="B362">
        <v>3</v>
      </c>
      <c r="C362" t="s">
        <v>8</v>
      </c>
      <c r="D362">
        <v>40</v>
      </c>
      <c r="E362">
        <v>1</v>
      </c>
      <c r="F362">
        <v>4</v>
      </c>
      <c r="G362" s="1">
        <v>27.9</v>
      </c>
      <c r="H362" t="s">
        <v>9</v>
      </c>
    </row>
    <row r="363" spans="1:8" x14ac:dyDescent="0.2">
      <c r="A363">
        <v>0</v>
      </c>
      <c r="B363">
        <v>2</v>
      </c>
      <c r="C363" t="s">
        <v>8</v>
      </c>
      <c r="D363">
        <v>29</v>
      </c>
      <c r="E363">
        <v>1</v>
      </c>
      <c r="F363">
        <v>0</v>
      </c>
      <c r="G363" s="1">
        <v>27.720800000000001</v>
      </c>
      <c r="H363" t="s">
        <v>11</v>
      </c>
    </row>
    <row r="364" spans="1:8" x14ac:dyDescent="0.2">
      <c r="A364">
        <v>0</v>
      </c>
      <c r="B364">
        <v>3</v>
      </c>
      <c r="C364" t="s">
        <v>10</v>
      </c>
      <c r="D364">
        <v>45</v>
      </c>
      <c r="E364">
        <v>0</v>
      </c>
      <c r="F364">
        <v>1</v>
      </c>
      <c r="G364" s="1">
        <v>14.4542</v>
      </c>
      <c r="H364" t="s">
        <v>11</v>
      </c>
    </row>
    <row r="365" spans="1:8" x14ac:dyDescent="0.2">
      <c r="A365">
        <v>0</v>
      </c>
      <c r="B365">
        <v>3</v>
      </c>
      <c r="C365" t="s">
        <v>8</v>
      </c>
      <c r="D365">
        <v>35</v>
      </c>
      <c r="E365">
        <v>0</v>
      </c>
      <c r="F365">
        <v>0</v>
      </c>
      <c r="G365" s="1">
        <v>7.05</v>
      </c>
      <c r="H365" t="s">
        <v>9</v>
      </c>
    </row>
    <row r="366" spans="1:8" hidden="1" x14ac:dyDescent="0.2">
      <c r="A366">
        <v>0</v>
      </c>
      <c r="B366">
        <v>3</v>
      </c>
      <c r="C366" t="s">
        <v>8</v>
      </c>
      <c r="E366">
        <v>1</v>
      </c>
      <c r="F366">
        <v>0</v>
      </c>
      <c r="G366" s="1">
        <v>15.5</v>
      </c>
      <c r="H366" t="s">
        <v>12</v>
      </c>
    </row>
    <row r="367" spans="1:8" x14ac:dyDescent="0.2">
      <c r="A367">
        <v>0</v>
      </c>
      <c r="B367">
        <v>3</v>
      </c>
      <c r="C367" t="s">
        <v>8</v>
      </c>
      <c r="D367">
        <v>30</v>
      </c>
      <c r="E367">
        <v>0</v>
      </c>
      <c r="F367">
        <v>0</v>
      </c>
      <c r="G367" s="1">
        <v>7.25</v>
      </c>
      <c r="H367" t="s">
        <v>9</v>
      </c>
    </row>
    <row r="368" spans="1:8" x14ac:dyDescent="0.2">
      <c r="A368">
        <v>1</v>
      </c>
      <c r="B368">
        <v>1</v>
      </c>
      <c r="C368" t="s">
        <v>10</v>
      </c>
      <c r="D368">
        <v>60</v>
      </c>
      <c r="E368">
        <v>1</v>
      </c>
      <c r="F368">
        <v>0</v>
      </c>
      <c r="G368" s="1">
        <v>75.25</v>
      </c>
      <c r="H368" t="s">
        <v>11</v>
      </c>
    </row>
    <row r="369" spans="1:8" hidden="1" x14ac:dyDescent="0.2">
      <c r="A369">
        <v>1</v>
      </c>
      <c r="B369">
        <v>3</v>
      </c>
      <c r="C369" t="s">
        <v>10</v>
      </c>
      <c r="E369">
        <v>0</v>
      </c>
      <c r="F369">
        <v>0</v>
      </c>
      <c r="G369" s="1">
        <v>7.2291999999999996</v>
      </c>
      <c r="H369" t="s">
        <v>11</v>
      </c>
    </row>
    <row r="370" spans="1:8" hidden="1" x14ac:dyDescent="0.2">
      <c r="A370">
        <v>1</v>
      </c>
      <c r="B370">
        <v>3</v>
      </c>
      <c r="C370" t="s">
        <v>10</v>
      </c>
      <c r="E370">
        <v>0</v>
      </c>
      <c r="F370">
        <v>0</v>
      </c>
      <c r="G370" s="1">
        <v>7.75</v>
      </c>
      <c r="H370" t="s">
        <v>12</v>
      </c>
    </row>
    <row r="371" spans="1:8" x14ac:dyDescent="0.2">
      <c r="A371">
        <v>1</v>
      </c>
      <c r="B371">
        <v>1</v>
      </c>
      <c r="C371" t="s">
        <v>10</v>
      </c>
      <c r="D371">
        <v>24</v>
      </c>
      <c r="E371">
        <v>0</v>
      </c>
      <c r="F371">
        <v>0</v>
      </c>
      <c r="G371" s="1">
        <v>69.3</v>
      </c>
      <c r="H371" t="s">
        <v>11</v>
      </c>
    </row>
    <row r="372" spans="1:8" x14ac:dyDescent="0.2">
      <c r="A372">
        <v>1</v>
      </c>
      <c r="B372">
        <v>1</v>
      </c>
      <c r="C372" t="s">
        <v>8</v>
      </c>
      <c r="D372">
        <v>25</v>
      </c>
      <c r="E372">
        <v>1</v>
      </c>
      <c r="F372">
        <v>0</v>
      </c>
      <c r="G372" s="1">
        <v>55.441699999999997</v>
      </c>
      <c r="H372" t="s">
        <v>11</v>
      </c>
    </row>
    <row r="373" spans="1:8" x14ac:dyDescent="0.2">
      <c r="A373">
        <v>0</v>
      </c>
      <c r="B373">
        <v>3</v>
      </c>
      <c r="C373" t="s">
        <v>8</v>
      </c>
      <c r="D373">
        <v>18</v>
      </c>
      <c r="E373">
        <v>1</v>
      </c>
      <c r="F373">
        <v>0</v>
      </c>
      <c r="G373" s="1">
        <v>6.4958</v>
      </c>
      <c r="H373" t="s">
        <v>9</v>
      </c>
    </row>
    <row r="374" spans="1:8" x14ac:dyDescent="0.2">
      <c r="A374">
        <v>0</v>
      </c>
      <c r="B374">
        <v>3</v>
      </c>
      <c r="C374" t="s">
        <v>8</v>
      </c>
      <c r="D374">
        <v>19</v>
      </c>
      <c r="E374">
        <v>0</v>
      </c>
      <c r="F374">
        <v>0</v>
      </c>
      <c r="G374" s="1">
        <v>8.0500000000000007</v>
      </c>
      <c r="H374" t="s">
        <v>9</v>
      </c>
    </row>
    <row r="375" spans="1:8" x14ac:dyDescent="0.2">
      <c r="A375">
        <v>0</v>
      </c>
      <c r="B375">
        <v>1</v>
      </c>
      <c r="C375" t="s">
        <v>8</v>
      </c>
      <c r="D375">
        <v>22</v>
      </c>
      <c r="E375">
        <v>0</v>
      </c>
      <c r="F375">
        <v>0</v>
      </c>
      <c r="G375" s="1">
        <v>135.63329999999999</v>
      </c>
      <c r="H375" t="s">
        <v>11</v>
      </c>
    </row>
    <row r="376" spans="1:8" x14ac:dyDescent="0.2">
      <c r="A376">
        <v>0</v>
      </c>
      <c r="B376">
        <v>3</v>
      </c>
      <c r="C376" t="s">
        <v>10</v>
      </c>
      <c r="D376">
        <v>3</v>
      </c>
      <c r="E376">
        <v>3</v>
      </c>
      <c r="F376">
        <v>1</v>
      </c>
      <c r="G376" s="1">
        <v>21.074999999999999</v>
      </c>
      <c r="H376" t="s">
        <v>9</v>
      </c>
    </row>
    <row r="377" spans="1:8" hidden="1" x14ac:dyDescent="0.2">
      <c r="A377">
        <v>1</v>
      </c>
      <c r="B377">
        <v>1</v>
      </c>
      <c r="C377" t="s">
        <v>10</v>
      </c>
      <c r="E377">
        <v>1</v>
      </c>
      <c r="F377">
        <v>0</v>
      </c>
      <c r="G377" s="1">
        <v>82.1708</v>
      </c>
      <c r="H377" t="s">
        <v>11</v>
      </c>
    </row>
    <row r="378" spans="1:8" x14ac:dyDescent="0.2">
      <c r="A378">
        <v>1</v>
      </c>
      <c r="B378">
        <v>3</v>
      </c>
      <c r="C378" t="s">
        <v>10</v>
      </c>
      <c r="D378">
        <v>22</v>
      </c>
      <c r="E378">
        <v>0</v>
      </c>
      <c r="F378">
        <v>0</v>
      </c>
      <c r="G378" s="1">
        <v>7.25</v>
      </c>
      <c r="H378" t="s">
        <v>9</v>
      </c>
    </row>
    <row r="379" spans="1:8" x14ac:dyDescent="0.2">
      <c r="A379">
        <v>0</v>
      </c>
      <c r="B379">
        <v>1</v>
      </c>
      <c r="C379" t="s">
        <v>8</v>
      </c>
      <c r="D379">
        <v>27</v>
      </c>
      <c r="E379">
        <v>0</v>
      </c>
      <c r="F379">
        <v>2</v>
      </c>
      <c r="G379" s="1">
        <v>211.5</v>
      </c>
      <c r="H379" t="s">
        <v>11</v>
      </c>
    </row>
    <row r="380" spans="1:8" x14ac:dyDescent="0.2">
      <c r="A380">
        <v>0</v>
      </c>
      <c r="B380">
        <v>3</v>
      </c>
      <c r="C380" t="s">
        <v>8</v>
      </c>
      <c r="D380">
        <v>20</v>
      </c>
      <c r="E380">
        <v>0</v>
      </c>
      <c r="F380">
        <v>0</v>
      </c>
      <c r="G380" s="1">
        <v>4.0125000000000002</v>
      </c>
      <c r="H380" t="s">
        <v>11</v>
      </c>
    </row>
    <row r="381" spans="1:8" x14ac:dyDescent="0.2">
      <c r="A381">
        <v>0</v>
      </c>
      <c r="B381">
        <v>3</v>
      </c>
      <c r="C381" t="s">
        <v>8</v>
      </c>
      <c r="D381">
        <v>19</v>
      </c>
      <c r="E381">
        <v>0</v>
      </c>
      <c r="F381">
        <v>0</v>
      </c>
      <c r="G381" s="1">
        <v>7.7750000000000004</v>
      </c>
      <c r="H381" t="s">
        <v>9</v>
      </c>
    </row>
    <row r="382" spans="1:8" x14ac:dyDescent="0.2">
      <c r="A382">
        <v>1</v>
      </c>
      <c r="B382">
        <v>1</v>
      </c>
      <c r="C382" t="s">
        <v>10</v>
      </c>
      <c r="D382">
        <v>42</v>
      </c>
      <c r="E382">
        <v>0</v>
      </c>
      <c r="F382">
        <v>0</v>
      </c>
      <c r="G382" s="1">
        <v>227.52500000000001</v>
      </c>
      <c r="H382" t="s">
        <v>11</v>
      </c>
    </row>
    <row r="383" spans="1:8" x14ac:dyDescent="0.2">
      <c r="A383">
        <v>1</v>
      </c>
      <c r="B383">
        <v>3</v>
      </c>
      <c r="C383" t="s">
        <v>10</v>
      </c>
      <c r="D383">
        <v>1</v>
      </c>
      <c r="E383">
        <v>0</v>
      </c>
      <c r="F383">
        <v>2</v>
      </c>
      <c r="G383" s="1">
        <v>15.7417</v>
      </c>
      <c r="H383" t="s">
        <v>11</v>
      </c>
    </row>
    <row r="384" spans="1:8" x14ac:dyDescent="0.2">
      <c r="A384">
        <v>0</v>
      </c>
      <c r="B384">
        <v>3</v>
      </c>
      <c r="C384" t="s">
        <v>8</v>
      </c>
      <c r="D384">
        <v>32</v>
      </c>
      <c r="E384">
        <v>0</v>
      </c>
      <c r="F384">
        <v>0</v>
      </c>
      <c r="G384" s="1">
        <v>7.9249999999999998</v>
      </c>
      <c r="H384" t="s">
        <v>9</v>
      </c>
    </row>
    <row r="385" spans="1:8" x14ac:dyDescent="0.2">
      <c r="A385">
        <v>1</v>
      </c>
      <c r="B385">
        <v>1</v>
      </c>
      <c r="C385" t="s">
        <v>10</v>
      </c>
      <c r="D385">
        <v>35</v>
      </c>
      <c r="E385">
        <v>1</v>
      </c>
      <c r="F385">
        <v>0</v>
      </c>
      <c r="G385" s="1">
        <v>52</v>
      </c>
      <c r="H385" t="s">
        <v>9</v>
      </c>
    </row>
    <row r="386" spans="1:8" hidden="1" x14ac:dyDescent="0.2">
      <c r="A386">
        <v>0</v>
      </c>
      <c r="B386">
        <v>3</v>
      </c>
      <c r="C386" t="s">
        <v>8</v>
      </c>
      <c r="E386">
        <v>0</v>
      </c>
      <c r="F386">
        <v>0</v>
      </c>
      <c r="G386" s="1">
        <v>7.8958000000000004</v>
      </c>
      <c r="H386" t="s">
        <v>9</v>
      </c>
    </row>
    <row r="387" spans="1:8" x14ac:dyDescent="0.2">
      <c r="A387">
        <v>0</v>
      </c>
      <c r="B387">
        <v>2</v>
      </c>
      <c r="C387" t="s">
        <v>8</v>
      </c>
      <c r="D387">
        <v>18</v>
      </c>
      <c r="E387">
        <v>0</v>
      </c>
      <c r="F387">
        <v>0</v>
      </c>
      <c r="G387" s="1">
        <v>73.5</v>
      </c>
      <c r="H387" t="s">
        <v>9</v>
      </c>
    </row>
    <row r="388" spans="1:8" x14ac:dyDescent="0.2">
      <c r="A388">
        <v>0</v>
      </c>
      <c r="B388">
        <v>3</v>
      </c>
      <c r="C388" t="s">
        <v>8</v>
      </c>
      <c r="D388">
        <v>1</v>
      </c>
      <c r="E388">
        <v>5</v>
      </c>
      <c r="F388">
        <v>2</v>
      </c>
      <c r="G388" s="1">
        <v>46.9</v>
      </c>
      <c r="H388" t="s">
        <v>9</v>
      </c>
    </row>
    <row r="389" spans="1:8" x14ac:dyDescent="0.2">
      <c r="A389">
        <v>1</v>
      </c>
      <c r="B389">
        <v>2</v>
      </c>
      <c r="C389" t="s">
        <v>10</v>
      </c>
      <c r="D389">
        <v>36</v>
      </c>
      <c r="E389">
        <v>0</v>
      </c>
      <c r="F389">
        <v>0</v>
      </c>
      <c r="G389" s="1">
        <v>13</v>
      </c>
      <c r="H389" t="s">
        <v>9</v>
      </c>
    </row>
    <row r="390" spans="1:8" hidden="1" x14ac:dyDescent="0.2">
      <c r="A390">
        <v>0</v>
      </c>
      <c r="B390">
        <v>3</v>
      </c>
      <c r="C390" t="s">
        <v>8</v>
      </c>
      <c r="E390">
        <v>0</v>
      </c>
      <c r="F390">
        <v>0</v>
      </c>
      <c r="G390" s="1">
        <v>7.7291999999999996</v>
      </c>
      <c r="H390" t="s">
        <v>12</v>
      </c>
    </row>
    <row r="391" spans="1:8" x14ac:dyDescent="0.2">
      <c r="A391">
        <v>1</v>
      </c>
      <c r="B391">
        <v>2</v>
      </c>
      <c r="C391" t="s">
        <v>10</v>
      </c>
      <c r="D391">
        <v>17</v>
      </c>
      <c r="E391">
        <v>0</v>
      </c>
      <c r="F391">
        <v>0</v>
      </c>
      <c r="G391" s="1">
        <v>12</v>
      </c>
      <c r="H391" t="s">
        <v>11</v>
      </c>
    </row>
    <row r="392" spans="1:8" x14ac:dyDescent="0.2">
      <c r="A392">
        <v>1</v>
      </c>
      <c r="B392">
        <v>1</v>
      </c>
      <c r="C392" t="s">
        <v>8</v>
      </c>
      <c r="D392">
        <v>36</v>
      </c>
      <c r="E392">
        <v>1</v>
      </c>
      <c r="F392">
        <v>2</v>
      </c>
      <c r="G392" s="1">
        <v>120</v>
      </c>
      <c r="H392" t="s">
        <v>9</v>
      </c>
    </row>
    <row r="393" spans="1:8" x14ac:dyDescent="0.2">
      <c r="A393">
        <v>1</v>
      </c>
      <c r="B393">
        <v>3</v>
      </c>
      <c r="C393" t="s">
        <v>8</v>
      </c>
      <c r="D393">
        <v>21</v>
      </c>
      <c r="E393">
        <v>0</v>
      </c>
      <c r="F393">
        <v>0</v>
      </c>
      <c r="G393" s="1">
        <v>7.7957999999999998</v>
      </c>
      <c r="H393" t="s">
        <v>9</v>
      </c>
    </row>
    <row r="394" spans="1:8" x14ac:dyDescent="0.2">
      <c r="A394">
        <v>0</v>
      </c>
      <c r="B394">
        <v>3</v>
      </c>
      <c r="C394" t="s">
        <v>8</v>
      </c>
      <c r="D394">
        <v>28</v>
      </c>
      <c r="E394">
        <v>2</v>
      </c>
      <c r="F394">
        <v>0</v>
      </c>
      <c r="G394" s="1">
        <v>7.9249999999999998</v>
      </c>
      <c r="H394" t="s">
        <v>9</v>
      </c>
    </row>
    <row r="395" spans="1:8" x14ac:dyDescent="0.2">
      <c r="A395">
        <v>1</v>
      </c>
      <c r="B395">
        <v>1</v>
      </c>
      <c r="C395" t="s">
        <v>10</v>
      </c>
      <c r="D395">
        <v>23</v>
      </c>
      <c r="E395">
        <v>1</v>
      </c>
      <c r="F395">
        <v>0</v>
      </c>
      <c r="G395" s="1">
        <v>113.27500000000001</v>
      </c>
      <c r="H395" t="s">
        <v>11</v>
      </c>
    </row>
    <row r="396" spans="1:8" x14ac:dyDescent="0.2">
      <c r="A396">
        <v>1</v>
      </c>
      <c r="B396">
        <v>3</v>
      </c>
      <c r="C396" t="s">
        <v>10</v>
      </c>
      <c r="D396">
        <v>24</v>
      </c>
      <c r="E396">
        <v>0</v>
      </c>
      <c r="F396">
        <v>2</v>
      </c>
      <c r="G396" s="1">
        <v>16.7</v>
      </c>
      <c r="H396" t="s">
        <v>9</v>
      </c>
    </row>
    <row r="397" spans="1:8" x14ac:dyDescent="0.2">
      <c r="A397">
        <v>0</v>
      </c>
      <c r="B397">
        <v>3</v>
      </c>
      <c r="C397" t="s">
        <v>8</v>
      </c>
      <c r="D397">
        <v>22</v>
      </c>
      <c r="E397">
        <v>0</v>
      </c>
      <c r="F397">
        <v>0</v>
      </c>
      <c r="G397" s="1">
        <v>7.7957999999999998</v>
      </c>
      <c r="H397" t="s">
        <v>9</v>
      </c>
    </row>
    <row r="398" spans="1:8" x14ac:dyDescent="0.2">
      <c r="A398">
        <v>0</v>
      </c>
      <c r="B398">
        <v>3</v>
      </c>
      <c r="C398" t="s">
        <v>10</v>
      </c>
      <c r="D398">
        <v>31</v>
      </c>
      <c r="E398">
        <v>0</v>
      </c>
      <c r="F398">
        <v>0</v>
      </c>
      <c r="G398" s="1">
        <v>7.8541999999999996</v>
      </c>
      <c r="H398" t="s">
        <v>9</v>
      </c>
    </row>
    <row r="399" spans="1:8" x14ac:dyDescent="0.2">
      <c r="A399">
        <v>0</v>
      </c>
      <c r="B399">
        <v>2</v>
      </c>
      <c r="C399" t="s">
        <v>8</v>
      </c>
      <c r="D399">
        <v>46</v>
      </c>
      <c r="E399">
        <v>0</v>
      </c>
      <c r="F399">
        <v>0</v>
      </c>
      <c r="G399" s="1">
        <v>26</v>
      </c>
      <c r="H399" t="s">
        <v>9</v>
      </c>
    </row>
    <row r="400" spans="1:8" x14ac:dyDescent="0.2">
      <c r="A400">
        <v>0</v>
      </c>
      <c r="B400">
        <v>2</v>
      </c>
      <c r="C400" t="s">
        <v>8</v>
      </c>
      <c r="D400">
        <v>23</v>
      </c>
      <c r="E400">
        <v>0</v>
      </c>
      <c r="F400">
        <v>0</v>
      </c>
      <c r="G400" s="1">
        <v>10.5</v>
      </c>
      <c r="H400" t="s">
        <v>9</v>
      </c>
    </row>
    <row r="401" spans="1:8" x14ac:dyDescent="0.2">
      <c r="A401">
        <v>1</v>
      </c>
      <c r="B401">
        <v>2</v>
      </c>
      <c r="C401" t="s">
        <v>10</v>
      </c>
      <c r="D401">
        <v>28</v>
      </c>
      <c r="E401">
        <v>0</v>
      </c>
      <c r="F401">
        <v>0</v>
      </c>
      <c r="G401" s="1">
        <v>12.65</v>
      </c>
      <c r="H401" t="s">
        <v>9</v>
      </c>
    </row>
    <row r="402" spans="1:8" x14ac:dyDescent="0.2">
      <c r="A402">
        <v>1</v>
      </c>
      <c r="B402">
        <v>3</v>
      </c>
      <c r="C402" t="s">
        <v>8</v>
      </c>
      <c r="D402">
        <v>39</v>
      </c>
      <c r="E402">
        <v>0</v>
      </c>
      <c r="F402">
        <v>0</v>
      </c>
      <c r="G402" s="1">
        <v>7.9249999999999998</v>
      </c>
      <c r="H402" t="s">
        <v>9</v>
      </c>
    </row>
    <row r="403" spans="1:8" x14ac:dyDescent="0.2">
      <c r="A403">
        <v>0</v>
      </c>
      <c r="B403">
        <v>3</v>
      </c>
      <c r="C403" t="s">
        <v>8</v>
      </c>
      <c r="D403">
        <v>26</v>
      </c>
      <c r="E403">
        <v>0</v>
      </c>
      <c r="F403">
        <v>0</v>
      </c>
      <c r="G403" s="1">
        <v>8.0500000000000007</v>
      </c>
      <c r="H403" t="s">
        <v>9</v>
      </c>
    </row>
    <row r="404" spans="1:8" x14ac:dyDescent="0.2">
      <c r="A404">
        <v>0</v>
      </c>
      <c r="B404">
        <v>3</v>
      </c>
      <c r="C404" t="s">
        <v>10</v>
      </c>
      <c r="D404">
        <v>21</v>
      </c>
      <c r="E404">
        <v>1</v>
      </c>
      <c r="F404">
        <v>0</v>
      </c>
      <c r="G404" s="1">
        <v>9.8249999999999993</v>
      </c>
      <c r="H404" t="s">
        <v>9</v>
      </c>
    </row>
    <row r="405" spans="1:8" x14ac:dyDescent="0.2">
      <c r="A405">
        <v>0</v>
      </c>
      <c r="B405">
        <v>3</v>
      </c>
      <c r="C405" t="s">
        <v>8</v>
      </c>
      <c r="D405">
        <v>28</v>
      </c>
      <c r="E405">
        <v>1</v>
      </c>
      <c r="F405">
        <v>0</v>
      </c>
      <c r="G405" s="1">
        <v>15.85</v>
      </c>
      <c r="H405" t="s">
        <v>9</v>
      </c>
    </row>
    <row r="406" spans="1:8" x14ac:dyDescent="0.2">
      <c r="A406">
        <v>0</v>
      </c>
      <c r="B406">
        <v>3</v>
      </c>
      <c r="C406" t="s">
        <v>10</v>
      </c>
      <c r="D406">
        <v>20</v>
      </c>
      <c r="E406">
        <v>0</v>
      </c>
      <c r="F406">
        <v>0</v>
      </c>
      <c r="G406" s="1">
        <v>8.6624999999999996</v>
      </c>
      <c r="H406" t="s">
        <v>9</v>
      </c>
    </row>
    <row r="407" spans="1:8" x14ac:dyDescent="0.2">
      <c r="A407">
        <v>0</v>
      </c>
      <c r="B407">
        <v>2</v>
      </c>
      <c r="C407" t="s">
        <v>8</v>
      </c>
      <c r="D407">
        <v>34</v>
      </c>
      <c r="E407">
        <v>1</v>
      </c>
      <c r="F407">
        <v>0</v>
      </c>
      <c r="G407" s="1">
        <v>21</v>
      </c>
      <c r="H407" t="s">
        <v>9</v>
      </c>
    </row>
    <row r="408" spans="1:8" x14ac:dyDescent="0.2">
      <c r="A408">
        <v>0</v>
      </c>
      <c r="B408">
        <v>3</v>
      </c>
      <c r="C408" t="s">
        <v>8</v>
      </c>
      <c r="D408">
        <v>51</v>
      </c>
      <c r="E408">
        <v>0</v>
      </c>
      <c r="F408">
        <v>0</v>
      </c>
      <c r="G408" s="1">
        <v>7.75</v>
      </c>
      <c r="H408" t="s">
        <v>9</v>
      </c>
    </row>
    <row r="409" spans="1:8" x14ac:dyDescent="0.2">
      <c r="A409">
        <v>1</v>
      </c>
      <c r="B409">
        <v>2</v>
      </c>
      <c r="C409" t="s">
        <v>8</v>
      </c>
      <c r="D409">
        <v>3</v>
      </c>
      <c r="E409">
        <v>1</v>
      </c>
      <c r="F409">
        <v>1</v>
      </c>
      <c r="G409" s="1">
        <v>18.75</v>
      </c>
      <c r="H409" t="s">
        <v>9</v>
      </c>
    </row>
    <row r="410" spans="1:8" x14ac:dyDescent="0.2">
      <c r="A410">
        <v>0</v>
      </c>
      <c r="B410">
        <v>3</v>
      </c>
      <c r="C410" t="s">
        <v>8</v>
      </c>
      <c r="D410">
        <v>21</v>
      </c>
      <c r="E410">
        <v>0</v>
      </c>
      <c r="F410">
        <v>0</v>
      </c>
      <c r="G410" s="1">
        <v>7.7750000000000004</v>
      </c>
      <c r="H410" t="s">
        <v>9</v>
      </c>
    </row>
    <row r="411" spans="1:8" hidden="1" x14ac:dyDescent="0.2">
      <c r="A411">
        <v>0</v>
      </c>
      <c r="B411">
        <v>3</v>
      </c>
      <c r="C411" t="s">
        <v>10</v>
      </c>
      <c r="E411">
        <v>3</v>
      </c>
      <c r="F411">
        <v>1</v>
      </c>
      <c r="G411" s="1">
        <v>25.466699999999999</v>
      </c>
      <c r="H411" t="s">
        <v>9</v>
      </c>
    </row>
    <row r="412" spans="1:8" hidden="1" x14ac:dyDescent="0.2">
      <c r="A412">
        <v>0</v>
      </c>
      <c r="B412">
        <v>3</v>
      </c>
      <c r="C412" t="s">
        <v>8</v>
      </c>
      <c r="E412">
        <v>0</v>
      </c>
      <c r="F412">
        <v>0</v>
      </c>
      <c r="G412" s="1">
        <v>7.8958000000000004</v>
      </c>
      <c r="H412" t="s">
        <v>9</v>
      </c>
    </row>
    <row r="413" spans="1:8" hidden="1" x14ac:dyDescent="0.2">
      <c r="A413">
        <v>0</v>
      </c>
      <c r="B413">
        <v>3</v>
      </c>
      <c r="C413" t="s">
        <v>8</v>
      </c>
      <c r="E413">
        <v>0</v>
      </c>
      <c r="F413">
        <v>0</v>
      </c>
      <c r="G413" s="1">
        <v>6.8582999999999998</v>
      </c>
      <c r="H413" t="s">
        <v>12</v>
      </c>
    </row>
    <row r="414" spans="1:8" x14ac:dyDescent="0.2">
      <c r="A414">
        <v>1</v>
      </c>
      <c r="B414">
        <v>1</v>
      </c>
      <c r="C414" t="s">
        <v>10</v>
      </c>
      <c r="D414">
        <v>33</v>
      </c>
      <c r="E414">
        <v>1</v>
      </c>
      <c r="F414">
        <v>0</v>
      </c>
      <c r="G414" s="1">
        <v>90</v>
      </c>
      <c r="H414" t="s">
        <v>12</v>
      </c>
    </row>
    <row r="415" spans="1:8" hidden="1" x14ac:dyDescent="0.2">
      <c r="A415">
        <v>0</v>
      </c>
      <c r="B415">
        <v>2</v>
      </c>
      <c r="C415" t="s">
        <v>8</v>
      </c>
      <c r="E415">
        <v>0</v>
      </c>
      <c r="F415">
        <v>0</v>
      </c>
      <c r="G415" s="1">
        <v>0</v>
      </c>
      <c r="H415" t="s">
        <v>9</v>
      </c>
    </row>
    <row r="416" spans="1:8" x14ac:dyDescent="0.2">
      <c r="A416">
        <v>1</v>
      </c>
      <c r="B416">
        <v>3</v>
      </c>
      <c r="C416" t="s">
        <v>8</v>
      </c>
      <c r="D416">
        <v>44</v>
      </c>
      <c r="E416">
        <v>0</v>
      </c>
      <c r="F416">
        <v>0</v>
      </c>
      <c r="G416" s="1">
        <v>7.9249999999999998</v>
      </c>
      <c r="H416" t="s">
        <v>9</v>
      </c>
    </row>
    <row r="417" spans="1:8" hidden="1" x14ac:dyDescent="0.2">
      <c r="A417">
        <v>0</v>
      </c>
      <c r="B417">
        <v>3</v>
      </c>
      <c r="C417" t="s">
        <v>10</v>
      </c>
      <c r="E417">
        <v>0</v>
      </c>
      <c r="F417">
        <v>0</v>
      </c>
      <c r="G417" s="1">
        <v>8.0500000000000007</v>
      </c>
      <c r="H417" t="s">
        <v>9</v>
      </c>
    </row>
    <row r="418" spans="1:8" x14ac:dyDescent="0.2">
      <c r="A418">
        <v>1</v>
      </c>
      <c r="B418">
        <v>2</v>
      </c>
      <c r="C418" t="s">
        <v>10</v>
      </c>
      <c r="D418">
        <v>34</v>
      </c>
      <c r="E418">
        <v>1</v>
      </c>
      <c r="F418">
        <v>1</v>
      </c>
      <c r="G418" s="1">
        <v>32.5</v>
      </c>
      <c r="H418" t="s">
        <v>9</v>
      </c>
    </row>
    <row r="419" spans="1:8" x14ac:dyDescent="0.2">
      <c r="A419">
        <v>1</v>
      </c>
      <c r="B419">
        <v>2</v>
      </c>
      <c r="C419" t="s">
        <v>10</v>
      </c>
      <c r="D419">
        <v>18</v>
      </c>
      <c r="E419">
        <v>0</v>
      </c>
      <c r="F419">
        <v>2</v>
      </c>
      <c r="G419" s="1">
        <v>13</v>
      </c>
      <c r="H419" t="s">
        <v>9</v>
      </c>
    </row>
    <row r="420" spans="1:8" x14ac:dyDescent="0.2">
      <c r="A420">
        <v>0</v>
      </c>
      <c r="B420">
        <v>2</v>
      </c>
      <c r="C420" t="s">
        <v>8</v>
      </c>
      <c r="D420">
        <v>30</v>
      </c>
      <c r="E420">
        <v>0</v>
      </c>
      <c r="F420">
        <v>0</v>
      </c>
      <c r="G420" s="1">
        <v>13</v>
      </c>
      <c r="H420" t="s">
        <v>9</v>
      </c>
    </row>
    <row r="421" spans="1:8" x14ac:dyDescent="0.2">
      <c r="A421">
        <v>0</v>
      </c>
      <c r="B421">
        <v>3</v>
      </c>
      <c r="C421" t="s">
        <v>10</v>
      </c>
      <c r="D421">
        <v>10</v>
      </c>
      <c r="E421">
        <v>0</v>
      </c>
      <c r="F421">
        <v>2</v>
      </c>
      <c r="G421" s="1">
        <v>24.15</v>
      </c>
      <c r="H421" t="s">
        <v>9</v>
      </c>
    </row>
    <row r="422" spans="1:8" hidden="1" x14ac:dyDescent="0.2">
      <c r="A422">
        <v>0</v>
      </c>
      <c r="B422">
        <v>3</v>
      </c>
      <c r="C422" t="s">
        <v>8</v>
      </c>
      <c r="E422">
        <v>0</v>
      </c>
      <c r="F422">
        <v>0</v>
      </c>
      <c r="G422" s="1">
        <v>7.8958000000000004</v>
      </c>
      <c r="H422" t="s">
        <v>11</v>
      </c>
    </row>
    <row r="423" spans="1:8" x14ac:dyDescent="0.2">
      <c r="A423">
        <v>0</v>
      </c>
      <c r="B423">
        <v>3</v>
      </c>
      <c r="C423" t="s">
        <v>8</v>
      </c>
      <c r="D423">
        <v>21</v>
      </c>
      <c r="E423">
        <v>0</v>
      </c>
      <c r="F423">
        <v>0</v>
      </c>
      <c r="G423" s="1">
        <v>7.7332999999999998</v>
      </c>
      <c r="H423" t="s">
        <v>12</v>
      </c>
    </row>
    <row r="424" spans="1:8" x14ac:dyDescent="0.2">
      <c r="A424">
        <v>0</v>
      </c>
      <c r="B424">
        <v>3</v>
      </c>
      <c r="C424" t="s">
        <v>8</v>
      </c>
      <c r="D424">
        <v>29</v>
      </c>
      <c r="E424">
        <v>0</v>
      </c>
      <c r="F424">
        <v>0</v>
      </c>
      <c r="G424" s="1">
        <v>7.875</v>
      </c>
      <c r="H424" t="s">
        <v>9</v>
      </c>
    </row>
    <row r="425" spans="1:8" x14ac:dyDescent="0.2">
      <c r="A425">
        <v>0</v>
      </c>
      <c r="B425">
        <v>3</v>
      </c>
      <c r="C425" t="s">
        <v>10</v>
      </c>
      <c r="D425">
        <v>28</v>
      </c>
      <c r="E425">
        <v>1</v>
      </c>
      <c r="F425">
        <v>1</v>
      </c>
      <c r="G425" s="1">
        <v>14.4</v>
      </c>
      <c r="H425" t="s">
        <v>9</v>
      </c>
    </row>
    <row r="426" spans="1:8" x14ac:dyDescent="0.2">
      <c r="A426">
        <v>0</v>
      </c>
      <c r="B426">
        <v>3</v>
      </c>
      <c r="C426" t="s">
        <v>8</v>
      </c>
      <c r="D426">
        <v>18</v>
      </c>
      <c r="E426">
        <v>1</v>
      </c>
      <c r="F426">
        <v>1</v>
      </c>
      <c r="G426" s="1">
        <v>20.212499999999999</v>
      </c>
      <c r="H426" t="s">
        <v>9</v>
      </c>
    </row>
    <row r="427" spans="1:8" hidden="1" x14ac:dyDescent="0.2">
      <c r="A427">
        <v>0</v>
      </c>
      <c r="B427">
        <v>3</v>
      </c>
      <c r="C427" t="s">
        <v>8</v>
      </c>
      <c r="E427">
        <v>0</v>
      </c>
      <c r="F427">
        <v>0</v>
      </c>
      <c r="G427" s="1">
        <v>7.25</v>
      </c>
      <c r="H427" t="s">
        <v>9</v>
      </c>
    </row>
    <row r="428" spans="1:8" x14ac:dyDescent="0.2">
      <c r="A428">
        <v>1</v>
      </c>
      <c r="B428">
        <v>2</v>
      </c>
      <c r="C428" t="s">
        <v>10</v>
      </c>
      <c r="D428">
        <v>28</v>
      </c>
      <c r="E428">
        <v>1</v>
      </c>
      <c r="F428">
        <v>0</v>
      </c>
      <c r="G428" s="1">
        <v>26</v>
      </c>
      <c r="H428" t="s">
        <v>9</v>
      </c>
    </row>
    <row r="429" spans="1:8" x14ac:dyDescent="0.2">
      <c r="A429">
        <v>1</v>
      </c>
      <c r="B429">
        <v>2</v>
      </c>
      <c r="C429" t="s">
        <v>10</v>
      </c>
      <c r="D429">
        <v>19</v>
      </c>
      <c r="E429">
        <v>0</v>
      </c>
      <c r="F429">
        <v>0</v>
      </c>
      <c r="G429" s="1">
        <v>26</v>
      </c>
      <c r="H429" t="s">
        <v>9</v>
      </c>
    </row>
    <row r="430" spans="1:8" hidden="1" x14ac:dyDescent="0.2">
      <c r="A430">
        <v>0</v>
      </c>
      <c r="B430">
        <v>3</v>
      </c>
      <c r="C430" t="s">
        <v>8</v>
      </c>
      <c r="E430">
        <v>0</v>
      </c>
      <c r="F430">
        <v>0</v>
      </c>
      <c r="G430" s="1">
        <v>7.75</v>
      </c>
      <c r="H430" t="s">
        <v>12</v>
      </c>
    </row>
    <row r="431" spans="1:8" x14ac:dyDescent="0.2">
      <c r="A431">
        <v>1</v>
      </c>
      <c r="B431">
        <v>3</v>
      </c>
      <c r="C431" t="s">
        <v>8</v>
      </c>
      <c r="D431">
        <v>32</v>
      </c>
      <c r="E431">
        <v>0</v>
      </c>
      <c r="F431">
        <v>0</v>
      </c>
      <c r="G431" s="1">
        <v>8.0500000000000007</v>
      </c>
      <c r="H431" t="s">
        <v>9</v>
      </c>
    </row>
    <row r="432" spans="1:8" x14ac:dyDescent="0.2">
      <c r="A432">
        <v>1</v>
      </c>
      <c r="B432">
        <v>1</v>
      </c>
      <c r="C432" t="s">
        <v>8</v>
      </c>
      <c r="D432">
        <v>28</v>
      </c>
      <c r="E432">
        <v>0</v>
      </c>
      <c r="F432">
        <v>0</v>
      </c>
      <c r="G432" s="1">
        <v>26.55</v>
      </c>
      <c r="H432" t="s">
        <v>9</v>
      </c>
    </row>
    <row r="433" spans="1:8" hidden="1" x14ac:dyDescent="0.2">
      <c r="A433">
        <v>1</v>
      </c>
      <c r="B433">
        <v>3</v>
      </c>
      <c r="C433" t="s">
        <v>10</v>
      </c>
      <c r="E433">
        <v>1</v>
      </c>
      <c r="F433">
        <v>0</v>
      </c>
      <c r="G433" s="1">
        <v>16.100000000000001</v>
      </c>
      <c r="H433" t="s">
        <v>9</v>
      </c>
    </row>
    <row r="434" spans="1:8" x14ac:dyDescent="0.2">
      <c r="A434">
        <v>1</v>
      </c>
      <c r="B434">
        <v>2</v>
      </c>
      <c r="C434" t="s">
        <v>10</v>
      </c>
      <c r="D434">
        <v>42</v>
      </c>
      <c r="E434">
        <v>1</v>
      </c>
      <c r="F434">
        <v>0</v>
      </c>
      <c r="G434" s="1">
        <v>26</v>
      </c>
      <c r="H434" t="s">
        <v>9</v>
      </c>
    </row>
    <row r="435" spans="1:8" x14ac:dyDescent="0.2">
      <c r="A435">
        <v>0</v>
      </c>
      <c r="B435">
        <v>3</v>
      </c>
      <c r="C435" t="s">
        <v>8</v>
      </c>
      <c r="D435">
        <v>17</v>
      </c>
      <c r="E435">
        <v>0</v>
      </c>
      <c r="F435">
        <v>0</v>
      </c>
      <c r="G435" s="1">
        <v>7.125</v>
      </c>
      <c r="H435" t="s">
        <v>9</v>
      </c>
    </row>
    <row r="436" spans="1:8" x14ac:dyDescent="0.2">
      <c r="A436">
        <v>0</v>
      </c>
      <c r="B436">
        <v>1</v>
      </c>
      <c r="C436" t="s">
        <v>8</v>
      </c>
      <c r="D436">
        <v>50</v>
      </c>
      <c r="E436">
        <v>1</v>
      </c>
      <c r="F436">
        <v>0</v>
      </c>
      <c r="G436" s="1">
        <v>55.9</v>
      </c>
      <c r="H436" t="s">
        <v>9</v>
      </c>
    </row>
    <row r="437" spans="1:8" x14ac:dyDescent="0.2">
      <c r="A437">
        <v>1</v>
      </c>
      <c r="B437">
        <v>1</v>
      </c>
      <c r="C437" t="s">
        <v>10</v>
      </c>
      <c r="D437">
        <v>14</v>
      </c>
      <c r="E437">
        <v>1</v>
      </c>
      <c r="F437">
        <v>2</v>
      </c>
      <c r="G437" s="1">
        <v>120</v>
      </c>
      <c r="H437" t="s">
        <v>9</v>
      </c>
    </row>
    <row r="438" spans="1:8" x14ac:dyDescent="0.2">
      <c r="A438">
        <v>0</v>
      </c>
      <c r="B438">
        <v>3</v>
      </c>
      <c r="C438" t="s">
        <v>10</v>
      </c>
      <c r="D438">
        <v>21</v>
      </c>
      <c r="E438">
        <v>2</v>
      </c>
      <c r="F438">
        <v>2</v>
      </c>
      <c r="G438" s="1">
        <v>34.375</v>
      </c>
      <c r="H438" t="s">
        <v>9</v>
      </c>
    </row>
    <row r="439" spans="1:8" x14ac:dyDescent="0.2">
      <c r="A439">
        <v>1</v>
      </c>
      <c r="B439">
        <v>2</v>
      </c>
      <c r="C439" t="s">
        <v>10</v>
      </c>
      <c r="D439">
        <v>24</v>
      </c>
      <c r="E439">
        <v>2</v>
      </c>
      <c r="F439">
        <v>3</v>
      </c>
      <c r="G439" s="1">
        <v>18.75</v>
      </c>
      <c r="H439" t="s">
        <v>9</v>
      </c>
    </row>
    <row r="440" spans="1:8" x14ac:dyDescent="0.2">
      <c r="A440">
        <v>0</v>
      </c>
      <c r="B440">
        <v>1</v>
      </c>
      <c r="C440" t="s">
        <v>8</v>
      </c>
      <c r="D440">
        <v>64</v>
      </c>
      <c r="E440">
        <v>1</v>
      </c>
      <c r="F440">
        <v>4</v>
      </c>
      <c r="G440" s="1">
        <v>263</v>
      </c>
      <c r="H440" t="s">
        <v>9</v>
      </c>
    </row>
    <row r="441" spans="1:8" x14ac:dyDescent="0.2">
      <c r="A441">
        <v>0</v>
      </c>
      <c r="B441">
        <v>2</v>
      </c>
      <c r="C441" t="s">
        <v>8</v>
      </c>
      <c r="D441">
        <v>31</v>
      </c>
      <c r="E441">
        <v>0</v>
      </c>
      <c r="F441">
        <v>0</v>
      </c>
      <c r="G441" s="1">
        <v>10.5</v>
      </c>
      <c r="H441" t="s">
        <v>9</v>
      </c>
    </row>
    <row r="442" spans="1:8" x14ac:dyDescent="0.2">
      <c r="A442">
        <v>1</v>
      </c>
      <c r="B442">
        <v>2</v>
      </c>
      <c r="C442" t="s">
        <v>10</v>
      </c>
      <c r="D442">
        <v>45</v>
      </c>
      <c r="E442">
        <v>1</v>
      </c>
      <c r="F442">
        <v>1</v>
      </c>
      <c r="G442" s="1">
        <v>26.25</v>
      </c>
      <c r="H442" t="s">
        <v>9</v>
      </c>
    </row>
    <row r="443" spans="1:8" x14ac:dyDescent="0.2">
      <c r="A443">
        <v>0</v>
      </c>
      <c r="B443">
        <v>3</v>
      </c>
      <c r="C443" t="s">
        <v>8</v>
      </c>
      <c r="D443">
        <v>20</v>
      </c>
      <c r="E443">
        <v>0</v>
      </c>
      <c r="F443">
        <v>0</v>
      </c>
      <c r="G443" s="1">
        <v>9.5</v>
      </c>
      <c r="H443" t="s">
        <v>9</v>
      </c>
    </row>
    <row r="444" spans="1:8" x14ac:dyDescent="0.2">
      <c r="A444">
        <v>0</v>
      </c>
      <c r="B444">
        <v>3</v>
      </c>
      <c r="C444" t="s">
        <v>8</v>
      </c>
      <c r="D444">
        <v>25</v>
      </c>
      <c r="E444">
        <v>1</v>
      </c>
      <c r="F444">
        <v>0</v>
      </c>
      <c r="G444" s="1">
        <v>7.7750000000000004</v>
      </c>
      <c r="H444" t="s">
        <v>9</v>
      </c>
    </row>
    <row r="445" spans="1:8" x14ac:dyDescent="0.2">
      <c r="A445">
        <v>1</v>
      </c>
      <c r="B445">
        <v>2</v>
      </c>
      <c r="C445" t="s">
        <v>10</v>
      </c>
      <c r="D445">
        <v>28</v>
      </c>
      <c r="E445">
        <v>0</v>
      </c>
      <c r="F445">
        <v>0</v>
      </c>
      <c r="G445" s="1">
        <v>13</v>
      </c>
      <c r="H445" t="s">
        <v>9</v>
      </c>
    </row>
    <row r="446" spans="1:8" hidden="1" x14ac:dyDescent="0.2">
      <c r="A446">
        <v>1</v>
      </c>
      <c r="B446">
        <v>3</v>
      </c>
      <c r="C446" t="s">
        <v>8</v>
      </c>
      <c r="E446">
        <v>0</v>
      </c>
      <c r="F446">
        <v>0</v>
      </c>
      <c r="G446" s="1">
        <v>8.1125000000000007</v>
      </c>
      <c r="H446" t="s">
        <v>9</v>
      </c>
    </row>
    <row r="447" spans="1:8" x14ac:dyDescent="0.2">
      <c r="A447">
        <v>1</v>
      </c>
      <c r="B447">
        <v>1</v>
      </c>
      <c r="C447" t="s">
        <v>8</v>
      </c>
      <c r="D447">
        <v>4</v>
      </c>
      <c r="E447">
        <v>0</v>
      </c>
      <c r="F447">
        <v>2</v>
      </c>
      <c r="G447" s="1">
        <v>81.8583</v>
      </c>
      <c r="H447" t="s">
        <v>9</v>
      </c>
    </row>
    <row r="448" spans="1:8" x14ac:dyDescent="0.2">
      <c r="A448">
        <v>1</v>
      </c>
      <c r="B448">
        <v>2</v>
      </c>
      <c r="C448" t="s">
        <v>10</v>
      </c>
      <c r="D448">
        <v>13</v>
      </c>
      <c r="E448">
        <v>0</v>
      </c>
      <c r="F448">
        <v>1</v>
      </c>
      <c r="G448" s="1">
        <v>19.5</v>
      </c>
      <c r="H448" t="s">
        <v>9</v>
      </c>
    </row>
    <row r="449" spans="1:8" x14ac:dyDescent="0.2">
      <c r="A449">
        <v>1</v>
      </c>
      <c r="B449">
        <v>1</v>
      </c>
      <c r="C449" t="s">
        <v>8</v>
      </c>
      <c r="D449">
        <v>34</v>
      </c>
      <c r="E449">
        <v>0</v>
      </c>
      <c r="F449">
        <v>0</v>
      </c>
      <c r="G449" s="1">
        <v>26.55</v>
      </c>
      <c r="H449" t="s">
        <v>9</v>
      </c>
    </row>
    <row r="450" spans="1:8" x14ac:dyDescent="0.2">
      <c r="A450">
        <v>1</v>
      </c>
      <c r="B450">
        <v>3</v>
      </c>
      <c r="C450" t="s">
        <v>10</v>
      </c>
      <c r="D450">
        <v>5</v>
      </c>
      <c r="E450">
        <v>2</v>
      </c>
      <c r="F450">
        <v>1</v>
      </c>
      <c r="G450" s="1">
        <v>19.258299999999998</v>
      </c>
      <c r="H450" t="s">
        <v>11</v>
      </c>
    </row>
    <row r="451" spans="1:8" x14ac:dyDescent="0.2">
      <c r="A451">
        <v>1</v>
      </c>
      <c r="B451">
        <v>1</v>
      </c>
      <c r="C451" t="s">
        <v>8</v>
      </c>
      <c r="D451">
        <v>52</v>
      </c>
      <c r="E451">
        <v>0</v>
      </c>
      <c r="F451">
        <v>0</v>
      </c>
      <c r="G451" s="1">
        <v>30.5</v>
      </c>
      <c r="H451" t="s">
        <v>9</v>
      </c>
    </row>
    <row r="452" spans="1:8" x14ac:dyDescent="0.2">
      <c r="A452">
        <v>0</v>
      </c>
      <c r="B452">
        <v>2</v>
      </c>
      <c r="C452" t="s">
        <v>8</v>
      </c>
      <c r="D452">
        <v>36</v>
      </c>
      <c r="E452">
        <v>1</v>
      </c>
      <c r="F452">
        <v>2</v>
      </c>
      <c r="G452" s="1">
        <v>27.75</v>
      </c>
      <c r="H452" t="s">
        <v>9</v>
      </c>
    </row>
    <row r="453" spans="1:8" hidden="1" x14ac:dyDescent="0.2">
      <c r="A453">
        <v>0</v>
      </c>
      <c r="B453">
        <v>3</v>
      </c>
      <c r="C453" t="s">
        <v>8</v>
      </c>
      <c r="E453">
        <v>1</v>
      </c>
      <c r="F453">
        <v>0</v>
      </c>
      <c r="G453" s="1">
        <v>19.966699999999999</v>
      </c>
      <c r="H453" t="s">
        <v>9</v>
      </c>
    </row>
    <row r="454" spans="1:8" x14ac:dyDescent="0.2">
      <c r="A454">
        <v>0</v>
      </c>
      <c r="B454">
        <v>1</v>
      </c>
      <c r="C454" t="s">
        <v>8</v>
      </c>
      <c r="D454">
        <v>30</v>
      </c>
      <c r="E454">
        <v>0</v>
      </c>
      <c r="F454">
        <v>0</v>
      </c>
      <c r="G454" s="1">
        <v>27.75</v>
      </c>
      <c r="H454" t="s">
        <v>11</v>
      </c>
    </row>
    <row r="455" spans="1:8" x14ac:dyDescent="0.2">
      <c r="A455">
        <v>1</v>
      </c>
      <c r="B455">
        <v>1</v>
      </c>
      <c r="C455" t="s">
        <v>8</v>
      </c>
      <c r="D455">
        <v>49</v>
      </c>
      <c r="E455">
        <v>1</v>
      </c>
      <c r="F455">
        <v>0</v>
      </c>
      <c r="G455" s="1">
        <v>89.104200000000006</v>
      </c>
      <c r="H455" t="s">
        <v>11</v>
      </c>
    </row>
    <row r="456" spans="1:8" hidden="1" x14ac:dyDescent="0.2">
      <c r="A456">
        <v>0</v>
      </c>
      <c r="B456">
        <v>3</v>
      </c>
      <c r="C456" t="s">
        <v>8</v>
      </c>
      <c r="E456">
        <v>0</v>
      </c>
      <c r="F456">
        <v>0</v>
      </c>
      <c r="G456" s="1">
        <v>8.0500000000000007</v>
      </c>
      <c r="H456" t="s">
        <v>9</v>
      </c>
    </row>
    <row r="457" spans="1:8" x14ac:dyDescent="0.2">
      <c r="A457">
        <v>1</v>
      </c>
      <c r="B457">
        <v>3</v>
      </c>
      <c r="C457" t="s">
        <v>8</v>
      </c>
      <c r="D457">
        <v>29</v>
      </c>
      <c r="E457">
        <v>0</v>
      </c>
      <c r="F457">
        <v>0</v>
      </c>
      <c r="G457" s="1">
        <v>7.8958000000000004</v>
      </c>
      <c r="H457" t="s">
        <v>11</v>
      </c>
    </row>
    <row r="458" spans="1:8" x14ac:dyDescent="0.2">
      <c r="A458">
        <v>0</v>
      </c>
      <c r="B458">
        <v>1</v>
      </c>
      <c r="C458" t="s">
        <v>8</v>
      </c>
      <c r="D458">
        <v>65</v>
      </c>
      <c r="E458">
        <v>0</v>
      </c>
      <c r="F458">
        <v>0</v>
      </c>
      <c r="G458" s="1">
        <v>26.55</v>
      </c>
      <c r="H458" t="s">
        <v>9</v>
      </c>
    </row>
    <row r="459" spans="1:8" hidden="1" x14ac:dyDescent="0.2">
      <c r="A459">
        <v>1</v>
      </c>
      <c r="B459">
        <v>1</v>
      </c>
      <c r="C459" t="s">
        <v>10</v>
      </c>
      <c r="E459">
        <v>1</v>
      </c>
      <c r="F459">
        <v>0</v>
      </c>
      <c r="G459" s="1">
        <v>51.862499999999997</v>
      </c>
      <c r="H459" t="s">
        <v>9</v>
      </c>
    </row>
    <row r="460" spans="1:8" x14ac:dyDescent="0.2">
      <c r="A460">
        <v>1</v>
      </c>
      <c r="B460">
        <v>2</v>
      </c>
      <c r="C460" t="s">
        <v>10</v>
      </c>
      <c r="D460">
        <v>50</v>
      </c>
      <c r="E460">
        <v>0</v>
      </c>
      <c r="F460">
        <v>0</v>
      </c>
      <c r="G460" s="1">
        <v>10.5</v>
      </c>
      <c r="H460" t="s">
        <v>9</v>
      </c>
    </row>
    <row r="461" spans="1:8" hidden="1" x14ac:dyDescent="0.2">
      <c r="A461">
        <v>0</v>
      </c>
      <c r="B461">
        <v>3</v>
      </c>
      <c r="C461" t="s">
        <v>8</v>
      </c>
      <c r="E461">
        <v>0</v>
      </c>
      <c r="F461">
        <v>0</v>
      </c>
      <c r="G461" s="1">
        <v>7.75</v>
      </c>
      <c r="H461" t="s">
        <v>12</v>
      </c>
    </row>
    <row r="462" spans="1:8" x14ac:dyDescent="0.2">
      <c r="A462">
        <v>1</v>
      </c>
      <c r="B462">
        <v>1</v>
      </c>
      <c r="C462" t="s">
        <v>8</v>
      </c>
      <c r="D462">
        <v>48</v>
      </c>
      <c r="E462">
        <v>0</v>
      </c>
      <c r="F462">
        <v>0</v>
      </c>
      <c r="G462" s="1">
        <v>26.55</v>
      </c>
      <c r="H462" t="s">
        <v>9</v>
      </c>
    </row>
    <row r="463" spans="1:8" x14ac:dyDescent="0.2">
      <c r="A463">
        <v>0</v>
      </c>
      <c r="B463">
        <v>3</v>
      </c>
      <c r="C463" t="s">
        <v>8</v>
      </c>
      <c r="D463">
        <v>34</v>
      </c>
      <c r="E463">
        <v>0</v>
      </c>
      <c r="F463">
        <v>0</v>
      </c>
      <c r="G463" s="1">
        <v>8.0500000000000007</v>
      </c>
      <c r="H463" t="s">
        <v>9</v>
      </c>
    </row>
    <row r="464" spans="1:8" x14ac:dyDescent="0.2">
      <c r="A464">
        <v>0</v>
      </c>
      <c r="B464">
        <v>1</v>
      </c>
      <c r="C464" t="s">
        <v>8</v>
      </c>
      <c r="D464">
        <v>47</v>
      </c>
      <c r="E464">
        <v>0</v>
      </c>
      <c r="F464">
        <v>0</v>
      </c>
      <c r="G464" s="1">
        <v>38.5</v>
      </c>
      <c r="H464" t="s">
        <v>9</v>
      </c>
    </row>
    <row r="465" spans="1:8" x14ac:dyDescent="0.2">
      <c r="A465">
        <v>0</v>
      </c>
      <c r="B465">
        <v>2</v>
      </c>
      <c r="C465" t="s">
        <v>8</v>
      </c>
      <c r="D465">
        <v>48</v>
      </c>
      <c r="E465">
        <v>0</v>
      </c>
      <c r="F465">
        <v>0</v>
      </c>
      <c r="G465" s="1">
        <v>13</v>
      </c>
      <c r="H465" t="s">
        <v>9</v>
      </c>
    </row>
    <row r="466" spans="1:8" hidden="1" x14ac:dyDescent="0.2">
      <c r="A466">
        <v>0</v>
      </c>
      <c r="B466">
        <v>3</v>
      </c>
      <c r="C466" t="s">
        <v>8</v>
      </c>
      <c r="E466">
        <v>0</v>
      </c>
      <c r="F466">
        <v>0</v>
      </c>
      <c r="G466" s="1">
        <v>8.0500000000000007</v>
      </c>
      <c r="H466" t="s">
        <v>9</v>
      </c>
    </row>
    <row r="467" spans="1:8" x14ac:dyDescent="0.2">
      <c r="A467">
        <v>0</v>
      </c>
      <c r="B467">
        <v>3</v>
      </c>
      <c r="C467" t="s">
        <v>8</v>
      </c>
      <c r="D467">
        <v>38</v>
      </c>
      <c r="E467">
        <v>0</v>
      </c>
      <c r="F467">
        <v>0</v>
      </c>
      <c r="G467" s="1">
        <v>7.05</v>
      </c>
      <c r="H467" t="s">
        <v>9</v>
      </c>
    </row>
    <row r="468" spans="1:8" hidden="1" x14ac:dyDescent="0.2">
      <c r="A468">
        <v>0</v>
      </c>
      <c r="B468">
        <v>2</v>
      </c>
      <c r="C468" t="s">
        <v>8</v>
      </c>
      <c r="E468">
        <v>0</v>
      </c>
      <c r="F468">
        <v>0</v>
      </c>
      <c r="G468" s="1">
        <v>0</v>
      </c>
      <c r="H468" t="s">
        <v>9</v>
      </c>
    </row>
    <row r="469" spans="1:8" x14ac:dyDescent="0.2">
      <c r="A469">
        <v>0</v>
      </c>
      <c r="B469">
        <v>1</v>
      </c>
      <c r="C469" t="s">
        <v>8</v>
      </c>
      <c r="D469">
        <v>56</v>
      </c>
      <c r="E469">
        <v>0</v>
      </c>
      <c r="F469">
        <v>0</v>
      </c>
      <c r="G469" s="1">
        <v>26.55</v>
      </c>
      <c r="H469" t="s">
        <v>9</v>
      </c>
    </row>
    <row r="470" spans="1:8" hidden="1" x14ac:dyDescent="0.2">
      <c r="A470">
        <v>0</v>
      </c>
      <c r="B470">
        <v>3</v>
      </c>
      <c r="C470" t="s">
        <v>8</v>
      </c>
      <c r="E470">
        <v>0</v>
      </c>
      <c r="F470">
        <v>0</v>
      </c>
      <c r="G470" s="1">
        <v>7.7249999999999996</v>
      </c>
      <c r="H470" t="s">
        <v>12</v>
      </c>
    </row>
    <row r="471" spans="1:8" x14ac:dyDescent="0.2">
      <c r="A471">
        <v>1</v>
      </c>
      <c r="B471">
        <v>3</v>
      </c>
      <c r="C471" t="s">
        <v>10</v>
      </c>
      <c r="D471">
        <v>0.75</v>
      </c>
      <c r="E471">
        <v>2</v>
      </c>
      <c r="F471">
        <v>1</v>
      </c>
      <c r="G471" s="1">
        <v>19.258299999999998</v>
      </c>
      <c r="H471" t="s">
        <v>11</v>
      </c>
    </row>
    <row r="472" spans="1:8" hidden="1" x14ac:dyDescent="0.2">
      <c r="A472">
        <v>0</v>
      </c>
      <c r="B472">
        <v>3</v>
      </c>
      <c r="C472" t="s">
        <v>8</v>
      </c>
      <c r="E472">
        <v>0</v>
      </c>
      <c r="F472">
        <v>0</v>
      </c>
      <c r="G472" s="1">
        <v>7.25</v>
      </c>
      <c r="H472" t="s">
        <v>9</v>
      </c>
    </row>
    <row r="473" spans="1:8" x14ac:dyDescent="0.2">
      <c r="A473">
        <v>0</v>
      </c>
      <c r="B473">
        <v>3</v>
      </c>
      <c r="C473" t="s">
        <v>8</v>
      </c>
      <c r="D473">
        <v>38</v>
      </c>
      <c r="E473">
        <v>0</v>
      </c>
      <c r="F473">
        <v>0</v>
      </c>
      <c r="G473" s="1">
        <v>8.6624999999999996</v>
      </c>
      <c r="H473" t="s">
        <v>9</v>
      </c>
    </row>
    <row r="474" spans="1:8" x14ac:dyDescent="0.2">
      <c r="A474">
        <v>1</v>
      </c>
      <c r="B474">
        <v>2</v>
      </c>
      <c r="C474" t="s">
        <v>10</v>
      </c>
      <c r="D474">
        <v>33</v>
      </c>
      <c r="E474">
        <v>1</v>
      </c>
      <c r="F474">
        <v>2</v>
      </c>
      <c r="G474" s="1">
        <v>27.75</v>
      </c>
      <c r="H474" t="s">
        <v>9</v>
      </c>
    </row>
    <row r="475" spans="1:8" x14ac:dyDescent="0.2">
      <c r="A475">
        <v>1</v>
      </c>
      <c r="B475">
        <v>2</v>
      </c>
      <c r="C475" t="s">
        <v>10</v>
      </c>
      <c r="D475">
        <v>23</v>
      </c>
      <c r="E475">
        <v>0</v>
      </c>
      <c r="F475">
        <v>0</v>
      </c>
      <c r="G475" s="1">
        <v>13.791700000000001</v>
      </c>
      <c r="H475" t="s">
        <v>11</v>
      </c>
    </row>
    <row r="476" spans="1:8" x14ac:dyDescent="0.2">
      <c r="A476">
        <v>0</v>
      </c>
      <c r="B476">
        <v>3</v>
      </c>
      <c r="C476" t="s">
        <v>10</v>
      </c>
      <c r="D476">
        <v>22</v>
      </c>
      <c r="E476">
        <v>0</v>
      </c>
      <c r="F476">
        <v>0</v>
      </c>
      <c r="G476" s="1">
        <v>9.8375000000000004</v>
      </c>
      <c r="H476" t="s">
        <v>9</v>
      </c>
    </row>
    <row r="477" spans="1:8" hidden="1" x14ac:dyDescent="0.2">
      <c r="A477">
        <v>0</v>
      </c>
      <c r="B477">
        <v>1</v>
      </c>
      <c r="C477" t="s">
        <v>8</v>
      </c>
      <c r="E477">
        <v>0</v>
      </c>
      <c r="F477">
        <v>0</v>
      </c>
      <c r="G477" s="1">
        <v>52</v>
      </c>
      <c r="H477" t="s">
        <v>9</v>
      </c>
    </row>
    <row r="478" spans="1:8" x14ac:dyDescent="0.2">
      <c r="A478">
        <v>0</v>
      </c>
      <c r="B478">
        <v>2</v>
      </c>
      <c r="C478" t="s">
        <v>8</v>
      </c>
      <c r="D478">
        <v>34</v>
      </c>
      <c r="E478">
        <v>1</v>
      </c>
      <c r="F478">
        <v>0</v>
      </c>
      <c r="G478" s="1">
        <v>21</v>
      </c>
      <c r="H478" t="s">
        <v>9</v>
      </c>
    </row>
    <row r="479" spans="1:8" x14ac:dyDescent="0.2">
      <c r="A479">
        <v>0</v>
      </c>
      <c r="B479">
        <v>3</v>
      </c>
      <c r="C479" t="s">
        <v>8</v>
      </c>
      <c r="D479">
        <v>29</v>
      </c>
      <c r="E479">
        <v>1</v>
      </c>
      <c r="F479">
        <v>0</v>
      </c>
      <c r="G479" s="1">
        <v>7.0457999999999998</v>
      </c>
      <c r="H479" t="s">
        <v>9</v>
      </c>
    </row>
    <row r="480" spans="1:8" x14ac:dyDescent="0.2">
      <c r="A480">
        <v>0</v>
      </c>
      <c r="B480">
        <v>3</v>
      </c>
      <c r="C480" t="s">
        <v>8</v>
      </c>
      <c r="D480">
        <v>22</v>
      </c>
      <c r="E480">
        <v>0</v>
      </c>
      <c r="F480">
        <v>0</v>
      </c>
      <c r="G480" s="1">
        <v>7.5208000000000004</v>
      </c>
      <c r="H480" t="s">
        <v>9</v>
      </c>
    </row>
    <row r="481" spans="1:8" x14ac:dyDescent="0.2">
      <c r="A481">
        <v>1</v>
      </c>
      <c r="B481">
        <v>3</v>
      </c>
      <c r="C481" t="s">
        <v>10</v>
      </c>
      <c r="D481">
        <v>2</v>
      </c>
      <c r="E481">
        <v>0</v>
      </c>
      <c r="F481">
        <v>1</v>
      </c>
      <c r="G481" s="1">
        <v>12.2875</v>
      </c>
      <c r="H481" t="s">
        <v>9</v>
      </c>
    </row>
    <row r="482" spans="1:8" x14ac:dyDescent="0.2">
      <c r="A482">
        <v>0</v>
      </c>
      <c r="B482">
        <v>3</v>
      </c>
      <c r="C482" t="s">
        <v>8</v>
      </c>
      <c r="D482">
        <v>9</v>
      </c>
      <c r="E482">
        <v>5</v>
      </c>
      <c r="F482">
        <v>2</v>
      </c>
      <c r="G482" s="1">
        <v>46.9</v>
      </c>
      <c r="H482" t="s">
        <v>9</v>
      </c>
    </row>
    <row r="483" spans="1:8" hidden="1" x14ac:dyDescent="0.2">
      <c r="A483">
        <v>0</v>
      </c>
      <c r="B483">
        <v>2</v>
      </c>
      <c r="C483" t="s">
        <v>8</v>
      </c>
      <c r="E483">
        <v>0</v>
      </c>
      <c r="F483">
        <v>0</v>
      </c>
      <c r="G483" s="1">
        <v>0</v>
      </c>
      <c r="H483" t="s">
        <v>9</v>
      </c>
    </row>
    <row r="484" spans="1:8" x14ac:dyDescent="0.2">
      <c r="A484">
        <v>0</v>
      </c>
      <c r="B484">
        <v>3</v>
      </c>
      <c r="C484" t="s">
        <v>8</v>
      </c>
      <c r="D484">
        <v>50</v>
      </c>
      <c r="E484">
        <v>0</v>
      </c>
      <c r="F484">
        <v>0</v>
      </c>
      <c r="G484" s="1">
        <v>8.0500000000000007</v>
      </c>
      <c r="H484" t="s">
        <v>9</v>
      </c>
    </row>
    <row r="485" spans="1:8" x14ac:dyDescent="0.2">
      <c r="A485">
        <v>1</v>
      </c>
      <c r="B485">
        <v>3</v>
      </c>
      <c r="C485" t="s">
        <v>10</v>
      </c>
      <c r="D485">
        <v>63</v>
      </c>
      <c r="E485">
        <v>0</v>
      </c>
      <c r="F485">
        <v>0</v>
      </c>
      <c r="G485" s="1">
        <v>9.5875000000000004</v>
      </c>
      <c r="H485" t="s">
        <v>9</v>
      </c>
    </row>
    <row r="486" spans="1:8" x14ac:dyDescent="0.2">
      <c r="A486">
        <v>1</v>
      </c>
      <c r="B486">
        <v>1</v>
      </c>
      <c r="C486" t="s">
        <v>8</v>
      </c>
      <c r="D486">
        <v>25</v>
      </c>
      <c r="E486">
        <v>1</v>
      </c>
      <c r="F486">
        <v>0</v>
      </c>
      <c r="G486" s="1">
        <v>91.0792</v>
      </c>
      <c r="H486" t="s">
        <v>11</v>
      </c>
    </row>
    <row r="487" spans="1:8" hidden="1" x14ac:dyDescent="0.2">
      <c r="A487">
        <v>0</v>
      </c>
      <c r="B487">
        <v>3</v>
      </c>
      <c r="C487" t="s">
        <v>10</v>
      </c>
      <c r="E487">
        <v>3</v>
      </c>
      <c r="F487">
        <v>1</v>
      </c>
      <c r="G487" s="1">
        <v>25.466699999999999</v>
      </c>
      <c r="H487" t="s">
        <v>9</v>
      </c>
    </row>
    <row r="488" spans="1:8" x14ac:dyDescent="0.2">
      <c r="A488">
        <v>1</v>
      </c>
      <c r="B488">
        <v>1</v>
      </c>
      <c r="C488" t="s">
        <v>10</v>
      </c>
      <c r="D488">
        <v>35</v>
      </c>
      <c r="E488">
        <v>1</v>
      </c>
      <c r="F488">
        <v>0</v>
      </c>
      <c r="G488" s="1">
        <v>90</v>
      </c>
      <c r="H488" t="s">
        <v>9</v>
      </c>
    </row>
    <row r="489" spans="1:8" x14ac:dyDescent="0.2">
      <c r="A489">
        <v>0</v>
      </c>
      <c r="B489">
        <v>1</v>
      </c>
      <c r="C489" t="s">
        <v>8</v>
      </c>
      <c r="D489">
        <v>58</v>
      </c>
      <c r="E489">
        <v>0</v>
      </c>
      <c r="F489">
        <v>0</v>
      </c>
      <c r="G489" s="1">
        <v>29.7</v>
      </c>
      <c r="H489" t="s">
        <v>11</v>
      </c>
    </row>
    <row r="490" spans="1:8" x14ac:dyDescent="0.2">
      <c r="A490">
        <v>0</v>
      </c>
      <c r="B490">
        <v>3</v>
      </c>
      <c r="C490" t="s">
        <v>8</v>
      </c>
      <c r="D490">
        <v>30</v>
      </c>
      <c r="E490">
        <v>0</v>
      </c>
      <c r="F490">
        <v>0</v>
      </c>
      <c r="G490" s="1">
        <v>8.0500000000000007</v>
      </c>
      <c r="H490" t="s">
        <v>9</v>
      </c>
    </row>
    <row r="491" spans="1:8" x14ac:dyDescent="0.2">
      <c r="A491">
        <v>1</v>
      </c>
      <c r="B491">
        <v>3</v>
      </c>
      <c r="C491" t="s">
        <v>8</v>
      </c>
      <c r="D491">
        <v>9</v>
      </c>
      <c r="E491">
        <v>1</v>
      </c>
      <c r="F491">
        <v>1</v>
      </c>
      <c r="G491" s="1">
        <v>15.9</v>
      </c>
      <c r="H491" t="s">
        <v>9</v>
      </c>
    </row>
    <row r="492" spans="1:8" hidden="1" x14ac:dyDescent="0.2">
      <c r="A492">
        <v>0</v>
      </c>
      <c r="B492">
        <v>3</v>
      </c>
      <c r="C492" t="s">
        <v>8</v>
      </c>
      <c r="E492">
        <v>1</v>
      </c>
      <c r="F492">
        <v>0</v>
      </c>
      <c r="G492" s="1">
        <v>19.966699999999999</v>
      </c>
      <c r="H492" t="s">
        <v>9</v>
      </c>
    </row>
    <row r="493" spans="1:8" x14ac:dyDescent="0.2">
      <c r="A493">
        <v>0</v>
      </c>
      <c r="B493">
        <v>3</v>
      </c>
      <c r="C493" t="s">
        <v>8</v>
      </c>
      <c r="D493">
        <v>21</v>
      </c>
      <c r="E493">
        <v>0</v>
      </c>
      <c r="F493">
        <v>0</v>
      </c>
      <c r="G493" s="1">
        <v>7.25</v>
      </c>
      <c r="H493" t="s">
        <v>9</v>
      </c>
    </row>
    <row r="494" spans="1:8" x14ac:dyDescent="0.2">
      <c r="A494">
        <v>0</v>
      </c>
      <c r="B494">
        <v>1</v>
      </c>
      <c r="C494" t="s">
        <v>8</v>
      </c>
      <c r="D494">
        <v>55</v>
      </c>
      <c r="E494">
        <v>0</v>
      </c>
      <c r="F494">
        <v>0</v>
      </c>
      <c r="G494" s="1">
        <v>30.5</v>
      </c>
      <c r="H494" t="s">
        <v>9</v>
      </c>
    </row>
    <row r="495" spans="1:8" x14ac:dyDescent="0.2">
      <c r="A495">
        <v>0</v>
      </c>
      <c r="B495">
        <v>1</v>
      </c>
      <c r="C495" t="s">
        <v>8</v>
      </c>
      <c r="D495">
        <v>71</v>
      </c>
      <c r="E495">
        <v>0</v>
      </c>
      <c r="F495">
        <v>0</v>
      </c>
      <c r="G495" s="1">
        <v>49.504199999999997</v>
      </c>
      <c r="H495" t="s">
        <v>11</v>
      </c>
    </row>
    <row r="496" spans="1:8" x14ac:dyDescent="0.2">
      <c r="A496">
        <v>0</v>
      </c>
      <c r="B496">
        <v>3</v>
      </c>
      <c r="C496" t="s">
        <v>8</v>
      </c>
      <c r="D496">
        <v>21</v>
      </c>
      <c r="E496">
        <v>0</v>
      </c>
      <c r="F496">
        <v>0</v>
      </c>
      <c r="G496" s="1">
        <v>8.0500000000000007</v>
      </c>
      <c r="H496" t="s">
        <v>9</v>
      </c>
    </row>
    <row r="497" spans="1:8" hidden="1" x14ac:dyDescent="0.2">
      <c r="A497">
        <v>0</v>
      </c>
      <c r="B497">
        <v>3</v>
      </c>
      <c r="C497" t="s">
        <v>8</v>
      </c>
      <c r="E497">
        <v>0</v>
      </c>
      <c r="F497">
        <v>0</v>
      </c>
      <c r="G497" s="1">
        <v>14.458299999999999</v>
      </c>
      <c r="H497" t="s">
        <v>11</v>
      </c>
    </row>
    <row r="498" spans="1:8" x14ac:dyDescent="0.2">
      <c r="A498">
        <v>1</v>
      </c>
      <c r="B498">
        <v>1</v>
      </c>
      <c r="C498" t="s">
        <v>10</v>
      </c>
      <c r="D498">
        <v>54</v>
      </c>
      <c r="E498">
        <v>1</v>
      </c>
      <c r="F498">
        <v>0</v>
      </c>
      <c r="G498" s="1">
        <v>78.2667</v>
      </c>
      <c r="H498" t="s">
        <v>11</v>
      </c>
    </row>
    <row r="499" spans="1:8" hidden="1" x14ac:dyDescent="0.2">
      <c r="A499">
        <v>0</v>
      </c>
      <c r="B499">
        <v>3</v>
      </c>
      <c r="C499" t="s">
        <v>8</v>
      </c>
      <c r="E499">
        <v>0</v>
      </c>
      <c r="F499">
        <v>0</v>
      </c>
      <c r="G499" s="1">
        <v>15.1</v>
      </c>
      <c r="H499" t="s">
        <v>9</v>
      </c>
    </row>
    <row r="500" spans="1:8" x14ac:dyDescent="0.2">
      <c r="A500">
        <v>0</v>
      </c>
      <c r="B500">
        <v>1</v>
      </c>
      <c r="C500" t="s">
        <v>10</v>
      </c>
      <c r="D500">
        <v>25</v>
      </c>
      <c r="E500">
        <v>1</v>
      </c>
      <c r="F500">
        <v>2</v>
      </c>
      <c r="G500" s="1">
        <v>151.55000000000001</v>
      </c>
      <c r="H500" t="s">
        <v>9</v>
      </c>
    </row>
    <row r="501" spans="1:8" x14ac:dyDescent="0.2">
      <c r="A501">
        <v>0</v>
      </c>
      <c r="B501">
        <v>3</v>
      </c>
      <c r="C501" t="s">
        <v>8</v>
      </c>
      <c r="D501">
        <v>24</v>
      </c>
      <c r="E501">
        <v>0</v>
      </c>
      <c r="F501">
        <v>0</v>
      </c>
      <c r="G501" s="1">
        <v>7.7957999999999998</v>
      </c>
      <c r="H501" t="s">
        <v>9</v>
      </c>
    </row>
    <row r="502" spans="1:8" x14ac:dyDescent="0.2">
      <c r="A502">
        <v>0</v>
      </c>
      <c r="B502">
        <v>3</v>
      </c>
      <c r="C502" t="s">
        <v>8</v>
      </c>
      <c r="D502">
        <v>17</v>
      </c>
      <c r="E502">
        <v>0</v>
      </c>
      <c r="F502">
        <v>0</v>
      </c>
      <c r="G502" s="1">
        <v>8.6624999999999996</v>
      </c>
      <c r="H502" t="s">
        <v>9</v>
      </c>
    </row>
    <row r="503" spans="1:8" x14ac:dyDescent="0.2">
      <c r="A503">
        <v>0</v>
      </c>
      <c r="B503">
        <v>3</v>
      </c>
      <c r="C503" t="s">
        <v>10</v>
      </c>
      <c r="D503">
        <v>21</v>
      </c>
      <c r="E503">
        <v>0</v>
      </c>
      <c r="F503">
        <v>0</v>
      </c>
      <c r="G503" s="1">
        <v>7.75</v>
      </c>
      <c r="H503" t="s">
        <v>12</v>
      </c>
    </row>
    <row r="504" spans="1:8" hidden="1" x14ac:dyDescent="0.2">
      <c r="A504">
        <v>0</v>
      </c>
      <c r="B504">
        <v>3</v>
      </c>
      <c r="C504" t="s">
        <v>10</v>
      </c>
      <c r="E504">
        <v>0</v>
      </c>
      <c r="F504">
        <v>0</v>
      </c>
      <c r="G504" s="1">
        <v>7.6292</v>
      </c>
      <c r="H504" t="s">
        <v>12</v>
      </c>
    </row>
    <row r="505" spans="1:8" x14ac:dyDescent="0.2">
      <c r="A505">
        <v>0</v>
      </c>
      <c r="B505">
        <v>3</v>
      </c>
      <c r="C505" t="s">
        <v>10</v>
      </c>
      <c r="D505">
        <v>37</v>
      </c>
      <c r="E505">
        <v>0</v>
      </c>
      <c r="F505">
        <v>0</v>
      </c>
      <c r="G505" s="1">
        <v>9.5875000000000004</v>
      </c>
      <c r="H505" t="s">
        <v>9</v>
      </c>
    </row>
    <row r="506" spans="1:8" x14ac:dyDescent="0.2">
      <c r="A506">
        <v>1</v>
      </c>
      <c r="B506">
        <v>1</v>
      </c>
      <c r="C506" t="s">
        <v>10</v>
      </c>
      <c r="D506">
        <v>16</v>
      </c>
      <c r="E506">
        <v>0</v>
      </c>
      <c r="F506">
        <v>0</v>
      </c>
      <c r="G506" s="1">
        <v>86.5</v>
      </c>
      <c r="H506" t="s">
        <v>9</v>
      </c>
    </row>
    <row r="507" spans="1:8" x14ac:dyDescent="0.2">
      <c r="A507">
        <v>0</v>
      </c>
      <c r="B507">
        <v>1</v>
      </c>
      <c r="C507" t="s">
        <v>8</v>
      </c>
      <c r="D507">
        <v>18</v>
      </c>
      <c r="E507">
        <v>1</v>
      </c>
      <c r="F507">
        <v>0</v>
      </c>
      <c r="G507" s="1">
        <v>108.9</v>
      </c>
      <c r="H507" t="s">
        <v>11</v>
      </c>
    </row>
    <row r="508" spans="1:8" x14ac:dyDescent="0.2">
      <c r="A508">
        <v>1</v>
      </c>
      <c r="B508">
        <v>2</v>
      </c>
      <c r="C508" t="s">
        <v>10</v>
      </c>
      <c r="D508">
        <v>33</v>
      </c>
      <c r="E508">
        <v>0</v>
      </c>
      <c r="F508">
        <v>2</v>
      </c>
      <c r="G508" s="1">
        <v>26</v>
      </c>
      <c r="H508" t="s">
        <v>9</v>
      </c>
    </row>
    <row r="509" spans="1:8" hidden="1" x14ac:dyDescent="0.2">
      <c r="A509">
        <v>1</v>
      </c>
      <c r="B509">
        <v>1</v>
      </c>
      <c r="C509" t="s">
        <v>8</v>
      </c>
      <c r="E509">
        <v>0</v>
      </c>
      <c r="F509">
        <v>0</v>
      </c>
      <c r="G509" s="1">
        <v>26.55</v>
      </c>
      <c r="H509" t="s">
        <v>9</v>
      </c>
    </row>
    <row r="510" spans="1:8" x14ac:dyDescent="0.2">
      <c r="A510">
        <v>0</v>
      </c>
      <c r="B510">
        <v>3</v>
      </c>
      <c r="C510" t="s">
        <v>8</v>
      </c>
      <c r="D510">
        <v>28</v>
      </c>
      <c r="E510">
        <v>0</v>
      </c>
      <c r="F510">
        <v>0</v>
      </c>
      <c r="G510" s="1">
        <v>22.524999999999999</v>
      </c>
      <c r="H510" t="s">
        <v>9</v>
      </c>
    </row>
    <row r="511" spans="1:8" x14ac:dyDescent="0.2">
      <c r="A511">
        <v>1</v>
      </c>
      <c r="B511">
        <v>3</v>
      </c>
      <c r="C511" t="s">
        <v>8</v>
      </c>
      <c r="D511">
        <v>26</v>
      </c>
      <c r="E511">
        <v>0</v>
      </c>
      <c r="F511">
        <v>0</v>
      </c>
      <c r="G511" s="1">
        <v>56.495800000000003</v>
      </c>
      <c r="H511" t="s">
        <v>9</v>
      </c>
    </row>
    <row r="512" spans="1:8" x14ac:dyDescent="0.2">
      <c r="A512">
        <v>1</v>
      </c>
      <c r="B512">
        <v>3</v>
      </c>
      <c r="C512" t="s">
        <v>8</v>
      </c>
      <c r="D512">
        <v>29</v>
      </c>
      <c r="E512">
        <v>0</v>
      </c>
      <c r="F512">
        <v>0</v>
      </c>
      <c r="G512" s="1">
        <v>7.75</v>
      </c>
      <c r="H512" t="s">
        <v>12</v>
      </c>
    </row>
    <row r="513" spans="1:8" hidden="1" x14ac:dyDescent="0.2">
      <c r="A513">
        <v>0</v>
      </c>
      <c r="B513">
        <v>3</v>
      </c>
      <c r="C513" t="s">
        <v>8</v>
      </c>
      <c r="E513">
        <v>0</v>
      </c>
      <c r="F513">
        <v>0</v>
      </c>
      <c r="G513" s="1">
        <v>8.0500000000000007</v>
      </c>
      <c r="H513" t="s">
        <v>9</v>
      </c>
    </row>
    <row r="514" spans="1:8" x14ac:dyDescent="0.2">
      <c r="A514">
        <v>1</v>
      </c>
      <c r="B514">
        <v>1</v>
      </c>
      <c r="C514" t="s">
        <v>8</v>
      </c>
      <c r="D514">
        <v>36</v>
      </c>
      <c r="E514">
        <v>0</v>
      </c>
      <c r="F514">
        <v>0</v>
      </c>
      <c r="G514" s="1">
        <v>26.287500000000001</v>
      </c>
      <c r="H514" t="s">
        <v>9</v>
      </c>
    </row>
    <row r="515" spans="1:8" x14ac:dyDescent="0.2">
      <c r="A515">
        <v>1</v>
      </c>
      <c r="B515">
        <v>1</v>
      </c>
      <c r="C515" t="s">
        <v>10</v>
      </c>
      <c r="D515">
        <v>54</v>
      </c>
      <c r="E515">
        <v>1</v>
      </c>
      <c r="F515">
        <v>0</v>
      </c>
      <c r="G515" s="1">
        <v>59.4</v>
      </c>
      <c r="H515" t="s">
        <v>11</v>
      </c>
    </row>
    <row r="516" spans="1:8" x14ac:dyDescent="0.2">
      <c r="A516">
        <v>0</v>
      </c>
      <c r="B516">
        <v>3</v>
      </c>
      <c r="C516" t="s">
        <v>8</v>
      </c>
      <c r="D516">
        <v>24</v>
      </c>
      <c r="E516">
        <v>0</v>
      </c>
      <c r="F516">
        <v>0</v>
      </c>
      <c r="G516" s="1">
        <v>7.4958</v>
      </c>
      <c r="H516" t="s">
        <v>9</v>
      </c>
    </row>
    <row r="517" spans="1:8" x14ac:dyDescent="0.2">
      <c r="A517">
        <v>0</v>
      </c>
      <c r="B517">
        <v>1</v>
      </c>
      <c r="C517" t="s">
        <v>8</v>
      </c>
      <c r="D517">
        <v>47</v>
      </c>
      <c r="E517">
        <v>0</v>
      </c>
      <c r="F517">
        <v>0</v>
      </c>
      <c r="G517" s="1">
        <v>34.020800000000001</v>
      </c>
      <c r="H517" t="s">
        <v>9</v>
      </c>
    </row>
    <row r="518" spans="1:8" x14ac:dyDescent="0.2">
      <c r="A518">
        <v>1</v>
      </c>
      <c r="B518">
        <v>2</v>
      </c>
      <c r="C518" t="s">
        <v>10</v>
      </c>
      <c r="D518">
        <v>34</v>
      </c>
      <c r="E518">
        <v>0</v>
      </c>
      <c r="F518">
        <v>0</v>
      </c>
      <c r="G518" s="1">
        <v>10.5</v>
      </c>
      <c r="H518" t="s">
        <v>9</v>
      </c>
    </row>
    <row r="519" spans="1:8" hidden="1" x14ac:dyDescent="0.2">
      <c r="A519">
        <v>0</v>
      </c>
      <c r="B519">
        <v>3</v>
      </c>
      <c r="C519" t="s">
        <v>8</v>
      </c>
      <c r="E519">
        <v>0</v>
      </c>
      <c r="F519">
        <v>0</v>
      </c>
      <c r="G519" s="1">
        <v>24.15</v>
      </c>
      <c r="H519" t="s">
        <v>12</v>
      </c>
    </row>
    <row r="520" spans="1:8" x14ac:dyDescent="0.2">
      <c r="A520">
        <v>1</v>
      </c>
      <c r="B520">
        <v>2</v>
      </c>
      <c r="C520" t="s">
        <v>10</v>
      </c>
      <c r="D520">
        <v>36</v>
      </c>
      <c r="E520">
        <v>1</v>
      </c>
      <c r="F520">
        <v>0</v>
      </c>
      <c r="G520" s="1">
        <v>26</v>
      </c>
      <c r="H520" t="s">
        <v>9</v>
      </c>
    </row>
    <row r="521" spans="1:8" x14ac:dyDescent="0.2">
      <c r="A521">
        <v>0</v>
      </c>
      <c r="B521">
        <v>3</v>
      </c>
      <c r="C521" t="s">
        <v>8</v>
      </c>
      <c r="D521">
        <v>32</v>
      </c>
      <c r="E521">
        <v>0</v>
      </c>
      <c r="F521">
        <v>0</v>
      </c>
      <c r="G521" s="1">
        <v>7.8958000000000004</v>
      </c>
      <c r="H521" t="s">
        <v>9</v>
      </c>
    </row>
    <row r="522" spans="1:8" x14ac:dyDescent="0.2">
      <c r="A522">
        <v>1</v>
      </c>
      <c r="B522">
        <v>1</v>
      </c>
      <c r="C522" t="s">
        <v>10</v>
      </c>
      <c r="D522">
        <v>30</v>
      </c>
      <c r="E522">
        <v>0</v>
      </c>
      <c r="F522">
        <v>0</v>
      </c>
      <c r="G522" s="1">
        <v>93.5</v>
      </c>
      <c r="H522" t="s">
        <v>9</v>
      </c>
    </row>
    <row r="523" spans="1:8" x14ac:dyDescent="0.2">
      <c r="A523">
        <v>0</v>
      </c>
      <c r="B523">
        <v>3</v>
      </c>
      <c r="C523" t="s">
        <v>8</v>
      </c>
      <c r="D523">
        <v>22</v>
      </c>
      <c r="E523">
        <v>0</v>
      </c>
      <c r="F523">
        <v>0</v>
      </c>
      <c r="G523" s="1">
        <v>7.8958000000000004</v>
      </c>
      <c r="H523" t="s">
        <v>9</v>
      </c>
    </row>
    <row r="524" spans="1:8" hidden="1" x14ac:dyDescent="0.2">
      <c r="A524">
        <v>0</v>
      </c>
      <c r="B524">
        <v>3</v>
      </c>
      <c r="C524" t="s">
        <v>8</v>
      </c>
      <c r="E524">
        <v>0</v>
      </c>
      <c r="F524">
        <v>0</v>
      </c>
      <c r="G524" s="1">
        <v>7.2249999999999996</v>
      </c>
      <c r="H524" t="s">
        <v>11</v>
      </c>
    </row>
    <row r="525" spans="1:8" x14ac:dyDescent="0.2">
      <c r="A525">
        <v>1</v>
      </c>
      <c r="B525">
        <v>1</v>
      </c>
      <c r="C525" t="s">
        <v>10</v>
      </c>
      <c r="D525">
        <v>44</v>
      </c>
      <c r="E525">
        <v>0</v>
      </c>
      <c r="F525">
        <v>1</v>
      </c>
      <c r="G525" s="1">
        <v>57.979199999999999</v>
      </c>
      <c r="H525" t="s">
        <v>11</v>
      </c>
    </row>
    <row r="526" spans="1:8" hidden="1" x14ac:dyDescent="0.2">
      <c r="A526">
        <v>0</v>
      </c>
      <c r="B526">
        <v>3</v>
      </c>
      <c r="C526" t="s">
        <v>8</v>
      </c>
      <c r="E526">
        <v>0</v>
      </c>
      <c r="F526">
        <v>0</v>
      </c>
      <c r="G526" s="1">
        <v>7.2291999999999996</v>
      </c>
      <c r="H526" t="s">
        <v>11</v>
      </c>
    </row>
    <row r="527" spans="1:8" x14ac:dyDescent="0.2">
      <c r="A527">
        <v>0</v>
      </c>
      <c r="B527">
        <v>3</v>
      </c>
      <c r="C527" t="s">
        <v>8</v>
      </c>
      <c r="D527">
        <v>40.5</v>
      </c>
      <c r="E527">
        <v>0</v>
      </c>
      <c r="F527">
        <v>0</v>
      </c>
      <c r="G527" s="1">
        <v>7.75</v>
      </c>
      <c r="H527" t="s">
        <v>12</v>
      </c>
    </row>
    <row r="528" spans="1:8" x14ac:dyDescent="0.2">
      <c r="A528">
        <v>1</v>
      </c>
      <c r="B528">
        <v>2</v>
      </c>
      <c r="C528" t="s">
        <v>10</v>
      </c>
      <c r="D528">
        <v>50</v>
      </c>
      <c r="E528">
        <v>0</v>
      </c>
      <c r="F528">
        <v>0</v>
      </c>
      <c r="G528" s="1">
        <v>10.5</v>
      </c>
      <c r="H528" t="s">
        <v>9</v>
      </c>
    </row>
    <row r="529" spans="1:8" hidden="1" x14ac:dyDescent="0.2">
      <c r="A529">
        <v>0</v>
      </c>
      <c r="B529">
        <v>1</v>
      </c>
      <c r="C529" t="s">
        <v>8</v>
      </c>
      <c r="E529">
        <v>0</v>
      </c>
      <c r="F529">
        <v>0</v>
      </c>
      <c r="G529" s="1">
        <v>221.7792</v>
      </c>
      <c r="H529" t="s">
        <v>9</v>
      </c>
    </row>
    <row r="530" spans="1:8" x14ac:dyDescent="0.2">
      <c r="A530">
        <v>0</v>
      </c>
      <c r="B530">
        <v>3</v>
      </c>
      <c r="C530" t="s">
        <v>8</v>
      </c>
      <c r="D530">
        <v>39</v>
      </c>
      <c r="E530">
        <v>0</v>
      </c>
      <c r="F530">
        <v>0</v>
      </c>
      <c r="G530" s="1">
        <v>7.9249999999999998</v>
      </c>
      <c r="H530" t="s">
        <v>9</v>
      </c>
    </row>
    <row r="531" spans="1:8" x14ac:dyDescent="0.2">
      <c r="A531">
        <v>0</v>
      </c>
      <c r="B531">
        <v>2</v>
      </c>
      <c r="C531" t="s">
        <v>8</v>
      </c>
      <c r="D531">
        <v>23</v>
      </c>
      <c r="E531">
        <v>2</v>
      </c>
      <c r="F531">
        <v>1</v>
      </c>
      <c r="G531" s="1">
        <v>11.5</v>
      </c>
      <c r="H531" t="s">
        <v>9</v>
      </c>
    </row>
    <row r="532" spans="1:8" x14ac:dyDescent="0.2">
      <c r="A532">
        <v>1</v>
      </c>
      <c r="B532">
        <v>2</v>
      </c>
      <c r="C532" t="s">
        <v>10</v>
      </c>
      <c r="D532">
        <v>2</v>
      </c>
      <c r="E532">
        <v>1</v>
      </c>
      <c r="F532">
        <v>1</v>
      </c>
      <c r="G532" s="1">
        <v>26</v>
      </c>
      <c r="H532" t="s">
        <v>9</v>
      </c>
    </row>
    <row r="533" spans="1:8" hidden="1" x14ac:dyDescent="0.2">
      <c r="A533">
        <v>0</v>
      </c>
      <c r="B533">
        <v>3</v>
      </c>
      <c r="C533" t="s">
        <v>8</v>
      </c>
      <c r="E533">
        <v>0</v>
      </c>
      <c r="F533">
        <v>0</v>
      </c>
      <c r="G533" s="1">
        <v>7.2291999999999996</v>
      </c>
      <c r="H533" t="s">
        <v>11</v>
      </c>
    </row>
    <row r="534" spans="1:8" x14ac:dyDescent="0.2">
      <c r="A534">
        <v>0</v>
      </c>
      <c r="B534">
        <v>3</v>
      </c>
      <c r="C534" t="s">
        <v>8</v>
      </c>
      <c r="D534">
        <v>17</v>
      </c>
      <c r="E534">
        <v>1</v>
      </c>
      <c r="F534">
        <v>1</v>
      </c>
      <c r="G534" s="1">
        <v>7.2291999999999996</v>
      </c>
      <c r="H534" t="s">
        <v>11</v>
      </c>
    </row>
    <row r="535" spans="1:8" hidden="1" x14ac:dyDescent="0.2">
      <c r="A535">
        <v>1</v>
      </c>
      <c r="B535">
        <v>3</v>
      </c>
      <c r="C535" t="s">
        <v>10</v>
      </c>
      <c r="E535">
        <v>0</v>
      </c>
      <c r="F535">
        <v>2</v>
      </c>
      <c r="G535" s="1">
        <v>22.3583</v>
      </c>
      <c r="H535" t="s">
        <v>11</v>
      </c>
    </row>
    <row r="536" spans="1:8" x14ac:dyDescent="0.2">
      <c r="A536">
        <v>0</v>
      </c>
      <c r="B536">
        <v>3</v>
      </c>
      <c r="C536" t="s">
        <v>10</v>
      </c>
      <c r="D536">
        <v>30</v>
      </c>
      <c r="E536">
        <v>0</v>
      </c>
      <c r="F536">
        <v>0</v>
      </c>
      <c r="G536" s="1">
        <v>8.6624999999999996</v>
      </c>
      <c r="H536" t="s">
        <v>9</v>
      </c>
    </row>
    <row r="537" spans="1:8" x14ac:dyDescent="0.2">
      <c r="A537">
        <v>1</v>
      </c>
      <c r="B537">
        <v>2</v>
      </c>
      <c r="C537" t="s">
        <v>10</v>
      </c>
      <c r="D537">
        <v>7</v>
      </c>
      <c r="E537">
        <v>0</v>
      </c>
      <c r="F537">
        <v>2</v>
      </c>
      <c r="G537" s="1">
        <v>26.25</v>
      </c>
      <c r="H537" t="s">
        <v>9</v>
      </c>
    </row>
    <row r="538" spans="1:8" x14ac:dyDescent="0.2">
      <c r="A538">
        <v>0</v>
      </c>
      <c r="B538">
        <v>1</v>
      </c>
      <c r="C538" t="s">
        <v>8</v>
      </c>
      <c r="D538">
        <v>45</v>
      </c>
      <c r="E538">
        <v>0</v>
      </c>
      <c r="F538">
        <v>0</v>
      </c>
      <c r="G538" s="1">
        <v>26.55</v>
      </c>
      <c r="H538" t="s">
        <v>9</v>
      </c>
    </row>
    <row r="539" spans="1:8" x14ac:dyDescent="0.2">
      <c r="A539">
        <v>1</v>
      </c>
      <c r="B539">
        <v>1</v>
      </c>
      <c r="C539" t="s">
        <v>10</v>
      </c>
      <c r="D539">
        <v>30</v>
      </c>
      <c r="E539">
        <v>0</v>
      </c>
      <c r="F539">
        <v>0</v>
      </c>
      <c r="G539" s="1">
        <v>106.425</v>
      </c>
      <c r="H539" t="s">
        <v>11</v>
      </c>
    </row>
    <row r="540" spans="1:8" hidden="1" x14ac:dyDescent="0.2">
      <c r="A540">
        <v>0</v>
      </c>
      <c r="B540">
        <v>3</v>
      </c>
      <c r="C540" t="s">
        <v>8</v>
      </c>
      <c r="E540">
        <v>0</v>
      </c>
      <c r="F540">
        <v>0</v>
      </c>
      <c r="G540" s="1">
        <v>14.5</v>
      </c>
      <c r="H540" t="s">
        <v>9</v>
      </c>
    </row>
    <row r="541" spans="1:8" x14ac:dyDescent="0.2">
      <c r="A541">
        <v>1</v>
      </c>
      <c r="B541">
        <v>1</v>
      </c>
      <c r="C541" t="s">
        <v>10</v>
      </c>
      <c r="D541">
        <v>22</v>
      </c>
      <c r="E541">
        <v>0</v>
      </c>
      <c r="F541">
        <v>2</v>
      </c>
      <c r="G541" s="1">
        <v>49.5</v>
      </c>
      <c r="H541" t="s">
        <v>11</v>
      </c>
    </row>
    <row r="542" spans="1:8" x14ac:dyDescent="0.2">
      <c r="A542">
        <v>1</v>
      </c>
      <c r="B542">
        <v>1</v>
      </c>
      <c r="C542" t="s">
        <v>10</v>
      </c>
      <c r="D542">
        <v>36</v>
      </c>
      <c r="E542">
        <v>0</v>
      </c>
      <c r="F542">
        <v>2</v>
      </c>
      <c r="G542" s="1">
        <v>71</v>
      </c>
      <c r="H542" t="s">
        <v>9</v>
      </c>
    </row>
    <row r="543" spans="1:8" x14ac:dyDescent="0.2">
      <c r="A543">
        <v>0</v>
      </c>
      <c r="B543">
        <v>3</v>
      </c>
      <c r="C543" t="s">
        <v>10</v>
      </c>
      <c r="D543">
        <v>9</v>
      </c>
      <c r="E543">
        <v>4</v>
      </c>
      <c r="F543">
        <v>2</v>
      </c>
      <c r="G543" s="1">
        <v>31.274999999999999</v>
      </c>
      <c r="H543" t="s">
        <v>9</v>
      </c>
    </row>
    <row r="544" spans="1:8" x14ac:dyDescent="0.2">
      <c r="A544">
        <v>0</v>
      </c>
      <c r="B544">
        <v>3</v>
      </c>
      <c r="C544" t="s">
        <v>10</v>
      </c>
      <c r="D544">
        <v>11</v>
      </c>
      <c r="E544">
        <v>4</v>
      </c>
      <c r="F544">
        <v>2</v>
      </c>
      <c r="G544" s="1">
        <v>31.274999999999999</v>
      </c>
      <c r="H544" t="s">
        <v>9</v>
      </c>
    </row>
    <row r="545" spans="1:8" x14ac:dyDescent="0.2">
      <c r="A545">
        <v>1</v>
      </c>
      <c r="B545">
        <v>2</v>
      </c>
      <c r="C545" t="s">
        <v>8</v>
      </c>
      <c r="D545">
        <v>32</v>
      </c>
      <c r="E545">
        <v>1</v>
      </c>
      <c r="F545">
        <v>0</v>
      </c>
      <c r="G545" s="1">
        <v>26</v>
      </c>
      <c r="H545" t="s">
        <v>9</v>
      </c>
    </row>
    <row r="546" spans="1:8" x14ac:dyDescent="0.2">
      <c r="A546">
        <v>0</v>
      </c>
      <c r="B546">
        <v>1</v>
      </c>
      <c r="C546" t="s">
        <v>8</v>
      </c>
      <c r="D546">
        <v>50</v>
      </c>
      <c r="E546">
        <v>1</v>
      </c>
      <c r="F546">
        <v>0</v>
      </c>
      <c r="G546" s="1">
        <v>106.425</v>
      </c>
      <c r="H546" t="s">
        <v>11</v>
      </c>
    </row>
    <row r="547" spans="1:8" x14ac:dyDescent="0.2">
      <c r="A547">
        <v>0</v>
      </c>
      <c r="B547">
        <v>1</v>
      </c>
      <c r="C547" t="s">
        <v>8</v>
      </c>
      <c r="D547">
        <v>64</v>
      </c>
      <c r="E547">
        <v>0</v>
      </c>
      <c r="F547">
        <v>0</v>
      </c>
      <c r="G547" s="1">
        <v>26</v>
      </c>
      <c r="H547" t="s">
        <v>9</v>
      </c>
    </row>
    <row r="548" spans="1:8" x14ac:dyDescent="0.2">
      <c r="A548">
        <v>1</v>
      </c>
      <c r="B548">
        <v>2</v>
      </c>
      <c r="C548" t="s">
        <v>10</v>
      </c>
      <c r="D548">
        <v>19</v>
      </c>
      <c r="E548">
        <v>1</v>
      </c>
      <c r="F548">
        <v>0</v>
      </c>
      <c r="G548" s="1">
        <v>26</v>
      </c>
      <c r="H548" t="s">
        <v>9</v>
      </c>
    </row>
    <row r="549" spans="1:8" hidden="1" x14ac:dyDescent="0.2">
      <c r="A549">
        <v>1</v>
      </c>
      <c r="B549">
        <v>2</v>
      </c>
      <c r="C549" t="s">
        <v>8</v>
      </c>
      <c r="E549">
        <v>0</v>
      </c>
      <c r="F549">
        <v>0</v>
      </c>
      <c r="G549" s="1">
        <v>13.862500000000001</v>
      </c>
      <c r="H549" t="s">
        <v>11</v>
      </c>
    </row>
    <row r="550" spans="1:8" x14ac:dyDescent="0.2">
      <c r="A550">
        <v>0</v>
      </c>
      <c r="B550">
        <v>3</v>
      </c>
      <c r="C550" t="s">
        <v>8</v>
      </c>
      <c r="D550">
        <v>33</v>
      </c>
      <c r="E550">
        <v>1</v>
      </c>
      <c r="F550">
        <v>1</v>
      </c>
      <c r="G550" s="1">
        <v>20.524999999999999</v>
      </c>
      <c r="H550" t="s">
        <v>9</v>
      </c>
    </row>
    <row r="551" spans="1:8" x14ac:dyDescent="0.2">
      <c r="A551">
        <v>1</v>
      </c>
      <c r="B551">
        <v>2</v>
      </c>
      <c r="C551" t="s">
        <v>8</v>
      </c>
      <c r="D551">
        <v>8</v>
      </c>
      <c r="E551">
        <v>1</v>
      </c>
      <c r="F551">
        <v>1</v>
      </c>
      <c r="G551" s="1">
        <v>36.75</v>
      </c>
      <c r="H551" t="s">
        <v>9</v>
      </c>
    </row>
    <row r="552" spans="1:8" x14ac:dyDescent="0.2">
      <c r="A552">
        <v>1</v>
      </c>
      <c r="B552">
        <v>1</v>
      </c>
      <c r="C552" t="s">
        <v>8</v>
      </c>
      <c r="D552">
        <v>17</v>
      </c>
      <c r="E552">
        <v>0</v>
      </c>
      <c r="F552">
        <v>2</v>
      </c>
      <c r="G552" s="1">
        <v>110.88330000000001</v>
      </c>
      <c r="H552" t="s">
        <v>11</v>
      </c>
    </row>
    <row r="553" spans="1:8" x14ac:dyDescent="0.2">
      <c r="A553">
        <v>0</v>
      </c>
      <c r="B553">
        <v>2</v>
      </c>
      <c r="C553" t="s">
        <v>8</v>
      </c>
      <c r="D553">
        <v>27</v>
      </c>
      <c r="E553">
        <v>0</v>
      </c>
      <c r="F553">
        <v>0</v>
      </c>
      <c r="G553" s="1">
        <v>26</v>
      </c>
      <c r="H553" t="s">
        <v>9</v>
      </c>
    </row>
    <row r="554" spans="1:8" hidden="1" x14ac:dyDescent="0.2">
      <c r="A554">
        <v>0</v>
      </c>
      <c r="B554">
        <v>3</v>
      </c>
      <c r="C554" t="s">
        <v>8</v>
      </c>
      <c r="E554">
        <v>0</v>
      </c>
      <c r="F554">
        <v>0</v>
      </c>
      <c r="G554" s="1">
        <v>7.8292000000000002</v>
      </c>
      <c r="H554" t="s">
        <v>12</v>
      </c>
    </row>
    <row r="555" spans="1:8" x14ac:dyDescent="0.2">
      <c r="A555">
        <v>1</v>
      </c>
      <c r="B555">
        <v>3</v>
      </c>
      <c r="C555" t="s">
        <v>8</v>
      </c>
      <c r="D555">
        <v>22</v>
      </c>
      <c r="E555">
        <v>0</v>
      </c>
      <c r="F555">
        <v>0</v>
      </c>
      <c r="G555" s="1">
        <v>7.2249999999999996</v>
      </c>
      <c r="H555" t="s">
        <v>11</v>
      </c>
    </row>
    <row r="556" spans="1:8" x14ac:dyDescent="0.2">
      <c r="A556">
        <v>1</v>
      </c>
      <c r="B556">
        <v>3</v>
      </c>
      <c r="C556" t="s">
        <v>10</v>
      </c>
      <c r="D556">
        <v>22</v>
      </c>
      <c r="E556">
        <v>0</v>
      </c>
      <c r="F556">
        <v>0</v>
      </c>
      <c r="G556" s="1">
        <v>7.7750000000000004</v>
      </c>
      <c r="H556" t="s">
        <v>9</v>
      </c>
    </row>
    <row r="557" spans="1:8" x14ac:dyDescent="0.2">
      <c r="A557">
        <v>0</v>
      </c>
      <c r="B557">
        <v>1</v>
      </c>
      <c r="C557" t="s">
        <v>8</v>
      </c>
      <c r="D557">
        <v>62</v>
      </c>
      <c r="E557">
        <v>0</v>
      </c>
      <c r="F557">
        <v>0</v>
      </c>
      <c r="G557" s="1">
        <v>26.55</v>
      </c>
      <c r="H557" t="s">
        <v>9</v>
      </c>
    </row>
    <row r="558" spans="1:8" x14ac:dyDescent="0.2">
      <c r="A558">
        <v>1</v>
      </c>
      <c r="B558">
        <v>1</v>
      </c>
      <c r="C558" t="s">
        <v>10</v>
      </c>
      <c r="D558">
        <v>48</v>
      </c>
      <c r="E558">
        <v>1</v>
      </c>
      <c r="F558">
        <v>0</v>
      </c>
      <c r="G558" s="1">
        <v>39.6</v>
      </c>
      <c r="H558" t="s">
        <v>11</v>
      </c>
    </row>
    <row r="559" spans="1:8" hidden="1" x14ac:dyDescent="0.2">
      <c r="A559">
        <v>0</v>
      </c>
      <c r="B559">
        <v>1</v>
      </c>
      <c r="C559" t="s">
        <v>8</v>
      </c>
      <c r="E559">
        <v>0</v>
      </c>
      <c r="F559">
        <v>0</v>
      </c>
      <c r="G559" s="1">
        <v>227.52500000000001</v>
      </c>
      <c r="H559" t="s">
        <v>11</v>
      </c>
    </row>
    <row r="560" spans="1:8" x14ac:dyDescent="0.2">
      <c r="A560">
        <v>1</v>
      </c>
      <c r="B560">
        <v>1</v>
      </c>
      <c r="C560" t="s">
        <v>10</v>
      </c>
      <c r="D560">
        <v>39</v>
      </c>
      <c r="E560">
        <v>1</v>
      </c>
      <c r="F560">
        <v>1</v>
      </c>
      <c r="G560" s="1">
        <v>79.650000000000006</v>
      </c>
      <c r="H560" t="s">
        <v>9</v>
      </c>
    </row>
    <row r="561" spans="1:8" x14ac:dyDescent="0.2">
      <c r="A561">
        <v>1</v>
      </c>
      <c r="B561">
        <v>3</v>
      </c>
      <c r="C561" t="s">
        <v>10</v>
      </c>
      <c r="D561">
        <v>36</v>
      </c>
      <c r="E561">
        <v>1</v>
      </c>
      <c r="F561">
        <v>0</v>
      </c>
      <c r="G561" s="1">
        <v>17.399999999999999</v>
      </c>
      <c r="H561" t="s">
        <v>9</v>
      </c>
    </row>
    <row r="562" spans="1:8" hidden="1" x14ac:dyDescent="0.2">
      <c r="A562">
        <v>0</v>
      </c>
      <c r="B562">
        <v>3</v>
      </c>
      <c r="C562" t="s">
        <v>8</v>
      </c>
      <c r="E562">
        <v>0</v>
      </c>
      <c r="F562">
        <v>0</v>
      </c>
      <c r="G562" s="1">
        <v>7.75</v>
      </c>
      <c r="H562" t="s">
        <v>12</v>
      </c>
    </row>
    <row r="563" spans="1:8" x14ac:dyDescent="0.2">
      <c r="A563">
        <v>0</v>
      </c>
      <c r="B563">
        <v>3</v>
      </c>
      <c r="C563" t="s">
        <v>8</v>
      </c>
      <c r="D563">
        <v>40</v>
      </c>
      <c r="E563">
        <v>0</v>
      </c>
      <c r="F563">
        <v>0</v>
      </c>
      <c r="G563" s="1">
        <v>7.8958000000000004</v>
      </c>
      <c r="H563" t="s">
        <v>9</v>
      </c>
    </row>
    <row r="564" spans="1:8" x14ac:dyDescent="0.2">
      <c r="A564">
        <v>0</v>
      </c>
      <c r="B564">
        <v>2</v>
      </c>
      <c r="C564" t="s">
        <v>8</v>
      </c>
      <c r="D564">
        <v>28</v>
      </c>
      <c r="E564">
        <v>0</v>
      </c>
      <c r="F564">
        <v>0</v>
      </c>
      <c r="G564" s="1">
        <v>13.5</v>
      </c>
      <c r="H564" t="s">
        <v>9</v>
      </c>
    </row>
    <row r="565" spans="1:8" hidden="1" x14ac:dyDescent="0.2">
      <c r="A565">
        <v>0</v>
      </c>
      <c r="B565">
        <v>3</v>
      </c>
      <c r="C565" t="s">
        <v>8</v>
      </c>
      <c r="E565">
        <v>0</v>
      </c>
      <c r="F565">
        <v>0</v>
      </c>
      <c r="G565" s="1">
        <v>8.0500000000000007</v>
      </c>
      <c r="H565" t="s">
        <v>9</v>
      </c>
    </row>
    <row r="566" spans="1:8" hidden="1" x14ac:dyDescent="0.2">
      <c r="A566">
        <v>0</v>
      </c>
      <c r="B566">
        <v>3</v>
      </c>
      <c r="C566" t="s">
        <v>10</v>
      </c>
      <c r="E566">
        <v>0</v>
      </c>
      <c r="F566">
        <v>0</v>
      </c>
      <c r="G566" s="1">
        <v>8.0500000000000007</v>
      </c>
      <c r="H566" t="s">
        <v>9</v>
      </c>
    </row>
    <row r="567" spans="1:8" x14ac:dyDescent="0.2">
      <c r="A567">
        <v>0</v>
      </c>
      <c r="B567">
        <v>3</v>
      </c>
      <c r="C567" t="s">
        <v>8</v>
      </c>
      <c r="D567">
        <v>24</v>
      </c>
      <c r="E567">
        <v>2</v>
      </c>
      <c r="F567">
        <v>0</v>
      </c>
      <c r="G567" s="1">
        <v>24.15</v>
      </c>
      <c r="H567" t="s">
        <v>9</v>
      </c>
    </row>
    <row r="568" spans="1:8" x14ac:dyDescent="0.2">
      <c r="A568">
        <v>0</v>
      </c>
      <c r="B568">
        <v>3</v>
      </c>
      <c r="C568" t="s">
        <v>8</v>
      </c>
      <c r="D568">
        <v>19</v>
      </c>
      <c r="E568">
        <v>0</v>
      </c>
      <c r="F568">
        <v>0</v>
      </c>
      <c r="G568" s="1">
        <v>7.8958000000000004</v>
      </c>
      <c r="H568" t="s">
        <v>9</v>
      </c>
    </row>
    <row r="569" spans="1:8" x14ac:dyDescent="0.2">
      <c r="A569">
        <v>0</v>
      </c>
      <c r="B569">
        <v>3</v>
      </c>
      <c r="C569" t="s">
        <v>10</v>
      </c>
      <c r="D569">
        <v>29</v>
      </c>
      <c r="E569">
        <v>0</v>
      </c>
      <c r="F569">
        <v>4</v>
      </c>
      <c r="G569" s="1">
        <v>21.074999999999999</v>
      </c>
      <c r="H569" t="s">
        <v>9</v>
      </c>
    </row>
    <row r="570" spans="1:8" hidden="1" x14ac:dyDescent="0.2">
      <c r="A570">
        <v>0</v>
      </c>
      <c r="B570">
        <v>3</v>
      </c>
      <c r="C570" t="s">
        <v>8</v>
      </c>
      <c r="E570">
        <v>0</v>
      </c>
      <c r="F570">
        <v>0</v>
      </c>
      <c r="G570" s="1">
        <v>7.2291999999999996</v>
      </c>
      <c r="H570" t="s">
        <v>11</v>
      </c>
    </row>
    <row r="571" spans="1:8" x14ac:dyDescent="0.2">
      <c r="A571">
        <v>1</v>
      </c>
      <c r="B571">
        <v>3</v>
      </c>
      <c r="C571" t="s">
        <v>8</v>
      </c>
      <c r="D571">
        <v>32</v>
      </c>
      <c r="E571">
        <v>0</v>
      </c>
      <c r="F571">
        <v>0</v>
      </c>
      <c r="G571" s="1">
        <v>7.8541999999999996</v>
      </c>
      <c r="H571" t="s">
        <v>9</v>
      </c>
    </row>
    <row r="572" spans="1:8" x14ac:dyDescent="0.2">
      <c r="A572">
        <v>1</v>
      </c>
      <c r="B572">
        <v>2</v>
      </c>
      <c r="C572" t="s">
        <v>8</v>
      </c>
      <c r="D572">
        <v>62</v>
      </c>
      <c r="E572">
        <v>0</v>
      </c>
      <c r="F572">
        <v>0</v>
      </c>
      <c r="G572" s="1">
        <v>10.5</v>
      </c>
      <c r="H572" t="s">
        <v>9</v>
      </c>
    </row>
    <row r="573" spans="1:8" x14ac:dyDescent="0.2">
      <c r="A573">
        <v>1</v>
      </c>
      <c r="B573">
        <v>1</v>
      </c>
      <c r="C573" t="s">
        <v>10</v>
      </c>
      <c r="D573">
        <v>53</v>
      </c>
      <c r="E573">
        <v>2</v>
      </c>
      <c r="F573">
        <v>0</v>
      </c>
      <c r="G573" s="1">
        <v>51.479199999999999</v>
      </c>
      <c r="H573" t="s">
        <v>9</v>
      </c>
    </row>
    <row r="574" spans="1:8" x14ac:dyDescent="0.2">
      <c r="A574">
        <v>1</v>
      </c>
      <c r="B574">
        <v>1</v>
      </c>
      <c r="C574" t="s">
        <v>8</v>
      </c>
      <c r="D574">
        <v>36</v>
      </c>
      <c r="E574">
        <v>0</v>
      </c>
      <c r="F574">
        <v>0</v>
      </c>
      <c r="G574" s="1">
        <v>26.387499999999999</v>
      </c>
      <c r="H574" t="s">
        <v>9</v>
      </c>
    </row>
    <row r="575" spans="1:8" hidden="1" x14ac:dyDescent="0.2">
      <c r="A575">
        <v>1</v>
      </c>
      <c r="B575">
        <v>3</v>
      </c>
      <c r="C575" t="s">
        <v>10</v>
      </c>
      <c r="E575">
        <v>0</v>
      </c>
      <c r="F575">
        <v>0</v>
      </c>
      <c r="G575" s="1">
        <v>7.75</v>
      </c>
      <c r="H575" t="s">
        <v>12</v>
      </c>
    </row>
    <row r="576" spans="1:8" x14ac:dyDescent="0.2">
      <c r="A576">
        <v>0</v>
      </c>
      <c r="B576">
        <v>3</v>
      </c>
      <c r="C576" t="s">
        <v>8</v>
      </c>
      <c r="D576">
        <v>16</v>
      </c>
      <c r="E576">
        <v>0</v>
      </c>
      <c r="F576">
        <v>0</v>
      </c>
      <c r="G576" s="1">
        <v>8.0500000000000007</v>
      </c>
      <c r="H576" t="s">
        <v>9</v>
      </c>
    </row>
    <row r="577" spans="1:8" x14ac:dyDescent="0.2">
      <c r="A577">
        <v>0</v>
      </c>
      <c r="B577">
        <v>3</v>
      </c>
      <c r="C577" t="s">
        <v>8</v>
      </c>
      <c r="D577">
        <v>19</v>
      </c>
      <c r="E577">
        <v>0</v>
      </c>
      <c r="F577">
        <v>0</v>
      </c>
      <c r="G577" s="1">
        <v>14.5</v>
      </c>
      <c r="H577" t="s">
        <v>9</v>
      </c>
    </row>
    <row r="578" spans="1:8" x14ac:dyDescent="0.2">
      <c r="A578">
        <v>1</v>
      </c>
      <c r="B578">
        <v>2</v>
      </c>
      <c r="C578" t="s">
        <v>10</v>
      </c>
      <c r="D578">
        <v>34</v>
      </c>
      <c r="E578">
        <v>0</v>
      </c>
      <c r="F578">
        <v>0</v>
      </c>
      <c r="G578" s="1">
        <v>13</v>
      </c>
      <c r="H578" t="s">
        <v>9</v>
      </c>
    </row>
    <row r="579" spans="1:8" x14ac:dyDescent="0.2">
      <c r="A579">
        <v>1</v>
      </c>
      <c r="B579">
        <v>1</v>
      </c>
      <c r="C579" t="s">
        <v>10</v>
      </c>
      <c r="D579">
        <v>39</v>
      </c>
      <c r="E579">
        <v>1</v>
      </c>
      <c r="F579">
        <v>0</v>
      </c>
      <c r="G579" s="1">
        <v>55.9</v>
      </c>
      <c r="H579" t="s">
        <v>9</v>
      </c>
    </row>
    <row r="580" spans="1:8" hidden="1" x14ac:dyDescent="0.2">
      <c r="A580">
        <v>0</v>
      </c>
      <c r="B580">
        <v>3</v>
      </c>
      <c r="C580" t="s">
        <v>10</v>
      </c>
      <c r="E580">
        <v>1</v>
      </c>
      <c r="F580">
        <v>0</v>
      </c>
      <c r="G580" s="1">
        <v>14.458299999999999</v>
      </c>
      <c r="H580" t="s">
        <v>11</v>
      </c>
    </row>
    <row r="581" spans="1:8" x14ac:dyDescent="0.2">
      <c r="A581">
        <v>1</v>
      </c>
      <c r="B581">
        <v>3</v>
      </c>
      <c r="C581" t="s">
        <v>8</v>
      </c>
      <c r="D581">
        <v>32</v>
      </c>
      <c r="E581">
        <v>0</v>
      </c>
      <c r="F581">
        <v>0</v>
      </c>
      <c r="G581" s="1">
        <v>7.9249999999999998</v>
      </c>
      <c r="H581" t="s">
        <v>9</v>
      </c>
    </row>
    <row r="582" spans="1:8" x14ac:dyDescent="0.2">
      <c r="A582">
        <v>1</v>
      </c>
      <c r="B582">
        <v>2</v>
      </c>
      <c r="C582" t="s">
        <v>10</v>
      </c>
      <c r="D582">
        <v>25</v>
      </c>
      <c r="E582">
        <v>1</v>
      </c>
      <c r="F582">
        <v>1</v>
      </c>
      <c r="G582" s="1">
        <v>30</v>
      </c>
      <c r="H582" t="s">
        <v>9</v>
      </c>
    </row>
    <row r="583" spans="1:8" x14ac:dyDescent="0.2">
      <c r="A583">
        <v>1</v>
      </c>
      <c r="B583">
        <v>1</v>
      </c>
      <c r="C583" t="s">
        <v>10</v>
      </c>
      <c r="D583">
        <v>39</v>
      </c>
      <c r="E583">
        <v>1</v>
      </c>
      <c r="F583">
        <v>1</v>
      </c>
      <c r="G583" s="1">
        <v>110.88330000000001</v>
      </c>
      <c r="H583" t="s">
        <v>11</v>
      </c>
    </row>
    <row r="584" spans="1:8" x14ac:dyDescent="0.2">
      <c r="A584">
        <v>0</v>
      </c>
      <c r="B584">
        <v>2</v>
      </c>
      <c r="C584" t="s">
        <v>8</v>
      </c>
      <c r="D584">
        <v>54</v>
      </c>
      <c r="E584">
        <v>0</v>
      </c>
      <c r="F584">
        <v>0</v>
      </c>
      <c r="G584" s="1">
        <v>26</v>
      </c>
      <c r="H584" t="s">
        <v>9</v>
      </c>
    </row>
    <row r="585" spans="1:8" x14ac:dyDescent="0.2">
      <c r="A585">
        <v>0</v>
      </c>
      <c r="B585">
        <v>1</v>
      </c>
      <c r="C585" t="s">
        <v>8</v>
      </c>
      <c r="D585">
        <v>36</v>
      </c>
      <c r="E585">
        <v>0</v>
      </c>
      <c r="F585">
        <v>0</v>
      </c>
      <c r="G585" s="1">
        <v>40.125</v>
      </c>
      <c r="H585" t="s">
        <v>11</v>
      </c>
    </row>
    <row r="586" spans="1:8" hidden="1" x14ac:dyDescent="0.2">
      <c r="A586">
        <v>0</v>
      </c>
      <c r="B586">
        <v>3</v>
      </c>
      <c r="C586" t="s">
        <v>8</v>
      </c>
      <c r="E586">
        <v>0</v>
      </c>
      <c r="F586">
        <v>0</v>
      </c>
      <c r="G586" s="1">
        <v>8.7125000000000004</v>
      </c>
      <c r="H586" t="s">
        <v>11</v>
      </c>
    </row>
    <row r="587" spans="1:8" x14ac:dyDescent="0.2">
      <c r="A587">
        <v>1</v>
      </c>
      <c r="B587">
        <v>1</v>
      </c>
      <c r="C587" t="s">
        <v>10</v>
      </c>
      <c r="D587">
        <v>18</v>
      </c>
      <c r="E587">
        <v>0</v>
      </c>
      <c r="F587">
        <v>2</v>
      </c>
      <c r="G587" s="1">
        <v>79.650000000000006</v>
      </c>
      <c r="H587" t="s">
        <v>9</v>
      </c>
    </row>
    <row r="588" spans="1:8" x14ac:dyDescent="0.2">
      <c r="A588">
        <v>0</v>
      </c>
      <c r="B588">
        <v>2</v>
      </c>
      <c r="C588" t="s">
        <v>8</v>
      </c>
      <c r="D588">
        <v>47</v>
      </c>
      <c r="E588">
        <v>0</v>
      </c>
      <c r="F588">
        <v>0</v>
      </c>
      <c r="G588" s="1">
        <v>15</v>
      </c>
      <c r="H588" t="s">
        <v>9</v>
      </c>
    </row>
    <row r="589" spans="1:8" x14ac:dyDescent="0.2">
      <c r="A589">
        <v>1</v>
      </c>
      <c r="B589">
        <v>1</v>
      </c>
      <c r="C589" t="s">
        <v>8</v>
      </c>
      <c r="D589">
        <v>60</v>
      </c>
      <c r="E589">
        <v>1</v>
      </c>
      <c r="F589">
        <v>1</v>
      </c>
      <c r="G589" s="1">
        <v>79.2</v>
      </c>
      <c r="H589" t="s">
        <v>11</v>
      </c>
    </row>
    <row r="590" spans="1:8" x14ac:dyDescent="0.2">
      <c r="A590">
        <v>0</v>
      </c>
      <c r="B590">
        <v>3</v>
      </c>
      <c r="C590" t="s">
        <v>8</v>
      </c>
      <c r="D590">
        <v>22</v>
      </c>
      <c r="E590">
        <v>0</v>
      </c>
      <c r="F590">
        <v>0</v>
      </c>
      <c r="G590" s="1">
        <v>8.0500000000000007</v>
      </c>
      <c r="H590" t="s">
        <v>9</v>
      </c>
    </row>
    <row r="591" spans="1:8" hidden="1" x14ac:dyDescent="0.2">
      <c r="A591">
        <v>0</v>
      </c>
      <c r="B591">
        <v>3</v>
      </c>
      <c r="C591" t="s">
        <v>8</v>
      </c>
      <c r="E591">
        <v>0</v>
      </c>
      <c r="F591">
        <v>0</v>
      </c>
      <c r="G591" s="1">
        <v>8.0500000000000007</v>
      </c>
      <c r="H591" t="s">
        <v>9</v>
      </c>
    </row>
    <row r="592" spans="1:8" x14ac:dyDescent="0.2">
      <c r="A592">
        <v>0</v>
      </c>
      <c r="B592">
        <v>3</v>
      </c>
      <c r="C592" t="s">
        <v>8</v>
      </c>
      <c r="D592">
        <v>35</v>
      </c>
      <c r="E592">
        <v>0</v>
      </c>
      <c r="F592">
        <v>0</v>
      </c>
      <c r="G592" s="1">
        <v>7.125</v>
      </c>
      <c r="H592" t="s">
        <v>9</v>
      </c>
    </row>
    <row r="593" spans="1:8" x14ac:dyDescent="0.2">
      <c r="A593">
        <v>1</v>
      </c>
      <c r="B593">
        <v>1</v>
      </c>
      <c r="C593" t="s">
        <v>10</v>
      </c>
      <c r="D593">
        <v>52</v>
      </c>
      <c r="E593">
        <v>1</v>
      </c>
      <c r="F593">
        <v>0</v>
      </c>
      <c r="G593" s="1">
        <v>78.2667</v>
      </c>
      <c r="H593" t="s">
        <v>11</v>
      </c>
    </row>
    <row r="594" spans="1:8" x14ac:dyDescent="0.2">
      <c r="A594">
        <v>0</v>
      </c>
      <c r="B594">
        <v>3</v>
      </c>
      <c r="C594" t="s">
        <v>8</v>
      </c>
      <c r="D594">
        <v>47</v>
      </c>
      <c r="E594">
        <v>0</v>
      </c>
      <c r="F594">
        <v>0</v>
      </c>
      <c r="G594" s="1">
        <v>7.25</v>
      </c>
      <c r="H594" t="s">
        <v>9</v>
      </c>
    </row>
    <row r="595" spans="1:8" hidden="1" x14ac:dyDescent="0.2">
      <c r="A595">
        <v>0</v>
      </c>
      <c r="B595">
        <v>3</v>
      </c>
      <c r="C595" t="s">
        <v>10</v>
      </c>
      <c r="E595">
        <v>0</v>
      </c>
      <c r="F595">
        <v>2</v>
      </c>
      <c r="G595" s="1">
        <v>7.75</v>
      </c>
      <c r="H595" t="s">
        <v>12</v>
      </c>
    </row>
    <row r="596" spans="1:8" x14ac:dyDescent="0.2">
      <c r="A596">
        <v>0</v>
      </c>
      <c r="B596">
        <v>2</v>
      </c>
      <c r="C596" t="s">
        <v>8</v>
      </c>
      <c r="D596">
        <v>37</v>
      </c>
      <c r="E596">
        <v>1</v>
      </c>
      <c r="F596">
        <v>0</v>
      </c>
      <c r="G596" s="1">
        <v>26</v>
      </c>
      <c r="H596" t="s">
        <v>9</v>
      </c>
    </row>
    <row r="597" spans="1:8" x14ac:dyDescent="0.2">
      <c r="A597">
        <v>0</v>
      </c>
      <c r="B597">
        <v>3</v>
      </c>
      <c r="C597" t="s">
        <v>8</v>
      </c>
      <c r="D597">
        <v>36</v>
      </c>
      <c r="E597">
        <v>1</v>
      </c>
      <c r="F597">
        <v>1</v>
      </c>
      <c r="G597" s="1">
        <v>24.15</v>
      </c>
      <c r="H597" t="s">
        <v>9</v>
      </c>
    </row>
    <row r="598" spans="1:8" hidden="1" x14ac:dyDescent="0.2">
      <c r="A598">
        <v>1</v>
      </c>
      <c r="B598">
        <v>2</v>
      </c>
      <c r="C598" t="s">
        <v>10</v>
      </c>
      <c r="E598">
        <v>0</v>
      </c>
      <c r="F598">
        <v>0</v>
      </c>
      <c r="G598" s="1">
        <v>33</v>
      </c>
      <c r="H598" t="s">
        <v>9</v>
      </c>
    </row>
    <row r="599" spans="1:8" x14ac:dyDescent="0.2">
      <c r="A599">
        <v>0</v>
      </c>
      <c r="B599">
        <v>3</v>
      </c>
      <c r="C599" t="s">
        <v>8</v>
      </c>
      <c r="D599">
        <v>49</v>
      </c>
      <c r="E599">
        <v>0</v>
      </c>
      <c r="F599">
        <v>0</v>
      </c>
      <c r="G599" s="1">
        <v>0</v>
      </c>
      <c r="H599" t="s">
        <v>9</v>
      </c>
    </row>
    <row r="600" spans="1:8" hidden="1" x14ac:dyDescent="0.2">
      <c r="A600">
        <v>0</v>
      </c>
      <c r="B600">
        <v>3</v>
      </c>
      <c r="C600" t="s">
        <v>8</v>
      </c>
      <c r="E600">
        <v>0</v>
      </c>
      <c r="F600">
        <v>0</v>
      </c>
      <c r="G600" s="1">
        <v>7.2249999999999996</v>
      </c>
      <c r="H600" t="s">
        <v>11</v>
      </c>
    </row>
    <row r="601" spans="1:8" x14ac:dyDescent="0.2">
      <c r="A601">
        <v>1</v>
      </c>
      <c r="B601">
        <v>1</v>
      </c>
      <c r="C601" t="s">
        <v>8</v>
      </c>
      <c r="D601">
        <v>49</v>
      </c>
      <c r="E601">
        <v>1</v>
      </c>
      <c r="F601">
        <v>0</v>
      </c>
      <c r="G601" s="1">
        <v>56.929200000000002</v>
      </c>
      <c r="H601" t="s">
        <v>11</v>
      </c>
    </row>
    <row r="602" spans="1:8" x14ac:dyDescent="0.2">
      <c r="A602">
        <v>1</v>
      </c>
      <c r="B602">
        <v>2</v>
      </c>
      <c r="C602" t="s">
        <v>10</v>
      </c>
      <c r="D602">
        <v>24</v>
      </c>
      <c r="E602">
        <v>2</v>
      </c>
      <c r="F602">
        <v>1</v>
      </c>
      <c r="G602" s="1">
        <v>27</v>
      </c>
      <c r="H602" t="s">
        <v>9</v>
      </c>
    </row>
    <row r="603" spans="1:8" hidden="1" x14ac:dyDescent="0.2">
      <c r="A603">
        <v>0</v>
      </c>
      <c r="B603">
        <v>3</v>
      </c>
      <c r="C603" t="s">
        <v>8</v>
      </c>
      <c r="E603">
        <v>0</v>
      </c>
      <c r="F603">
        <v>0</v>
      </c>
      <c r="G603" s="1">
        <v>7.8958000000000004</v>
      </c>
      <c r="H603" t="s">
        <v>9</v>
      </c>
    </row>
    <row r="604" spans="1:8" hidden="1" x14ac:dyDescent="0.2">
      <c r="A604">
        <v>0</v>
      </c>
      <c r="B604">
        <v>1</v>
      </c>
      <c r="C604" t="s">
        <v>8</v>
      </c>
      <c r="E604">
        <v>0</v>
      </c>
      <c r="F604">
        <v>0</v>
      </c>
      <c r="G604" s="1">
        <v>42.4</v>
      </c>
      <c r="H604" t="s">
        <v>9</v>
      </c>
    </row>
    <row r="605" spans="1:8" x14ac:dyDescent="0.2">
      <c r="A605">
        <v>0</v>
      </c>
      <c r="B605">
        <v>3</v>
      </c>
      <c r="C605" t="s">
        <v>8</v>
      </c>
      <c r="D605">
        <v>44</v>
      </c>
      <c r="E605">
        <v>0</v>
      </c>
      <c r="F605">
        <v>0</v>
      </c>
      <c r="G605" s="1">
        <v>8.0500000000000007</v>
      </c>
      <c r="H605" t="s">
        <v>9</v>
      </c>
    </row>
    <row r="606" spans="1:8" x14ac:dyDescent="0.2">
      <c r="A606">
        <v>1</v>
      </c>
      <c r="B606">
        <v>1</v>
      </c>
      <c r="C606" t="s">
        <v>8</v>
      </c>
      <c r="D606">
        <v>35</v>
      </c>
      <c r="E606">
        <v>0</v>
      </c>
      <c r="F606">
        <v>0</v>
      </c>
      <c r="G606" s="1">
        <v>26.55</v>
      </c>
      <c r="H606" t="s">
        <v>11</v>
      </c>
    </row>
    <row r="607" spans="1:8" x14ac:dyDescent="0.2">
      <c r="A607">
        <v>0</v>
      </c>
      <c r="B607">
        <v>3</v>
      </c>
      <c r="C607" t="s">
        <v>8</v>
      </c>
      <c r="D607">
        <v>36</v>
      </c>
      <c r="E607">
        <v>1</v>
      </c>
      <c r="F607">
        <v>0</v>
      </c>
      <c r="G607" s="1">
        <v>15.55</v>
      </c>
      <c r="H607" t="s">
        <v>9</v>
      </c>
    </row>
    <row r="608" spans="1:8" x14ac:dyDescent="0.2">
      <c r="A608">
        <v>0</v>
      </c>
      <c r="B608">
        <v>3</v>
      </c>
      <c r="C608" t="s">
        <v>8</v>
      </c>
      <c r="D608">
        <v>30</v>
      </c>
      <c r="E608">
        <v>0</v>
      </c>
      <c r="F608">
        <v>0</v>
      </c>
      <c r="G608" s="1">
        <v>7.8958000000000004</v>
      </c>
      <c r="H608" t="s">
        <v>9</v>
      </c>
    </row>
    <row r="609" spans="1:8" x14ac:dyDescent="0.2">
      <c r="A609">
        <v>1</v>
      </c>
      <c r="B609">
        <v>1</v>
      </c>
      <c r="C609" t="s">
        <v>8</v>
      </c>
      <c r="D609">
        <v>27</v>
      </c>
      <c r="E609">
        <v>0</v>
      </c>
      <c r="F609">
        <v>0</v>
      </c>
      <c r="G609" s="1">
        <v>30.5</v>
      </c>
      <c r="H609" t="s">
        <v>9</v>
      </c>
    </row>
    <row r="610" spans="1:8" x14ac:dyDescent="0.2">
      <c r="A610">
        <v>1</v>
      </c>
      <c r="B610">
        <v>2</v>
      </c>
      <c r="C610" t="s">
        <v>10</v>
      </c>
      <c r="D610">
        <v>22</v>
      </c>
      <c r="E610">
        <v>1</v>
      </c>
      <c r="F610">
        <v>2</v>
      </c>
      <c r="G610" s="1">
        <v>41.5792</v>
      </c>
      <c r="H610" t="s">
        <v>11</v>
      </c>
    </row>
    <row r="611" spans="1:8" x14ac:dyDescent="0.2">
      <c r="A611">
        <v>1</v>
      </c>
      <c r="B611">
        <v>1</v>
      </c>
      <c r="C611" t="s">
        <v>10</v>
      </c>
      <c r="D611">
        <v>40</v>
      </c>
      <c r="E611">
        <v>0</v>
      </c>
      <c r="F611">
        <v>0</v>
      </c>
      <c r="G611" s="1">
        <v>153.46250000000001</v>
      </c>
      <c r="H611" t="s">
        <v>9</v>
      </c>
    </row>
    <row r="612" spans="1:8" x14ac:dyDescent="0.2">
      <c r="A612">
        <v>0</v>
      </c>
      <c r="B612">
        <v>3</v>
      </c>
      <c r="C612" t="s">
        <v>10</v>
      </c>
      <c r="D612">
        <v>39</v>
      </c>
      <c r="E612">
        <v>1</v>
      </c>
      <c r="F612">
        <v>5</v>
      </c>
      <c r="G612" s="1">
        <v>31.274999999999999</v>
      </c>
      <c r="H612" t="s">
        <v>9</v>
      </c>
    </row>
    <row r="613" spans="1:8" hidden="1" x14ac:dyDescent="0.2">
      <c r="A613">
        <v>0</v>
      </c>
      <c r="B613">
        <v>3</v>
      </c>
      <c r="C613" t="s">
        <v>8</v>
      </c>
      <c r="E613">
        <v>0</v>
      </c>
      <c r="F613">
        <v>0</v>
      </c>
      <c r="G613" s="1">
        <v>7.05</v>
      </c>
      <c r="H613" t="s">
        <v>9</v>
      </c>
    </row>
    <row r="614" spans="1:8" hidden="1" x14ac:dyDescent="0.2">
      <c r="A614">
        <v>1</v>
      </c>
      <c r="B614">
        <v>3</v>
      </c>
      <c r="C614" t="s">
        <v>10</v>
      </c>
      <c r="E614">
        <v>1</v>
      </c>
      <c r="F614">
        <v>0</v>
      </c>
      <c r="G614" s="1">
        <v>15.5</v>
      </c>
      <c r="H614" t="s">
        <v>12</v>
      </c>
    </row>
    <row r="615" spans="1:8" hidden="1" x14ac:dyDescent="0.2">
      <c r="A615">
        <v>0</v>
      </c>
      <c r="B615">
        <v>3</v>
      </c>
      <c r="C615" t="s">
        <v>8</v>
      </c>
      <c r="E615">
        <v>0</v>
      </c>
      <c r="F615">
        <v>0</v>
      </c>
      <c r="G615" s="1">
        <v>7.75</v>
      </c>
      <c r="H615" t="s">
        <v>12</v>
      </c>
    </row>
    <row r="616" spans="1:8" x14ac:dyDescent="0.2">
      <c r="A616">
        <v>0</v>
      </c>
      <c r="B616">
        <v>3</v>
      </c>
      <c r="C616" t="s">
        <v>8</v>
      </c>
      <c r="D616">
        <v>35</v>
      </c>
      <c r="E616">
        <v>0</v>
      </c>
      <c r="F616">
        <v>0</v>
      </c>
      <c r="G616" s="1">
        <v>8.0500000000000007</v>
      </c>
      <c r="H616" t="s">
        <v>9</v>
      </c>
    </row>
    <row r="617" spans="1:8" x14ac:dyDescent="0.2">
      <c r="A617">
        <v>1</v>
      </c>
      <c r="B617">
        <v>2</v>
      </c>
      <c r="C617" t="s">
        <v>10</v>
      </c>
      <c r="D617">
        <v>24</v>
      </c>
      <c r="E617">
        <v>1</v>
      </c>
      <c r="F617">
        <v>2</v>
      </c>
      <c r="G617" s="1">
        <v>65</v>
      </c>
      <c r="H617" t="s">
        <v>9</v>
      </c>
    </row>
    <row r="618" spans="1:8" x14ac:dyDescent="0.2">
      <c r="A618">
        <v>0</v>
      </c>
      <c r="B618">
        <v>3</v>
      </c>
      <c r="C618" t="s">
        <v>8</v>
      </c>
      <c r="D618">
        <v>34</v>
      </c>
      <c r="E618">
        <v>1</v>
      </c>
      <c r="F618">
        <v>1</v>
      </c>
      <c r="G618" s="1">
        <v>14.4</v>
      </c>
      <c r="H618" t="s">
        <v>9</v>
      </c>
    </row>
    <row r="619" spans="1:8" x14ac:dyDescent="0.2">
      <c r="A619">
        <v>0</v>
      </c>
      <c r="B619">
        <v>3</v>
      </c>
      <c r="C619" t="s">
        <v>10</v>
      </c>
      <c r="D619">
        <v>26</v>
      </c>
      <c r="E619">
        <v>1</v>
      </c>
      <c r="F619">
        <v>0</v>
      </c>
      <c r="G619" s="1">
        <v>16.100000000000001</v>
      </c>
      <c r="H619" t="s">
        <v>9</v>
      </c>
    </row>
    <row r="620" spans="1:8" x14ac:dyDescent="0.2">
      <c r="A620">
        <v>1</v>
      </c>
      <c r="B620">
        <v>2</v>
      </c>
      <c r="C620" t="s">
        <v>10</v>
      </c>
      <c r="D620">
        <v>4</v>
      </c>
      <c r="E620">
        <v>2</v>
      </c>
      <c r="F620">
        <v>1</v>
      </c>
      <c r="G620" s="1">
        <v>39</v>
      </c>
      <c r="H620" t="s">
        <v>9</v>
      </c>
    </row>
    <row r="621" spans="1:8" x14ac:dyDescent="0.2">
      <c r="A621">
        <v>0</v>
      </c>
      <c r="B621">
        <v>2</v>
      </c>
      <c r="C621" t="s">
        <v>8</v>
      </c>
      <c r="D621">
        <v>26</v>
      </c>
      <c r="E621">
        <v>0</v>
      </c>
      <c r="F621">
        <v>0</v>
      </c>
      <c r="G621" s="1">
        <v>10.5</v>
      </c>
      <c r="H621" t="s">
        <v>9</v>
      </c>
    </row>
    <row r="622" spans="1:8" x14ac:dyDescent="0.2">
      <c r="A622">
        <v>0</v>
      </c>
      <c r="B622">
        <v>3</v>
      </c>
      <c r="C622" t="s">
        <v>8</v>
      </c>
      <c r="D622">
        <v>27</v>
      </c>
      <c r="E622">
        <v>1</v>
      </c>
      <c r="F622">
        <v>0</v>
      </c>
      <c r="G622" s="1">
        <v>14.4542</v>
      </c>
      <c r="H622" t="s">
        <v>11</v>
      </c>
    </row>
    <row r="623" spans="1:8" x14ac:dyDescent="0.2">
      <c r="A623">
        <v>1</v>
      </c>
      <c r="B623">
        <v>1</v>
      </c>
      <c r="C623" t="s">
        <v>8</v>
      </c>
      <c r="D623">
        <v>42</v>
      </c>
      <c r="E623">
        <v>1</v>
      </c>
      <c r="F623">
        <v>0</v>
      </c>
      <c r="G623" s="1">
        <v>52.554200000000002</v>
      </c>
      <c r="H623" t="s">
        <v>9</v>
      </c>
    </row>
    <row r="624" spans="1:8" x14ac:dyDescent="0.2">
      <c r="A624">
        <v>1</v>
      </c>
      <c r="B624">
        <v>3</v>
      </c>
      <c r="C624" t="s">
        <v>8</v>
      </c>
      <c r="D624">
        <v>20</v>
      </c>
      <c r="E624">
        <v>1</v>
      </c>
      <c r="F624">
        <v>1</v>
      </c>
      <c r="G624" s="1">
        <v>15.7417</v>
      </c>
      <c r="H624" t="s">
        <v>11</v>
      </c>
    </row>
    <row r="625" spans="1:8" x14ac:dyDescent="0.2">
      <c r="A625">
        <v>0</v>
      </c>
      <c r="B625">
        <v>3</v>
      </c>
      <c r="C625" t="s">
        <v>8</v>
      </c>
      <c r="D625">
        <v>21</v>
      </c>
      <c r="E625">
        <v>0</v>
      </c>
      <c r="F625">
        <v>0</v>
      </c>
      <c r="G625" s="1">
        <v>7.8541999999999996</v>
      </c>
      <c r="H625" t="s">
        <v>9</v>
      </c>
    </row>
    <row r="626" spans="1:8" x14ac:dyDescent="0.2">
      <c r="A626">
        <v>0</v>
      </c>
      <c r="B626">
        <v>3</v>
      </c>
      <c r="C626" t="s">
        <v>8</v>
      </c>
      <c r="D626">
        <v>21</v>
      </c>
      <c r="E626">
        <v>0</v>
      </c>
      <c r="F626">
        <v>0</v>
      </c>
      <c r="G626" s="1">
        <v>16.100000000000001</v>
      </c>
      <c r="H626" t="s">
        <v>9</v>
      </c>
    </row>
    <row r="627" spans="1:8" x14ac:dyDescent="0.2">
      <c r="A627">
        <v>0</v>
      </c>
      <c r="B627">
        <v>1</v>
      </c>
      <c r="C627" t="s">
        <v>8</v>
      </c>
      <c r="D627">
        <v>61</v>
      </c>
      <c r="E627">
        <v>0</v>
      </c>
      <c r="F627">
        <v>0</v>
      </c>
      <c r="G627" s="1">
        <v>32.320799999999998</v>
      </c>
      <c r="H627" t="s">
        <v>9</v>
      </c>
    </row>
    <row r="628" spans="1:8" x14ac:dyDescent="0.2">
      <c r="A628">
        <v>0</v>
      </c>
      <c r="B628">
        <v>2</v>
      </c>
      <c r="C628" t="s">
        <v>8</v>
      </c>
      <c r="D628">
        <v>57</v>
      </c>
      <c r="E628">
        <v>0</v>
      </c>
      <c r="F628">
        <v>0</v>
      </c>
      <c r="G628" s="1">
        <v>12.35</v>
      </c>
      <c r="H628" t="s">
        <v>12</v>
      </c>
    </row>
    <row r="629" spans="1:8" x14ac:dyDescent="0.2">
      <c r="A629">
        <v>1</v>
      </c>
      <c r="B629">
        <v>1</v>
      </c>
      <c r="C629" t="s">
        <v>10</v>
      </c>
      <c r="D629">
        <v>21</v>
      </c>
      <c r="E629">
        <v>0</v>
      </c>
      <c r="F629">
        <v>0</v>
      </c>
      <c r="G629" s="1">
        <v>77.958299999999994</v>
      </c>
      <c r="H629" t="s">
        <v>9</v>
      </c>
    </row>
    <row r="630" spans="1:8" x14ac:dyDescent="0.2">
      <c r="A630">
        <v>0</v>
      </c>
      <c r="B630">
        <v>3</v>
      </c>
      <c r="C630" t="s">
        <v>8</v>
      </c>
      <c r="D630">
        <v>26</v>
      </c>
      <c r="E630">
        <v>0</v>
      </c>
      <c r="F630">
        <v>0</v>
      </c>
      <c r="G630" s="1">
        <v>7.8958000000000004</v>
      </c>
      <c r="H630" t="s">
        <v>9</v>
      </c>
    </row>
    <row r="631" spans="1:8" hidden="1" x14ac:dyDescent="0.2">
      <c r="A631">
        <v>0</v>
      </c>
      <c r="B631">
        <v>3</v>
      </c>
      <c r="C631" t="s">
        <v>8</v>
      </c>
      <c r="E631">
        <v>0</v>
      </c>
      <c r="F631">
        <v>0</v>
      </c>
      <c r="G631" s="1">
        <v>7.7332999999999998</v>
      </c>
      <c r="H631" t="s">
        <v>12</v>
      </c>
    </row>
    <row r="632" spans="1:8" x14ac:dyDescent="0.2">
      <c r="A632">
        <v>1</v>
      </c>
      <c r="B632">
        <v>1</v>
      </c>
      <c r="C632" t="s">
        <v>8</v>
      </c>
      <c r="D632">
        <v>80</v>
      </c>
      <c r="E632">
        <v>0</v>
      </c>
      <c r="F632">
        <v>0</v>
      </c>
      <c r="G632" s="1">
        <v>30</v>
      </c>
      <c r="H632" t="s">
        <v>9</v>
      </c>
    </row>
    <row r="633" spans="1:8" x14ac:dyDescent="0.2">
      <c r="A633">
        <v>0</v>
      </c>
      <c r="B633">
        <v>3</v>
      </c>
      <c r="C633" t="s">
        <v>8</v>
      </c>
      <c r="D633">
        <v>51</v>
      </c>
      <c r="E633">
        <v>0</v>
      </c>
      <c r="F633">
        <v>0</v>
      </c>
      <c r="G633" s="1">
        <v>7.0541999999999998</v>
      </c>
      <c r="H633" t="s">
        <v>9</v>
      </c>
    </row>
    <row r="634" spans="1:8" x14ac:dyDescent="0.2">
      <c r="A634">
        <v>1</v>
      </c>
      <c r="B634">
        <v>1</v>
      </c>
      <c r="C634" t="s">
        <v>8</v>
      </c>
      <c r="D634">
        <v>32</v>
      </c>
      <c r="E634">
        <v>0</v>
      </c>
      <c r="F634">
        <v>0</v>
      </c>
      <c r="G634" s="1">
        <v>30.5</v>
      </c>
      <c r="H634" t="s">
        <v>11</v>
      </c>
    </row>
    <row r="635" spans="1:8" hidden="1" x14ac:dyDescent="0.2">
      <c r="A635">
        <v>0</v>
      </c>
      <c r="B635">
        <v>1</v>
      </c>
      <c r="C635" t="s">
        <v>8</v>
      </c>
      <c r="E635">
        <v>0</v>
      </c>
      <c r="F635">
        <v>0</v>
      </c>
      <c r="G635" s="1">
        <v>0</v>
      </c>
      <c r="H635" t="s">
        <v>9</v>
      </c>
    </row>
    <row r="636" spans="1:8" x14ac:dyDescent="0.2">
      <c r="A636">
        <v>0</v>
      </c>
      <c r="B636">
        <v>3</v>
      </c>
      <c r="C636" t="s">
        <v>10</v>
      </c>
      <c r="D636">
        <v>9</v>
      </c>
      <c r="E636">
        <v>3</v>
      </c>
      <c r="F636">
        <v>2</v>
      </c>
      <c r="G636" s="1">
        <v>27.9</v>
      </c>
      <c r="H636" t="s">
        <v>9</v>
      </c>
    </row>
    <row r="637" spans="1:8" x14ac:dyDescent="0.2">
      <c r="A637">
        <v>1</v>
      </c>
      <c r="B637">
        <v>2</v>
      </c>
      <c r="C637" t="s">
        <v>10</v>
      </c>
      <c r="D637">
        <v>28</v>
      </c>
      <c r="E637">
        <v>0</v>
      </c>
      <c r="F637">
        <v>0</v>
      </c>
      <c r="G637" s="1">
        <v>13</v>
      </c>
      <c r="H637" t="s">
        <v>9</v>
      </c>
    </row>
    <row r="638" spans="1:8" x14ac:dyDescent="0.2">
      <c r="A638">
        <v>0</v>
      </c>
      <c r="B638">
        <v>3</v>
      </c>
      <c r="C638" t="s">
        <v>8</v>
      </c>
      <c r="D638">
        <v>32</v>
      </c>
      <c r="E638">
        <v>0</v>
      </c>
      <c r="F638">
        <v>0</v>
      </c>
      <c r="G638" s="1">
        <v>7.9249999999999998</v>
      </c>
      <c r="H638" t="s">
        <v>9</v>
      </c>
    </row>
    <row r="639" spans="1:8" x14ac:dyDescent="0.2">
      <c r="A639">
        <v>0</v>
      </c>
      <c r="B639">
        <v>2</v>
      </c>
      <c r="C639" t="s">
        <v>8</v>
      </c>
      <c r="D639">
        <v>31</v>
      </c>
      <c r="E639">
        <v>1</v>
      </c>
      <c r="F639">
        <v>1</v>
      </c>
      <c r="G639" s="1">
        <v>26.25</v>
      </c>
      <c r="H639" t="s">
        <v>9</v>
      </c>
    </row>
    <row r="640" spans="1:8" x14ac:dyDescent="0.2">
      <c r="A640">
        <v>0</v>
      </c>
      <c r="B640">
        <v>3</v>
      </c>
      <c r="C640" t="s">
        <v>10</v>
      </c>
      <c r="D640">
        <v>41</v>
      </c>
      <c r="E640">
        <v>0</v>
      </c>
      <c r="F640">
        <v>5</v>
      </c>
      <c r="G640" s="1">
        <v>39.6875</v>
      </c>
      <c r="H640" t="s">
        <v>9</v>
      </c>
    </row>
    <row r="641" spans="1:8" hidden="1" x14ac:dyDescent="0.2">
      <c r="A641">
        <v>0</v>
      </c>
      <c r="B641">
        <v>3</v>
      </c>
      <c r="C641" t="s">
        <v>8</v>
      </c>
      <c r="E641">
        <v>1</v>
      </c>
      <c r="F641">
        <v>0</v>
      </c>
      <c r="G641" s="1">
        <v>16.100000000000001</v>
      </c>
      <c r="H641" t="s">
        <v>9</v>
      </c>
    </row>
    <row r="642" spans="1:8" x14ac:dyDescent="0.2">
      <c r="A642">
        <v>0</v>
      </c>
      <c r="B642">
        <v>3</v>
      </c>
      <c r="C642" t="s">
        <v>8</v>
      </c>
      <c r="D642">
        <v>20</v>
      </c>
      <c r="E642">
        <v>0</v>
      </c>
      <c r="F642">
        <v>0</v>
      </c>
      <c r="G642" s="1">
        <v>7.8541999999999996</v>
      </c>
      <c r="H642" t="s">
        <v>9</v>
      </c>
    </row>
    <row r="643" spans="1:8" x14ac:dyDescent="0.2">
      <c r="A643">
        <v>1</v>
      </c>
      <c r="B643">
        <v>1</v>
      </c>
      <c r="C643" t="s">
        <v>10</v>
      </c>
      <c r="D643">
        <v>24</v>
      </c>
      <c r="E643">
        <v>0</v>
      </c>
      <c r="F643">
        <v>0</v>
      </c>
      <c r="G643" s="1">
        <v>69.3</v>
      </c>
      <c r="H643" t="s">
        <v>11</v>
      </c>
    </row>
    <row r="644" spans="1:8" x14ac:dyDescent="0.2">
      <c r="A644">
        <v>0</v>
      </c>
      <c r="B644">
        <v>3</v>
      </c>
      <c r="C644" t="s">
        <v>10</v>
      </c>
      <c r="D644">
        <v>2</v>
      </c>
      <c r="E644">
        <v>3</v>
      </c>
      <c r="F644">
        <v>2</v>
      </c>
      <c r="G644" s="1">
        <v>27.9</v>
      </c>
      <c r="H644" t="s">
        <v>9</v>
      </c>
    </row>
    <row r="645" spans="1:8" hidden="1" x14ac:dyDescent="0.2">
      <c r="A645">
        <v>1</v>
      </c>
      <c r="B645">
        <v>3</v>
      </c>
      <c r="C645" t="s">
        <v>8</v>
      </c>
      <c r="E645">
        <v>0</v>
      </c>
      <c r="F645">
        <v>0</v>
      </c>
      <c r="G645" s="1">
        <v>56.495800000000003</v>
      </c>
      <c r="H645" t="s">
        <v>9</v>
      </c>
    </row>
    <row r="646" spans="1:8" x14ac:dyDescent="0.2">
      <c r="A646">
        <v>1</v>
      </c>
      <c r="B646">
        <v>3</v>
      </c>
      <c r="C646" t="s">
        <v>10</v>
      </c>
      <c r="D646">
        <v>0.75</v>
      </c>
      <c r="E646">
        <v>2</v>
      </c>
      <c r="F646">
        <v>1</v>
      </c>
      <c r="G646" s="1">
        <v>19.258299999999998</v>
      </c>
      <c r="H646" t="s">
        <v>11</v>
      </c>
    </row>
    <row r="647" spans="1:8" x14ac:dyDescent="0.2">
      <c r="A647">
        <v>1</v>
      </c>
      <c r="B647">
        <v>1</v>
      </c>
      <c r="C647" t="s">
        <v>8</v>
      </c>
      <c r="D647">
        <v>48</v>
      </c>
      <c r="E647">
        <v>1</v>
      </c>
      <c r="F647">
        <v>0</v>
      </c>
      <c r="G647" s="1">
        <v>76.729200000000006</v>
      </c>
      <c r="H647" t="s">
        <v>11</v>
      </c>
    </row>
    <row r="648" spans="1:8" x14ac:dyDescent="0.2">
      <c r="A648">
        <v>0</v>
      </c>
      <c r="B648">
        <v>3</v>
      </c>
      <c r="C648" t="s">
        <v>8</v>
      </c>
      <c r="D648">
        <v>19</v>
      </c>
      <c r="E648">
        <v>0</v>
      </c>
      <c r="F648">
        <v>0</v>
      </c>
      <c r="G648" s="1">
        <v>7.8958000000000004</v>
      </c>
      <c r="H648" t="s">
        <v>9</v>
      </c>
    </row>
    <row r="649" spans="1:8" x14ac:dyDescent="0.2">
      <c r="A649">
        <v>1</v>
      </c>
      <c r="B649">
        <v>1</v>
      </c>
      <c r="C649" t="s">
        <v>8</v>
      </c>
      <c r="D649">
        <v>56</v>
      </c>
      <c r="E649">
        <v>0</v>
      </c>
      <c r="F649">
        <v>0</v>
      </c>
      <c r="G649" s="1">
        <v>35.5</v>
      </c>
      <c r="H649" t="s">
        <v>11</v>
      </c>
    </row>
    <row r="650" spans="1:8" hidden="1" x14ac:dyDescent="0.2">
      <c r="A650">
        <v>0</v>
      </c>
      <c r="B650">
        <v>3</v>
      </c>
      <c r="C650" t="s">
        <v>8</v>
      </c>
      <c r="E650">
        <v>0</v>
      </c>
      <c r="F650">
        <v>0</v>
      </c>
      <c r="G650" s="1">
        <v>7.55</v>
      </c>
      <c r="H650" t="s">
        <v>9</v>
      </c>
    </row>
    <row r="651" spans="1:8" x14ac:dyDescent="0.2">
      <c r="A651">
        <v>1</v>
      </c>
      <c r="B651">
        <v>3</v>
      </c>
      <c r="C651" t="s">
        <v>10</v>
      </c>
      <c r="D651">
        <v>23</v>
      </c>
      <c r="E651">
        <v>0</v>
      </c>
      <c r="F651">
        <v>0</v>
      </c>
      <c r="G651" s="1">
        <v>7.55</v>
      </c>
      <c r="H651" t="s">
        <v>9</v>
      </c>
    </row>
    <row r="652" spans="1:8" hidden="1" x14ac:dyDescent="0.2">
      <c r="A652">
        <v>0</v>
      </c>
      <c r="B652">
        <v>3</v>
      </c>
      <c r="C652" t="s">
        <v>8</v>
      </c>
      <c r="E652">
        <v>0</v>
      </c>
      <c r="F652">
        <v>0</v>
      </c>
      <c r="G652" s="1">
        <v>7.8958000000000004</v>
      </c>
      <c r="H652" t="s">
        <v>9</v>
      </c>
    </row>
    <row r="653" spans="1:8" x14ac:dyDescent="0.2">
      <c r="A653">
        <v>1</v>
      </c>
      <c r="B653">
        <v>2</v>
      </c>
      <c r="C653" t="s">
        <v>10</v>
      </c>
      <c r="D653">
        <v>18</v>
      </c>
      <c r="E653">
        <v>0</v>
      </c>
      <c r="F653">
        <v>1</v>
      </c>
      <c r="G653" s="1">
        <v>23</v>
      </c>
      <c r="H653" t="s">
        <v>9</v>
      </c>
    </row>
    <row r="654" spans="1:8" x14ac:dyDescent="0.2">
      <c r="A654">
        <v>0</v>
      </c>
      <c r="B654">
        <v>3</v>
      </c>
      <c r="C654" t="s">
        <v>8</v>
      </c>
      <c r="D654">
        <v>21</v>
      </c>
      <c r="E654">
        <v>0</v>
      </c>
      <c r="F654">
        <v>0</v>
      </c>
      <c r="G654" s="1">
        <v>8.4332999999999991</v>
      </c>
      <c r="H654" t="s">
        <v>9</v>
      </c>
    </row>
    <row r="655" spans="1:8" hidden="1" x14ac:dyDescent="0.2">
      <c r="A655">
        <v>1</v>
      </c>
      <c r="B655">
        <v>3</v>
      </c>
      <c r="C655" t="s">
        <v>10</v>
      </c>
      <c r="E655">
        <v>0</v>
      </c>
      <c r="F655">
        <v>0</v>
      </c>
      <c r="G655" s="1">
        <v>7.8292000000000002</v>
      </c>
      <c r="H655" t="s">
        <v>12</v>
      </c>
    </row>
    <row r="656" spans="1:8" x14ac:dyDescent="0.2">
      <c r="A656">
        <v>0</v>
      </c>
      <c r="B656">
        <v>3</v>
      </c>
      <c r="C656" t="s">
        <v>10</v>
      </c>
      <c r="D656">
        <v>18</v>
      </c>
      <c r="E656">
        <v>0</v>
      </c>
      <c r="F656">
        <v>0</v>
      </c>
      <c r="G656" s="1">
        <v>6.75</v>
      </c>
      <c r="H656" t="s">
        <v>12</v>
      </c>
    </row>
    <row r="657" spans="1:8" x14ac:dyDescent="0.2">
      <c r="A657">
        <v>0</v>
      </c>
      <c r="B657">
        <v>2</v>
      </c>
      <c r="C657" t="s">
        <v>8</v>
      </c>
      <c r="D657">
        <v>24</v>
      </c>
      <c r="E657">
        <v>2</v>
      </c>
      <c r="F657">
        <v>0</v>
      </c>
      <c r="G657" s="1">
        <v>73.5</v>
      </c>
      <c r="H657" t="s">
        <v>9</v>
      </c>
    </row>
    <row r="658" spans="1:8" hidden="1" x14ac:dyDescent="0.2">
      <c r="A658">
        <v>0</v>
      </c>
      <c r="B658">
        <v>3</v>
      </c>
      <c r="C658" t="s">
        <v>8</v>
      </c>
      <c r="E658">
        <v>0</v>
      </c>
      <c r="F658">
        <v>0</v>
      </c>
      <c r="G658" s="1">
        <v>7.8958000000000004</v>
      </c>
      <c r="H658" t="s">
        <v>9</v>
      </c>
    </row>
    <row r="659" spans="1:8" x14ac:dyDescent="0.2">
      <c r="A659">
        <v>0</v>
      </c>
      <c r="B659">
        <v>3</v>
      </c>
      <c r="C659" t="s">
        <v>10</v>
      </c>
      <c r="D659">
        <v>32</v>
      </c>
      <c r="E659">
        <v>1</v>
      </c>
      <c r="F659">
        <v>1</v>
      </c>
      <c r="G659" s="1">
        <v>15.5</v>
      </c>
      <c r="H659" t="s">
        <v>12</v>
      </c>
    </row>
    <row r="660" spans="1:8" x14ac:dyDescent="0.2">
      <c r="A660">
        <v>0</v>
      </c>
      <c r="B660">
        <v>2</v>
      </c>
      <c r="C660" t="s">
        <v>8</v>
      </c>
      <c r="D660">
        <v>23</v>
      </c>
      <c r="E660">
        <v>0</v>
      </c>
      <c r="F660">
        <v>0</v>
      </c>
      <c r="G660" s="1">
        <v>13</v>
      </c>
      <c r="H660" t="s">
        <v>9</v>
      </c>
    </row>
    <row r="661" spans="1:8" x14ac:dyDescent="0.2">
      <c r="A661">
        <v>0</v>
      </c>
      <c r="B661">
        <v>1</v>
      </c>
      <c r="C661" t="s">
        <v>8</v>
      </c>
      <c r="D661">
        <v>58</v>
      </c>
      <c r="E661">
        <v>0</v>
      </c>
      <c r="F661">
        <v>2</v>
      </c>
      <c r="G661" s="1">
        <v>113.27500000000001</v>
      </c>
      <c r="H661" t="s">
        <v>11</v>
      </c>
    </row>
    <row r="662" spans="1:8" x14ac:dyDescent="0.2">
      <c r="A662">
        <v>1</v>
      </c>
      <c r="B662">
        <v>1</v>
      </c>
      <c r="C662" t="s">
        <v>8</v>
      </c>
      <c r="D662">
        <v>50</v>
      </c>
      <c r="E662">
        <v>2</v>
      </c>
      <c r="F662">
        <v>0</v>
      </c>
      <c r="G662" s="1">
        <v>133.65</v>
      </c>
      <c r="H662" t="s">
        <v>9</v>
      </c>
    </row>
    <row r="663" spans="1:8" x14ac:dyDescent="0.2">
      <c r="A663">
        <v>0</v>
      </c>
      <c r="B663">
        <v>3</v>
      </c>
      <c r="C663" t="s">
        <v>8</v>
      </c>
      <c r="D663">
        <v>40</v>
      </c>
      <c r="E663">
        <v>0</v>
      </c>
      <c r="F663">
        <v>0</v>
      </c>
      <c r="G663" s="1">
        <v>7.2249999999999996</v>
      </c>
      <c r="H663" t="s">
        <v>11</v>
      </c>
    </row>
    <row r="664" spans="1:8" x14ac:dyDescent="0.2">
      <c r="A664">
        <v>0</v>
      </c>
      <c r="B664">
        <v>1</v>
      </c>
      <c r="C664" t="s">
        <v>8</v>
      </c>
      <c r="D664">
        <v>47</v>
      </c>
      <c r="E664">
        <v>0</v>
      </c>
      <c r="F664">
        <v>0</v>
      </c>
      <c r="G664" s="1">
        <v>25.587499999999999</v>
      </c>
      <c r="H664" t="s">
        <v>9</v>
      </c>
    </row>
    <row r="665" spans="1:8" x14ac:dyDescent="0.2">
      <c r="A665">
        <v>0</v>
      </c>
      <c r="B665">
        <v>3</v>
      </c>
      <c r="C665" t="s">
        <v>8</v>
      </c>
      <c r="D665">
        <v>36</v>
      </c>
      <c r="E665">
        <v>0</v>
      </c>
      <c r="F665">
        <v>0</v>
      </c>
      <c r="G665" s="1">
        <v>7.4958</v>
      </c>
      <c r="H665" t="s">
        <v>9</v>
      </c>
    </row>
    <row r="666" spans="1:8" x14ac:dyDescent="0.2">
      <c r="A666">
        <v>1</v>
      </c>
      <c r="B666">
        <v>3</v>
      </c>
      <c r="C666" t="s">
        <v>8</v>
      </c>
      <c r="D666">
        <v>20</v>
      </c>
      <c r="E666">
        <v>1</v>
      </c>
      <c r="F666">
        <v>0</v>
      </c>
      <c r="G666" s="1">
        <v>7.9249999999999998</v>
      </c>
      <c r="H666" t="s">
        <v>9</v>
      </c>
    </row>
    <row r="667" spans="1:8" x14ac:dyDescent="0.2">
      <c r="A667">
        <v>0</v>
      </c>
      <c r="B667">
        <v>2</v>
      </c>
      <c r="C667" t="s">
        <v>8</v>
      </c>
      <c r="D667">
        <v>32</v>
      </c>
      <c r="E667">
        <v>2</v>
      </c>
      <c r="F667">
        <v>0</v>
      </c>
      <c r="G667" s="1">
        <v>73.5</v>
      </c>
      <c r="H667" t="s">
        <v>9</v>
      </c>
    </row>
    <row r="668" spans="1:8" x14ac:dyDescent="0.2">
      <c r="A668">
        <v>0</v>
      </c>
      <c r="B668">
        <v>2</v>
      </c>
      <c r="C668" t="s">
        <v>8</v>
      </c>
      <c r="D668">
        <v>25</v>
      </c>
      <c r="E668">
        <v>0</v>
      </c>
      <c r="F668">
        <v>0</v>
      </c>
      <c r="G668" s="1">
        <v>13</v>
      </c>
      <c r="H668" t="s">
        <v>9</v>
      </c>
    </row>
    <row r="669" spans="1:8" hidden="1" x14ac:dyDescent="0.2">
      <c r="A669">
        <v>0</v>
      </c>
      <c r="B669">
        <v>3</v>
      </c>
      <c r="C669" t="s">
        <v>8</v>
      </c>
      <c r="E669">
        <v>0</v>
      </c>
      <c r="F669">
        <v>0</v>
      </c>
      <c r="G669" s="1">
        <v>7.7750000000000004</v>
      </c>
      <c r="H669" t="s">
        <v>9</v>
      </c>
    </row>
    <row r="670" spans="1:8" x14ac:dyDescent="0.2">
      <c r="A670">
        <v>0</v>
      </c>
      <c r="B670">
        <v>3</v>
      </c>
      <c r="C670" t="s">
        <v>8</v>
      </c>
      <c r="D670">
        <v>43</v>
      </c>
      <c r="E670">
        <v>0</v>
      </c>
      <c r="F670">
        <v>0</v>
      </c>
      <c r="G670" s="1">
        <v>8.0500000000000007</v>
      </c>
      <c r="H670" t="s">
        <v>9</v>
      </c>
    </row>
    <row r="671" spans="1:8" hidden="1" x14ac:dyDescent="0.2">
      <c r="A671">
        <v>1</v>
      </c>
      <c r="B671">
        <v>1</v>
      </c>
      <c r="C671" t="s">
        <v>10</v>
      </c>
      <c r="E671">
        <v>1</v>
      </c>
      <c r="F671">
        <v>0</v>
      </c>
      <c r="G671" s="1">
        <v>52</v>
      </c>
      <c r="H671" t="s">
        <v>9</v>
      </c>
    </row>
    <row r="672" spans="1:8" x14ac:dyDescent="0.2">
      <c r="A672">
        <v>1</v>
      </c>
      <c r="B672">
        <v>2</v>
      </c>
      <c r="C672" t="s">
        <v>10</v>
      </c>
      <c r="D672">
        <v>40</v>
      </c>
      <c r="E672">
        <v>1</v>
      </c>
      <c r="F672">
        <v>1</v>
      </c>
      <c r="G672" s="1">
        <v>39</v>
      </c>
      <c r="H672" t="s">
        <v>9</v>
      </c>
    </row>
    <row r="673" spans="1:8" x14ac:dyDescent="0.2">
      <c r="A673">
        <v>0</v>
      </c>
      <c r="B673">
        <v>1</v>
      </c>
      <c r="C673" t="s">
        <v>8</v>
      </c>
      <c r="D673">
        <v>31</v>
      </c>
      <c r="E673">
        <v>1</v>
      </c>
      <c r="F673">
        <v>0</v>
      </c>
      <c r="G673" s="1">
        <v>52</v>
      </c>
      <c r="H673" t="s">
        <v>9</v>
      </c>
    </row>
    <row r="674" spans="1:8" x14ac:dyDescent="0.2">
      <c r="A674">
        <v>0</v>
      </c>
      <c r="B674">
        <v>2</v>
      </c>
      <c r="C674" t="s">
        <v>8</v>
      </c>
      <c r="D674">
        <v>70</v>
      </c>
      <c r="E674">
        <v>0</v>
      </c>
      <c r="F674">
        <v>0</v>
      </c>
      <c r="G674" s="1">
        <v>10.5</v>
      </c>
      <c r="H674" t="s">
        <v>9</v>
      </c>
    </row>
    <row r="675" spans="1:8" x14ac:dyDescent="0.2">
      <c r="A675">
        <v>1</v>
      </c>
      <c r="B675">
        <v>2</v>
      </c>
      <c r="C675" t="s">
        <v>8</v>
      </c>
      <c r="D675">
        <v>31</v>
      </c>
      <c r="E675">
        <v>0</v>
      </c>
      <c r="F675">
        <v>0</v>
      </c>
      <c r="G675" s="1">
        <v>13</v>
      </c>
      <c r="H675" t="s">
        <v>9</v>
      </c>
    </row>
    <row r="676" spans="1:8" hidden="1" x14ac:dyDescent="0.2">
      <c r="A676">
        <v>0</v>
      </c>
      <c r="B676">
        <v>2</v>
      </c>
      <c r="C676" t="s">
        <v>8</v>
      </c>
      <c r="E676">
        <v>0</v>
      </c>
      <c r="F676">
        <v>0</v>
      </c>
      <c r="G676" s="1">
        <v>0</v>
      </c>
      <c r="H676" t="s">
        <v>9</v>
      </c>
    </row>
    <row r="677" spans="1:8" x14ac:dyDescent="0.2">
      <c r="A677">
        <v>0</v>
      </c>
      <c r="B677">
        <v>3</v>
      </c>
      <c r="C677" t="s">
        <v>8</v>
      </c>
      <c r="D677">
        <v>18</v>
      </c>
      <c r="E677">
        <v>0</v>
      </c>
      <c r="F677">
        <v>0</v>
      </c>
      <c r="G677" s="1">
        <v>7.7750000000000004</v>
      </c>
      <c r="H677" t="s">
        <v>9</v>
      </c>
    </row>
    <row r="678" spans="1:8" x14ac:dyDescent="0.2">
      <c r="A678">
        <v>0</v>
      </c>
      <c r="B678">
        <v>3</v>
      </c>
      <c r="C678" t="s">
        <v>8</v>
      </c>
      <c r="D678">
        <v>24.5</v>
      </c>
      <c r="E678">
        <v>0</v>
      </c>
      <c r="F678">
        <v>0</v>
      </c>
      <c r="G678" s="1">
        <v>8.0500000000000007</v>
      </c>
      <c r="H678" t="s">
        <v>9</v>
      </c>
    </row>
    <row r="679" spans="1:8" x14ac:dyDescent="0.2">
      <c r="A679">
        <v>1</v>
      </c>
      <c r="B679">
        <v>3</v>
      </c>
      <c r="C679" t="s">
        <v>10</v>
      </c>
      <c r="D679">
        <v>18</v>
      </c>
      <c r="E679">
        <v>0</v>
      </c>
      <c r="F679">
        <v>0</v>
      </c>
      <c r="G679" s="1">
        <v>9.8416999999999994</v>
      </c>
      <c r="H679" t="s">
        <v>9</v>
      </c>
    </row>
    <row r="680" spans="1:8" x14ac:dyDescent="0.2">
      <c r="A680">
        <v>0</v>
      </c>
      <c r="B680">
        <v>3</v>
      </c>
      <c r="C680" t="s">
        <v>10</v>
      </c>
      <c r="D680">
        <v>43</v>
      </c>
      <c r="E680">
        <v>1</v>
      </c>
      <c r="F680">
        <v>6</v>
      </c>
      <c r="G680" s="1">
        <v>46.9</v>
      </c>
      <c r="H680" t="s">
        <v>9</v>
      </c>
    </row>
    <row r="681" spans="1:8" x14ac:dyDescent="0.2">
      <c r="A681">
        <v>1</v>
      </c>
      <c r="B681">
        <v>1</v>
      </c>
      <c r="C681" t="s">
        <v>8</v>
      </c>
      <c r="D681">
        <v>36</v>
      </c>
      <c r="E681">
        <v>0</v>
      </c>
      <c r="F681">
        <v>1</v>
      </c>
      <c r="G681" s="1">
        <v>512.32920000000001</v>
      </c>
      <c r="H681" t="s">
        <v>11</v>
      </c>
    </row>
    <row r="682" spans="1:8" hidden="1" x14ac:dyDescent="0.2">
      <c r="A682">
        <v>0</v>
      </c>
      <c r="B682">
        <v>3</v>
      </c>
      <c r="C682" t="s">
        <v>10</v>
      </c>
      <c r="E682">
        <v>0</v>
      </c>
      <c r="F682">
        <v>0</v>
      </c>
      <c r="G682" s="1">
        <v>8.1374999999999993</v>
      </c>
      <c r="H682" t="s">
        <v>12</v>
      </c>
    </row>
    <row r="683" spans="1:8" x14ac:dyDescent="0.2">
      <c r="A683">
        <v>1</v>
      </c>
      <c r="B683">
        <v>1</v>
      </c>
      <c r="C683" t="s">
        <v>8</v>
      </c>
      <c r="D683">
        <v>27</v>
      </c>
      <c r="E683">
        <v>0</v>
      </c>
      <c r="F683">
        <v>0</v>
      </c>
      <c r="G683" s="1">
        <v>76.729200000000006</v>
      </c>
      <c r="H683" t="s">
        <v>11</v>
      </c>
    </row>
    <row r="684" spans="1:8" x14ac:dyDescent="0.2">
      <c r="A684">
        <v>0</v>
      </c>
      <c r="B684">
        <v>3</v>
      </c>
      <c r="C684" t="s">
        <v>8</v>
      </c>
      <c r="D684">
        <v>20</v>
      </c>
      <c r="E684">
        <v>0</v>
      </c>
      <c r="F684">
        <v>0</v>
      </c>
      <c r="G684" s="1">
        <v>9.2249999999999996</v>
      </c>
      <c r="H684" t="s">
        <v>9</v>
      </c>
    </row>
    <row r="685" spans="1:8" x14ac:dyDescent="0.2">
      <c r="A685">
        <v>0</v>
      </c>
      <c r="B685">
        <v>3</v>
      </c>
      <c r="C685" t="s">
        <v>8</v>
      </c>
      <c r="D685">
        <v>14</v>
      </c>
      <c r="E685">
        <v>5</v>
      </c>
      <c r="F685">
        <v>2</v>
      </c>
      <c r="G685" s="1">
        <v>46.9</v>
      </c>
      <c r="H685" t="s">
        <v>9</v>
      </c>
    </row>
    <row r="686" spans="1:8" x14ac:dyDescent="0.2">
      <c r="A686">
        <v>0</v>
      </c>
      <c r="B686">
        <v>2</v>
      </c>
      <c r="C686" t="s">
        <v>8</v>
      </c>
      <c r="D686">
        <v>60</v>
      </c>
      <c r="E686">
        <v>1</v>
      </c>
      <c r="F686">
        <v>1</v>
      </c>
      <c r="G686" s="1">
        <v>39</v>
      </c>
      <c r="H686" t="s">
        <v>9</v>
      </c>
    </row>
    <row r="687" spans="1:8" x14ac:dyDescent="0.2">
      <c r="A687">
        <v>0</v>
      </c>
      <c r="B687">
        <v>2</v>
      </c>
      <c r="C687" t="s">
        <v>8</v>
      </c>
      <c r="D687">
        <v>25</v>
      </c>
      <c r="E687">
        <v>1</v>
      </c>
      <c r="F687">
        <v>2</v>
      </c>
      <c r="G687" s="1">
        <v>41.5792</v>
      </c>
      <c r="H687" t="s">
        <v>11</v>
      </c>
    </row>
    <row r="688" spans="1:8" x14ac:dyDescent="0.2">
      <c r="A688">
        <v>0</v>
      </c>
      <c r="B688">
        <v>3</v>
      </c>
      <c r="C688" t="s">
        <v>8</v>
      </c>
      <c r="D688">
        <v>14</v>
      </c>
      <c r="E688">
        <v>4</v>
      </c>
      <c r="F688">
        <v>1</v>
      </c>
      <c r="G688" s="1">
        <v>39.6875</v>
      </c>
      <c r="H688" t="s">
        <v>9</v>
      </c>
    </row>
    <row r="689" spans="1:8" x14ac:dyDescent="0.2">
      <c r="A689">
        <v>0</v>
      </c>
      <c r="B689">
        <v>3</v>
      </c>
      <c r="C689" t="s">
        <v>8</v>
      </c>
      <c r="D689">
        <v>19</v>
      </c>
      <c r="E689">
        <v>0</v>
      </c>
      <c r="F689">
        <v>0</v>
      </c>
      <c r="G689" s="1">
        <v>10.1708</v>
      </c>
      <c r="H689" t="s">
        <v>9</v>
      </c>
    </row>
    <row r="690" spans="1:8" x14ac:dyDescent="0.2">
      <c r="A690">
        <v>0</v>
      </c>
      <c r="B690">
        <v>3</v>
      </c>
      <c r="C690" t="s">
        <v>8</v>
      </c>
      <c r="D690">
        <v>18</v>
      </c>
      <c r="E690">
        <v>0</v>
      </c>
      <c r="F690">
        <v>0</v>
      </c>
      <c r="G690" s="1">
        <v>7.7957999999999998</v>
      </c>
      <c r="H690" t="s">
        <v>9</v>
      </c>
    </row>
    <row r="691" spans="1:8" x14ac:dyDescent="0.2">
      <c r="A691">
        <v>1</v>
      </c>
      <c r="B691">
        <v>1</v>
      </c>
      <c r="C691" t="s">
        <v>10</v>
      </c>
      <c r="D691">
        <v>15</v>
      </c>
      <c r="E691">
        <v>0</v>
      </c>
      <c r="F691">
        <v>1</v>
      </c>
      <c r="G691" s="1">
        <v>211.33750000000001</v>
      </c>
      <c r="H691" t="s">
        <v>9</v>
      </c>
    </row>
    <row r="692" spans="1:8" x14ac:dyDescent="0.2">
      <c r="A692">
        <v>1</v>
      </c>
      <c r="B692">
        <v>1</v>
      </c>
      <c r="C692" t="s">
        <v>8</v>
      </c>
      <c r="D692">
        <v>31</v>
      </c>
      <c r="E692">
        <v>1</v>
      </c>
      <c r="F692">
        <v>0</v>
      </c>
      <c r="G692" s="1">
        <v>57</v>
      </c>
      <c r="H692" t="s">
        <v>9</v>
      </c>
    </row>
    <row r="693" spans="1:8" x14ac:dyDescent="0.2">
      <c r="A693">
        <v>1</v>
      </c>
      <c r="B693">
        <v>3</v>
      </c>
      <c r="C693" t="s">
        <v>10</v>
      </c>
      <c r="D693">
        <v>4</v>
      </c>
      <c r="E693">
        <v>0</v>
      </c>
      <c r="F693">
        <v>1</v>
      </c>
      <c r="G693" s="1">
        <v>13.416700000000001</v>
      </c>
      <c r="H693" t="s">
        <v>11</v>
      </c>
    </row>
    <row r="694" spans="1:8" hidden="1" x14ac:dyDescent="0.2">
      <c r="A694">
        <v>1</v>
      </c>
      <c r="B694">
        <v>3</v>
      </c>
      <c r="C694" t="s">
        <v>8</v>
      </c>
      <c r="E694">
        <v>0</v>
      </c>
      <c r="F694">
        <v>0</v>
      </c>
      <c r="G694" s="1">
        <v>56.495800000000003</v>
      </c>
      <c r="H694" t="s">
        <v>9</v>
      </c>
    </row>
    <row r="695" spans="1:8" x14ac:dyDescent="0.2">
      <c r="A695">
        <v>0</v>
      </c>
      <c r="B695">
        <v>3</v>
      </c>
      <c r="C695" t="s">
        <v>8</v>
      </c>
      <c r="D695">
        <v>25</v>
      </c>
      <c r="E695">
        <v>0</v>
      </c>
      <c r="F695">
        <v>0</v>
      </c>
      <c r="G695" s="1">
        <v>7.2249999999999996</v>
      </c>
      <c r="H695" t="s">
        <v>11</v>
      </c>
    </row>
    <row r="696" spans="1:8" x14ac:dyDescent="0.2">
      <c r="A696">
        <v>0</v>
      </c>
      <c r="B696">
        <v>1</v>
      </c>
      <c r="C696" t="s">
        <v>8</v>
      </c>
      <c r="D696">
        <v>60</v>
      </c>
      <c r="E696">
        <v>0</v>
      </c>
      <c r="F696">
        <v>0</v>
      </c>
      <c r="G696" s="1">
        <v>26.55</v>
      </c>
      <c r="H696" t="s">
        <v>9</v>
      </c>
    </row>
    <row r="697" spans="1:8" x14ac:dyDescent="0.2">
      <c r="A697">
        <v>0</v>
      </c>
      <c r="B697">
        <v>2</v>
      </c>
      <c r="C697" t="s">
        <v>8</v>
      </c>
      <c r="D697">
        <v>52</v>
      </c>
      <c r="E697">
        <v>0</v>
      </c>
      <c r="F697">
        <v>0</v>
      </c>
      <c r="G697" s="1">
        <v>13.5</v>
      </c>
      <c r="H697" t="s">
        <v>9</v>
      </c>
    </row>
    <row r="698" spans="1:8" x14ac:dyDescent="0.2">
      <c r="A698">
        <v>0</v>
      </c>
      <c r="B698">
        <v>3</v>
      </c>
      <c r="C698" t="s">
        <v>8</v>
      </c>
      <c r="D698">
        <v>44</v>
      </c>
      <c r="E698">
        <v>0</v>
      </c>
      <c r="F698">
        <v>0</v>
      </c>
      <c r="G698" s="1">
        <v>8.0500000000000007</v>
      </c>
      <c r="H698" t="s">
        <v>9</v>
      </c>
    </row>
    <row r="699" spans="1:8" hidden="1" x14ac:dyDescent="0.2">
      <c r="A699">
        <v>1</v>
      </c>
      <c r="B699">
        <v>3</v>
      </c>
      <c r="C699" t="s">
        <v>10</v>
      </c>
      <c r="E699">
        <v>0</v>
      </c>
      <c r="F699">
        <v>0</v>
      </c>
      <c r="G699" s="1">
        <v>7.7332999999999998</v>
      </c>
      <c r="H699" t="s">
        <v>12</v>
      </c>
    </row>
    <row r="700" spans="1:8" x14ac:dyDescent="0.2">
      <c r="A700">
        <v>0</v>
      </c>
      <c r="B700">
        <v>1</v>
      </c>
      <c r="C700" t="s">
        <v>8</v>
      </c>
      <c r="D700">
        <v>49</v>
      </c>
      <c r="E700">
        <v>1</v>
      </c>
      <c r="F700">
        <v>1</v>
      </c>
      <c r="G700" s="1">
        <v>110.88330000000001</v>
      </c>
      <c r="H700" t="s">
        <v>11</v>
      </c>
    </row>
    <row r="701" spans="1:8" x14ac:dyDescent="0.2">
      <c r="A701">
        <v>0</v>
      </c>
      <c r="B701">
        <v>3</v>
      </c>
      <c r="C701" t="s">
        <v>8</v>
      </c>
      <c r="D701">
        <v>42</v>
      </c>
      <c r="E701">
        <v>0</v>
      </c>
      <c r="F701">
        <v>0</v>
      </c>
      <c r="G701" s="1">
        <v>7.65</v>
      </c>
      <c r="H701" t="s">
        <v>9</v>
      </c>
    </row>
    <row r="702" spans="1:8" x14ac:dyDescent="0.2">
      <c r="A702">
        <v>1</v>
      </c>
      <c r="B702">
        <v>1</v>
      </c>
      <c r="C702" t="s">
        <v>10</v>
      </c>
      <c r="D702">
        <v>18</v>
      </c>
      <c r="E702">
        <v>1</v>
      </c>
      <c r="F702">
        <v>0</v>
      </c>
      <c r="G702" s="1">
        <v>227.52500000000001</v>
      </c>
      <c r="H702" t="s">
        <v>11</v>
      </c>
    </row>
    <row r="703" spans="1:8" x14ac:dyDescent="0.2">
      <c r="A703">
        <v>1</v>
      </c>
      <c r="B703">
        <v>1</v>
      </c>
      <c r="C703" t="s">
        <v>8</v>
      </c>
      <c r="D703">
        <v>35</v>
      </c>
      <c r="E703">
        <v>0</v>
      </c>
      <c r="F703">
        <v>0</v>
      </c>
      <c r="G703" s="1">
        <v>26.287500000000001</v>
      </c>
      <c r="H703" t="s">
        <v>9</v>
      </c>
    </row>
    <row r="704" spans="1:8" x14ac:dyDescent="0.2">
      <c r="A704">
        <v>0</v>
      </c>
      <c r="B704">
        <v>3</v>
      </c>
      <c r="C704" t="s">
        <v>10</v>
      </c>
      <c r="D704">
        <v>18</v>
      </c>
      <c r="E704">
        <v>0</v>
      </c>
      <c r="F704">
        <v>1</v>
      </c>
      <c r="G704" s="1">
        <v>14.4542</v>
      </c>
      <c r="H704" t="s">
        <v>11</v>
      </c>
    </row>
    <row r="705" spans="1:8" x14ac:dyDescent="0.2">
      <c r="A705">
        <v>0</v>
      </c>
      <c r="B705">
        <v>3</v>
      </c>
      <c r="C705" t="s">
        <v>8</v>
      </c>
      <c r="D705">
        <v>25</v>
      </c>
      <c r="E705">
        <v>0</v>
      </c>
      <c r="F705">
        <v>0</v>
      </c>
      <c r="G705" s="1">
        <v>7.7416999999999998</v>
      </c>
      <c r="H705" t="s">
        <v>12</v>
      </c>
    </row>
    <row r="706" spans="1:8" x14ac:dyDescent="0.2">
      <c r="A706">
        <v>0</v>
      </c>
      <c r="B706">
        <v>3</v>
      </c>
      <c r="C706" t="s">
        <v>8</v>
      </c>
      <c r="D706">
        <v>26</v>
      </c>
      <c r="E706">
        <v>1</v>
      </c>
      <c r="F706">
        <v>0</v>
      </c>
      <c r="G706" s="1">
        <v>7.8541999999999996</v>
      </c>
      <c r="H706" t="s">
        <v>9</v>
      </c>
    </row>
    <row r="707" spans="1:8" x14ac:dyDescent="0.2">
      <c r="A707">
        <v>0</v>
      </c>
      <c r="B707">
        <v>2</v>
      </c>
      <c r="C707" t="s">
        <v>8</v>
      </c>
      <c r="D707">
        <v>39</v>
      </c>
      <c r="E707">
        <v>0</v>
      </c>
      <c r="F707">
        <v>0</v>
      </c>
      <c r="G707" s="1">
        <v>26</v>
      </c>
      <c r="H707" t="s">
        <v>9</v>
      </c>
    </row>
    <row r="708" spans="1:8" x14ac:dyDescent="0.2">
      <c r="A708">
        <v>1</v>
      </c>
      <c r="B708">
        <v>2</v>
      </c>
      <c r="C708" t="s">
        <v>10</v>
      </c>
      <c r="D708">
        <v>45</v>
      </c>
      <c r="E708">
        <v>0</v>
      </c>
      <c r="F708">
        <v>0</v>
      </c>
      <c r="G708" s="1">
        <v>13.5</v>
      </c>
      <c r="H708" t="s">
        <v>9</v>
      </c>
    </row>
    <row r="709" spans="1:8" x14ac:dyDescent="0.2">
      <c r="A709">
        <v>1</v>
      </c>
      <c r="B709">
        <v>1</v>
      </c>
      <c r="C709" t="s">
        <v>8</v>
      </c>
      <c r="D709">
        <v>42</v>
      </c>
      <c r="E709">
        <v>0</v>
      </c>
      <c r="F709">
        <v>0</v>
      </c>
      <c r="G709" s="1">
        <v>26.287500000000001</v>
      </c>
      <c r="H709" t="s">
        <v>9</v>
      </c>
    </row>
    <row r="710" spans="1:8" x14ac:dyDescent="0.2">
      <c r="A710">
        <v>1</v>
      </c>
      <c r="B710">
        <v>1</v>
      </c>
      <c r="C710" t="s">
        <v>10</v>
      </c>
      <c r="D710">
        <v>22</v>
      </c>
      <c r="E710">
        <v>0</v>
      </c>
      <c r="F710">
        <v>0</v>
      </c>
      <c r="G710" s="1">
        <v>151.55000000000001</v>
      </c>
      <c r="H710" t="s">
        <v>9</v>
      </c>
    </row>
    <row r="711" spans="1:8" hidden="1" x14ac:dyDescent="0.2">
      <c r="A711">
        <v>1</v>
      </c>
      <c r="B711">
        <v>3</v>
      </c>
      <c r="C711" t="s">
        <v>8</v>
      </c>
      <c r="E711">
        <v>1</v>
      </c>
      <c r="F711">
        <v>1</v>
      </c>
      <c r="G711" s="1">
        <v>15.245799999999999</v>
      </c>
      <c r="H711" t="s">
        <v>11</v>
      </c>
    </row>
    <row r="712" spans="1:8" x14ac:dyDescent="0.2">
      <c r="A712">
        <v>1</v>
      </c>
      <c r="B712">
        <v>1</v>
      </c>
      <c r="C712" t="s">
        <v>10</v>
      </c>
      <c r="D712">
        <v>24</v>
      </c>
      <c r="E712">
        <v>0</v>
      </c>
      <c r="F712">
        <v>0</v>
      </c>
      <c r="G712" s="1">
        <v>49.504199999999997</v>
      </c>
      <c r="H712" t="s">
        <v>11</v>
      </c>
    </row>
    <row r="713" spans="1:8" hidden="1" x14ac:dyDescent="0.2">
      <c r="A713">
        <v>0</v>
      </c>
      <c r="B713">
        <v>1</v>
      </c>
      <c r="C713" t="s">
        <v>8</v>
      </c>
      <c r="E713">
        <v>0</v>
      </c>
      <c r="F713">
        <v>0</v>
      </c>
      <c r="G713" s="1">
        <v>26.55</v>
      </c>
      <c r="H713" t="s">
        <v>9</v>
      </c>
    </row>
    <row r="714" spans="1:8" x14ac:dyDescent="0.2">
      <c r="A714">
        <v>1</v>
      </c>
      <c r="B714">
        <v>1</v>
      </c>
      <c r="C714" t="s">
        <v>8</v>
      </c>
      <c r="D714">
        <v>48</v>
      </c>
      <c r="E714">
        <v>1</v>
      </c>
      <c r="F714">
        <v>0</v>
      </c>
      <c r="G714" s="1">
        <v>52</v>
      </c>
      <c r="H714" t="s">
        <v>9</v>
      </c>
    </row>
    <row r="715" spans="1:8" x14ac:dyDescent="0.2">
      <c r="A715">
        <v>0</v>
      </c>
      <c r="B715">
        <v>3</v>
      </c>
      <c r="C715" t="s">
        <v>8</v>
      </c>
      <c r="D715">
        <v>29</v>
      </c>
      <c r="E715">
        <v>0</v>
      </c>
      <c r="F715">
        <v>0</v>
      </c>
      <c r="G715" s="1">
        <v>9.4832999999999998</v>
      </c>
      <c r="H715" t="s">
        <v>9</v>
      </c>
    </row>
    <row r="716" spans="1:8" x14ac:dyDescent="0.2">
      <c r="A716">
        <v>0</v>
      </c>
      <c r="B716">
        <v>2</v>
      </c>
      <c r="C716" t="s">
        <v>8</v>
      </c>
      <c r="D716">
        <v>52</v>
      </c>
      <c r="E716">
        <v>0</v>
      </c>
      <c r="F716">
        <v>0</v>
      </c>
      <c r="G716" s="1">
        <v>13</v>
      </c>
      <c r="H716" t="s">
        <v>9</v>
      </c>
    </row>
    <row r="717" spans="1:8" x14ac:dyDescent="0.2">
      <c r="A717">
        <v>0</v>
      </c>
      <c r="B717">
        <v>3</v>
      </c>
      <c r="C717" t="s">
        <v>8</v>
      </c>
      <c r="D717">
        <v>19</v>
      </c>
      <c r="E717">
        <v>0</v>
      </c>
      <c r="F717">
        <v>0</v>
      </c>
      <c r="G717" s="1">
        <v>7.65</v>
      </c>
      <c r="H717" t="s">
        <v>9</v>
      </c>
    </row>
    <row r="718" spans="1:8" x14ac:dyDescent="0.2">
      <c r="A718">
        <v>1</v>
      </c>
      <c r="B718">
        <v>1</v>
      </c>
      <c r="C718" t="s">
        <v>10</v>
      </c>
      <c r="D718">
        <v>38</v>
      </c>
      <c r="E718">
        <v>0</v>
      </c>
      <c r="F718">
        <v>0</v>
      </c>
      <c r="G718" s="1">
        <v>227.52500000000001</v>
      </c>
      <c r="H718" t="s">
        <v>11</v>
      </c>
    </row>
    <row r="719" spans="1:8" x14ac:dyDescent="0.2">
      <c r="A719">
        <v>1</v>
      </c>
      <c r="B719">
        <v>2</v>
      </c>
      <c r="C719" t="s">
        <v>10</v>
      </c>
      <c r="D719">
        <v>27</v>
      </c>
      <c r="E719">
        <v>0</v>
      </c>
      <c r="F719">
        <v>0</v>
      </c>
      <c r="G719" s="1">
        <v>10.5</v>
      </c>
      <c r="H719" t="s">
        <v>9</v>
      </c>
    </row>
    <row r="720" spans="1:8" hidden="1" x14ac:dyDescent="0.2">
      <c r="A720">
        <v>0</v>
      </c>
      <c r="B720">
        <v>3</v>
      </c>
      <c r="C720" t="s">
        <v>8</v>
      </c>
      <c r="E720">
        <v>0</v>
      </c>
      <c r="F720">
        <v>0</v>
      </c>
      <c r="G720" s="1">
        <v>15.5</v>
      </c>
      <c r="H720" t="s">
        <v>12</v>
      </c>
    </row>
    <row r="721" spans="1:8" x14ac:dyDescent="0.2">
      <c r="A721">
        <v>0</v>
      </c>
      <c r="B721">
        <v>3</v>
      </c>
      <c r="C721" t="s">
        <v>8</v>
      </c>
      <c r="D721">
        <v>33</v>
      </c>
      <c r="E721">
        <v>0</v>
      </c>
      <c r="F721">
        <v>0</v>
      </c>
      <c r="G721" s="1">
        <v>7.7750000000000004</v>
      </c>
      <c r="H721" t="s">
        <v>9</v>
      </c>
    </row>
    <row r="722" spans="1:8" x14ac:dyDescent="0.2">
      <c r="A722">
        <v>1</v>
      </c>
      <c r="B722">
        <v>2</v>
      </c>
      <c r="C722" t="s">
        <v>10</v>
      </c>
      <c r="D722">
        <v>6</v>
      </c>
      <c r="E722">
        <v>0</v>
      </c>
      <c r="F722">
        <v>1</v>
      </c>
      <c r="G722" s="1">
        <v>33</v>
      </c>
      <c r="H722" t="s">
        <v>9</v>
      </c>
    </row>
    <row r="723" spans="1:8" x14ac:dyDescent="0.2">
      <c r="A723">
        <v>0</v>
      </c>
      <c r="B723">
        <v>3</v>
      </c>
      <c r="C723" t="s">
        <v>8</v>
      </c>
      <c r="D723">
        <v>17</v>
      </c>
      <c r="E723">
        <v>1</v>
      </c>
      <c r="F723">
        <v>0</v>
      </c>
      <c r="G723" s="1">
        <v>7.0541999999999998</v>
      </c>
      <c r="H723" t="s">
        <v>9</v>
      </c>
    </row>
    <row r="724" spans="1:8" x14ac:dyDescent="0.2">
      <c r="A724">
        <v>0</v>
      </c>
      <c r="B724">
        <v>2</v>
      </c>
      <c r="C724" t="s">
        <v>8</v>
      </c>
      <c r="D724">
        <v>34</v>
      </c>
      <c r="E724">
        <v>0</v>
      </c>
      <c r="F724">
        <v>0</v>
      </c>
      <c r="G724" s="1">
        <v>13</v>
      </c>
      <c r="H724" t="s">
        <v>9</v>
      </c>
    </row>
    <row r="725" spans="1:8" x14ac:dyDescent="0.2">
      <c r="A725">
        <v>0</v>
      </c>
      <c r="B725">
        <v>2</v>
      </c>
      <c r="C725" t="s">
        <v>8</v>
      </c>
      <c r="D725">
        <v>50</v>
      </c>
      <c r="E725">
        <v>0</v>
      </c>
      <c r="F725">
        <v>0</v>
      </c>
      <c r="G725" s="1">
        <v>13</v>
      </c>
      <c r="H725" t="s">
        <v>9</v>
      </c>
    </row>
    <row r="726" spans="1:8" x14ac:dyDescent="0.2">
      <c r="A726">
        <v>1</v>
      </c>
      <c r="B726">
        <v>1</v>
      </c>
      <c r="C726" t="s">
        <v>8</v>
      </c>
      <c r="D726">
        <v>27</v>
      </c>
      <c r="E726">
        <v>1</v>
      </c>
      <c r="F726">
        <v>0</v>
      </c>
      <c r="G726" s="1">
        <v>53.1</v>
      </c>
      <c r="H726" t="s">
        <v>9</v>
      </c>
    </row>
    <row r="727" spans="1:8" x14ac:dyDescent="0.2">
      <c r="A727">
        <v>0</v>
      </c>
      <c r="B727">
        <v>3</v>
      </c>
      <c r="C727" t="s">
        <v>8</v>
      </c>
      <c r="D727">
        <v>20</v>
      </c>
      <c r="E727">
        <v>0</v>
      </c>
      <c r="F727">
        <v>0</v>
      </c>
      <c r="G727" s="1">
        <v>8.6624999999999996</v>
      </c>
      <c r="H727" t="s">
        <v>9</v>
      </c>
    </row>
    <row r="728" spans="1:8" x14ac:dyDescent="0.2">
      <c r="A728">
        <v>1</v>
      </c>
      <c r="B728">
        <v>2</v>
      </c>
      <c r="C728" t="s">
        <v>10</v>
      </c>
      <c r="D728">
        <v>30</v>
      </c>
      <c r="E728">
        <v>3</v>
      </c>
      <c r="F728">
        <v>0</v>
      </c>
      <c r="G728" s="1">
        <v>21</v>
      </c>
      <c r="H728" t="s">
        <v>9</v>
      </c>
    </row>
    <row r="729" spans="1:8" hidden="1" x14ac:dyDescent="0.2">
      <c r="A729">
        <v>1</v>
      </c>
      <c r="B729">
        <v>3</v>
      </c>
      <c r="C729" t="s">
        <v>10</v>
      </c>
      <c r="E729">
        <v>0</v>
      </c>
      <c r="F729">
        <v>0</v>
      </c>
      <c r="G729" s="1">
        <v>7.7374999999999998</v>
      </c>
      <c r="H729" t="s">
        <v>12</v>
      </c>
    </row>
    <row r="730" spans="1:8" x14ac:dyDescent="0.2">
      <c r="A730">
        <v>0</v>
      </c>
      <c r="B730">
        <v>2</v>
      </c>
      <c r="C730" t="s">
        <v>8</v>
      </c>
      <c r="D730">
        <v>25</v>
      </c>
      <c r="E730">
        <v>1</v>
      </c>
      <c r="F730">
        <v>0</v>
      </c>
      <c r="G730" s="1">
        <v>26</v>
      </c>
      <c r="H730" t="s">
        <v>9</v>
      </c>
    </row>
    <row r="731" spans="1:8" x14ac:dyDescent="0.2">
      <c r="A731">
        <v>0</v>
      </c>
      <c r="B731">
        <v>3</v>
      </c>
      <c r="C731" t="s">
        <v>10</v>
      </c>
      <c r="D731">
        <v>25</v>
      </c>
      <c r="E731">
        <v>1</v>
      </c>
      <c r="F731">
        <v>0</v>
      </c>
      <c r="G731" s="1">
        <v>7.9249999999999998</v>
      </c>
      <c r="H731" t="s">
        <v>9</v>
      </c>
    </row>
    <row r="732" spans="1:8" x14ac:dyDescent="0.2">
      <c r="A732">
        <v>1</v>
      </c>
      <c r="B732">
        <v>1</v>
      </c>
      <c r="C732" t="s">
        <v>10</v>
      </c>
      <c r="D732">
        <v>29</v>
      </c>
      <c r="E732">
        <v>0</v>
      </c>
      <c r="F732">
        <v>0</v>
      </c>
      <c r="G732" s="1">
        <v>211.33750000000001</v>
      </c>
      <c r="H732" t="s">
        <v>9</v>
      </c>
    </row>
    <row r="733" spans="1:8" x14ac:dyDescent="0.2">
      <c r="A733">
        <v>0</v>
      </c>
      <c r="B733">
        <v>3</v>
      </c>
      <c r="C733" t="s">
        <v>8</v>
      </c>
      <c r="D733">
        <v>11</v>
      </c>
      <c r="E733">
        <v>0</v>
      </c>
      <c r="F733">
        <v>0</v>
      </c>
      <c r="G733" s="1">
        <v>18.787500000000001</v>
      </c>
      <c r="H733" t="s">
        <v>11</v>
      </c>
    </row>
    <row r="734" spans="1:8" hidden="1" x14ac:dyDescent="0.2">
      <c r="A734">
        <v>0</v>
      </c>
      <c r="B734">
        <v>2</v>
      </c>
      <c r="C734" t="s">
        <v>8</v>
      </c>
      <c r="E734">
        <v>0</v>
      </c>
      <c r="F734">
        <v>0</v>
      </c>
      <c r="G734" s="1">
        <v>0</v>
      </c>
      <c r="H734" t="s">
        <v>9</v>
      </c>
    </row>
    <row r="735" spans="1:8" x14ac:dyDescent="0.2">
      <c r="A735">
        <v>0</v>
      </c>
      <c r="B735">
        <v>2</v>
      </c>
      <c r="C735" t="s">
        <v>8</v>
      </c>
      <c r="D735">
        <v>23</v>
      </c>
      <c r="E735">
        <v>0</v>
      </c>
      <c r="F735">
        <v>0</v>
      </c>
      <c r="G735" s="1">
        <v>13</v>
      </c>
      <c r="H735" t="s">
        <v>9</v>
      </c>
    </row>
    <row r="736" spans="1:8" x14ac:dyDescent="0.2">
      <c r="A736">
        <v>0</v>
      </c>
      <c r="B736">
        <v>2</v>
      </c>
      <c r="C736" t="s">
        <v>8</v>
      </c>
      <c r="D736">
        <v>23</v>
      </c>
      <c r="E736">
        <v>0</v>
      </c>
      <c r="F736">
        <v>0</v>
      </c>
      <c r="G736" s="1">
        <v>13</v>
      </c>
      <c r="H736" t="s">
        <v>9</v>
      </c>
    </row>
    <row r="737" spans="1:8" x14ac:dyDescent="0.2">
      <c r="A737">
        <v>0</v>
      </c>
      <c r="B737">
        <v>3</v>
      </c>
      <c r="C737" t="s">
        <v>8</v>
      </c>
      <c r="D737">
        <v>28.5</v>
      </c>
      <c r="E737">
        <v>0</v>
      </c>
      <c r="F737">
        <v>0</v>
      </c>
      <c r="G737" s="1">
        <v>16.100000000000001</v>
      </c>
      <c r="H737" t="s">
        <v>9</v>
      </c>
    </row>
    <row r="738" spans="1:8" x14ac:dyDescent="0.2">
      <c r="A738">
        <v>0</v>
      </c>
      <c r="B738">
        <v>3</v>
      </c>
      <c r="C738" t="s">
        <v>10</v>
      </c>
      <c r="D738">
        <v>48</v>
      </c>
      <c r="E738">
        <v>1</v>
      </c>
      <c r="F738">
        <v>3</v>
      </c>
      <c r="G738" s="1">
        <v>34.375</v>
      </c>
      <c r="H738" t="s">
        <v>9</v>
      </c>
    </row>
    <row r="739" spans="1:8" x14ac:dyDescent="0.2">
      <c r="A739">
        <v>1</v>
      </c>
      <c r="B739">
        <v>1</v>
      </c>
      <c r="C739" t="s">
        <v>8</v>
      </c>
      <c r="D739">
        <v>35</v>
      </c>
      <c r="E739">
        <v>0</v>
      </c>
      <c r="F739">
        <v>0</v>
      </c>
      <c r="G739" s="1">
        <v>512.32920000000001</v>
      </c>
      <c r="H739" t="s">
        <v>11</v>
      </c>
    </row>
    <row r="740" spans="1:8" hidden="1" x14ac:dyDescent="0.2">
      <c r="A740">
        <v>0</v>
      </c>
      <c r="B740">
        <v>3</v>
      </c>
      <c r="C740" t="s">
        <v>8</v>
      </c>
      <c r="E740">
        <v>0</v>
      </c>
      <c r="F740">
        <v>0</v>
      </c>
      <c r="G740" s="1">
        <v>7.8958000000000004</v>
      </c>
      <c r="H740" t="s">
        <v>9</v>
      </c>
    </row>
    <row r="741" spans="1:8" hidden="1" x14ac:dyDescent="0.2">
      <c r="A741">
        <v>0</v>
      </c>
      <c r="B741">
        <v>3</v>
      </c>
      <c r="C741" t="s">
        <v>8</v>
      </c>
      <c r="E741">
        <v>0</v>
      </c>
      <c r="F741">
        <v>0</v>
      </c>
      <c r="G741" s="1">
        <v>7.8958000000000004</v>
      </c>
      <c r="H741" t="s">
        <v>9</v>
      </c>
    </row>
    <row r="742" spans="1:8" hidden="1" x14ac:dyDescent="0.2">
      <c r="A742">
        <v>1</v>
      </c>
      <c r="B742">
        <v>1</v>
      </c>
      <c r="C742" t="s">
        <v>8</v>
      </c>
      <c r="E742">
        <v>0</v>
      </c>
      <c r="F742">
        <v>0</v>
      </c>
      <c r="G742" s="1">
        <v>30</v>
      </c>
      <c r="H742" t="s">
        <v>9</v>
      </c>
    </row>
    <row r="743" spans="1:8" x14ac:dyDescent="0.2">
      <c r="A743">
        <v>0</v>
      </c>
      <c r="B743">
        <v>1</v>
      </c>
      <c r="C743" t="s">
        <v>8</v>
      </c>
      <c r="D743">
        <v>36</v>
      </c>
      <c r="E743">
        <v>1</v>
      </c>
      <c r="F743">
        <v>0</v>
      </c>
      <c r="G743" s="1">
        <v>78.849999999999994</v>
      </c>
      <c r="H743" t="s">
        <v>9</v>
      </c>
    </row>
    <row r="744" spans="1:8" x14ac:dyDescent="0.2">
      <c r="A744">
        <v>1</v>
      </c>
      <c r="B744">
        <v>1</v>
      </c>
      <c r="C744" t="s">
        <v>10</v>
      </c>
      <c r="D744">
        <v>21</v>
      </c>
      <c r="E744">
        <v>2</v>
      </c>
      <c r="F744">
        <v>2</v>
      </c>
      <c r="G744" s="1">
        <v>262.375</v>
      </c>
      <c r="H744" t="s">
        <v>11</v>
      </c>
    </row>
    <row r="745" spans="1:8" x14ac:dyDescent="0.2">
      <c r="A745">
        <v>0</v>
      </c>
      <c r="B745">
        <v>3</v>
      </c>
      <c r="C745" t="s">
        <v>8</v>
      </c>
      <c r="D745">
        <v>24</v>
      </c>
      <c r="E745">
        <v>1</v>
      </c>
      <c r="F745">
        <v>0</v>
      </c>
      <c r="G745" s="1">
        <v>16.100000000000001</v>
      </c>
      <c r="H745" t="s">
        <v>9</v>
      </c>
    </row>
    <row r="746" spans="1:8" x14ac:dyDescent="0.2">
      <c r="A746">
        <v>1</v>
      </c>
      <c r="B746">
        <v>3</v>
      </c>
      <c r="C746" t="s">
        <v>8</v>
      </c>
      <c r="D746">
        <v>31</v>
      </c>
      <c r="E746">
        <v>0</v>
      </c>
      <c r="F746">
        <v>0</v>
      </c>
      <c r="G746" s="1">
        <v>7.9249999999999998</v>
      </c>
      <c r="H746" t="s">
        <v>9</v>
      </c>
    </row>
    <row r="747" spans="1:8" x14ac:dyDescent="0.2">
      <c r="A747">
        <v>0</v>
      </c>
      <c r="B747">
        <v>1</v>
      </c>
      <c r="C747" t="s">
        <v>8</v>
      </c>
      <c r="D747">
        <v>70</v>
      </c>
      <c r="E747">
        <v>1</v>
      </c>
      <c r="F747">
        <v>1</v>
      </c>
      <c r="G747" s="1">
        <v>71</v>
      </c>
      <c r="H747" t="s">
        <v>9</v>
      </c>
    </row>
    <row r="748" spans="1:8" x14ac:dyDescent="0.2">
      <c r="A748">
        <v>0</v>
      </c>
      <c r="B748">
        <v>3</v>
      </c>
      <c r="C748" t="s">
        <v>8</v>
      </c>
      <c r="D748">
        <v>16</v>
      </c>
      <c r="E748">
        <v>1</v>
      </c>
      <c r="F748">
        <v>1</v>
      </c>
      <c r="G748" s="1">
        <v>20.25</v>
      </c>
      <c r="H748" t="s">
        <v>9</v>
      </c>
    </row>
    <row r="749" spans="1:8" x14ac:dyDescent="0.2">
      <c r="A749">
        <v>1</v>
      </c>
      <c r="B749">
        <v>2</v>
      </c>
      <c r="C749" t="s">
        <v>10</v>
      </c>
      <c r="D749">
        <v>30</v>
      </c>
      <c r="E749">
        <v>0</v>
      </c>
      <c r="F749">
        <v>0</v>
      </c>
      <c r="G749" s="1">
        <v>13</v>
      </c>
      <c r="H749" t="s">
        <v>9</v>
      </c>
    </row>
    <row r="750" spans="1:8" x14ac:dyDescent="0.2">
      <c r="A750">
        <v>0</v>
      </c>
      <c r="B750">
        <v>1</v>
      </c>
      <c r="C750" t="s">
        <v>8</v>
      </c>
      <c r="D750">
        <v>19</v>
      </c>
      <c r="E750">
        <v>1</v>
      </c>
      <c r="F750">
        <v>0</v>
      </c>
      <c r="G750" s="1">
        <v>53.1</v>
      </c>
      <c r="H750" t="s">
        <v>9</v>
      </c>
    </row>
    <row r="751" spans="1:8" x14ac:dyDescent="0.2">
      <c r="A751">
        <v>0</v>
      </c>
      <c r="B751">
        <v>3</v>
      </c>
      <c r="C751" t="s">
        <v>8</v>
      </c>
      <c r="D751">
        <v>31</v>
      </c>
      <c r="E751">
        <v>0</v>
      </c>
      <c r="F751">
        <v>0</v>
      </c>
      <c r="G751" s="1">
        <v>7.75</v>
      </c>
      <c r="H751" t="s">
        <v>12</v>
      </c>
    </row>
    <row r="752" spans="1:8" x14ac:dyDescent="0.2">
      <c r="A752">
        <v>1</v>
      </c>
      <c r="B752">
        <v>2</v>
      </c>
      <c r="C752" t="s">
        <v>10</v>
      </c>
      <c r="D752">
        <v>4</v>
      </c>
      <c r="E752">
        <v>1</v>
      </c>
      <c r="F752">
        <v>1</v>
      </c>
      <c r="G752" s="1">
        <v>23</v>
      </c>
      <c r="H752" t="s">
        <v>9</v>
      </c>
    </row>
    <row r="753" spans="1:8" x14ac:dyDescent="0.2">
      <c r="A753">
        <v>1</v>
      </c>
      <c r="B753">
        <v>3</v>
      </c>
      <c r="C753" t="s">
        <v>8</v>
      </c>
      <c r="D753">
        <v>6</v>
      </c>
      <c r="E753">
        <v>0</v>
      </c>
      <c r="F753">
        <v>1</v>
      </c>
      <c r="G753" s="1">
        <v>12.475</v>
      </c>
      <c r="H753" t="s">
        <v>9</v>
      </c>
    </row>
    <row r="754" spans="1:8" x14ac:dyDescent="0.2">
      <c r="A754">
        <v>0</v>
      </c>
      <c r="B754">
        <v>3</v>
      </c>
      <c r="C754" t="s">
        <v>8</v>
      </c>
      <c r="D754">
        <v>33</v>
      </c>
      <c r="E754">
        <v>0</v>
      </c>
      <c r="F754">
        <v>0</v>
      </c>
      <c r="G754" s="1">
        <v>9.5</v>
      </c>
      <c r="H754" t="s">
        <v>9</v>
      </c>
    </row>
    <row r="755" spans="1:8" x14ac:dyDescent="0.2">
      <c r="A755">
        <v>0</v>
      </c>
      <c r="B755">
        <v>3</v>
      </c>
      <c r="C755" t="s">
        <v>8</v>
      </c>
      <c r="D755">
        <v>23</v>
      </c>
      <c r="E755">
        <v>0</v>
      </c>
      <c r="F755">
        <v>0</v>
      </c>
      <c r="G755" s="1">
        <v>7.8958000000000004</v>
      </c>
      <c r="H755" t="s">
        <v>9</v>
      </c>
    </row>
    <row r="756" spans="1:8" x14ac:dyDescent="0.2">
      <c r="A756">
        <v>1</v>
      </c>
      <c r="B756">
        <v>2</v>
      </c>
      <c r="C756" t="s">
        <v>10</v>
      </c>
      <c r="D756">
        <v>48</v>
      </c>
      <c r="E756">
        <v>1</v>
      </c>
      <c r="F756">
        <v>2</v>
      </c>
      <c r="G756" s="1">
        <v>65</v>
      </c>
      <c r="H756" t="s">
        <v>9</v>
      </c>
    </row>
    <row r="757" spans="1:8" x14ac:dyDescent="0.2">
      <c r="A757">
        <v>1</v>
      </c>
      <c r="B757">
        <v>2</v>
      </c>
      <c r="C757" t="s">
        <v>8</v>
      </c>
      <c r="D757">
        <v>0.67</v>
      </c>
      <c r="E757">
        <v>1</v>
      </c>
      <c r="F757">
        <v>1</v>
      </c>
      <c r="G757" s="1">
        <v>14.5</v>
      </c>
      <c r="H757" t="s">
        <v>9</v>
      </c>
    </row>
    <row r="758" spans="1:8" x14ac:dyDescent="0.2">
      <c r="A758">
        <v>0</v>
      </c>
      <c r="B758">
        <v>3</v>
      </c>
      <c r="C758" t="s">
        <v>8</v>
      </c>
      <c r="D758">
        <v>28</v>
      </c>
      <c r="E758">
        <v>0</v>
      </c>
      <c r="F758">
        <v>0</v>
      </c>
      <c r="G758" s="1">
        <v>7.7957999999999998</v>
      </c>
      <c r="H758" t="s">
        <v>9</v>
      </c>
    </row>
    <row r="759" spans="1:8" x14ac:dyDescent="0.2">
      <c r="A759">
        <v>0</v>
      </c>
      <c r="B759">
        <v>2</v>
      </c>
      <c r="C759" t="s">
        <v>8</v>
      </c>
      <c r="D759">
        <v>18</v>
      </c>
      <c r="E759">
        <v>0</v>
      </c>
      <c r="F759">
        <v>0</v>
      </c>
      <c r="G759" s="1">
        <v>11.5</v>
      </c>
      <c r="H759" t="s">
        <v>9</v>
      </c>
    </row>
    <row r="760" spans="1:8" x14ac:dyDescent="0.2">
      <c r="A760">
        <v>0</v>
      </c>
      <c r="B760">
        <v>3</v>
      </c>
      <c r="C760" t="s">
        <v>8</v>
      </c>
      <c r="D760">
        <v>34</v>
      </c>
      <c r="E760">
        <v>0</v>
      </c>
      <c r="F760">
        <v>0</v>
      </c>
      <c r="G760" s="1">
        <v>8.0500000000000007</v>
      </c>
      <c r="H760" t="s">
        <v>9</v>
      </c>
    </row>
    <row r="761" spans="1:8" x14ac:dyDescent="0.2">
      <c r="A761">
        <v>1</v>
      </c>
      <c r="B761">
        <v>1</v>
      </c>
      <c r="C761" t="s">
        <v>10</v>
      </c>
      <c r="D761">
        <v>33</v>
      </c>
      <c r="E761">
        <v>0</v>
      </c>
      <c r="F761">
        <v>0</v>
      </c>
      <c r="G761" s="1">
        <v>86.5</v>
      </c>
      <c r="H761" t="s">
        <v>9</v>
      </c>
    </row>
    <row r="762" spans="1:8" hidden="1" x14ac:dyDescent="0.2">
      <c r="A762">
        <v>0</v>
      </c>
      <c r="B762">
        <v>3</v>
      </c>
      <c r="C762" t="s">
        <v>8</v>
      </c>
      <c r="E762">
        <v>0</v>
      </c>
      <c r="F762">
        <v>0</v>
      </c>
      <c r="G762" s="1">
        <v>14.5</v>
      </c>
      <c r="H762" t="s">
        <v>9</v>
      </c>
    </row>
    <row r="763" spans="1:8" x14ac:dyDescent="0.2">
      <c r="A763">
        <v>0</v>
      </c>
      <c r="B763">
        <v>3</v>
      </c>
      <c r="C763" t="s">
        <v>8</v>
      </c>
      <c r="D763">
        <v>41</v>
      </c>
      <c r="E763">
        <v>0</v>
      </c>
      <c r="F763">
        <v>0</v>
      </c>
      <c r="G763" s="1">
        <v>7.125</v>
      </c>
      <c r="H763" t="s">
        <v>9</v>
      </c>
    </row>
    <row r="764" spans="1:8" x14ac:dyDescent="0.2">
      <c r="A764">
        <v>1</v>
      </c>
      <c r="B764">
        <v>3</v>
      </c>
      <c r="C764" t="s">
        <v>8</v>
      </c>
      <c r="D764">
        <v>20</v>
      </c>
      <c r="E764">
        <v>0</v>
      </c>
      <c r="F764">
        <v>0</v>
      </c>
      <c r="G764" s="1">
        <v>7.2291999999999996</v>
      </c>
      <c r="H764" t="s">
        <v>11</v>
      </c>
    </row>
    <row r="765" spans="1:8" x14ac:dyDescent="0.2">
      <c r="A765">
        <v>1</v>
      </c>
      <c r="B765">
        <v>1</v>
      </c>
      <c r="C765" t="s">
        <v>10</v>
      </c>
      <c r="D765">
        <v>36</v>
      </c>
      <c r="E765">
        <v>1</v>
      </c>
      <c r="F765">
        <v>2</v>
      </c>
      <c r="G765" s="1">
        <v>120</v>
      </c>
      <c r="H765" t="s">
        <v>9</v>
      </c>
    </row>
    <row r="766" spans="1:8" x14ac:dyDescent="0.2">
      <c r="A766">
        <v>0</v>
      </c>
      <c r="B766">
        <v>3</v>
      </c>
      <c r="C766" t="s">
        <v>8</v>
      </c>
      <c r="D766">
        <v>16</v>
      </c>
      <c r="E766">
        <v>0</v>
      </c>
      <c r="F766">
        <v>0</v>
      </c>
      <c r="G766" s="1">
        <v>7.7750000000000004</v>
      </c>
      <c r="H766" t="s">
        <v>9</v>
      </c>
    </row>
    <row r="767" spans="1:8" x14ac:dyDescent="0.2">
      <c r="A767">
        <v>1</v>
      </c>
      <c r="B767">
        <v>1</v>
      </c>
      <c r="C767" t="s">
        <v>10</v>
      </c>
      <c r="D767">
        <v>51</v>
      </c>
      <c r="E767">
        <v>1</v>
      </c>
      <c r="F767">
        <v>0</v>
      </c>
      <c r="G767" s="1">
        <v>77.958299999999994</v>
      </c>
      <c r="H767" t="s">
        <v>9</v>
      </c>
    </row>
    <row r="768" spans="1:8" hidden="1" x14ac:dyDescent="0.2">
      <c r="A768">
        <v>0</v>
      </c>
      <c r="B768">
        <v>1</v>
      </c>
      <c r="C768" t="s">
        <v>8</v>
      </c>
      <c r="E768">
        <v>0</v>
      </c>
      <c r="F768">
        <v>0</v>
      </c>
      <c r="G768" s="1">
        <v>39.6</v>
      </c>
      <c r="H768" t="s">
        <v>11</v>
      </c>
    </row>
    <row r="769" spans="1:8" x14ac:dyDescent="0.2">
      <c r="A769">
        <v>0</v>
      </c>
      <c r="B769">
        <v>3</v>
      </c>
      <c r="C769" t="s">
        <v>10</v>
      </c>
      <c r="D769">
        <v>30.5</v>
      </c>
      <c r="E769">
        <v>0</v>
      </c>
      <c r="F769">
        <v>0</v>
      </c>
      <c r="G769" s="1">
        <v>7.75</v>
      </c>
      <c r="H769" t="s">
        <v>12</v>
      </c>
    </row>
    <row r="770" spans="1:8" hidden="1" x14ac:dyDescent="0.2">
      <c r="A770">
        <v>0</v>
      </c>
      <c r="B770">
        <v>3</v>
      </c>
      <c r="C770" t="s">
        <v>8</v>
      </c>
      <c r="E770">
        <v>1</v>
      </c>
      <c r="F770">
        <v>0</v>
      </c>
      <c r="G770" s="1">
        <v>24.15</v>
      </c>
      <c r="H770" t="s">
        <v>12</v>
      </c>
    </row>
    <row r="771" spans="1:8" x14ac:dyDescent="0.2">
      <c r="A771">
        <v>0</v>
      </c>
      <c r="B771">
        <v>3</v>
      </c>
      <c r="C771" t="s">
        <v>8</v>
      </c>
      <c r="D771">
        <v>32</v>
      </c>
      <c r="E771">
        <v>0</v>
      </c>
      <c r="F771">
        <v>0</v>
      </c>
      <c r="G771" s="1">
        <v>8.3625000000000007</v>
      </c>
      <c r="H771" t="s">
        <v>9</v>
      </c>
    </row>
    <row r="772" spans="1:8" x14ac:dyDescent="0.2">
      <c r="A772">
        <v>0</v>
      </c>
      <c r="B772">
        <v>3</v>
      </c>
      <c r="C772" t="s">
        <v>8</v>
      </c>
      <c r="D772">
        <v>24</v>
      </c>
      <c r="E772">
        <v>0</v>
      </c>
      <c r="F772">
        <v>0</v>
      </c>
      <c r="G772" s="1">
        <v>9.5</v>
      </c>
      <c r="H772" t="s">
        <v>9</v>
      </c>
    </row>
    <row r="773" spans="1:8" x14ac:dyDescent="0.2">
      <c r="A773">
        <v>0</v>
      </c>
      <c r="B773">
        <v>3</v>
      </c>
      <c r="C773" t="s">
        <v>8</v>
      </c>
      <c r="D773">
        <v>48</v>
      </c>
      <c r="E773">
        <v>0</v>
      </c>
      <c r="F773">
        <v>0</v>
      </c>
      <c r="G773" s="1">
        <v>7.8541999999999996</v>
      </c>
      <c r="H773" t="s">
        <v>9</v>
      </c>
    </row>
    <row r="774" spans="1:8" x14ac:dyDescent="0.2">
      <c r="A774">
        <v>0</v>
      </c>
      <c r="B774">
        <v>2</v>
      </c>
      <c r="C774" t="s">
        <v>10</v>
      </c>
      <c r="D774">
        <v>57</v>
      </c>
      <c r="E774">
        <v>0</v>
      </c>
      <c r="F774">
        <v>0</v>
      </c>
      <c r="G774" s="1">
        <v>10.5</v>
      </c>
      <c r="H774" t="s">
        <v>9</v>
      </c>
    </row>
    <row r="775" spans="1:8" hidden="1" x14ac:dyDescent="0.2">
      <c r="A775">
        <v>0</v>
      </c>
      <c r="B775">
        <v>3</v>
      </c>
      <c r="C775" t="s">
        <v>8</v>
      </c>
      <c r="E775">
        <v>0</v>
      </c>
      <c r="F775">
        <v>0</v>
      </c>
      <c r="G775" s="1">
        <v>7.2249999999999996</v>
      </c>
      <c r="H775" t="s">
        <v>11</v>
      </c>
    </row>
    <row r="776" spans="1:8" x14ac:dyDescent="0.2">
      <c r="A776">
        <v>1</v>
      </c>
      <c r="B776">
        <v>2</v>
      </c>
      <c r="C776" t="s">
        <v>10</v>
      </c>
      <c r="D776">
        <v>54</v>
      </c>
      <c r="E776">
        <v>1</v>
      </c>
      <c r="F776">
        <v>3</v>
      </c>
      <c r="G776" s="1">
        <v>23</v>
      </c>
      <c r="H776" t="s">
        <v>9</v>
      </c>
    </row>
    <row r="777" spans="1:8" x14ac:dyDescent="0.2">
      <c r="A777">
        <v>0</v>
      </c>
      <c r="B777">
        <v>3</v>
      </c>
      <c r="C777" t="s">
        <v>8</v>
      </c>
      <c r="D777">
        <v>18</v>
      </c>
      <c r="E777">
        <v>0</v>
      </c>
      <c r="F777">
        <v>0</v>
      </c>
      <c r="G777" s="1">
        <v>7.75</v>
      </c>
      <c r="H777" t="s">
        <v>9</v>
      </c>
    </row>
    <row r="778" spans="1:8" hidden="1" x14ac:dyDescent="0.2">
      <c r="A778">
        <v>0</v>
      </c>
      <c r="B778">
        <v>3</v>
      </c>
      <c r="C778" t="s">
        <v>8</v>
      </c>
      <c r="E778">
        <v>0</v>
      </c>
      <c r="F778">
        <v>0</v>
      </c>
      <c r="G778" s="1">
        <v>7.75</v>
      </c>
      <c r="H778" t="s">
        <v>12</v>
      </c>
    </row>
    <row r="779" spans="1:8" x14ac:dyDescent="0.2">
      <c r="A779">
        <v>1</v>
      </c>
      <c r="B779">
        <v>3</v>
      </c>
      <c r="C779" t="s">
        <v>10</v>
      </c>
      <c r="D779">
        <v>5</v>
      </c>
      <c r="E779">
        <v>0</v>
      </c>
      <c r="F779">
        <v>0</v>
      </c>
      <c r="G779" s="1">
        <v>12.475</v>
      </c>
      <c r="H779" t="s">
        <v>9</v>
      </c>
    </row>
    <row r="780" spans="1:8" hidden="1" x14ac:dyDescent="0.2">
      <c r="A780">
        <v>0</v>
      </c>
      <c r="B780">
        <v>3</v>
      </c>
      <c r="C780" t="s">
        <v>8</v>
      </c>
      <c r="E780">
        <v>0</v>
      </c>
      <c r="F780">
        <v>0</v>
      </c>
      <c r="G780" s="1">
        <v>7.7374999999999998</v>
      </c>
      <c r="H780" t="s">
        <v>12</v>
      </c>
    </row>
    <row r="781" spans="1:8" x14ac:dyDescent="0.2">
      <c r="A781">
        <v>1</v>
      </c>
      <c r="B781">
        <v>1</v>
      </c>
      <c r="C781" t="s">
        <v>10</v>
      </c>
      <c r="D781">
        <v>43</v>
      </c>
      <c r="E781">
        <v>0</v>
      </c>
      <c r="F781">
        <v>1</v>
      </c>
      <c r="G781" s="1">
        <v>211.33750000000001</v>
      </c>
      <c r="H781" t="s">
        <v>9</v>
      </c>
    </row>
    <row r="782" spans="1:8" x14ac:dyDescent="0.2">
      <c r="A782">
        <v>1</v>
      </c>
      <c r="B782">
        <v>3</v>
      </c>
      <c r="C782" t="s">
        <v>10</v>
      </c>
      <c r="D782">
        <v>13</v>
      </c>
      <c r="E782">
        <v>0</v>
      </c>
      <c r="F782">
        <v>0</v>
      </c>
      <c r="G782" s="1">
        <v>7.2291999999999996</v>
      </c>
      <c r="H782" t="s">
        <v>11</v>
      </c>
    </row>
    <row r="783" spans="1:8" x14ac:dyDescent="0.2">
      <c r="A783">
        <v>1</v>
      </c>
      <c r="B783">
        <v>1</v>
      </c>
      <c r="C783" t="s">
        <v>10</v>
      </c>
      <c r="D783">
        <v>17</v>
      </c>
      <c r="E783">
        <v>1</v>
      </c>
      <c r="F783">
        <v>0</v>
      </c>
      <c r="G783" s="1">
        <v>57</v>
      </c>
      <c r="H783" t="s">
        <v>9</v>
      </c>
    </row>
    <row r="784" spans="1:8" x14ac:dyDescent="0.2">
      <c r="A784">
        <v>0</v>
      </c>
      <c r="B784">
        <v>1</v>
      </c>
      <c r="C784" t="s">
        <v>8</v>
      </c>
      <c r="D784">
        <v>29</v>
      </c>
      <c r="E784">
        <v>0</v>
      </c>
      <c r="F784">
        <v>0</v>
      </c>
      <c r="G784" s="1">
        <v>30</v>
      </c>
      <c r="H784" t="s">
        <v>9</v>
      </c>
    </row>
    <row r="785" spans="1:8" hidden="1" x14ac:dyDescent="0.2">
      <c r="A785">
        <v>0</v>
      </c>
      <c r="B785">
        <v>3</v>
      </c>
      <c r="C785" t="s">
        <v>8</v>
      </c>
      <c r="E785">
        <v>1</v>
      </c>
      <c r="F785">
        <v>2</v>
      </c>
      <c r="G785" s="1">
        <v>23.45</v>
      </c>
      <c r="H785" t="s">
        <v>9</v>
      </c>
    </row>
    <row r="786" spans="1:8" x14ac:dyDescent="0.2">
      <c r="A786">
        <v>0</v>
      </c>
      <c r="B786">
        <v>3</v>
      </c>
      <c r="C786" t="s">
        <v>8</v>
      </c>
      <c r="D786">
        <v>25</v>
      </c>
      <c r="E786">
        <v>0</v>
      </c>
      <c r="F786">
        <v>0</v>
      </c>
      <c r="G786" s="1">
        <v>7.05</v>
      </c>
      <c r="H786" t="s">
        <v>9</v>
      </c>
    </row>
    <row r="787" spans="1:8" x14ac:dyDescent="0.2">
      <c r="A787">
        <v>0</v>
      </c>
      <c r="B787">
        <v>3</v>
      </c>
      <c r="C787" t="s">
        <v>8</v>
      </c>
      <c r="D787">
        <v>25</v>
      </c>
      <c r="E787">
        <v>0</v>
      </c>
      <c r="F787">
        <v>0</v>
      </c>
      <c r="G787" s="1">
        <v>7.25</v>
      </c>
      <c r="H787" t="s">
        <v>9</v>
      </c>
    </row>
    <row r="788" spans="1:8" x14ac:dyDescent="0.2">
      <c r="A788">
        <v>1</v>
      </c>
      <c r="B788">
        <v>3</v>
      </c>
      <c r="C788" t="s">
        <v>10</v>
      </c>
      <c r="D788">
        <v>18</v>
      </c>
      <c r="E788">
        <v>0</v>
      </c>
      <c r="F788">
        <v>0</v>
      </c>
      <c r="G788" s="1">
        <v>7.4958</v>
      </c>
      <c r="H788" t="s">
        <v>9</v>
      </c>
    </row>
    <row r="789" spans="1:8" x14ac:dyDescent="0.2">
      <c r="A789">
        <v>0</v>
      </c>
      <c r="B789">
        <v>3</v>
      </c>
      <c r="C789" t="s">
        <v>8</v>
      </c>
      <c r="D789">
        <v>8</v>
      </c>
      <c r="E789">
        <v>4</v>
      </c>
      <c r="F789">
        <v>1</v>
      </c>
      <c r="G789" s="1">
        <v>29.125</v>
      </c>
      <c r="H789" t="s">
        <v>12</v>
      </c>
    </row>
    <row r="790" spans="1:8" x14ac:dyDescent="0.2">
      <c r="A790">
        <v>1</v>
      </c>
      <c r="B790">
        <v>3</v>
      </c>
      <c r="C790" t="s">
        <v>8</v>
      </c>
      <c r="D790">
        <v>1</v>
      </c>
      <c r="E790">
        <v>1</v>
      </c>
      <c r="F790">
        <v>2</v>
      </c>
      <c r="G790" s="1">
        <v>20.574999999999999</v>
      </c>
      <c r="H790" t="s">
        <v>9</v>
      </c>
    </row>
    <row r="791" spans="1:8" x14ac:dyDescent="0.2">
      <c r="A791">
        <v>0</v>
      </c>
      <c r="B791">
        <v>1</v>
      </c>
      <c r="C791" t="s">
        <v>8</v>
      </c>
      <c r="D791">
        <v>46</v>
      </c>
      <c r="E791">
        <v>0</v>
      </c>
      <c r="F791">
        <v>0</v>
      </c>
      <c r="G791" s="1">
        <v>79.2</v>
      </c>
      <c r="H791" t="s">
        <v>11</v>
      </c>
    </row>
    <row r="792" spans="1:8" hidden="1" x14ac:dyDescent="0.2">
      <c r="A792">
        <v>0</v>
      </c>
      <c r="B792">
        <v>3</v>
      </c>
      <c r="C792" t="s">
        <v>8</v>
      </c>
      <c r="E792">
        <v>0</v>
      </c>
      <c r="F792">
        <v>0</v>
      </c>
      <c r="G792" s="1">
        <v>7.75</v>
      </c>
      <c r="H792" t="s">
        <v>12</v>
      </c>
    </row>
    <row r="793" spans="1:8" x14ac:dyDescent="0.2">
      <c r="A793">
        <v>0</v>
      </c>
      <c r="B793">
        <v>2</v>
      </c>
      <c r="C793" t="s">
        <v>8</v>
      </c>
      <c r="D793">
        <v>16</v>
      </c>
      <c r="E793">
        <v>0</v>
      </c>
      <c r="F793">
        <v>0</v>
      </c>
      <c r="G793" s="1">
        <v>26</v>
      </c>
      <c r="H793" t="s">
        <v>9</v>
      </c>
    </row>
    <row r="794" spans="1:8" hidden="1" x14ac:dyDescent="0.2">
      <c r="A794">
        <v>0</v>
      </c>
      <c r="B794">
        <v>3</v>
      </c>
      <c r="C794" t="s">
        <v>10</v>
      </c>
      <c r="E794">
        <v>8</v>
      </c>
      <c r="F794">
        <v>2</v>
      </c>
      <c r="G794" s="1">
        <v>69.55</v>
      </c>
      <c r="H794" t="s">
        <v>9</v>
      </c>
    </row>
    <row r="795" spans="1:8" hidden="1" x14ac:dyDescent="0.2">
      <c r="A795">
        <v>0</v>
      </c>
      <c r="B795">
        <v>1</v>
      </c>
      <c r="C795" t="s">
        <v>8</v>
      </c>
      <c r="E795">
        <v>0</v>
      </c>
      <c r="F795">
        <v>0</v>
      </c>
      <c r="G795" s="1">
        <v>30.695799999999998</v>
      </c>
      <c r="H795" t="s">
        <v>11</v>
      </c>
    </row>
    <row r="796" spans="1:8" x14ac:dyDescent="0.2">
      <c r="A796">
        <v>0</v>
      </c>
      <c r="B796">
        <v>3</v>
      </c>
      <c r="C796" t="s">
        <v>8</v>
      </c>
      <c r="D796">
        <v>25</v>
      </c>
      <c r="E796">
        <v>0</v>
      </c>
      <c r="F796">
        <v>0</v>
      </c>
      <c r="G796" s="1">
        <v>7.8958000000000004</v>
      </c>
      <c r="H796" t="s">
        <v>9</v>
      </c>
    </row>
    <row r="797" spans="1:8" x14ac:dyDescent="0.2">
      <c r="A797">
        <v>0</v>
      </c>
      <c r="B797">
        <v>2</v>
      </c>
      <c r="C797" t="s">
        <v>8</v>
      </c>
      <c r="D797">
        <v>39</v>
      </c>
      <c r="E797">
        <v>0</v>
      </c>
      <c r="F797">
        <v>0</v>
      </c>
      <c r="G797" s="1">
        <v>13</v>
      </c>
      <c r="H797" t="s">
        <v>9</v>
      </c>
    </row>
    <row r="798" spans="1:8" x14ac:dyDescent="0.2">
      <c r="A798">
        <v>1</v>
      </c>
      <c r="B798">
        <v>1</v>
      </c>
      <c r="C798" t="s">
        <v>10</v>
      </c>
      <c r="D798">
        <v>49</v>
      </c>
      <c r="E798">
        <v>0</v>
      </c>
      <c r="F798">
        <v>0</v>
      </c>
      <c r="G798" s="1">
        <v>25.929200000000002</v>
      </c>
      <c r="H798" t="s">
        <v>9</v>
      </c>
    </row>
    <row r="799" spans="1:8" x14ac:dyDescent="0.2">
      <c r="A799">
        <v>1</v>
      </c>
      <c r="B799">
        <v>3</v>
      </c>
      <c r="C799" t="s">
        <v>10</v>
      </c>
      <c r="D799">
        <v>31</v>
      </c>
      <c r="E799">
        <v>0</v>
      </c>
      <c r="F799">
        <v>0</v>
      </c>
      <c r="G799" s="1">
        <v>8.6832999999999991</v>
      </c>
      <c r="H799" t="s">
        <v>9</v>
      </c>
    </row>
    <row r="800" spans="1:8" x14ac:dyDescent="0.2">
      <c r="A800">
        <v>0</v>
      </c>
      <c r="B800">
        <v>3</v>
      </c>
      <c r="C800" t="s">
        <v>8</v>
      </c>
      <c r="D800">
        <v>30</v>
      </c>
      <c r="E800">
        <v>0</v>
      </c>
      <c r="F800">
        <v>0</v>
      </c>
      <c r="G800" s="1">
        <v>7.2291999999999996</v>
      </c>
      <c r="H800" t="s">
        <v>11</v>
      </c>
    </row>
    <row r="801" spans="1:8" x14ac:dyDescent="0.2">
      <c r="A801">
        <v>0</v>
      </c>
      <c r="B801">
        <v>3</v>
      </c>
      <c r="C801" t="s">
        <v>10</v>
      </c>
      <c r="D801">
        <v>30</v>
      </c>
      <c r="E801">
        <v>1</v>
      </c>
      <c r="F801">
        <v>1</v>
      </c>
      <c r="G801" s="1">
        <v>24.15</v>
      </c>
      <c r="H801" t="s">
        <v>9</v>
      </c>
    </row>
    <row r="802" spans="1:8" x14ac:dyDescent="0.2">
      <c r="A802">
        <v>0</v>
      </c>
      <c r="B802">
        <v>2</v>
      </c>
      <c r="C802" t="s">
        <v>8</v>
      </c>
      <c r="D802">
        <v>34</v>
      </c>
      <c r="E802">
        <v>0</v>
      </c>
      <c r="F802">
        <v>0</v>
      </c>
      <c r="G802" s="1">
        <v>13</v>
      </c>
      <c r="H802" t="s">
        <v>9</v>
      </c>
    </row>
    <row r="803" spans="1:8" x14ac:dyDescent="0.2">
      <c r="A803">
        <v>1</v>
      </c>
      <c r="B803">
        <v>2</v>
      </c>
      <c r="C803" t="s">
        <v>10</v>
      </c>
      <c r="D803">
        <v>31</v>
      </c>
      <c r="E803">
        <v>1</v>
      </c>
      <c r="F803">
        <v>1</v>
      </c>
      <c r="G803" s="1">
        <v>26.25</v>
      </c>
      <c r="H803" t="s">
        <v>9</v>
      </c>
    </row>
    <row r="804" spans="1:8" x14ac:dyDescent="0.2">
      <c r="A804">
        <v>1</v>
      </c>
      <c r="B804">
        <v>1</v>
      </c>
      <c r="C804" t="s">
        <v>8</v>
      </c>
      <c r="D804">
        <v>11</v>
      </c>
      <c r="E804">
        <v>1</v>
      </c>
      <c r="F804">
        <v>2</v>
      </c>
      <c r="G804" s="1">
        <v>120</v>
      </c>
      <c r="H804" t="s">
        <v>9</v>
      </c>
    </row>
    <row r="805" spans="1:8" x14ac:dyDescent="0.2">
      <c r="A805">
        <v>1</v>
      </c>
      <c r="B805">
        <v>3</v>
      </c>
      <c r="C805" t="s">
        <v>8</v>
      </c>
      <c r="D805">
        <v>0.42</v>
      </c>
      <c r="E805">
        <v>0</v>
      </c>
      <c r="F805">
        <v>1</v>
      </c>
      <c r="G805" s="1">
        <v>8.5167000000000002</v>
      </c>
      <c r="H805" t="s">
        <v>11</v>
      </c>
    </row>
    <row r="806" spans="1:8" x14ac:dyDescent="0.2">
      <c r="A806">
        <v>1</v>
      </c>
      <c r="B806">
        <v>3</v>
      </c>
      <c r="C806" t="s">
        <v>8</v>
      </c>
      <c r="D806">
        <v>27</v>
      </c>
      <c r="E806">
        <v>0</v>
      </c>
      <c r="F806">
        <v>0</v>
      </c>
      <c r="G806" s="1">
        <v>6.9749999999999996</v>
      </c>
      <c r="H806" t="s">
        <v>9</v>
      </c>
    </row>
    <row r="807" spans="1:8" x14ac:dyDescent="0.2">
      <c r="A807">
        <v>0</v>
      </c>
      <c r="B807">
        <v>3</v>
      </c>
      <c r="C807" t="s">
        <v>8</v>
      </c>
      <c r="D807">
        <v>31</v>
      </c>
      <c r="E807">
        <v>0</v>
      </c>
      <c r="F807">
        <v>0</v>
      </c>
      <c r="G807" s="1">
        <v>7.7750000000000004</v>
      </c>
      <c r="H807" t="s">
        <v>9</v>
      </c>
    </row>
    <row r="808" spans="1:8" x14ac:dyDescent="0.2">
      <c r="A808">
        <v>0</v>
      </c>
      <c r="B808">
        <v>1</v>
      </c>
      <c r="C808" t="s">
        <v>8</v>
      </c>
      <c r="D808">
        <v>39</v>
      </c>
      <c r="E808">
        <v>0</v>
      </c>
      <c r="F808">
        <v>0</v>
      </c>
      <c r="G808" s="1">
        <v>0</v>
      </c>
      <c r="H808" t="s">
        <v>9</v>
      </c>
    </row>
    <row r="809" spans="1:8" x14ac:dyDescent="0.2">
      <c r="A809">
        <v>0</v>
      </c>
      <c r="B809">
        <v>3</v>
      </c>
      <c r="C809" t="s">
        <v>10</v>
      </c>
      <c r="D809">
        <v>18</v>
      </c>
      <c r="E809">
        <v>0</v>
      </c>
      <c r="F809">
        <v>0</v>
      </c>
      <c r="G809" s="1">
        <v>7.7750000000000004</v>
      </c>
      <c r="H809" t="s">
        <v>9</v>
      </c>
    </row>
    <row r="810" spans="1:8" x14ac:dyDescent="0.2">
      <c r="A810">
        <v>0</v>
      </c>
      <c r="B810">
        <v>2</v>
      </c>
      <c r="C810" t="s">
        <v>8</v>
      </c>
      <c r="D810">
        <v>39</v>
      </c>
      <c r="E810">
        <v>0</v>
      </c>
      <c r="F810">
        <v>0</v>
      </c>
      <c r="G810" s="1">
        <v>13</v>
      </c>
      <c r="H810" t="s">
        <v>9</v>
      </c>
    </row>
    <row r="811" spans="1:8" x14ac:dyDescent="0.2">
      <c r="A811">
        <v>1</v>
      </c>
      <c r="B811">
        <v>1</v>
      </c>
      <c r="C811" t="s">
        <v>10</v>
      </c>
      <c r="D811">
        <v>33</v>
      </c>
      <c r="E811">
        <v>1</v>
      </c>
      <c r="F811">
        <v>0</v>
      </c>
      <c r="G811" s="1">
        <v>53.1</v>
      </c>
      <c r="H811" t="s">
        <v>9</v>
      </c>
    </row>
    <row r="812" spans="1:8" x14ac:dyDescent="0.2">
      <c r="A812">
        <v>0</v>
      </c>
      <c r="B812">
        <v>3</v>
      </c>
      <c r="C812" t="s">
        <v>8</v>
      </c>
      <c r="D812">
        <v>26</v>
      </c>
      <c r="E812">
        <v>0</v>
      </c>
      <c r="F812">
        <v>0</v>
      </c>
      <c r="G812" s="1">
        <v>7.8875000000000002</v>
      </c>
      <c r="H812" t="s">
        <v>9</v>
      </c>
    </row>
    <row r="813" spans="1:8" x14ac:dyDescent="0.2">
      <c r="A813">
        <v>0</v>
      </c>
      <c r="B813">
        <v>3</v>
      </c>
      <c r="C813" t="s">
        <v>8</v>
      </c>
      <c r="D813">
        <v>39</v>
      </c>
      <c r="E813">
        <v>0</v>
      </c>
      <c r="F813">
        <v>0</v>
      </c>
      <c r="G813" s="1">
        <v>24.15</v>
      </c>
      <c r="H813" t="s">
        <v>9</v>
      </c>
    </row>
    <row r="814" spans="1:8" x14ac:dyDescent="0.2">
      <c r="A814">
        <v>0</v>
      </c>
      <c r="B814">
        <v>2</v>
      </c>
      <c r="C814" t="s">
        <v>8</v>
      </c>
      <c r="D814">
        <v>35</v>
      </c>
      <c r="E814">
        <v>0</v>
      </c>
      <c r="F814">
        <v>0</v>
      </c>
      <c r="G814" s="1">
        <v>10.5</v>
      </c>
      <c r="H814" t="s">
        <v>9</v>
      </c>
    </row>
    <row r="815" spans="1:8" x14ac:dyDescent="0.2">
      <c r="A815">
        <v>0</v>
      </c>
      <c r="B815">
        <v>3</v>
      </c>
      <c r="C815" t="s">
        <v>10</v>
      </c>
      <c r="D815">
        <v>6</v>
      </c>
      <c r="E815">
        <v>4</v>
      </c>
      <c r="F815">
        <v>2</v>
      </c>
      <c r="G815" s="1">
        <v>31.274999999999999</v>
      </c>
      <c r="H815" t="s">
        <v>9</v>
      </c>
    </row>
    <row r="816" spans="1:8" x14ac:dyDescent="0.2">
      <c r="A816">
        <v>0</v>
      </c>
      <c r="B816">
        <v>3</v>
      </c>
      <c r="C816" t="s">
        <v>8</v>
      </c>
      <c r="D816">
        <v>30.5</v>
      </c>
      <c r="E816">
        <v>0</v>
      </c>
      <c r="F816">
        <v>0</v>
      </c>
      <c r="G816" s="1">
        <v>8.0500000000000007</v>
      </c>
      <c r="H816" t="s">
        <v>9</v>
      </c>
    </row>
    <row r="817" spans="1:8" hidden="1" x14ac:dyDescent="0.2">
      <c r="A817">
        <v>0</v>
      </c>
      <c r="B817">
        <v>1</v>
      </c>
      <c r="C817" t="s">
        <v>8</v>
      </c>
      <c r="E817">
        <v>0</v>
      </c>
      <c r="F817">
        <v>0</v>
      </c>
      <c r="G817" s="1">
        <v>0</v>
      </c>
      <c r="H817" t="s">
        <v>9</v>
      </c>
    </row>
    <row r="818" spans="1:8" x14ac:dyDescent="0.2">
      <c r="A818">
        <v>0</v>
      </c>
      <c r="B818">
        <v>3</v>
      </c>
      <c r="C818" t="s">
        <v>10</v>
      </c>
      <c r="D818">
        <v>23</v>
      </c>
      <c r="E818">
        <v>0</v>
      </c>
      <c r="F818">
        <v>0</v>
      </c>
      <c r="G818" s="1">
        <v>7.9249999999999998</v>
      </c>
      <c r="H818" t="s">
        <v>9</v>
      </c>
    </row>
    <row r="819" spans="1:8" x14ac:dyDescent="0.2">
      <c r="A819">
        <v>0</v>
      </c>
      <c r="B819">
        <v>2</v>
      </c>
      <c r="C819" t="s">
        <v>8</v>
      </c>
      <c r="D819">
        <v>31</v>
      </c>
      <c r="E819">
        <v>1</v>
      </c>
      <c r="F819">
        <v>1</v>
      </c>
      <c r="G819" s="1">
        <v>37.004199999999997</v>
      </c>
      <c r="H819" t="s">
        <v>11</v>
      </c>
    </row>
    <row r="820" spans="1:8" x14ac:dyDescent="0.2">
      <c r="A820">
        <v>0</v>
      </c>
      <c r="B820">
        <v>3</v>
      </c>
      <c r="C820" t="s">
        <v>8</v>
      </c>
      <c r="D820">
        <v>43</v>
      </c>
      <c r="E820">
        <v>0</v>
      </c>
      <c r="F820">
        <v>0</v>
      </c>
      <c r="G820" s="1">
        <v>6.45</v>
      </c>
      <c r="H820" t="s">
        <v>9</v>
      </c>
    </row>
    <row r="821" spans="1:8" x14ac:dyDescent="0.2">
      <c r="A821">
        <v>0</v>
      </c>
      <c r="B821">
        <v>3</v>
      </c>
      <c r="C821" t="s">
        <v>8</v>
      </c>
      <c r="D821">
        <v>10</v>
      </c>
      <c r="E821">
        <v>3</v>
      </c>
      <c r="F821">
        <v>2</v>
      </c>
      <c r="G821" s="1">
        <v>27.9</v>
      </c>
      <c r="H821" t="s">
        <v>9</v>
      </c>
    </row>
    <row r="822" spans="1:8" x14ac:dyDescent="0.2">
      <c r="A822">
        <v>1</v>
      </c>
      <c r="B822">
        <v>1</v>
      </c>
      <c r="C822" t="s">
        <v>10</v>
      </c>
      <c r="D822">
        <v>52</v>
      </c>
      <c r="E822">
        <v>1</v>
      </c>
      <c r="F822">
        <v>1</v>
      </c>
      <c r="G822" s="1">
        <v>93.5</v>
      </c>
      <c r="H822" t="s">
        <v>9</v>
      </c>
    </row>
    <row r="823" spans="1:8" x14ac:dyDescent="0.2">
      <c r="A823">
        <v>1</v>
      </c>
      <c r="B823">
        <v>3</v>
      </c>
      <c r="C823" t="s">
        <v>8</v>
      </c>
      <c r="D823">
        <v>27</v>
      </c>
      <c r="E823">
        <v>0</v>
      </c>
      <c r="F823">
        <v>0</v>
      </c>
      <c r="G823" s="1">
        <v>8.6624999999999996</v>
      </c>
      <c r="H823" t="s">
        <v>9</v>
      </c>
    </row>
    <row r="824" spans="1:8" x14ac:dyDescent="0.2">
      <c r="A824">
        <v>0</v>
      </c>
      <c r="B824">
        <v>1</v>
      </c>
      <c r="C824" t="s">
        <v>8</v>
      </c>
      <c r="D824">
        <v>38</v>
      </c>
      <c r="E824">
        <v>0</v>
      </c>
      <c r="F824">
        <v>0</v>
      </c>
      <c r="G824" s="1">
        <v>0</v>
      </c>
      <c r="H824" t="s">
        <v>9</v>
      </c>
    </row>
    <row r="825" spans="1:8" x14ac:dyDescent="0.2">
      <c r="A825">
        <v>1</v>
      </c>
      <c r="B825">
        <v>3</v>
      </c>
      <c r="C825" t="s">
        <v>10</v>
      </c>
      <c r="D825">
        <v>27</v>
      </c>
      <c r="E825">
        <v>0</v>
      </c>
      <c r="F825">
        <v>1</v>
      </c>
      <c r="G825" s="1">
        <v>12.475</v>
      </c>
      <c r="H825" t="s">
        <v>9</v>
      </c>
    </row>
    <row r="826" spans="1:8" x14ac:dyDescent="0.2">
      <c r="A826">
        <v>0</v>
      </c>
      <c r="B826">
        <v>3</v>
      </c>
      <c r="C826" t="s">
        <v>8</v>
      </c>
      <c r="D826">
        <v>2</v>
      </c>
      <c r="E826">
        <v>4</v>
      </c>
      <c r="F826">
        <v>1</v>
      </c>
      <c r="G826" s="1">
        <v>39.6875</v>
      </c>
      <c r="H826" t="s">
        <v>9</v>
      </c>
    </row>
    <row r="827" spans="1:8" hidden="1" x14ac:dyDescent="0.2">
      <c r="A827">
        <v>0</v>
      </c>
      <c r="B827">
        <v>3</v>
      </c>
      <c r="C827" t="s">
        <v>8</v>
      </c>
      <c r="E827">
        <v>0</v>
      </c>
      <c r="F827">
        <v>0</v>
      </c>
      <c r="G827" s="1">
        <v>6.95</v>
      </c>
      <c r="H827" t="s">
        <v>12</v>
      </c>
    </row>
    <row r="828" spans="1:8" hidden="1" x14ac:dyDescent="0.2">
      <c r="A828">
        <v>0</v>
      </c>
      <c r="B828">
        <v>3</v>
      </c>
      <c r="C828" t="s">
        <v>8</v>
      </c>
      <c r="E828">
        <v>0</v>
      </c>
      <c r="F828">
        <v>0</v>
      </c>
      <c r="G828" s="1">
        <v>56.495800000000003</v>
      </c>
      <c r="H828" t="s">
        <v>9</v>
      </c>
    </row>
    <row r="829" spans="1:8" x14ac:dyDescent="0.2">
      <c r="A829">
        <v>1</v>
      </c>
      <c r="B829">
        <v>2</v>
      </c>
      <c r="C829" t="s">
        <v>8</v>
      </c>
      <c r="D829">
        <v>1</v>
      </c>
      <c r="E829">
        <v>0</v>
      </c>
      <c r="F829">
        <v>2</v>
      </c>
      <c r="G829" s="1">
        <v>37.004199999999997</v>
      </c>
      <c r="H829" t="s">
        <v>11</v>
      </c>
    </row>
    <row r="830" spans="1:8" hidden="1" x14ac:dyDescent="0.2">
      <c r="A830">
        <v>1</v>
      </c>
      <c r="B830">
        <v>3</v>
      </c>
      <c r="C830" t="s">
        <v>8</v>
      </c>
      <c r="E830">
        <v>0</v>
      </c>
      <c r="F830">
        <v>0</v>
      </c>
      <c r="G830" s="1">
        <v>7.75</v>
      </c>
      <c r="H830" t="s">
        <v>12</v>
      </c>
    </row>
    <row r="831" spans="1:8" hidden="1" x14ac:dyDescent="0.2">
      <c r="A831">
        <v>1</v>
      </c>
      <c r="B831">
        <v>1</v>
      </c>
      <c r="C831" t="s">
        <v>10</v>
      </c>
      <c r="D831">
        <v>62</v>
      </c>
      <c r="E831">
        <v>0</v>
      </c>
      <c r="F831">
        <v>0</v>
      </c>
      <c r="G831" s="1">
        <v>80</v>
      </c>
    </row>
    <row r="832" spans="1:8" x14ac:dyDescent="0.2">
      <c r="A832">
        <v>1</v>
      </c>
      <c r="B832">
        <v>3</v>
      </c>
      <c r="C832" t="s">
        <v>10</v>
      </c>
      <c r="D832">
        <v>15</v>
      </c>
      <c r="E832">
        <v>1</v>
      </c>
      <c r="F832">
        <v>0</v>
      </c>
      <c r="G832" s="1">
        <v>14.4542</v>
      </c>
      <c r="H832" t="s">
        <v>11</v>
      </c>
    </row>
    <row r="833" spans="1:8" x14ac:dyDescent="0.2">
      <c r="A833">
        <v>1</v>
      </c>
      <c r="B833">
        <v>2</v>
      </c>
      <c r="C833" t="s">
        <v>8</v>
      </c>
      <c r="D833">
        <v>0.83</v>
      </c>
      <c r="E833">
        <v>1</v>
      </c>
      <c r="F833">
        <v>1</v>
      </c>
      <c r="G833" s="1">
        <v>18.75</v>
      </c>
      <c r="H833" t="s">
        <v>9</v>
      </c>
    </row>
    <row r="834" spans="1:8" hidden="1" x14ac:dyDescent="0.2">
      <c r="A834">
        <v>0</v>
      </c>
      <c r="B834">
        <v>3</v>
      </c>
      <c r="C834" t="s">
        <v>8</v>
      </c>
      <c r="E834">
        <v>0</v>
      </c>
      <c r="F834">
        <v>0</v>
      </c>
      <c r="G834" s="1">
        <v>7.2291999999999996</v>
      </c>
      <c r="H834" t="s">
        <v>11</v>
      </c>
    </row>
    <row r="835" spans="1:8" x14ac:dyDescent="0.2">
      <c r="A835">
        <v>0</v>
      </c>
      <c r="B835">
        <v>3</v>
      </c>
      <c r="C835" t="s">
        <v>8</v>
      </c>
      <c r="D835">
        <v>23</v>
      </c>
      <c r="E835">
        <v>0</v>
      </c>
      <c r="F835">
        <v>0</v>
      </c>
      <c r="G835" s="1">
        <v>7.8541999999999996</v>
      </c>
      <c r="H835" t="s">
        <v>9</v>
      </c>
    </row>
    <row r="836" spans="1:8" x14ac:dyDescent="0.2">
      <c r="A836">
        <v>0</v>
      </c>
      <c r="B836">
        <v>3</v>
      </c>
      <c r="C836" t="s">
        <v>8</v>
      </c>
      <c r="D836">
        <v>18</v>
      </c>
      <c r="E836">
        <v>0</v>
      </c>
      <c r="F836">
        <v>0</v>
      </c>
      <c r="G836" s="1">
        <v>8.3000000000000007</v>
      </c>
      <c r="H836" t="s">
        <v>9</v>
      </c>
    </row>
    <row r="837" spans="1:8" x14ac:dyDescent="0.2">
      <c r="A837">
        <v>1</v>
      </c>
      <c r="B837">
        <v>1</v>
      </c>
      <c r="C837" t="s">
        <v>10</v>
      </c>
      <c r="D837">
        <v>39</v>
      </c>
      <c r="E837">
        <v>1</v>
      </c>
      <c r="F837">
        <v>1</v>
      </c>
      <c r="G837" s="1">
        <v>83.158299999999997</v>
      </c>
      <c r="H837" t="s">
        <v>11</v>
      </c>
    </row>
    <row r="838" spans="1:8" x14ac:dyDescent="0.2">
      <c r="A838">
        <v>0</v>
      </c>
      <c r="B838">
        <v>3</v>
      </c>
      <c r="C838" t="s">
        <v>8</v>
      </c>
      <c r="D838">
        <v>21</v>
      </c>
      <c r="E838">
        <v>0</v>
      </c>
      <c r="F838">
        <v>0</v>
      </c>
      <c r="G838" s="1">
        <v>8.6624999999999996</v>
      </c>
      <c r="H838" t="s">
        <v>9</v>
      </c>
    </row>
    <row r="839" spans="1:8" hidden="1" x14ac:dyDescent="0.2">
      <c r="A839">
        <v>0</v>
      </c>
      <c r="B839">
        <v>3</v>
      </c>
      <c r="C839" t="s">
        <v>8</v>
      </c>
      <c r="E839">
        <v>0</v>
      </c>
      <c r="F839">
        <v>0</v>
      </c>
      <c r="G839" s="1">
        <v>8.0500000000000007</v>
      </c>
      <c r="H839" t="s">
        <v>9</v>
      </c>
    </row>
    <row r="840" spans="1:8" x14ac:dyDescent="0.2">
      <c r="A840">
        <v>1</v>
      </c>
      <c r="B840">
        <v>3</v>
      </c>
      <c r="C840" t="s">
        <v>8</v>
      </c>
      <c r="D840">
        <v>32</v>
      </c>
      <c r="E840">
        <v>0</v>
      </c>
      <c r="F840">
        <v>0</v>
      </c>
      <c r="G840" s="1">
        <v>56.495800000000003</v>
      </c>
      <c r="H840" t="s">
        <v>9</v>
      </c>
    </row>
    <row r="841" spans="1:8" hidden="1" x14ac:dyDescent="0.2">
      <c r="A841">
        <v>1</v>
      </c>
      <c r="B841">
        <v>1</v>
      </c>
      <c r="C841" t="s">
        <v>8</v>
      </c>
      <c r="E841">
        <v>0</v>
      </c>
      <c r="F841">
        <v>0</v>
      </c>
      <c r="G841" s="1">
        <v>29.7</v>
      </c>
      <c r="H841" t="s">
        <v>11</v>
      </c>
    </row>
    <row r="842" spans="1:8" x14ac:dyDescent="0.2">
      <c r="A842">
        <v>0</v>
      </c>
      <c r="B842">
        <v>3</v>
      </c>
      <c r="C842" t="s">
        <v>8</v>
      </c>
      <c r="D842">
        <v>20</v>
      </c>
      <c r="E842">
        <v>0</v>
      </c>
      <c r="F842">
        <v>0</v>
      </c>
      <c r="G842" s="1">
        <v>7.9249999999999998</v>
      </c>
      <c r="H842" t="s">
        <v>9</v>
      </c>
    </row>
    <row r="843" spans="1:8" x14ac:dyDescent="0.2">
      <c r="A843">
        <v>0</v>
      </c>
      <c r="B843">
        <v>2</v>
      </c>
      <c r="C843" t="s">
        <v>8</v>
      </c>
      <c r="D843">
        <v>16</v>
      </c>
      <c r="E843">
        <v>0</v>
      </c>
      <c r="F843">
        <v>0</v>
      </c>
      <c r="G843" s="1">
        <v>10.5</v>
      </c>
      <c r="H843" t="s">
        <v>9</v>
      </c>
    </row>
    <row r="844" spans="1:8" x14ac:dyDescent="0.2">
      <c r="A844">
        <v>1</v>
      </c>
      <c r="B844">
        <v>1</v>
      </c>
      <c r="C844" t="s">
        <v>10</v>
      </c>
      <c r="D844">
        <v>30</v>
      </c>
      <c r="E844">
        <v>0</v>
      </c>
      <c r="F844">
        <v>0</v>
      </c>
      <c r="G844" s="1">
        <v>31</v>
      </c>
      <c r="H844" t="s">
        <v>11</v>
      </c>
    </row>
    <row r="845" spans="1:8" x14ac:dyDescent="0.2">
      <c r="A845">
        <v>0</v>
      </c>
      <c r="B845">
        <v>3</v>
      </c>
      <c r="C845" t="s">
        <v>8</v>
      </c>
      <c r="D845">
        <v>34.5</v>
      </c>
      <c r="E845">
        <v>0</v>
      </c>
      <c r="F845">
        <v>0</v>
      </c>
      <c r="G845" s="1">
        <v>6.4375</v>
      </c>
      <c r="H845" t="s">
        <v>11</v>
      </c>
    </row>
    <row r="846" spans="1:8" x14ac:dyDescent="0.2">
      <c r="A846">
        <v>0</v>
      </c>
      <c r="B846">
        <v>3</v>
      </c>
      <c r="C846" t="s">
        <v>8</v>
      </c>
      <c r="D846">
        <v>17</v>
      </c>
      <c r="E846">
        <v>0</v>
      </c>
      <c r="F846">
        <v>0</v>
      </c>
      <c r="G846" s="1">
        <v>8.6624999999999996</v>
      </c>
      <c r="H846" t="s">
        <v>9</v>
      </c>
    </row>
    <row r="847" spans="1:8" x14ac:dyDescent="0.2">
      <c r="A847">
        <v>0</v>
      </c>
      <c r="B847">
        <v>3</v>
      </c>
      <c r="C847" t="s">
        <v>8</v>
      </c>
      <c r="D847">
        <v>42</v>
      </c>
      <c r="E847">
        <v>0</v>
      </c>
      <c r="F847">
        <v>0</v>
      </c>
      <c r="G847" s="1">
        <v>7.55</v>
      </c>
      <c r="H847" t="s">
        <v>9</v>
      </c>
    </row>
    <row r="848" spans="1:8" hidden="1" x14ac:dyDescent="0.2">
      <c r="A848">
        <v>0</v>
      </c>
      <c r="B848">
        <v>3</v>
      </c>
      <c r="C848" t="s">
        <v>8</v>
      </c>
      <c r="E848">
        <v>8</v>
      </c>
      <c r="F848">
        <v>2</v>
      </c>
      <c r="G848" s="1">
        <v>69.55</v>
      </c>
      <c r="H848" t="s">
        <v>9</v>
      </c>
    </row>
    <row r="849" spans="1:8" x14ac:dyDescent="0.2">
      <c r="A849">
        <v>0</v>
      </c>
      <c r="B849">
        <v>3</v>
      </c>
      <c r="C849" t="s">
        <v>8</v>
      </c>
      <c r="D849">
        <v>35</v>
      </c>
      <c r="E849">
        <v>0</v>
      </c>
      <c r="F849">
        <v>0</v>
      </c>
      <c r="G849" s="1">
        <v>7.8958000000000004</v>
      </c>
      <c r="H849" t="s">
        <v>11</v>
      </c>
    </row>
    <row r="850" spans="1:8" x14ac:dyDescent="0.2">
      <c r="A850">
        <v>0</v>
      </c>
      <c r="B850">
        <v>2</v>
      </c>
      <c r="C850" t="s">
        <v>8</v>
      </c>
      <c r="D850">
        <v>28</v>
      </c>
      <c r="E850">
        <v>0</v>
      </c>
      <c r="F850">
        <v>1</v>
      </c>
      <c r="G850" s="1">
        <v>33</v>
      </c>
      <c r="H850" t="s">
        <v>9</v>
      </c>
    </row>
    <row r="851" spans="1:8" hidden="1" x14ac:dyDescent="0.2">
      <c r="A851">
        <v>1</v>
      </c>
      <c r="B851">
        <v>1</v>
      </c>
      <c r="C851" t="s">
        <v>10</v>
      </c>
      <c r="E851">
        <v>1</v>
      </c>
      <c r="F851">
        <v>0</v>
      </c>
      <c r="G851" s="1">
        <v>89.104200000000006</v>
      </c>
      <c r="H851" t="s">
        <v>11</v>
      </c>
    </row>
    <row r="852" spans="1:8" x14ac:dyDescent="0.2">
      <c r="A852">
        <v>0</v>
      </c>
      <c r="B852">
        <v>3</v>
      </c>
      <c r="C852" t="s">
        <v>8</v>
      </c>
      <c r="D852">
        <v>4</v>
      </c>
      <c r="E852">
        <v>4</v>
      </c>
      <c r="F852">
        <v>2</v>
      </c>
      <c r="G852" s="1">
        <v>31.274999999999999</v>
      </c>
      <c r="H852" t="s">
        <v>9</v>
      </c>
    </row>
    <row r="853" spans="1:8" x14ac:dyDescent="0.2">
      <c r="A853">
        <v>0</v>
      </c>
      <c r="B853">
        <v>3</v>
      </c>
      <c r="C853" t="s">
        <v>8</v>
      </c>
      <c r="D853">
        <v>74</v>
      </c>
      <c r="E853">
        <v>0</v>
      </c>
      <c r="F853">
        <v>0</v>
      </c>
      <c r="G853" s="1">
        <v>7.7750000000000004</v>
      </c>
      <c r="H853" t="s">
        <v>9</v>
      </c>
    </row>
    <row r="854" spans="1:8" x14ac:dyDescent="0.2">
      <c r="A854">
        <v>0</v>
      </c>
      <c r="B854">
        <v>3</v>
      </c>
      <c r="C854" t="s">
        <v>10</v>
      </c>
      <c r="D854">
        <v>9</v>
      </c>
      <c r="E854">
        <v>1</v>
      </c>
      <c r="F854">
        <v>1</v>
      </c>
      <c r="G854" s="1">
        <v>15.245799999999999</v>
      </c>
      <c r="H854" t="s">
        <v>11</v>
      </c>
    </row>
    <row r="855" spans="1:8" x14ac:dyDescent="0.2">
      <c r="A855">
        <v>1</v>
      </c>
      <c r="B855">
        <v>1</v>
      </c>
      <c r="C855" t="s">
        <v>10</v>
      </c>
      <c r="D855">
        <v>16</v>
      </c>
      <c r="E855">
        <v>0</v>
      </c>
      <c r="F855">
        <v>1</v>
      </c>
      <c r="G855" s="1">
        <v>39.4</v>
      </c>
      <c r="H855" t="s">
        <v>9</v>
      </c>
    </row>
    <row r="856" spans="1:8" x14ac:dyDescent="0.2">
      <c r="A856">
        <v>0</v>
      </c>
      <c r="B856">
        <v>2</v>
      </c>
      <c r="C856" t="s">
        <v>10</v>
      </c>
      <c r="D856">
        <v>44</v>
      </c>
      <c r="E856">
        <v>1</v>
      </c>
      <c r="F856">
        <v>0</v>
      </c>
      <c r="G856" s="1">
        <v>26</v>
      </c>
      <c r="H856" t="s">
        <v>9</v>
      </c>
    </row>
    <row r="857" spans="1:8" x14ac:dyDescent="0.2">
      <c r="A857">
        <v>1</v>
      </c>
      <c r="B857">
        <v>3</v>
      </c>
      <c r="C857" t="s">
        <v>10</v>
      </c>
      <c r="D857">
        <v>18</v>
      </c>
      <c r="E857">
        <v>0</v>
      </c>
      <c r="F857">
        <v>1</v>
      </c>
      <c r="G857" s="1">
        <v>9.35</v>
      </c>
      <c r="H857" t="s">
        <v>9</v>
      </c>
    </row>
    <row r="858" spans="1:8" x14ac:dyDescent="0.2">
      <c r="A858">
        <v>1</v>
      </c>
      <c r="B858">
        <v>1</v>
      </c>
      <c r="C858" t="s">
        <v>10</v>
      </c>
      <c r="D858">
        <v>45</v>
      </c>
      <c r="E858">
        <v>1</v>
      </c>
      <c r="F858">
        <v>1</v>
      </c>
      <c r="G858" s="1">
        <v>164.86670000000001</v>
      </c>
      <c r="H858" t="s">
        <v>9</v>
      </c>
    </row>
    <row r="859" spans="1:8" x14ac:dyDescent="0.2">
      <c r="A859">
        <v>1</v>
      </c>
      <c r="B859">
        <v>1</v>
      </c>
      <c r="C859" t="s">
        <v>8</v>
      </c>
      <c r="D859">
        <v>51</v>
      </c>
      <c r="E859">
        <v>0</v>
      </c>
      <c r="F859">
        <v>0</v>
      </c>
      <c r="G859" s="1">
        <v>26.55</v>
      </c>
      <c r="H859" t="s">
        <v>9</v>
      </c>
    </row>
    <row r="860" spans="1:8" x14ac:dyDescent="0.2">
      <c r="A860">
        <v>1</v>
      </c>
      <c r="B860">
        <v>3</v>
      </c>
      <c r="C860" t="s">
        <v>10</v>
      </c>
      <c r="D860">
        <v>24</v>
      </c>
      <c r="E860">
        <v>0</v>
      </c>
      <c r="F860">
        <v>3</v>
      </c>
      <c r="G860" s="1">
        <v>19.258299999999998</v>
      </c>
      <c r="H860" t="s">
        <v>11</v>
      </c>
    </row>
    <row r="861" spans="1:8" hidden="1" x14ac:dyDescent="0.2">
      <c r="A861">
        <v>0</v>
      </c>
      <c r="B861">
        <v>3</v>
      </c>
      <c r="C861" t="s">
        <v>8</v>
      </c>
      <c r="E861">
        <v>0</v>
      </c>
      <c r="F861">
        <v>0</v>
      </c>
      <c r="G861" s="1">
        <v>7.2291999999999996</v>
      </c>
      <c r="H861" t="s">
        <v>11</v>
      </c>
    </row>
    <row r="862" spans="1:8" x14ac:dyDescent="0.2">
      <c r="A862">
        <v>0</v>
      </c>
      <c r="B862">
        <v>3</v>
      </c>
      <c r="C862" t="s">
        <v>8</v>
      </c>
      <c r="D862">
        <v>41</v>
      </c>
      <c r="E862">
        <v>2</v>
      </c>
      <c r="F862">
        <v>0</v>
      </c>
      <c r="G862" s="1">
        <v>14.1083</v>
      </c>
      <c r="H862" t="s">
        <v>9</v>
      </c>
    </row>
    <row r="863" spans="1:8" x14ac:dyDescent="0.2">
      <c r="A863">
        <v>0</v>
      </c>
      <c r="B863">
        <v>2</v>
      </c>
      <c r="C863" t="s">
        <v>8</v>
      </c>
      <c r="D863">
        <v>21</v>
      </c>
      <c r="E863">
        <v>1</v>
      </c>
      <c r="F863">
        <v>0</v>
      </c>
      <c r="G863" s="1">
        <v>11.5</v>
      </c>
      <c r="H863" t="s">
        <v>9</v>
      </c>
    </row>
    <row r="864" spans="1:8" x14ac:dyDescent="0.2">
      <c r="A864">
        <v>1</v>
      </c>
      <c r="B864">
        <v>1</v>
      </c>
      <c r="C864" t="s">
        <v>10</v>
      </c>
      <c r="D864">
        <v>48</v>
      </c>
      <c r="E864">
        <v>0</v>
      </c>
      <c r="F864">
        <v>0</v>
      </c>
      <c r="G864" s="1">
        <v>25.929200000000002</v>
      </c>
      <c r="H864" t="s">
        <v>9</v>
      </c>
    </row>
    <row r="865" spans="1:8" hidden="1" x14ac:dyDescent="0.2">
      <c r="A865">
        <v>0</v>
      </c>
      <c r="B865">
        <v>3</v>
      </c>
      <c r="C865" t="s">
        <v>10</v>
      </c>
      <c r="E865">
        <v>8</v>
      </c>
      <c r="F865">
        <v>2</v>
      </c>
      <c r="G865" s="1">
        <v>69.55</v>
      </c>
      <c r="H865" t="s">
        <v>9</v>
      </c>
    </row>
    <row r="866" spans="1:8" x14ac:dyDescent="0.2">
      <c r="A866">
        <v>0</v>
      </c>
      <c r="B866">
        <v>2</v>
      </c>
      <c r="C866" t="s">
        <v>8</v>
      </c>
      <c r="D866">
        <v>24</v>
      </c>
      <c r="E866">
        <v>0</v>
      </c>
      <c r="F866">
        <v>0</v>
      </c>
      <c r="G866" s="1">
        <v>13</v>
      </c>
      <c r="H866" t="s">
        <v>9</v>
      </c>
    </row>
    <row r="867" spans="1:8" x14ac:dyDescent="0.2">
      <c r="A867">
        <v>1</v>
      </c>
      <c r="B867">
        <v>2</v>
      </c>
      <c r="C867" t="s">
        <v>10</v>
      </c>
      <c r="D867">
        <v>42</v>
      </c>
      <c r="E867">
        <v>0</v>
      </c>
      <c r="F867">
        <v>0</v>
      </c>
      <c r="G867" s="1">
        <v>13</v>
      </c>
      <c r="H867" t="s">
        <v>9</v>
      </c>
    </row>
    <row r="868" spans="1:8" x14ac:dyDescent="0.2">
      <c r="A868">
        <v>1</v>
      </c>
      <c r="B868">
        <v>2</v>
      </c>
      <c r="C868" t="s">
        <v>10</v>
      </c>
      <c r="D868">
        <v>27</v>
      </c>
      <c r="E868">
        <v>1</v>
      </c>
      <c r="F868">
        <v>0</v>
      </c>
      <c r="G868" s="1">
        <v>13.8583</v>
      </c>
      <c r="H868" t="s">
        <v>11</v>
      </c>
    </row>
    <row r="869" spans="1:8" x14ac:dyDescent="0.2">
      <c r="A869">
        <v>0</v>
      </c>
      <c r="B869">
        <v>1</v>
      </c>
      <c r="C869" t="s">
        <v>8</v>
      </c>
      <c r="D869">
        <v>31</v>
      </c>
      <c r="E869">
        <v>0</v>
      </c>
      <c r="F869">
        <v>0</v>
      </c>
      <c r="G869" s="1">
        <v>50.495800000000003</v>
      </c>
      <c r="H869" t="s">
        <v>9</v>
      </c>
    </row>
    <row r="870" spans="1:8" hidden="1" x14ac:dyDescent="0.2">
      <c r="A870">
        <v>0</v>
      </c>
      <c r="B870">
        <v>3</v>
      </c>
      <c r="C870" t="s">
        <v>8</v>
      </c>
      <c r="E870">
        <v>0</v>
      </c>
      <c r="F870">
        <v>0</v>
      </c>
      <c r="G870" s="1">
        <v>9.5</v>
      </c>
      <c r="H870" t="s">
        <v>9</v>
      </c>
    </row>
    <row r="871" spans="1:8" x14ac:dyDescent="0.2">
      <c r="A871">
        <v>1</v>
      </c>
      <c r="B871">
        <v>3</v>
      </c>
      <c r="C871" t="s">
        <v>8</v>
      </c>
      <c r="D871">
        <v>4</v>
      </c>
      <c r="E871">
        <v>1</v>
      </c>
      <c r="F871">
        <v>1</v>
      </c>
      <c r="G871" s="1">
        <v>11.1333</v>
      </c>
      <c r="H871" t="s">
        <v>9</v>
      </c>
    </row>
    <row r="872" spans="1:8" x14ac:dyDescent="0.2">
      <c r="A872">
        <v>0</v>
      </c>
      <c r="B872">
        <v>3</v>
      </c>
      <c r="C872" t="s">
        <v>8</v>
      </c>
      <c r="D872">
        <v>26</v>
      </c>
      <c r="E872">
        <v>0</v>
      </c>
      <c r="F872">
        <v>0</v>
      </c>
      <c r="G872" s="1">
        <v>7.8958000000000004</v>
      </c>
      <c r="H872" t="s">
        <v>9</v>
      </c>
    </row>
    <row r="873" spans="1:8" x14ac:dyDescent="0.2">
      <c r="A873">
        <v>1</v>
      </c>
      <c r="B873">
        <v>1</v>
      </c>
      <c r="C873" t="s">
        <v>10</v>
      </c>
      <c r="D873">
        <v>47</v>
      </c>
      <c r="E873">
        <v>1</v>
      </c>
      <c r="F873">
        <v>1</v>
      </c>
      <c r="G873" s="1">
        <v>52.554200000000002</v>
      </c>
      <c r="H873" t="s">
        <v>9</v>
      </c>
    </row>
    <row r="874" spans="1:8" x14ac:dyDescent="0.2">
      <c r="A874">
        <v>0</v>
      </c>
      <c r="B874">
        <v>1</v>
      </c>
      <c r="C874" t="s">
        <v>8</v>
      </c>
      <c r="D874">
        <v>33</v>
      </c>
      <c r="E874">
        <v>0</v>
      </c>
      <c r="F874">
        <v>0</v>
      </c>
      <c r="G874" s="1">
        <v>5</v>
      </c>
      <c r="H874" t="s">
        <v>9</v>
      </c>
    </row>
    <row r="875" spans="1:8" x14ac:dyDescent="0.2">
      <c r="A875">
        <v>0</v>
      </c>
      <c r="B875">
        <v>3</v>
      </c>
      <c r="C875" t="s">
        <v>8</v>
      </c>
      <c r="D875">
        <v>47</v>
      </c>
      <c r="E875">
        <v>0</v>
      </c>
      <c r="F875">
        <v>0</v>
      </c>
      <c r="G875" s="1">
        <v>9</v>
      </c>
      <c r="H875" t="s">
        <v>9</v>
      </c>
    </row>
    <row r="876" spans="1:8" x14ac:dyDescent="0.2">
      <c r="A876">
        <v>1</v>
      </c>
      <c r="B876">
        <v>2</v>
      </c>
      <c r="C876" t="s">
        <v>10</v>
      </c>
      <c r="D876">
        <v>28</v>
      </c>
      <c r="E876">
        <v>1</v>
      </c>
      <c r="F876">
        <v>0</v>
      </c>
      <c r="G876" s="1">
        <v>24</v>
      </c>
      <c r="H876" t="s">
        <v>11</v>
      </c>
    </row>
    <row r="877" spans="1:8" x14ac:dyDescent="0.2">
      <c r="A877">
        <v>1</v>
      </c>
      <c r="B877">
        <v>3</v>
      </c>
      <c r="C877" t="s">
        <v>10</v>
      </c>
      <c r="D877">
        <v>15</v>
      </c>
      <c r="E877">
        <v>0</v>
      </c>
      <c r="F877">
        <v>0</v>
      </c>
      <c r="G877" s="1">
        <v>7.2249999999999996</v>
      </c>
      <c r="H877" t="s">
        <v>11</v>
      </c>
    </row>
    <row r="878" spans="1:8" x14ac:dyDescent="0.2">
      <c r="A878">
        <v>0</v>
      </c>
      <c r="B878">
        <v>3</v>
      </c>
      <c r="C878" t="s">
        <v>8</v>
      </c>
      <c r="D878">
        <v>20</v>
      </c>
      <c r="E878">
        <v>0</v>
      </c>
      <c r="F878">
        <v>0</v>
      </c>
      <c r="G878" s="1">
        <v>9.8458000000000006</v>
      </c>
      <c r="H878" t="s">
        <v>9</v>
      </c>
    </row>
    <row r="879" spans="1:8" x14ac:dyDescent="0.2">
      <c r="A879">
        <v>0</v>
      </c>
      <c r="B879">
        <v>3</v>
      </c>
      <c r="C879" t="s">
        <v>8</v>
      </c>
      <c r="D879">
        <v>19</v>
      </c>
      <c r="E879">
        <v>0</v>
      </c>
      <c r="F879">
        <v>0</v>
      </c>
      <c r="G879" s="1">
        <v>7.8958000000000004</v>
      </c>
      <c r="H879" t="s">
        <v>9</v>
      </c>
    </row>
    <row r="880" spans="1:8" hidden="1" x14ac:dyDescent="0.2">
      <c r="A880">
        <v>0</v>
      </c>
      <c r="B880">
        <v>3</v>
      </c>
      <c r="C880" t="s">
        <v>8</v>
      </c>
      <c r="E880">
        <v>0</v>
      </c>
      <c r="F880">
        <v>0</v>
      </c>
      <c r="G880" s="1">
        <v>7.8958000000000004</v>
      </c>
      <c r="H880" t="s">
        <v>9</v>
      </c>
    </row>
    <row r="881" spans="1:8" x14ac:dyDescent="0.2">
      <c r="A881">
        <v>1</v>
      </c>
      <c r="B881">
        <v>1</v>
      </c>
      <c r="C881" t="s">
        <v>10</v>
      </c>
      <c r="D881">
        <v>56</v>
      </c>
      <c r="E881">
        <v>0</v>
      </c>
      <c r="F881">
        <v>1</v>
      </c>
      <c r="G881" s="1">
        <v>83.158299999999997</v>
      </c>
      <c r="H881" t="s">
        <v>11</v>
      </c>
    </row>
    <row r="882" spans="1:8" x14ac:dyDescent="0.2">
      <c r="A882">
        <v>1</v>
      </c>
      <c r="B882">
        <v>2</v>
      </c>
      <c r="C882" t="s">
        <v>10</v>
      </c>
      <c r="D882">
        <v>25</v>
      </c>
      <c r="E882">
        <v>0</v>
      </c>
      <c r="F882">
        <v>1</v>
      </c>
      <c r="G882" s="1">
        <v>26</v>
      </c>
      <c r="H882" t="s">
        <v>9</v>
      </c>
    </row>
    <row r="883" spans="1:8" x14ac:dyDescent="0.2">
      <c r="A883">
        <v>0</v>
      </c>
      <c r="B883">
        <v>3</v>
      </c>
      <c r="C883" t="s">
        <v>8</v>
      </c>
      <c r="D883">
        <v>33</v>
      </c>
      <c r="E883">
        <v>0</v>
      </c>
      <c r="F883">
        <v>0</v>
      </c>
      <c r="G883" s="1">
        <v>7.8958000000000004</v>
      </c>
      <c r="H883" t="s">
        <v>9</v>
      </c>
    </row>
    <row r="884" spans="1:8" x14ac:dyDescent="0.2">
      <c r="A884">
        <v>0</v>
      </c>
      <c r="B884">
        <v>3</v>
      </c>
      <c r="C884" t="s">
        <v>10</v>
      </c>
      <c r="D884">
        <v>22</v>
      </c>
      <c r="E884">
        <v>0</v>
      </c>
      <c r="F884">
        <v>0</v>
      </c>
      <c r="G884" s="1">
        <v>10.5167</v>
      </c>
      <c r="H884" t="s">
        <v>9</v>
      </c>
    </row>
    <row r="885" spans="1:8" x14ac:dyDescent="0.2">
      <c r="A885">
        <v>0</v>
      </c>
      <c r="B885">
        <v>2</v>
      </c>
      <c r="C885" t="s">
        <v>8</v>
      </c>
      <c r="D885">
        <v>28</v>
      </c>
      <c r="E885">
        <v>0</v>
      </c>
      <c r="F885">
        <v>0</v>
      </c>
      <c r="G885" s="1">
        <v>10.5</v>
      </c>
      <c r="H885" t="s">
        <v>9</v>
      </c>
    </row>
    <row r="886" spans="1:8" x14ac:dyDescent="0.2">
      <c r="A886">
        <v>0</v>
      </c>
      <c r="B886">
        <v>3</v>
      </c>
      <c r="C886" t="s">
        <v>8</v>
      </c>
      <c r="D886">
        <v>25</v>
      </c>
      <c r="E886">
        <v>0</v>
      </c>
      <c r="F886">
        <v>0</v>
      </c>
      <c r="G886" s="1">
        <v>7.05</v>
      </c>
      <c r="H886" t="s">
        <v>9</v>
      </c>
    </row>
    <row r="887" spans="1:8" x14ac:dyDescent="0.2">
      <c r="A887">
        <v>0</v>
      </c>
      <c r="B887">
        <v>3</v>
      </c>
      <c r="C887" t="s">
        <v>10</v>
      </c>
      <c r="D887">
        <v>39</v>
      </c>
      <c r="E887">
        <v>0</v>
      </c>
      <c r="F887">
        <v>5</v>
      </c>
      <c r="G887" s="1">
        <v>29.125</v>
      </c>
      <c r="H887" t="s">
        <v>12</v>
      </c>
    </row>
    <row r="888" spans="1:8" x14ac:dyDescent="0.2">
      <c r="A888">
        <v>0</v>
      </c>
      <c r="B888">
        <v>2</v>
      </c>
      <c r="C888" t="s">
        <v>8</v>
      </c>
      <c r="D888">
        <v>27</v>
      </c>
      <c r="E888">
        <v>0</v>
      </c>
      <c r="F888">
        <v>0</v>
      </c>
      <c r="G888" s="1">
        <v>13</v>
      </c>
      <c r="H888" t="s">
        <v>9</v>
      </c>
    </row>
    <row r="889" spans="1:8" x14ac:dyDescent="0.2">
      <c r="A889">
        <v>1</v>
      </c>
      <c r="B889">
        <v>1</v>
      </c>
      <c r="C889" t="s">
        <v>10</v>
      </c>
      <c r="D889">
        <v>19</v>
      </c>
      <c r="E889">
        <v>0</v>
      </c>
      <c r="F889">
        <v>0</v>
      </c>
      <c r="G889" s="1">
        <v>30</v>
      </c>
      <c r="H889" t="s">
        <v>9</v>
      </c>
    </row>
    <row r="890" spans="1:8" hidden="1" x14ac:dyDescent="0.2">
      <c r="A890">
        <v>0</v>
      </c>
      <c r="B890">
        <v>3</v>
      </c>
      <c r="C890" t="s">
        <v>10</v>
      </c>
      <c r="E890">
        <v>1</v>
      </c>
      <c r="F890">
        <v>2</v>
      </c>
      <c r="G890" s="1">
        <v>23.45</v>
      </c>
      <c r="H890" t="s">
        <v>9</v>
      </c>
    </row>
    <row r="891" spans="1:8" x14ac:dyDescent="0.2">
      <c r="A891">
        <v>1</v>
      </c>
      <c r="B891">
        <v>1</v>
      </c>
      <c r="C891" t="s">
        <v>8</v>
      </c>
      <c r="D891">
        <v>26</v>
      </c>
      <c r="E891">
        <v>0</v>
      </c>
      <c r="F891">
        <v>0</v>
      </c>
      <c r="G891" s="1">
        <v>30</v>
      </c>
      <c r="H891" t="s">
        <v>11</v>
      </c>
    </row>
    <row r="892" spans="1:8" x14ac:dyDescent="0.2">
      <c r="A892">
        <v>0</v>
      </c>
      <c r="B892">
        <v>3</v>
      </c>
      <c r="C892" t="s">
        <v>8</v>
      </c>
      <c r="D892">
        <v>32</v>
      </c>
      <c r="E892">
        <v>0</v>
      </c>
      <c r="F892">
        <v>0</v>
      </c>
      <c r="G892" s="1">
        <v>7.75</v>
      </c>
      <c r="H892" t="s">
        <v>12</v>
      </c>
    </row>
  </sheetData>
  <autoFilter ref="A1:H892" xr:uid="{00000000-0009-0000-0000-000003000000}">
    <filterColumn colId="3">
      <customFilters>
        <customFilter operator="notEqual" val=" "/>
      </custom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mmult</vt:lpstr>
      <vt:lpstr>nnet</vt:lpstr>
      <vt:lpstr>linear</vt:lpstr>
      <vt:lpstr>all_rows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dupe</cp:lastModifiedBy>
  <dcterms:created xsi:type="dcterms:W3CDTF">2022-05-09T20:10:59Z</dcterms:created>
  <dcterms:modified xsi:type="dcterms:W3CDTF">2023-04-29T19:12:44Z</dcterms:modified>
</cp:coreProperties>
</file>