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Questa_cartella_di_lavoro"/>
  <bookViews>
    <workbookView visibility="visible" minimized="0" showHorizontalScroll="1" showVerticalScroll="1" showSheetTabs="1" xWindow="-28800" yWindow="500" windowWidth="28800" windowHeight="15980" tabRatio="600" firstSheet="0" activeTab="1" autoFilterDateGrouping="1"/>
  </bookViews>
  <sheets>
    <sheet name="Sheet_Nuovo2" sheetId="1" state="visible" r:id="rId1"/>
    <sheet name="Operazioni" sheetId="2" state="visible" r:id="rId2"/>
    <sheet name="Sheet_Nuovo1" sheetId="3" state="visible" r:id="rId3"/>
    <sheet name="Statistiche" sheetId="4" state="visible" r:id="rId4"/>
    <sheet name="Statistica per azione" sheetId="5" state="visible" r:id="rId5"/>
    <sheet name="Sheet_Nuovo" sheetId="6" state="visible" r:id="rId6"/>
  </sheets>
  <definedNames>
    <definedName name="_xlnm._FilterDatabase" localSheetId="1" hidden="1">'Operazioni'!$A$1:$A$91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#,##0.00\ &quot;€&quot;"/>
  </numFmts>
  <fonts count="4">
    <font>
      <name val="Calibri"/>
      <family val="2"/>
      <color theme="1"/>
      <sz val="12"/>
      <scheme val="minor"/>
    </font>
    <font>
      <name val="Calibri"/>
      <family val="2"/>
      <color rgb="FF000000"/>
      <sz val="12"/>
      <scheme val="minor"/>
    </font>
    <font>
      <name val="Calibri"/>
      <family val="2"/>
      <color rgb="FFFF0000"/>
      <sz val="12"/>
      <scheme val="minor"/>
    </font>
    <font>
      <name val="Calibri"/>
      <family val="2"/>
      <color rgb="FF00B050"/>
      <sz val="12"/>
      <scheme val="minor"/>
    </font>
  </fonts>
  <fills count="3">
    <fill>
      <patternFill/>
    </fill>
    <fill>
      <patternFill patternType="gray125"/>
    </fill>
    <fill>
      <patternFill patternType="solid">
        <fgColor theme="4" tint="0.7999816888943144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pivotButton="0" quotePrefix="0" xfId="0"/>
    <xf numFmtId="14" fontId="0" fillId="0" borderId="0" pivotButton="0" quotePrefix="0" xfId="0"/>
    <xf numFmtId="0" fontId="1" fillId="0" borderId="0" pivotButton="0" quotePrefix="0" xfId="0"/>
    <xf numFmtId="14" fontId="1" fillId="0" borderId="0" pivotButton="0" quotePrefix="0" xfId="0"/>
    <xf numFmtId="0" fontId="2" fillId="0" borderId="1" pivotButton="0" quotePrefix="0" xfId="0"/>
    <xf numFmtId="0" fontId="3" fillId="0" borderId="1" pivotButton="0" quotePrefix="0" xfId="0"/>
    <xf numFmtId="14" fontId="0" fillId="0" borderId="1" pivotButton="0" quotePrefix="0" xfId="0"/>
    <xf numFmtId="14" fontId="0" fillId="2" borderId="1" pivotButton="0" quotePrefix="0" xfId="0"/>
    <xf numFmtId="164" fontId="0" fillId="0" borderId="1" pivotButton="0" quotePrefix="0" xfId="0"/>
    <xf numFmtId="164" fontId="3" fillId="0" borderId="1" pivotButton="0" quotePrefix="0" xfId="0"/>
    <xf numFmtId="164" fontId="2" fillId="0" borderId="1" pivotButton="0" quotePrefix="0" xfId="0"/>
    <xf numFmtId="0" fontId="0" fillId="0" borderId="1" pivotButton="0" quotePrefix="0" xfId="0"/>
    <xf numFmtId="0" fontId="0" fillId="0" borderId="1" applyProtection="1" pivotButton="0" quotePrefix="0" xfId="0">
      <protection locked="1" hidden="1"/>
    </xf>
    <xf numFmtId="164" fontId="0" fillId="0" borderId="1" applyProtection="1" pivotButton="0" quotePrefix="0" xfId="0">
      <protection locked="1" hidden="1"/>
    </xf>
    <xf numFmtId="0" fontId="3" fillId="0" borderId="1" applyProtection="1" pivotButton="0" quotePrefix="0" xfId="0">
      <protection locked="1" hidden="1"/>
    </xf>
    <xf numFmtId="0" fontId="2" fillId="0" borderId="1" applyProtection="1" pivotButton="0" quotePrefix="0" xfId="0">
      <protection locked="1" hidden="1"/>
    </xf>
    <xf numFmtId="164" fontId="3" fillId="0" borderId="1" applyProtection="1" pivotButton="0" quotePrefix="0" xfId="0">
      <protection locked="1" hidden="1"/>
    </xf>
    <xf numFmtId="164" fontId="2" fillId="0" borderId="1" applyProtection="1" pivotButton="0" quotePrefix="0" xfId="0">
      <protection locked="1" hidden="1"/>
    </xf>
    <xf numFmtId="0" fontId="0" fillId="0" borderId="1" applyAlignment="1" pivotButton="0" quotePrefix="0" xfId="0">
      <alignment horizontal="center"/>
    </xf>
    <xf numFmtId="0" fontId="0" fillId="0" borderId="2" pivotButton="0" quotePrefix="0" xfId="0"/>
    <xf numFmtId="0" fontId="0" fillId="0" borderId="3" pivotButton="0" quotePrefix="0" xfId="0"/>
    <xf numFmtId="0" fontId="0" fillId="0" borderId="1" applyAlignment="1" pivotButton="0" quotePrefix="0" xfId="0">
      <alignment horizontal="left"/>
    </xf>
  </cellXfs>
  <cellStyles count="1">
    <cellStyle name="Normale" xfId="0" builtinId="0"/>
  </cellStyles>
  <dxfs count="3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ColWidth="8.83203125" defaultRowHeight="16"/>
  <sheetData/>
  <pageMargins left="0.75" right="0.75" top="1" bottom="1" header="0.5" footer="0.5"/>
</worksheet>
</file>

<file path=xl/worksheets/sheet2.xml><?xml version="1.0" encoding="utf-8"?>
<worksheet xmlns="http://schemas.openxmlformats.org/spreadsheetml/2006/main">
  <sheetPr codeName="Foglio1">
    <outlinePr summaryBelow="1" summaryRight="1"/>
    <pageSetUpPr fitToPage="1"/>
  </sheetPr>
  <dimension ref="A1:E91"/>
  <sheetViews>
    <sheetView tabSelected="1" zoomScale="158" zoomScaleNormal="158" workbookViewId="0">
      <pane ySplit="1" topLeftCell="A2" activePane="bottomLeft" state="frozen"/>
      <selection pane="bottomLeft" activeCell="A19" sqref="A19"/>
    </sheetView>
  </sheetViews>
  <sheetFormatPr baseColWidth="10" defaultRowHeight="16"/>
  <cols>
    <col width="27.83203125" customWidth="1" min="1" max="1"/>
    <col width="22.5" customWidth="1" min="2" max="2"/>
    <col width="20.5" customWidth="1" min="3" max="3"/>
    <col width="20.83203125" customWidth="1" min="4" max="4"/>
    <col hidden="1" width="13.83203125" customWidth="1" min="5" max="5"/>
    <col width="24.83203125" bestFit="1" customWidth="1" min="8" max="8"/>
    <col width="13.1640625" customWidth="1" min="10" max="10"/>
    <col width="24.33203125" bestFit="1" customWidth="1" min="15" max="15"/>
    <col width="20.5" customWidth="1" min="20" max="20"/>
    <col width="12.83203125" customWidth="1" min="21" max="21"/>
    <col width="12.1640625" customWidth="1" min="22" max="22"/>
  </cols>
  <sheetData>
    <row r="1">
      <c r="A1" t="inlineStr">
        <is>
          <t>AZIONE</t>
        </is>
      </c>
      <c r="B1" t="inlineStr">
        <is>
          <t>DATA APERTURA</t>
        </is>
      </c>
      <c r="C1" t="inlineStr">
        <is>
          <t>DATA CHIUSURA</t>
        </is>
      </c>
      <c r="D1" t="inlineStr">
        <is>
          <t>RISULTATO</t>
        </is>
      </c>
      <c r="E1" s="1">
        <f>MAX(B:B)</f>
        <v/>
      </c>
    </row>
    <row r="2">
      <c r="A2" t="inlineStr">
        <is>
          <t>AAPL</t>
        </is>
      </c>
      <c r="B2" s="1" t="n">
        <v>44540</v>
      </c>
      <c r="C2" s="1" t="n">
        <v>44540</v>
      </c>
      <c r="D2" t="n">
        <v>3.17</v>
      </c>
      <c r="E2" s="1" t="n"/>
    </row>
    <row r="3">
      <c r="A3" t="inlineStr">
        <is>
          <t>AAPL</t>
        </is>
      </c>
      <c r="B3" s="1" t="n">
        <v>44540</v>
      </c>
      <c r="C3" s="1" t="n">
        <v>44540</v>
      </c>
      <c r="D3" t="n">
        <v>0.37</v>
      </c>
      <c r="E3" s="1" t="n"/>
    </row>
    <row r="4">
      <c r="A4" t="inlineStr">
        <is>
          <t>MSFT</t>
        </is>
      </c>
      <c r="B4" s="1" t="n">
        <v>44540</v>
      </c>
      <c r="C4" s="1" t="n">
        <v>44540</v>
      </c>
      <c r="D4" t="n">
        <v>-1.45</v>
      </c>
      <c r="E4" s="1" t="n"/>
    </row>
    <row r="5">
      <c r="A5" t="inlineStr">
        <is>
          <t>INTC</t>
        </is>
      </c>
      <c r="B5" s="1" t="n">
        <v>44540</v>
      </c>
      <c r="C5" s="1" t="n">
        <v>44540</v>
      </c>
      <c r="D5" t="n">
        <v>-1.42</v>
      </c>
      <c r="E5" s="1" t="n"/>
    </row>
    <row r="6">
      <c r="A6" t="inlineStr">
        <is>
          <t>STOCAZZO</t>
        </is>
      </c>
      <c r="B6" s="1" t="n">
        <v>44540</v>
      </c>
      <c r="C6" s="1" t="n">
        <v>44540</v>
      </c>
      <c r="D6" t="n">
        <v>-0.74</v>
      </c>
      <c r="E6" s="1" t="n"/>
    </row>
    <row r="7">
      <c r="A7" t="inlineStr">
        <is>
          <t>JNJ</t>
        </is>
      </c>
      <c r="B7" s="1" t="n">
        <v>44540</v>
      </c>
      <c r="C7" s="1" t="n">
        <v>44540</v>
      </c>
      <c r="D7" t="n">
        <v>1.97</v>
      </c>
      <c r="E7" s="1" t="n"/>
    </row>
    <row r="8">
      <c r="A8" t="inlineStr">
        <is>
          <t>MU</t>
        </is>
      </c>
      <c r="B8" s="1" t="n">
        <v>44540</v>
      </c>
      <c r="C8" s="1" t="n">
        <v>44540</v>
      </c>
      <c r="D8" t="n">
        <v>-1.65</v>
      </c>
      <c r="E8" s="1" t="n"/>
    </row>
    <row r="9">
      <c r="A9" t="inlineStr">
        <is>
          <t>MRNA</t>
        </is>
      </c>
      <c r="B9" s="1" t="n">
        <v>44540</v>
      </c>
      <c r="C9" s="1" t="n">
        <v>44540</v>
      </c>
      <c r="D9" t="n">
        <v>-2.1</v>
      </c>
      <c r="E9" s="1" t="n"/>
    </row>
    <row r="10">
      <c r="A10" t="inlineStr">
        <is>
          <t>MSFT</t>
        </is>
      </c>
      <c r="B10" s="1" t="n">
        <v>44540</v>
      </c>
      <c r="C10" s="1" t="n">
        <v>44540</v>
      </c>
      <c r="D10" t="n">
        <v>6.61</v>
      </c>
      <c r="E10" s="1" t="n"/>
    </row>
    <row r="11">
      <c r="A11" t="inlineStr">
        <is>
          <t>MRNA</t>
        </is>
      </c>
      <c r="B11" s="1" t="n">
        <v>44540</v>
      </c>
      <c r="C11" s="1" t="n">
        <v>44540</v>
      </c>
      <c r="D11" t="n">
        <v>4.63</v>
      </c>
      <c r="E11" s="1" t="n"/>
    </row>
    <row r="12">
      <c r="A12" t="inlineStr">
        <is>
          <t>AAPL</t>
        </is>
      </c>
      <c r="B12" s="1" t="n">
        <v>44540</v>
      </c>
      <c r="C12" s="1" t="n">
        <v>44540</v>
      </c>
      <c r="D12" t="n">
        <v>0.11</v>
      </c>
      <c r="E12" s="1" t="n"/>
    </row>
    <row r="13">
      <c r="A13" t="inlineStr">
        <is>
          <t>NVAX</t>
        </is>
      </c>
      <c r="B13" s="1" t="n">
        <v>44540</v>
      </c>
      <c r="C13" s="1" t="n">
        <v>44540</v>
      </c>
      <c r="D13" t="n">
        <v>6.11</v>
      </c>
      <c r="E13" s="1" t="n"/>
    </row>
    <row r="14">
      <c r="A14" t="inlineStr">
        <is>
          <t>NVDA</t>
        </is>
      </c>
      <c r="B14" s="1" t="n">
        <v>44540</v>
      </c>
      <c r="C14" s="1" t="n">
        <v>44540</v>
      </c>
      <c r="D14" t="n">
        <v>-2.57</v>
      </c>
      <c r="E14" s="1" t="n"/>
    </row>
    <row r="15">
      <c r="A15" t="inlineStr">
        <is>
          <t>PFE</t>
        </is>
      </c>
      <c r="B15" s="1" t="n">
        <v>44539</v>
      </c>
      <c r="C15" s="1" t="n">
        <v>44539</v>
      </c>
      <c r="D15" t="n">
        <v>-3.25</v>
      </c>
      <c r="E15" s="1" t="n"/>
    </row>
    <row r="16">
      <c r="A16" t="inlineStr">
        <is>
          <t>JNJ</t>
        </is>
      </c>
      <c r="B16" s="1" t="n">
        <v>44539</v>
      </c>
      <c r="C16" s="1" t="n">
        <v>44539</v>
      </c>
      <c r="D16" t="n">
        <v>0.88</v>
      </c>
      <c r="E16" s="1" t="n"/>
    </row>
    <row r="17">
      <c r="A17" t="inlineStr">
        <is>
          <t>FB</t>
        </is>
      </c>
      <c r="B17" s="1" t="n">
        <v>44539</v>
      </c>
      <c r="C17" s="1" t="n">
        <v>44539</v>
      </c>
      <c r="D17" t="n">
        <v>-1.04</v>
      </c>
      <c r="E17" s="1" t="n"/>
    </row>
    <row r="18">
      <c r="A18" t="inlineStr">
        <is>
          <t>NFLX</t>
        </is>
      </c>
      <c r="B18" s="1" t="n">
        <v>44539</v>
      </c>
      <c r="C18" s="1" t="n">
        <v>44539</v>
      </c>
      <c r="D18" t="n">
        <v>-1.18</v>
      </c>
      <c r="E18" s="1" t="n"/>
    </row>
    <row r="19">
      <c r="A19" t="inlineStr">
        <is>
          <t>DIS</t>
        </is>
      </c>
      <c r="B19" s="1" t="n">
        <v>44539</v>
      </c>
      <c r="C19" s="1" t="n">
        <v>44539</v>
      </c>
      <c r="D19" t="n">
        <v>-0.8100000000000001</v>
      </c>
      <c r="E19" s="1" t="n"/>
    </row>
    <row r="20" ht="19" customHeight="1">
      <c r="A20" t="inlineStr">
        <is>
          <t>VIR</t>
        </is>
      </c>
      <c r="B20" s="1" t="n">
        <v>44539</v>
      </c>
      <c r="C20" s="1" t="n">
        <v>44539</v>
      </c>
      <c r="D20" t="n">
        <v>1.68</v>
      </c>
      <c r="E20" s="1" t="n"/>
    </row>
    <row r="21">
      <c r="A21" t="inlineStr">
        <is>
          <t>NVDA</t>
        </is>
      </c>
      <c r="B21" s="1" t="n">
        <v>44539</v>
      </c>
      <c r="C21" s="1" t="n">
        <v>44539</v>
      </c>
      <c r="D21" t="n">
        <v>-1.38</v>
      </c>
      <c r="E21" s="1" t="n"/>
    </row>
    <row r="22">
      <c r="A22" t="inlineStr">
        <is>
          <t>AMZN</t>
        </is>
      </c>
      <c r="B22" s="1" t="n">
        <v>44539</v>
      </c>
      <c r="C22" s="1" t="n">
        <v>44539</v>
      </c>
      <c r="D22" t="n">
        <v>-1.27</v>
      </c>
      <c r="E22" s="1" t="n"/>
    </row>
    <row r="23">
      <c r="A23" t="inlineStr">
        <is>
          <t>FB</t>
        </is>
      </c>
      <c r="B23" s="1" t="n">
        <v>44538</v>
      </c>
      <c r="C23" s="1" t="n">
        <v>44538</v>
      </c>
      <c r="D23" t="n">
        <v>-0.96</v>
      </c>
      <c r="E23" s="1" t="n"/>
    </row>
    <row r="24">
      <c r="A24" t="inlineStr">
        <is>
          <t>INTC</t>
        </is>
      </c>
      <c r="B24" s="1" t="n">
        <v>44538</v>
      </c>
      <c r="C24" s="1" t="n">
        <v>44538</v>
      </c>
      <c r="D24" t="n">
        <v>1.45</v>
      </c>
      <c r="E24" s="1" t="n"/>
    </row>
    <row r="25">
      <c r="A25" t="inlineStr">
        <is>
          <t>JNJ</t>
        </is>
      </c>
      <c r="B25" s="1" t="n">
        <v>44538</v>
      </c>
      <c r="C25" s="1" t="n">
        <v>44538</v>
      </c>
      <c r="D25" t="n">
        <v>0.83</v>
      </c>
      <c r="E25" s="1" t="n"/>
    </row>
    <row r="26">
      <c r="A26" t="inlineStr">
        <is>
          <t>MSFT</t>
        </is>
      </c>
      <c r="B26" s="1" t="n">
        <v>44538</v>
      </c>
      <c r="C26" s="1" t="n">
        <v>44538</v>
      </c>
      <c r="D26" t="n">
        <v>-0.62</v>
      </c>
      <c r="E26" s="1" t="n"/>
    </row>
    <row r="27">
      <c r="A27" t="inlineStr">
        <is>
          <t>DIS</t>
        </is>
      </c>
      <c r="B27" s="1" t="n">
        <v>44538</v>
      </c>
      <c r="C27" s="1" t="n">
        <v>44538</v>
      </c>
      <c r="D27" t="n">
        <v>0.13</v>
      </c>
      <c r="E27" s="1" t="n"/>
    </row>
    <row r="28">
      <c r="A28" t="inlineStr">
        <is>
          <t>MRNA</t>
        </is>
      </c>
      <c r="B28" s="1" t="n">
        <v>44538</v>
      </c>
      <c r="C28" s="1" t="n">
        <v>44538</v>
      </c>
      <c r="D28" t="n">
        <v>-1.79</v>
      </c>
      <c r="E28" s="1" t="n"/>
    </row>
    <row r="29">
      <c r="A29" t="inlineStr">
        <is>
          <t>MSFT</t>
        </is>
      </c>
      <c r="B29" s="1" t="n">
        <v>44538</v>
      </c>
      <c r="C29" s="1" t="n">
        <v>44538</v>
      </c>
      <c r="D29" t="n">
        <v>0.88</v>
      </c>
      <c r="E29" s="1" t="n"/>
    </row>
    <row r="30">
      <c r="A30" t="inlineStr">
        <is>
          <t>MRNA</t>
        </is>
      </c>
      <c r="B30" s="1" t="n">
        <v>44538</v>
      </c>
      <c r="C30" s="1" t="n">
        <v>44538</v>
      </c>
      <c r="D30" t="n">
        <v>-4.6</v>
      </c>
      <c r="E30" s="1" t="n"/>
    </row>
    <row r="31">
      <c r="A31" t="inlineStr">
        <is>
          <t>VIR</t>
        </is>
      </c>
      <c r="B31" s="1" t="n">
        <v>44538</v>
      </c>
      <c r="C31" s="1" t="n">
        <v>44538</v>
      </c>
      <c r="D31" t="n">
        <v>-3.05</v>
      </c>
      <c r="E31" s="1" t="n"/>
    </row>
    <row r="32">
      <c r="A32" t="inlineStr">
        <is>
          <t>GOOG</t>
        </is>
      </c>
      <c r="B32" s="1" t="n">
        <v>44538</v>
      </c>
      <c r="C32" s="1" t="n">
        <v>44538</v>
      </c>
      <c r="D32" t="n">
        <v>-1.7</v>
      </c>
      <c r="E32" s="1" t="n"/>
    </row>
    <row r="33">
      <c r="A33" t="inlineStr">
        <is>
          <t>MU</t>
        </is>
      </c>
      <c r="B33" s="1" t="n">
        <v>44538</v>
      </c>
      <c r="C33" s="1" t="n">
        <v>44538</v>
      </c>
      <c r="D33" t="n">
        <v>1.31</v>
      </c>
      <c r="E33" s="1" t="n"/>
    </row>
    <row r="34">
      <c r="A34" t="inlineStr">
        <is>
          <t>NVDA</t>
        </is>
      </c>
      <c r="B34" s="1" t="n">
        <v>44538</v>
      </c>
      <c r="C34" s="1" t="n">
        <v>44538</v>
      </c>
      <c r="D34" t="n">
        <v>-0.73</v>
      </c>
      <c r="E34" s="1" t="n"/>
    </row>
    <row r="35">
      <c r="A35" t="inlineStr">
        <is>
          <t>AMZN</t>
        </is>
      </c>
      <c r="B35" s="1" t="n">
        <v>44538</v>
      </c>
      <c r="C35" s="1" t="n">
        <v>44538</v>
      </c>
      <c r="D35" t="n">
        <v>-1.22</v>
      </c>
      <c r="E35" s="1" t="n"/>
    </row>
    <row r="36">
      <c r="A36" t="inlineStr">
        <is>
          <t>NVAX</t>
        </is>
      </c>
      <c r="B36" s="1" t="n">
        <v>44538</v>
      </c>
      <c r="C36" s="1" t="n">
        <v>44538</v>
      </c>
      <c r="D36" t="n">
        <v>-5.75</v>
      </c>
      <c r="E36" s="1" t="n"/>
    </row>
    <row r="37">
      <c r="A37" t="inlineStr">
        <is>
          <t>GOOG</t>
        </is>
      </c>
      <c r="B37" s="1" t="n">
        <v>44538</v>
      </c>
      <c r="C37" s="1" t="n">
        <v>44538</v>
      </c>
      <c r="D37" t="n">
        <v>0.19</v>
      </c>
      <c r="E37" s="1" t="n"/>
    </row>
    <row r="38">
      <c r="A38" t="inlineStr">
        <is>
          <t>TSLA</t>
        </is>
      </c>
      <c r="B38" s="1" t="n">
        <v>44538</v>
      </c>
      <c r="C38" s="1" t="n">
        <v>44538</v>
      </c>
      <c r="D38" t="n">
        <v>-1.21</v>
      </c>
      <c r="E38" s="1" t="n"/>
    </row>
    <row r="39">
      <c r="A39" t="inlineStr">
        <is>
          <t>NVAX</t>
        </is>
      </c>
      <c r="B39" s="1" t="n">
        <v>44538</v>
      </c>
      <c r="C39" s="1" t="n">
        <v>44538</v>
      </c>
      <c r="D39" t="n">
        <v>-5.36</v>
      </c>
      <c r="E39" s="1" t="n"/>
    </row>
    <row r="40" ht="16" customHeight="1">
      <c r="A40" t="inlineStr">
        <is>
          <t>LIT</t>
        </is>
      </c>
      <c r="B40" s="3" t="n">
        <v>44537</v>
      </c>
      <c r="C40" s="3" t="n">
        <v>44537</v>
      </c>
      <c r="D40" t="n">
        <v>-2.19</v>
      </c>
    </row>
    <row r="41">
      <c r="A41" t="inlineStr">
        <is>
          <t>JNJ</t>
        </is>
      </c>
      <c r="B41" s="3" t="n">
        <v>44537</v>
      </c>
      <c r="C41" s="3" t="n">
        <v>44537</v>
      </c>
      <c r="D41" t="n">
        <v>0.64</v>
      </c>
    </row>
    <row r="42">
      <c r="A42" t="inlineStr">
        <is>
          <t>MSFT</t>
        </is>
      </c>
      <c r="B42" s="3" t="n">
        <v>44537</v>
      </c>
      <c r="C42" s="3" t="n">
        <v>44537</v>
      </c>
      <c r="D42" t="n">
        <v>-0.92</v>
      </c>
    </row>
    <row r="43">
      <c r="A43" t="inlineStr">
        <is>
          <t>DE</t>
        </is>
      </c>
      <c r="B43" s="3" t="n">
        <v>44537</v>
      </c>
      <c r="C43" s="3" t="n">
        <v>44537</v>
      </c>
      <c r="D43" t="n">
        <v>-1.14</v>
      </c>
    </row>
    <row r="44">
      <c r="A44" t="inlineStr">
        <is>
          <t>INTC</t>
        </is>
      </c>
      <c r="B44" s="3" t="n">
        <v>44537</v>
      </c>
      <c r="C44" s="3" t="n">
        <v>44537</v>
      </c>
      <c r="D44" t="n">
        <v>-2.18</v>
      </c>
    </row>
    <row r="45">
      <c r="A45" t="inlineStr">
        <is>
          <t>NVDA</t>
        </is>
      </c>
      <c r="B45" s="3" t="n">
        <v>44537</v>
      </c>
      <c r="C45" s="3" t="n">
        <v>44537</v>
      </c>
      <c r="D45" t="n">
        <v>2.12</v>
      </c>
    </row>
    <row r="46">
      <c r="A46" t="inlineStr">
        <is>
          <t>JNJ</t>
        </is>
      </c>
      <c r="B46" s="3" t="n">
        <v>44537</v>
      </c>
      <c r="C46" s="3" t="n">
        <v>44537</v>
      </c>
      <c r="D46" t="n">
        <v>0.36</v>
      </c>
    </row>
    <row r="47">
      <c r="A47" t="inlineStr">
        <is>
          <t>DIS</t>
        </is>
      </c>
      <c r="B47" s="3" t="n">
        <v>44537</v>
      </c>
      <c r="C47" s="3" t="n">
        <v>44537</v>
      </c>
      <c r="D47" t="n">
        <v>-1.39</v>
      </c>
    </row>
    <row r="48">
      <c r="A48" t="inlineStr">
        <is>
          <t>NVDA</t>
        </is>
      </c>
      <c r="B48" s="3" t="n">
        <v>44537</v>
      </c>
      <c r="C48" s="3" t="n">
        <v>44537</v>
      </c>
      <c r="D48" t="n">
        <v>0.59</v>
      </c>
    </row>
    <row r="49">
      <c r="A49" t="inlineStr">
        <is>
          <t>DE</t>
        </is>
      </c>
      <c r="B49" s="3" t="n">
        <v>44537</v>
      </c>
      <c r="C49" s="3" t="n">
        <v>44537</v>
      </c>
      <c r="D49" t="n">
        <v>0.76</v>
      </c>
    </row>
    <row r="50">
      <c r="A50" t="inlineStr">
        <is>
          <t>DE</t>
        </is>
      </c>
      <c r="B50" s="3" t="n">
        <v>44537</v>
      </c>
      <c r="C50" s="3" t="n">
        <v>44537</v>
      </c>
      <c r="D50" t="n">
        <v>-1.21</v>
      </c>
    </row>
    <row r="51">
      <c r="A51" t="inlineStr">
        <is>
          <t>AMZN</t>
        </is>
      </c>
      <c r="B51" s="3" t="n">
        <v>44537</v>
      </c>
      <c r="C51" s="3" t="n">
        <v>44537</v>
      </c>
      <c r="D51" t="n">
        <v>0.12</v>
      </c>
    </row>
    <row r="52">
      <c r="A52" t="inlineStr">
        <is>
          <t>TSLA</t>
        </is>
      </c>
      <c r="B52" s="3" t="n">
        <v>44537</v>
      </c>
      <c r="C52" s="3" t="n">
        <v>44537</v>
      </c>
      <c r="D52" t="n">
        <v>1.39</v>
      </c>
    </row>
    <row r="53">
      <c r="A53" t="inlineStr">
        <is>
          <t>MSFT</t>
        </is>
      </c>
      <c r="B53" s="3" t="n">
        <v>44537</v>
      </c>
      <c r="C53" s="3" t="n">
        <v>44537</v>
      </c>
      <c r="D53" t="n">
        <v>0.37</v>
      </c>
    </row>
    <row r="54">
      <c r="A54" t="inlineStr">
        <is>
          <t>NFLX</t>
        </is>
      </c>
      <c r="B54" s="3" t="n">
        <v>44537</v>
      </c>
      <c r="C54" s="3" t="n">
        <v>44537</v>
      </c>
      <c r="D54" t="n">
        <v>1.14</v>
      </c>
    </row>
    <row r="55">
      <c r="A55" t="inlineStr">
        <is>
          <t>INTC</t>
        </is>
      </c>
      <c r="B55" s="3" t="n">
        <v>44537</v>
      </c>
      <c r="C55" s="3" t="n">
        <v>44537</v>
      </c>
      <c r="D55" t="n">
        <v>-0.07000000000000001</v>
      </c>
    </row>
    <row r="56">
      <c r="A56" t="inlineStr">
        <is>
          <t>PFE</t>
        </is>
      </c>
      <c r="B56" s="3" t="n">
        <v>44537</v>
      </c>
      <c r="C56" s="3" t="n">
        <v>44537</v>
      </c>
      <c r="D56" t="n">
        <v>0.42</v>
      </c>
    </row>
    <row r="57">
      <c r="A57" t="inlineStr">
        <is>
          <t>NVDA</t>
        </is>
      </c>
      <c r="B57" s="3" t="n">
        <v>44537</v>
      </c>
      <c r="C57" s="3" t="n">
        <v>44537</v>
      </c>
      <c r="D57" t="n">
        <v>0.06</v>
      </c>
    </row>
    <row r="58">
      <c r="A58" t="inlineStr">
        <is>
          <t>AMZN</t>
        </is>
      </c>
      <c r="B58" s="3" t="n">
        <v>44537</v>
      </c>
      <c r="C58" s="3" t="n">
        <v>44537</v>
      </c>
      <c r="D58" t="n">
        <v>-2.45</v>
      </c>
    </row>
    <row r="59">
      <c r="A59" t="inlineStr">
        <is>
          <t>NVAX</t>
        </is>
      </c>
      <c r="B59" s="3" t="n">
        <v>44537</v>
      </c>
      <c r="C59" s="3" t="n">
        <v>44537</v>
      </c>
      <c r="D59" t="n">
        <v>-0.77</v>
      </c>
    </row>
    <row r="60">
      <c r="A60" t="inlineStr">
        <is>
          <t>NVAX</t>
        </is>
      </c>
      <c r="B60" s="3" t="n">
        <v>44537</v>
      </c>
      <c r="C60" s="3" t="n">
        <v>44537</v>
      </c>
      <c r="D60" t="n">
        <v>-1.17</v>
      </c>
    </row>
    <row r="61">
      <c r="A61" t="inlineStr">
        <is>
          <t>NVDA</t>
        </is>
      </c>
      <c r="B61" s="3" t="n">
        <v>44537</v>
      </c>
      <c r="C61" s="3" t="n">
        <v>44537</v>
      </c>
      <c r="D61" t="n">
        <v>4.4</v>
      </c>
    </row>
    <row r="62">
      <c r="A62" t="inlineStr">
        <is>
          <t>MU</t>
        </is>
      </c>
      <c r="B62" s="3" t="n">
        <v>44537</v>
      </c>
      <c r="C62" s="3" t="n">
        <v>44537</v>
      </c>
      <c r="D62" t="n">
        <v>3.3</v>
      </c>
    </row>
    <row r="63">
      <c r="A63" t="inlineStr">
        <is>
          <t>AAPL</t>
        </is>
      </c>
      <c r="B63" s="1" t="n">
        <v>44536</v>
      </c>
      <c r="C63" s="3" t="n">
        <v>44537</v>
      </c>
      <c r="D63" t="n">
        <v>9.48</v>
      </c>
    </row>
    <row r="64">
      <c r="A64" t="inlineStr">
        <is>
          <t>GOOG</t>
        </is>
      </c>
      <c r="B64" s="1" t="n">
        <v>44536</v>
      </c>
      <c r="C64" s="3" t="n">
        <v>44537</v>
      </c>
      <c r="D64" t="n">
        <v>9.140000000000001</v>
      </c>
    </row>
    <row r="65">
      <c r="A65" t="inlineStr">
        <is>
          <t>NVDA</t>
        </is>
      </c>
      <c r="B65" s="1" t="n">
        <v>44536</v>
      </c>
      <c r="C65" s="1" t="n">
        <v>44536</v>
      </c>
      <c r="D65" t="n">
        <v>-1.82</v>
      </c>
    </row>
    <row r="66">
      <c r="A66" t="inlineStr">
        <is>
          <t>MSFT</t>
        </is>
      </c>
      <c r="B66" s="1" t="n">
        <v>44536</v>
      </c>
      <c r="C66" s="1" t="n">
        <v>44536</v>
      </c>
      <c r="D66" t="n">
        <v>-0.85</v>
      </c>
    </row>
    <row r="67">
      <c r="A67" t="inlineStr">
        <is>
          <t>PHG</t>
        </is>
      </c>
      <c r="B67" s="1" t="n">
        <v>44536</v>
      </c>
      <c r="C67" s="1" t="n">
        <v>44536</v>
      </c>
      <c r="D67" t="n">
        <v>-2.7</v>
      </c>
    </row>
    <row r="68">
      <c r="A68" t="inlineStr">
        <is>
          <t>V</t>
        </is>
      </c>
      <c r="B68" s="1" t="n">
        <v>44536</v>
      </c>
      <c r="C68" s="1" t="n">
        <v>44536</v>
      </c>
      <c r="D68" t="n">
        <v>-0.9399999999999999</v>
      </c>
    </row>
    <row r="69">
      <c r="A69" t="inlineStr">
        <is>
          <t>TSLA</t>
        </is>
      </c>
      <c r="B69" s="1" t="n">
        <v>44536</v>
      </c>
      <c r="C69" s="1" t="n">
        <v>44536</v>
      </c>
      <c r="D69" t="n">
        <v>5.75</v>
      </c>
    </row>
    <row r="70">
      <c r="A70" t="inlineStr">
        <is>
          <t>AMZN</t>
        </is>
      </c>
      <c r="B70" s="1" t="n">
        <v>44536</v>
      </c>
      <c r="C70" s="1" t="n">
        <v>44536</v>
      </c>
      <c r="D70" t="n">
        <v>1.47</v>
      </c>
    </row>
    <row r="71">
      <c r="A71" t="inlineStr">
        <is>
          <t>INTC</t>
        </is>
      </c>
      <c r="B71" s="1" t="n">
        <v>44536</v>
      </c>
      <c r="C71" s="1" t="n">
        <v>44536</v>
      </c>
      <c r="D71" t="n">
        <v>1.82</v>
      </c>
    </row>
    <row r="72">
      <c r="A72" t="inlineStr">
        <is>
          <t>VIR</t>
        </is>
      </c>
      <c r="B72" s="1" t="n">
        <v>44536</v>
      </c>
      <c r="C72" s="1" t="n">
        <v>44536</v>
      </c>
      <c r="D72" t="n">
        <v>-4.2</v>
      </c>
    </row>
    <row r="73">
      <c r="A73" t="inlineStr">
        <is>
          <t>DIS</t>
        </is>
      </c>
      <c r="B73" s="1" t="n">
        <v>44536</v>
      </c>
      <c r="C73" s="1" t="n">
        <v>44536</v>
      </c>
      <c r="D73" t="n">
        <v>1.47</v>
      </c>
    </row>
    <row r="74">
      <c r="A74" t="inlineStr">
        <is>
          <t>MSFT</t>
        </is>
      </c>
      <c r="B74" s="1" t="n">
        <v>44536</v>
      </c>
      <c r="C74" s="1" t="n">
        <v>44536</v>
      </c>
      <c r="D74" t="n">
        <v>-0.44</v>
      </c>
    </row>
    <row r="75">
      <c r="A75" t="inlineStr">
        <is>
          <t>NVDA</t>
        </is>
      </c>
      <c r="B75" s="1" t="n">
        <v>44536</v>
      </c>
      <c r="C75" s="1" t="n">
        <v>44536</v>
      </c>
      <c r="D75" t="n">
        <v>-0.31</v>
      </c>
    </row>
    <row r="76">
      <c r="A76" s="2" t="inlineStr">
        <is>
          <t>MSFT</t>
        </is>
      </c>
      <c r="B76" s="1" t="n">
        <v>44536</v>
      </c>
      <c r="C76" s="1" t="n">
        <v>44536</v>
      </c>
      <c r="D76" t="n">
        <v>-0.24</v>
      </c>
    </row>
    <row r="77">
      <c r="A77" t="inlineStr">
        <is>
          <t>PFE</t>
        </is>
      </c>
      <c r="B77" s="1" t="n">
        <v>44536</v>
      </c>
      <c r="C77" s="1" t="n">
        <v>44536</v>
      </c>
      <c r="D77" t="n">
        <v>-3</v>
      </c>
    </row>
    <row r="78">
      <c r="A78" t="inlineStr">
        <is>
          <t>FB</t>
        </is>
      </c>
      <c r="B78" s="1" t="n">
        <v>44536</v>
      </c>
      <c r="C78" s="1" t="n">
        <v>44536</v>
      </c>
      <c r="D78" t="n">
        <v>-1.18</v>
      </c>
    </row>
    <row r="79">
      <c r="A79" t="inlineStr">
        <is>
          <t>NVAX</t>
        </is>
      </c>
      <c r="B79" s="1" t="n">
        <v>44536</v>
      </c>
      <c r="C79" s="1" t="n">
        <v>44536</v>
      </c>
      <c r="D79" t="n">
        <v>-5.59</v>
      </c>
    </row>
    <row r="80">
      <c r="A80" t="inlineStr">
        <is>
          <t>FB</t>
        </is>
      </c>
      <c r="B80" s="1" t="n">
        <v>44536</v>
      </c>
      <c r="C80" s="1" t="n">
        <v>44536</v>
      </c>
      <c r="D80" t="n">
        <v>-0.38</v>
      </c>
    </row>
    <row r="81">
      <c r="B81" s="1" t="n"/>
    </row>
    <row r="82" ht="15" customHeight="1"/>
    <row r="88">
      <c r="B88" s="1" t="n"/>
      <c r="C88" s="1" t="n"/>
    </row>
    <row r="89">
      <c r="B89" s="1" t="n"/>
      <c r="C89" s="1" t="n"/>
    </row>
    <row r="90">
      <c r="B90" s="1" t="n"/>
      <c r="C90" s="3" t="n"/>
    </row>
    <row r="91">
      <c r="B91" s="1" t="n"/>
      <c r="C91" s="3" t="n"/>
    </row>
  </sheetData>
  <autoFilter ref="A1:A91"/>
  <conditionalFormatting sqref="D40:D62 D92:D1048576 D65:D78 D81:D87">
    <cfRule type="cellIs" priority="37" operator="lessThan" dxfId="1">
      <formula>0</formula>
    </cfRule>
  </conditionalFormatting>
  <conditionalFormatting sqref="D40:D62 D65:D78">
    <cfRule type="cellIs" priority="36" operator="greaterThan" dxfId="0">
      <formula>0</formula>
    </cfRule>
  </conditionalFormatting>
  <conditionalFormatting sqref="K27">
    <cfRule type="cellIs" priority="35" operator="lessThan" dxfId="1">
      <formula>0</formula>
    </cfRule>
    <cfRule type="cellIs" priority="34" operator="greaterThan" dxfId="0">
      <formula>0</formula>
    </cfRule>
  </conditionalFormatting>
  <conditionalFormatting sqref="D90:D91">
    <cfRule type="cellIs" priority="22" operator="lessThan" dxfId="1">
      <formula>0</formula>
    </cfRule>
    <cfRule type="cellIs" priority="21" operator="greaterThan" dxfId="0">
      <formula>0</formula>
    </cfRule>
  </conditionalFormatting>
  <conditionalFormatting sqref="D88:D89">
    <cfRule type="cellIs" priority="20" operator="lessThan" dxfId="1">
      <formula>0</formula>
    </cfRule>
    <cfRule type="cellIs" priority="19" operator="greaterThan" dxfId="0">
      <formula>0</formula>
    </cfRule>
  </conditionalFormatting>
  <conditionalFormatting sqref="D63:D64">
    <cfRule type="cellIs" priority="18" operator="lessThan" dxfId="1">
      <formula>0</formula>
    </cfRule>
    <cfRule type="cellIs" priority="17" operator="greaterThan" dxfId="0">
      <formula>0</formula>
    </cfRule>
  </conditionalFormatting>
  <conditionalFormatting sqref="D79:D80">
    <cfRule type="cellIs" priority="16" operator="lessThan" dxfId="1">
      <formula>0</formula>
    </cfRule>
    <cfRule type="cellIs" priority="15" operator="greaterThan" dxfId="0">
      <formula>0</formula>
    </cfRule>
  </conditionalFormatting>
  <conditionalFormatting sqref="K42">
    <cfRule type="cellIs" priority="14" operator="lessThan" dxfId="1">
      <formula>0</formula>
    </cfRule>
    <cfRule type="cellIs" priority="13" operator="greaterThan" dxfId="0">
      <formula>0</formula>
    </cfRule>
  </conditionalFormatting>
  <conditionalFormatting sqref="K58">
    <cfRule type="cellIs" priority="12" operator="lessThan" dxfId="1">
      <formula>0</formula>
    </cfRule>
    <cfRule type="cellIs" priority="11" operator="greaterThan" dxfId="0">
      <formula>0</formula>
    </cfRule>
  </conditionalFormatting>
  <conditionalFormatting sqref="R42">
    <cfRule type="cellIs" priority="10" operator="lessThan" dxfId="1">
      <formula>0</formula>
    </cfRule>
    <cfRule type="cellIs" priority="9" operator="greaterThan" dxfId="0">
      <formula>0</formula>
    </cfRule>
  </conditionalFormatting>
  <conditionalFormatting sqref="D23:D39">
    <cfRule type="cellIs" priority="8" operator="lessThan" dxfId="1">
      <formula>0</formula>
    </cfRule>
    <cfRule type="cellIs" priority="7" operator="greaterThan" dxfId="0">
      <formula>0</formula>
    </cfRule>
  </conditionalFormatting>
  <conditionalFormatting sqref="F31">
    <cfRule type="cellIs" priority="6" operator="lessThan" dxfId="1">
      <formula>0</formula>
    </cfRule>
    <cfRule type="cellIs" priority="5" operator="greaterThan" dxfId="0">
      <formula>0</formula>
    </cfRule>
  </conditionalFormatting>
  <conditionalFormatting sqref="D15:D22">
    <cfRule type="cellIs" priority="4" operator="lessThan" dxfId="1">
      <formula>0</formula>
    </cfRule>
    <cfRule type="cellIs" priority="3" operator="greaterThan" dxfId="0">
      <formula>0</formula>
    </cfRule>
  </conditionalFormatting>
  <conditionalFormatting sqref="D2:D14">
    <cfRule type="cellIs" priority="2" operator="lessThan" dxfId="1">
      <formula>0</formula>
    </cfRule>
    <cfRule type="cellIs" priority="1" operator="greaterThan" dxfId="0">
      <formula>0</formula>
    </cfRule>
  </conditionalFormatting>
  <pageMargins left="0.7" right="0.7" top="0.75" bottom="0.75" header="0.3" footer="0.3"/>
  <pageSetup orientation="portrait" paperSize="9" scale="26" fitToHeight="0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ColWidth="8.83203125" defaultRowHeight="16"/>
  <sheetData/>
  <pageMargins left="0.75" right="0.75" top="1" bottom="1" header="0.5" footer="0.5"/>
</worksheet>
</file>

<file path=xl/worksheets/sheet4.xml><?xml version="1.0" encoding="utf-8"?>
<worksheet xmlns="http://schemas.openxmlformats.org/spreadsheetml/2006/main">
  <sheetPr codeName="Foglio2">
    <outlinePr summaryBelow="1" summaryRight="1"/>
    <pageSetUpPr/>
  </sheetPr>
  <dimension ref="B4:O45"/>
  <sheetViews>
    <sheetView topLeftCell="B4" zoomScale="120" zoomScaleNormal="120" workbookViewId="0">
      <selection activeCell="E19" sqref="E19"/>
    </sheetView>
  </sheetViews>
  <sheetFormatPr baseColWidth="10" defaultRowHeight="16"/>
  <cols>
    <col hidden="1" width="13" customWidth="1" min="1" max="1"/>
    <col width="15.33203125" customWidth="1" min="14" max="14"/>
  </cols>
  <sheetData>
    <row r="1" hidden="1"/>
    <row r="2" hidden="1"/>
    <row r="3" hidden="1"/>
    <row r="4">
      <c r="B4" s="18" t="inlineStr">
        <is>
          <t>Bilancio totale</t>
        </is>
      </c>
      <c r="C4" s="19" t="n"/>
      <c r="D4" s="19" t="n"/>
      <c r="E4" s="20" t="n"/>
      <c r="N4" s="11" t="inlineStr">
        <is>
          <t>MAX WIN</t>
        </is>
      </c>
      <c r="O4" s="11">
        <f>MAX(Operazioni!D:D)</f>
        <v/>
      </c>
    </row>
    <row r="5">
      <c r="B5" s="21" t="inlineStr">
        <is>
          <t>Totale operazioni</t>
        </is>
      </c>
      <c r="C5" s="19" t="n"/>
      <c r="D5" s="20" t="n"/>
      <c r="E5" s="11">
        <f>COUNTIF(Operazioni!D:D,"&lt;999999999999")</f>
        <v/>
      </c>
      <c r="N5" s="11" t="inlineStr">
        <is>
          <t>MAX LOSE</t>
        </is>
      </c>
      <c r="O5" s="11">
        <f>MIN(Operazioni!D:D)</f>
        <v/>
      </c>
    </row>
    <row r="6">
      <c r="B6" s="21" t="inlineStr">
        <is>
          <t>NET INCOME</t>
        </is>
      </c>
      <c r="C6" s="19" t="n"/>
      <c r="D6" s="20" t="n"/>
      <c r="E6" s="8">
        <f>SUM(Operazioni!D:D)</f>
        <v/>
      </c>
      <c r="N6" s="11" t="inlineStr">
        <is>
          <t>DAY START</t>
        </is>
      </c>
      <c r="O6" s="6">
        <f>MIN(Operazioni!B:B)</f>
        <v/>
      </c>
    </row>
    <row r="7">
      <c r="B7" s="21" t="inlineStr">
        <is>
          <t>OPERAZIONI IN GUADAGNO</t>
        </is>
      </c>
      <c r="C7" s="19" t="n"/>
      <c r="D7" s="20" t="n"/>
      <c r="E7" s="5">
        <f>COUNTIF(Operazioni!D:D,"&gt;0")</f>
        <v/>
      </c>
      <c r="N7" s="11" t="inlineStr">
        <is>
          <t>LAST DAY</t>
        </is>
      </c>
      <c r="O7" s="6">
        <f>MAX(Operazioni!B:B)</f>
        <v/>
      </c>
    </row>
    <row r="8">
      <c r="B8" s="21" t="inlineStr">
        <is>
          <t>OPERAZIONI IN PERDITA</t>
        </is>
      </c>
      <c r="C8" s="19" t="n"/>
      <c r="D8" s="20" t="n"/>
      <c r="E8" s="4">
        <f>COUNTIF(Operazioni!D:D,"&lt;0")</f>
        <v/>
      </c>
      <c r="N8" s="11" t="inlineStr">
        <is>
          <t>EARN per trade</t>
        </is>
      </c>
      <c r="O8" s="8">
        <f>E6/E5</f>
        <v/>
      </c>
    </row>
    <row r="9">
      <c r="B9" s="21" t="inlineStr">
        <is>
          <t>BATTING AVERAGE [%]</t>
        </is>
      </c>
      <c r="C9" s="19" t="n"/>
      <c r="D9" s="20" t="n"/>
      <c r="E9" s="11">
        <f>(E7/E5)*100</f>
        <v/>
      </c>
      <c r="N9" s="11" t="inlineStr">
        <is>
          <t>BEST DAY</t>
        </is>
      </c>
      <c r="O9" s="11" t="inlineStr">
        <is>
          <t>TODO</t>
        </is>
      </c>
    </row>
    <row r="10">
      <c r="B10" s="21" t="inlineStr">
        <is>
          <t>WIN</t>
        </is>
      </c>
      <c r="C10" s="19" t="n"/>
      <c r="D10" s="20" t="n"/>
      <c r="E10" s="9">
        <f>SUMIF(Operazioni!D:D,"&gt;0")</f>
        <v/>
      </c>
      <c r="N10" s="11" t="inlineStr">
        <is>
          <t>WORST DAY</t>
        </is>
      </c>
      <c r="O10" s="11" t="inlineStr">
        <is>
          <t>TODO</t>
        </is>
      </c>
    </row>
    <row r="11">
      <c r="B11" s="21" t="inlineStr">
        <is>
          <t>LOSS</t>
        </is>
      </c>
      <c r="C11" s="19" t="n"/>
      <c r="D11" s="20" t="n"/>
      <c r="E11" s="10">
        <f>SUMIF(Operazioni!D:D,"&lt;0") * -1</f>
        <v/>
      </c>
    </row>
    <row r="12">
      <c r="B12" s="21" t="inlineStr">
        <is>
          <t>AVERAGE WIN</t>
        </is>
      </c>
      <c r="C12" s="19" t="n"/>
      <c r="D12" s="20" t="n"/>
      <c r="E12" s="9">
        <f>E10/E7</f>
        <v/>
      </c>
    </row>
    <row r="13">
      <c r="B13" s="21" t="inlineStr">
        <is>
          <t>AVERAGE LOSS</t>
        </is>
      </c>
      <c r="C13" s="19" t="n"/>
      <c r="D13" s="20" t="n"/>
      <c r="E13" s="10">
        <f>E11/E8</f>
        <v/>
      </c>
    </row>
    <row r="14">
      <c r="B14" s="21" t="inlineStr">
        <is>
          <t>WIN/LOSS</t>
        </is>
      </c>
      <c r="C14" s="19" t="n"/>
      <c r="D14" s="20" t="n"/>
      <c r="E14" s="11">
        <f>E12/(E13)</f>
        <v/>
      </c>
    </row>
    <row r="19">
      <c r="B19" s="18" t="inlineStr">
        <is>
          <t>Bilancio ultima giornata</t>
        </is>
      </c>
      <c r="C19" s="19" t="n"/>
      <c r="D19" s="20" t="n"/>
      <c r="E19" s="6">
        <f>Operazioni!E1</f>
        <v/>
      </c>
      <c r="I19" s="18" t="inlineStr">
        <is>
          <t>Bilancio Intervallo:</t>
        </is>
      </c>
      <c r="J19" s="20" t="n"/>
      <c r="K19" s="7" t="n">
        <v>44536</v>
      </c>
      <c r="L19" s="7" t="n">
        <v>44538</v>
      </c>
    </row>
    <row r="20">
      <c r="B20" s="21" t="inlineStr">
        <is>
          <t>Totale operazioni</t>
        </is>
      </c>
      <c r="C20" s="19" t="n"/>
      <c r="D20" s="20" t="n"/>
      <c r="E20" s="11">
        <f>COUNTIF(Operazioni!B:B,Operazioni!E1)</f>
        <v/>
      </c>
      <c r="I20" s="21" t="inlineStr">
        <is>
          <t>Totale operazioni</t>
        </is>
      </c>
      <c r="J20" s="19" t="n"/>
      <c r="K20" s="20" t="n"/>
      <c r="L20" s="11" t="inlineStr">
        <is>
          <t>TODO</t>
        </is>
      </c>
    </row>
    <row r="21">
      <c r="B21" s="21" t="inlineStr">
        <is>
          <t>TOTAL AMOUNT</t>
        </is>
      </c>
      <c r="C21" s="19" t="n"/>
      <c r="D21" s="20" t="n"/>
      <c r="E21" s="8">
        <f>SUMIF(Operazioni!B:B,Operazioni!E1,Operazioni!D:D)</f>
        <v/>
      </c>
      <c r="I21" s="21" t="inlineStr">
        <is>
          <t>TOTAL AMOUNT</t>
        </is>
      </c>
      <c r="J21" s="19" t="n"/>
      <c r="K21" s="20" t="n"/>
      <c r="L21" s="11" t="inlineStr">
        <is>
          <t>TODO</t>
        </is>
      </c>
    </row>
    <row r="22">
      <c r="B22" s="21" t="inlineStr">
        <is>
          <t>OPERAZIONI IN GUADAGNO</t>
        </is>
      </c>
      <c r="C22" s="19" t="n"/>
      <c r="D22" s="20" t="n"/>
      <c r="E22" s="5">
        <f>COUNTIFS(Operazioni!B:B,Operazioni!E1,Operazioni!D:D,"&gt;0")</f>
        <v/>
      </c>
      <c r="I22" s="21" t="inlineStr">
        <is>
          <t>OPERAZIONI IN GUADAGNO</t>
        </is>
      </c>
      <c r="J22" s="19" t="n"/>
      <c r="K22" s="20" t="n"/>
      <c r="L22" s="11" t="inlineStr">
        <is>
          <t>TODO</t>
        </is>
      </c>
    </row>
    <row r="23">
      <c r="B23" s="21" t="inlineStr">
        <is>
          <t>OPERAZIONI IN PERDITA</t>
        </is>
      </c>
      <c r="C23" s="19" t="n"/>
      <c r="D23" s="20" t="n"/>
      <c r="E23" s="4">
        <f>COUNTIFS(Operazioni!B:B,Operazioni!E1,Operazioni!D:D,"&lt;0")</f>
        <v/>
      </c>
      <c r="I23" s="21" t="inlineStr">
        <is>
          <t>OPERAZIONI IN PERDITA</t>
        </is>
      </c>
      <c r="J23" s="19" t="n"/>
      <c r="K23" s="20" t="n"/>
      <c r="L23" s="11" t="inlineStr">
        <is>
          <t>TODO</t>
        </is>
      </c>
    </row>
    <row r="24">
      <c r="B24" s="21" t="inlineStr">
        <is>
          <t>BATTING AVERAGE [%]</t>
        </is>
      </c>
      <c r="C24" s="19" t="n"/>
      <c r="D24" s="20" t="n"/>
      <c r="E24" s="11">
        <f>(E22/E20)*100</f>
        <v/>
      </c>
      <c r="I24" s="21" t="inlineStr">
        <is>
          <t>BATTING AVERAGE [%]</t>
        </is>
      </c>
      <c r="J24" s="19" t="n"/>
      <c r="K24" s="20" t="n"/>
      <c r="L24" s="11" t="inlineStr">
        <is>
          <t>TODO</t>
        </is>
      </c>
    </row>
    <row r="25">
      <c r="B25" s="21" t="inlineStr">
        <is>
          <t>WIN</t>
        </is>
      </c>
      <c r="C25" s="19" t="n"/>
      <c r="D25" s="20" t="n"/>
      <c r="E25" s="9">
        <f>SUMIFS(Operazioni!D:D,Operazioni!B:B,Operazioni!E1,Operazioni!D:D,"&gt;0")</f>
        <v/>
      </c>
      <c r="I25" s="21" t="inlineStr">
        <is>
          <t>WIN</t>
        </is>
      </c>
      <c r="J25" s="19" t="n"/>
      <c r="K25" s="20" t="n"/>
      <c r="L25" s="11" t="inlineStr">
        <is>
          <t>TODO</t>
        </is>
      </c>
    </row>
    <row r="26">
      <c r="B26" s="21" t="inlineStr">
        <is>
          <t>LOSS</t>
        </is>
      </c>
      <c r="C26" s="19" t="n"/>
      <c r="D26" s="20" t="n"/>
      <c r="E26" s="10">
        <f>SUMIFS(Operazioni!D:D,Operazioni!B:B,Operazioni!E1,Operazioni!D:D,"&lt;0") *-1</f>
        <v/>
      </c>
      <c r="I26" s="21" t="inlineStr">
        <is>
          <t>LOSS</t>
        </is>
      </c>
      <c r="J26" s="19" t="n"/>
      <c r="K26" s="20" t="n"/>
      <c r="L26" s="11" t="inlineStr">
        <is>
          <t>TODO</t>
        </is>
      </c>
    </row>
    <row r="27">
      <c r="B27" s="21" t="inlineStr">
        <is>
          <t>AVERAGE WIN</t>
        </is>
      </c>
      <c r="C27" s="19" t="n"/>
      <c r="D27" s="20" t="n"/>
      <c r="E27" s="9">
        <f>E25/E22</f>
        <v/>
      </c>
      <c r="I27" s="21" t="inlineStr">
        <is>
          <t>AVERAGE WIN</t>
        </is>
      </c>
      <c r="J27" s="19" t="n"/>
      <c r="K27" s="20" t="n"/>
      <c r="L27" s="11" t="inlineStr">
        <is>
          <t>TODO</t>
        </is>
      </c>
    </row>
    <row r="28">
      <c r="B28" s="21" t="inlineStr">
        <is>
          <t>AVERAGE LOSS</t>
        </is>
      </c>
      <c r="C28" s="19" t="n"/>
      <c r="D28" s="20" t="n"/>
      <c r="E28" s="10">
        <f>E26/E23</f>
        <v/>
      </c>
      <c r="I28" s="21" t="inlineStr">
        <is>
          <t>AVERAGE LOSS</t>
        </is>
      </c>
      <c r="J28" s="19" t="n"/>
      <c r="K28" s="20" t="n"/>
      <c r="L28" s="11" t="inlineStr">
        <is>
          <t>TODO</t>
        </is>
      </c>
    </row>
    <row r="29">
      <c r="B29" s="21" t="inlineStr">
        <is>
          <t>WIN/LOSS</t>
        </is>
      </c>
      <c r="C29" s="19" t="n"/>
      <c r="D29" s="20" t="n"/>
      <c r="E29" s="11">
        <f>E27/(E28)</f>
        <v/>
      </c>
      <c r="I29" s="21" t="inlineStr">
        <is>
          <t>WIN/LOSS</t>
        </is>
      </c>
      <c r="J29" s="19" t="n"/>
      <c r="K29" s="20" t="n"/>
      <c r="L29" s="11" t="inlineStr">
        <is>
          <t>TODO</t>
        </is>
      </c>
    </row>
    <row r="35">
      <c r="B35" s="18" t="inlineStr">
        <is>
          <t>Bilancio Data:</t>
        </is>
      </c>
      <c r="C35" s="19" t="n"/>
      <c r="D35" s="20" t="n"/>
      <c r="E35" s="7" t="n">
        <v>44538</v>
      </c>
    </row>
    <row r="36">
      <c r="B36" s="21" t="inlineStr">
        <is>
          <t>Totale operazioni</t>
        </is>
      </c>
      <c r="C36" s="19" t="n"/>
      <c r="D36" s="20" t="n"/>
      <c r="E36" s="12">
        <f>COUNTIF(Operazioni!B:B,E35)</f>
        <v/>
      </c>
    </row>
    <row r="37">
      <c r="B37" s="21" t="inlineStr">
        <is>
          <t>TOTAL AMOUNT</t>
        </is>
      </c>
      <c r="C37" s="19" t="n"/>
      <c r="D37" s="20" t="n"/>
      <c r="E37" s="13">
        <f>SUMIF(Operazioni!B:B,E35,Operazioni!D:D)</f>
        <v/>
      </c>
    </row>
    <row r="38">
      <c r="B38" s="21" t="inlineStr">
        <is>
          <t>OPERAZIONI IN GUADAGNO</t>
        </is>
      </c>
      <c r="C38" s="19" t="n"/>
      <c r="D38" s="20" t="n"/>
      <c r="E38" s="14">
        <f>COUNTIFS(Operazioni!B:B,E35,Operazioni!D:D,"&gt;0")</f>
        <v/>
      </c>
    </row>
    <row r="39">
      <c r="B39" s="21" t="inlineStr">
        <is>
          <t>OPERAZIONI IN PERDITA</t>
        </is>
      </c>
      <c r="C39" s="19" t="n"/>
      <c r="D39" s="20" t="n"/>
      <c r="E39" s="15">
        <f>COUNTIFS(Operazioni!B:B,E35,Operazioni!D:D,"&lt;0")</f>
        <v/>
      </c>
    </row>
    <row r="40">
      <c r="B40" s="21" t="inlineStr">
        <is>
          <t>BATTING AVERAGE [%]</t>
        </is>
      </c>
      <c r="C40" s="19" t="n"/>
      <c r="D40" s="20" t="n"/>
      <c r="E40" s="12">
        <f>(E38/E36)*100</f>
        <v/>
      </c>
    </row>
    <row r="41">
      <c r="B41" s="21" t="inlineStr">
        <is>
          <t>WIN</t>
        </is>
      </c>
      <c r="C41" s="19" t="n"/>
      <c r="D41" s="20" t="n"/>
      <c r="E41" s="16">
        <f>SUMIFS(Operazioni!D:D,Operazioni!B:B,E35,Operazioni!D:D,"&gt;0")</f>
        <v/>
      </c>
    </row>
    <row r="42">
      <c r="B42" s="21" t="inlineStr">
        <is>
          <t>LOSS</t>
        </is>
      </c>
      <c r="C42" s="19" t="n"/>
      <c r="D42" s="20" t="n"/>
      <c r="E42" s="17">
        <f>SUMIFS(Operazioni!D:D,Operazioni!B:B,E35,Operazioni!D:D,"&lt;0") *-1</f>
        <v/>
      </c>
    </row>
    <row r="43">
      <c r="B43" s="21" t="inlineStr">
        <is>
          <t>AVERAGE WIN</t>
        </is>
      </c>
      <c r="C43" s="19" t="n"/>
      <c r="D43" s="20" t="n"/>
      <c r="E43" s="16">
        <f>E41/E38</f>
        <v/>
      </c>
    </row>
    <row r="44">
      <c r="B44" s="21" t="inlineStr">
        <is>
          <t>AVERAGE LOSS</t>
        </is>
      </c>
      <c r="C44" s="19" t="n"/>
      <c r="D44" s="20" t="n"/>
      <c r="E44" s="17">
        <f>E42/E39</f>
        <v/>
      </c>
    </row>
    <row r="45">
      <c r="B45" s="21" t="inlineStr">
        <is>
          <t>WIN/LOSS</t>
        </is>
      </c>
      <c r="C45" s="19" t="n"/>
      <c r="D45" s="20" t="n"/>
      <c r="E45" s="12">
        <f>E43/(E44)</f>
        <v/>
      </c>
    </row>
  </sheetData>
  <mergeCells count="44">
    <mergeCell ref="I27:K27"/>
    <mergeCell ref="I28:K28"/>
    <mergeCell ref="I29:K29"/>
    <mergeCell ref="I21:K21"/>
    <mergeCell ref="I22:K22"/>
    <mergeCell ref="I23:K23"/>
    <mergeCell ref="I24:K24"/>
    <mergeCell ref="I25:K25"/>
    <mergeCell ref="I26:K26"/>
    <mergeCell ref="I20:K20"/>
    <mergeCell ref="B6:D6"/>
    <mergeCell ref="B7:D7"/>
    <mergeCell ref="B8:D8"/>
    <mergeCell ref="B9:D9"/>
    <mergeCell ref="B10:D10"/>
    <mergeCell ref="B11:D11"/>
    <mergeCell ref="B45:D45"/>
    <mergeCell ref="B28:D28"/>
    <mergeCell ref="B29:D29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:E4"/>
    <mergeCell ref="B19:D19"/>
    <mergeCell ref="B35:D35"/>
    <mergeCell ref="I19:J19"/>
    <mergeCell ref="B20:D20"/>
    <mergeCell ref="B21:D21"/>
    <mergeCell ref="B22:D22"/>
    <mergeCell ref="B23:D23"/>
    <mergeCell ref="B24:D24"/>
    <mergeCell ref="B25:D25"/>
    <mergeCell ref="B26:D26"/>
    <mergeCell ref="B27:D27"/>
    <mergeCell ref="B12:D12"/>
    <mergeCell ref="B13:D13"/>
    <mergeCell ref="B14:D14"/>
    <mergeCell ref="B5:D5"/>
  </mergeCells>
  <conditionalFormatting sqref="E6">
    <cfRule type="cellIs" priority="8" operator="lessThan" dxfId="1">
      <formula>0</formula>
    </cfRule>
    <cfRule type="cellIs" priority="7" operator="greaterThan" dxfId="0">
      <formula>0</formula>
    </cfRule>
  </conditionalFormatting>
  <conditionalFormatting sqref="E21">
    <cfRule type="cellIs" priority="6" operator="lessThan" dxfId="1">
      <formula>0</formula>
    </cfRule>
    <cfRule type="cellIs" priority="5" operator="greaterThan" dxfId="0">
      <formula>0</formula>
    </cfRule>
  </conditionalFormatting>
  <conditionalFormatting sqref="E37">
    <cfRule type="cellIs" priority="4" operator="lessThan" dxfId="1">
      <formula>0</formula>
    </cfRule>
    <cfRule type="cellIs" priority="3" operator="greaterThan" dxfId="0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>
  <sheetPr codeName="Foglio3">
    <outlinePr summaryBelow="1" summaryRight="1"/>
    <pageSetUpPr/>
  </sheetPr>
  <dimension ref="A1:A1"/>
  <sheetViews>
    <sheetView workbookViewId="0">
      <selection activeCell="E7" sqref="E7"/>
    </sheetView>
  </sheetViews>
  <sheetFormatPr baseColWidth="10" defaultRowHeight="16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ColWidth="8.83203125" defaultRowHeight="16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2021-12-06T21:09:46Z</dcterms:created>
  <dcterms:modified xsi:type="dcterms:W3CDTF">2021-12-11T15:10:43Z</dcterms:modified>
  <cp:lastModifiedBy>Microsoft Office User</cp:lastModifiedBy>
</cp:coreProperties>
</file>