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assignment complete\"/>
    </mc:Choice>
  </mc:AlternateContent>
  <xr:revisionPtr revIDLastSave="0" documentId="13_ncr:1_{33296EF4-45D3-410A-BBEA-BC33FBD7D6D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4" i="2" l="1"/>
  <c r="D93" i="2"/>
  <c r="D92" i="2"/>
  <c r="D95" i="2"/>
  <c r="E18" i="2"/>
  <c r="E23" i="2"/>
  <c r="E22" i="2"/>
  <c r="E24" i="2"/>
  <c r="C82" i="2"/>
  <c r="C81" i="2"/>
  <c r="I63" i="2" a="1"/>
  <c r="I63" i="2" s="1"/>
  <c r="I64" i="2" a="1"/>
  <c r="I64" i="2" s="1"/>
  <c r="I65" i="2" a="1"/>
  <c r="I65" i="2" s="1"/>
  <c r="I62" i="2" a="1"/>
  <c r="I62" i="2" s="1"/>
  <c r="H63" i="2"/>
  <c r="H64" i="2"/>
  <c r="H65" i="2"/>
  <c r="H62" i="2"/>
  <c r="G63" i="2"/>
  <c r="G64" i="2"/>
  <c r="G65" i="2"/>
  <c r="G62" i="2"/>
  <c r="H247" i="2"/>
  <c r="D115" i="1"/>
  <c r="C280" i="2" l="1"/>
  <c r="C276" i="2"/>
  <c r="K252" i="2"/>
  <c r="K251" i="2"/>
  <c r="K250" i="2"/>
  <c r="E215" i="1" l="1"/>
  <c r="E216" i="1"/>
  <c r="E217" i="1"/>
  <c r="E218" i="1"/>
  <c r="E219" i="1"/>
  <c r="E220" i="1"/>
  <c r="E221" i="1"/>
  <c r="E172" i="1"/>
  <c r="E173" i="1"/>
  <c r="E174" i="1"/>
  <c r="E171" i="1"/>
  <c r="J95" i="3" l="1"/>
  <c r="J93" i="3"/>
  <c r="J91" i="3"/>
  <c r="G54" i="3"/>
  <c r="D69" i="3"/>
  <c r="D68" i="3"/>
  <c r="D67" i="3"/>
  <c r="D60" i="3"/>
  <c r="D61" i="3"/>
  <c r="D59" i="3"/>
  <c r="G52" i="3"/>
  <c r="G14" i="3"/>
  <c r="G13" i="3"/>
  <c r="G12" i="3"/>
  <c r="C232" i="2"/>
  <c r="C115" i="2"/>
  <c r="J48" i="2"/>
  <c r="J47" i="2"/>
  <c r="J46" i="2"/>
  <c r="E30" i="2"/>
  <c r="E29" i="2"/>
  <c r="E19" i="2"/>
  <c r="E17" i="2"/>
  <c r="E16" i="2"/>
  <c r="F191" i="1" l="1"/>
  <c r="F192" i="1"/>
  <c r="F193" i="1"/>
  <c r="F194" i="1"/>
  <c r="F195" i="1"/>
  <c r="F196" i="1"/>
  <c r="F197" i="1"/>
  <c r="F190" i="1"/>
  <c r="E191" i="1"/>
  <c r="E192" i="1"/>
  <c r="E193" i="1"/>
  <c r="E194" i="1"/>
  <c r="E195" i="1"/>
  <c r="E196" i="1"/>
  <c r="E197" i="1"/>
  <c r="E190" i="1"/>
  <c r="D155" i="1"/>
  <c r="D156" i="1"/>
  <c r="D157" i="1"/>
  <c r="D154" i="1"/>
  <c r="D142" i="1"/>
  <c r="D139" i="1"/>
  <c r="E135" i="1"/>
  <c r="D135" i="1"/>
  <c r="D112" i="1"/>
  <c r="D118" i="1"/>
  <c r="D109" i="1"/>
  <c r="I93" i="1"/>
  <c r="I87" i="1"/>
  <c r="D77" i="1"/>
  <c r="D74" i="1"/>
  <c r="G53" i="1"/>
  <c r="D48" i="1"/>
  <c r="D47" i="1"/>
  <c r="D46" i="1"/>
  <c r="G18" i="1"/>
  <c r="G24" i="1"/>
  <c r="G22" i="1"/>
  <c r="G2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<sst xmlns="http://schemas.openxmlformats.org/spreadsheetml/2006/main" count="634" uniqueCount="505">
  <si>
    <t>Name</t>
  </si>
  <si>
    <t>Age</t>
  </si>
  <si>
    <t>Bob Johnson</t>
  </si>
  <si>
    <t>HR</t>
  </si>
  <si>
    <t>Marketing</t>
  </si>
  <si>
    <t>1) Use the average function and calculate the average of all the three category of</t>
  </si>
  <si>
    <r>
      <t xml:space="preserve">weight. (for this question use excel file named </t>
    </r>
    <r>
      <rPr>
        <i/>
        <sz val="12"/>
        <color rgb="FF000000"/>
        <rFont val="Calibri-Italic"/>
      </rPr>
      <t xml:space="preserve">average 1 </t>
    </r>
    <r>
      <rPr>
        <sz val="12"/>
        <color rgb="FF000000"/>
        <rFont val="Calibri"/>
        <family val="2"/>
        <scheme val="minor"/>
      </rPr>
      <t>).</t>
    </r>
  </si>
  <si>
    <t>Category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</si>
  <si>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</si>
  <si>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</si>
  <si>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</si>
  <si>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</si>
  <si>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</si>
  <si>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</si>
  <si>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</si>
  <si>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</si>
  <si>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</si>
  <si>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</si>
  <si>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</si>
  <si>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</si>
  <si>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</si>
  <si>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</si>
  <si>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</si>
  <si>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</si>
  <si>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</si>
  <si>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>Average for all categories</t>
  </si>
  <si>
    <r>
      <t xml:space="preserve">2) The excel file named </t>
    </r>
    <r>
      <rPr>
        <b/>
        <i/>
        <sz val="12"/>
        <color rgb="FF000000"/>
        <rFont val="Calibri-BoldItalic"/>
      </rPr>
      <t xml:space="preserve">Average 3 </t>
    </r>
    <r>
      <rPr>
        <sz val="12"/>
        <color rgb="FF000000"/>
        <rFont val="Calibri"/>
        <family val="2"/>
        <scheme val="minor"/>
      </rPr>
      <t>, the table below contains precipitation</t>
    </r>
  </si>
  <si>
    <t>measurement as measured in the Rochester NY area last year and we sampled 3</t>
  </si>
  <si>
    <t>days in each of the first three months of 2018. Complete all the question in the file</t>
  </si>
  <si>
    <t>given .</t>
  </si>
  <si>
    <t>Sample</t>
  </si>
  <si>
    <t>Month</t>
  </si>
  <si>
    <t>Rainfall (mm)</t>
  </si>
  <si>
    <t>Sample 1</t>
  </si>
  <si>
    <t>B1Jan-18</t>
  </si>
  <si>
    <t>Sample 2</t>
  </si>
  <si>
    <t>Sample 3</t>
  </si>
  <si>
    <t>Sample 4</t>
  </si>
  <si>
    <t>B1Feb-18</t>
  </si>
  <si>
    <t>Sample 5</t>
  </si>
  <si>
    <t>Sample 6</t>
  </si>
  <si>
    <t>Sample 7</t>
  </si>
  <si>
    <t>B1Mar-18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</si>
  <si>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</si>
  <si>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</si>
  <si>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</si>
  <si>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</si>
  <si>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</si>
  <si>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r>
      <t xml:space="preserve">3) In excel file named </t>
    </r>
    <r>
      <rPr>
        <b/>
        <i/>
        <sz val="12"/>
        <color rgb="FF000000"/>
        <rFont val="Calibri-BoldItalic"/>
      </rPr>
      <t>Count 1</t>
    </r>
    <r>
      <rPr>
        <sz val="12"/>
        <color rgb="FF000000"/>
        <rFont val="Calibri"/>
        <family val="2"/>
        <scheme val="minor"/>
      </rPr>
      <t>, The table below shows survey responses; the</t>
    </r>
  </si>
  <si>
    <t>respondents could use any value for their answers. Answer all the questions using</t>
  </si>
  <si>
    <t>COUNT and COUNTA function.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</si>
  <si>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</si>
  <si>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</si>
  <si>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</si>
  <si>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</si>
  <si>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</si>
  <si>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</si>
  <si>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</si>
  <si>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</si>
  <si>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</si>
  <si>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>I don't know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</si>
  <si>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</si>
  <si>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</si>
  <si>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</si>
  <si>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</si>
  <si>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</si>
  <si>
    <r>
      <t xml:space="preserve">In excel file named </t>
    </r>
    <r>
      <rPr>
        <b/>
        <i/>
        <sz val="12"/>
        <color rgb="FF000000"/>
        <rFont val="Calibri-BoldItalic"/>
      </rPr>
      <t xml:space="preserve">COUNT 2 </t>
    </r>
    <r>
      <rPr>
        <sz val="12"/>
        <color rgb="FF000000"/>
        <rFont val="Calibri"/>
        <family val="2"/>
        <scheme val="minor"/>
      </rPr>
      <t>, The following table represents a bank statement of</t>
    </r>
  </si>
  <si>
    <t>ExcelMaster company. Column E shows the total dollar value amount of each of the</t>
  </si>
  <si>
    <t>accounts. Answer all the questions using COUNT and COUNTA function.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</si>
  <si>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</si>
  <si>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</si>
  <si>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</si>
  <si>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</si>
  <si>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</si>
  <si>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</si>
  <si>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</si>
  <si>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</si>
  <si>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</si>
  <si>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</si>
  <si>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</si>
  <si>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</si>
  <si>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</si>
  <si>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</si>
  <si>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</si>
  <si>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</si>
  <si>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</si>
  <si>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</si>
  <si>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</si>
  <si>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How many numerical answers appear in column C - Amount?</t>
  </si>
  <si>
    <t>COUNT returns the number of cells with a number.</t>
  </si>
  <si>
    <t>How many non-blank answers (numbers and letters) appear in column C?</t>
  </si>
  <si>
    <r>
      <t xml:space="preserve">5) In excel file named </t>
    </r>
    <r>
      <rPr>
        <b/>
        <i/>
        <sz val="12"/>
        <color rgb="FF000000"/>
        <rFont val="Calibri-BoldItalic"/>
      </rPr>
      <t xml:space="preserve">COUNT 3 </t>
    </r>
    <r>
      <rPr>
        <sz val="12"/>
        <color rgb="FF000000"/>
        <rFont val="Calibri"/>
        <family val="2"/>
        <scheme val="minor"/>
      </rPr>
      <t>, Solve all the question by using formulas COUNT,</t>
    </r>
  </si>
  <si>
    <t>COUNTA and COUNTBLANK: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</si>
  <si>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</si>
  <si>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</si>
  <si>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</si>
  <si>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</si>
  <si>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</si>
  <si>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</si>
  <si>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</si>
  <si>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the grey range?</t>
  </si>
  <si>
    <t>How many cells in total are in the range?</t>
  </si>
  <si>
    <r>
      <t xml:space="preserve">6) In excel file named </t>
    </r>
    <r>
      <rPr>
        <b/>
        <i/>
        <sz val="12"/>
        <color rgb="FF000000"/>
        <rFont val="Calibri-BoldItalic"/>
      </rPr>
      <t>HLOOKUP</t>
    </r>
    <r>
      <rPr>
        <sz val="12"/>
        <color rgb="FF000000"/>
        <rFont val="Calibri"/>
        <family val="2"/>
        <scheme val="minor"/>
      </rPr>
      <t>, Solve all the question using HLOOKUP only.</t>
    </r>
  </si>
  <si>
    <t>Data</t>
  </si>
  <si>
    <t>Employee ID</t>
  </si>
  <si>
    <t>Employee Name</t>
  </si>
  <si>
    <t>John Doe</t>
  </si>
  <si>
    <t>Jane Smith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</si>
  <si>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</si>
  <si>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</si>
  <si>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</si>
  <si>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</si>
  <si>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</si>
  <si>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</si>
  <si>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</si>
  <si>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</si>
  <si>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</si>
  <si>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</si>
  <si>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</si>
  <si>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</si>
  <si>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</si>
  <si>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</si>
  <si>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</si>
  <si>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</si>
  <si>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</si>
  <si>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r>
      <t xml:space="preserve">) In excel file named </t>
    </r>
    <r>
      <rPr>
        <b/>
        <i/>
        <sz val="12"/>
        <color rgb="FF000000"/>
        <rFont val="Calibri-BoldItalic"/>
      </rPr>
      <t xml:space="preserve">IF 1 </t>
    </r>
    <r>
      <rPr>
        <sz val="12"/>
        <color rgb="FF000000"/>
        <rFont val="Calibri"/>
        <family val="2"/>
        <scheme val="minor"/>
      </rPr>
      <t>, Table A contains names and their respective grades for Excel</t>
    </r>
  </si>
  <si>
    <t>101 Course. Complete column C using only IF formula.</t>
  </si>
  <si>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</si>
  <si>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</si>
  <si>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</si>
  <si>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</si>
  <si>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Adi</t>
  </si>
  <si>
    <t>Beni</t>
  </si>
  <si>
    <t>Charlie</t>
  </si>
  <si>
    <t>Dani</t>
  </si>
  <si>
    <t>Grade</t>
  </si>
  <si>
    <t>Pass/Fail</t>
  </si>
  <si>
    <r>
      <t xml:space="preserve">In excel file named </t>
    </r>
    <r>
      <rPr>
        <b/>
        <i/>
        <sz val="12"/>
        <color rgb="FF000000"/>
        <rFont val="Calibri-BoldItalic"/>
      </rPr>
      <t>IF 2</t>
    </r>
    <r>
      <rPr>
        <sz val="12"/>
        <color rgb="FF000000"/>
        <rFont val="Calibri"/>
        <family val="2"/>
        <scheme val="minor"/>
      </rPr>
      <t>, The following table is an extract from an accounting system</t>
    </r>
  </si>
  <si>
    <t>that contains four journal entries. Check if column A's cells match column B's cell. if</t>
  </si>
  <si>
    <t>they match - return "match", otherwise return "no match".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</si>
  <si>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</si>
  <si>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</si>
  <si>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</si>
  <si>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Debit</t>
  </si>
  <si>
    <t>Credit</t>
  </si>
  <si>
    <t>Same value?</t>
  </si>
  <si>
    <t>Journal Entry 1</t>
  </si>
  <si>
    <t>$ 94.00</t>
  </si>
  <si>
    <t>Journal Entry 2</t>
  </si>
  <si>
    <t>$ 109.00</t>
  </si>
  <si>
    <t>Journal Entry 3</t>
  </si>
  <si>
    <t>$ 85.00</t>
  </si>
  <si>
    <t>$ 85.50</t>
  </si>
  <si>
    <t>Journal Entry 4</t>
  </si>
  <si>
    <t>$ 12.00</t>
  </si>
  <si>
    <r>
      <t xml:space="preserve">9) In excel file named </t>
    </r>
    <r>
      <rPr>
        <b/>
        <i/>
        <sz val="12"/>
        <color rgb="FF000000"/>
        <rFont val="Calibri-BoldItalic"/>
      </rPr>
      <t>IF 3</t>
    </r>
    <r>
      <rPr>
        <sz val="12"/>
        <color rgb="FF000000"/>
        <rFont val="Calibri"/>
        <family val="2"/>
        <scheme val="minor"/>
      </rPr>
      <t>, The table below contains details of high school students</t>
    </r>
  </si>
  <si>
    <t>names and ages, use IF formula to complete columns D and E.If the student's age is</t>
  </si>
  <si>
    <t>16 or above, he/she is eligible for a driver's license. Check if they are eligible or not.</t>
  </si>
  <si>
    <t>Answer in column D. If the student is younger than 18 years old he/she is a minor.</t>
  </si>
  <si>
    <t>Check whether the student is a minor or not. for Minor return "Minor" and non</t>
  </si>
  <si>
    <t>minor = "Adult" anwswer in column E.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</si>
  <si>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</si>
  <si>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</si>
  <si>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</si>
  <si>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</si>
  <si>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</si>
  <si>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</si>
  <si>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</si>
  <si>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</si>
  <si>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</si>
  <si>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</si>
  <si>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</si>
  <si>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</si>
  <si>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</si>
  <si>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</si>
  <si>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</si>
  <si>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r>
      <t xml:space="preserve">In excel file named </t>
    </r>
    <r>
      <rPr>
        <b/>
        <i/>
        <sz val="12"/>
        <color rgb="FF000000"/>
        <rFont val="Calibri-BoldItalic"/>
      </rPr>
      <t>IF 4</t>
    </r>
    <r>
      <rPr>
        <sz val="12"/>
        <color rgb="FF000000"/>
        <rFont val="Calibri"/>
        <family val="2"/>
        <scheme val="minor"/>
      </rPr>
      <t>, An A+ student gets 100% scholarship and non A+ gets 50%</t>
    </r>
  </si>
  <si>
    <t>scholarship , The following table contains the names of students from 2024 class.Use</t>
  </si>
  <si>
    <t>IF function to calculate the scholarships' amounts each of them will get.</t>
  </si>
  <si>
    <t>A+</t>
  </si>
  <si>
    <t>A-</t>
  </si>
  <si>
    <t xml:space="preserve"> 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</si>
  <si>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</si>
  <si>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</si>
  <si>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</si>
  <si>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</si>
  <si>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</si>
  <si>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</si>
  <si>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</si>
  <si>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</si>
  <si>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</si>
  <si>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</si>
  <si>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</si>
  <si>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r>
      <t xml:space="preserve">In excel file named </t>
    </r>
    <r>
      <rPr>
        <b/>
        <i/>
        <sz val="12"/>
        <color rgb="FF000000"/>
        <rFont val="Calibri-BoldItalic"/>
      </rPr>
      <t>Math 1</t>
    </r>
    <r>
      <rPr>
        <sz val="12"/>
        <color rgb="FF000000"/>
        <rFont val="Calibri"/>
        <family val="2"/>
        <scheme val="minor"/>
      </rPr>
      <t>, Use the following guidelines to calculate the statements</t>
    </r>
  </si>
  <si>
    <t>given the file.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</si>
  <si>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</si>
  <si>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</si>
  <si>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</si>
  <si>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</si>
  <si>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</si>
  <si>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</si>
  <si>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</si>
  <si>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</si>
  <si>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</si>
  <si>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</si>
  <si>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</si>
  <si>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</si>
  <si>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</si>
  <si>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</si>
  <si>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</si>
  <si>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</si>
  <si>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</si>
  <si>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</si>
  <si>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</si>
  <si>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</si>
  <si>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</si>
  <si>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</si>
  <si>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</si>
  <si>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</si>
  <si>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</si>
  <si>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</si>
  <si>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</si>
  <si>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r>
      <t xml:space="preserve">In excel file named </t>
    </r>
    <r>
      <rPr>
        <b/>
        <i/>
        <sz val="12"/>
        <color rgb="FF000000"/>
        <rFont val="Calibri-BoldItalic"/>
      </rPr>
      <t>MAX MIN 1</t>
    </r>
    <r>
      <rPr>
        <sz val="12"/>
        <color rgb="FF000000"/>
        <rFont val="Calibri"/>
        <family val="2"/>
        <scheme val="minor"/>
      </rPr>
      <t>, Use max, min and average formulas to answer all</t>
    </r>
  </si>
  <si>
    <t>the following questions given in the file</t>
  </si>
  <si>
    <t>Use max, min and average formulas to answer the following questions.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</si>
  <si>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</si>
  <si>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</si>
  <si>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</si>
  <si>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</si>
  <si>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</si>
  <si>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</si>
  <si>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</si>
  <si>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</si>
  <si>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</si>
  <si>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r>
      <t xml:space="preserve">n the file named </t>
    </r>
    <r>
      <rPr>
        <b/>
        <i/>
        <sz val="12"/>
        <color rgb="FF000000"/>
        <rFont val="Calibri-BoldItalic"/>
      </rPr>
      <t>MAX MIN 2</t>
    </r>
    <r>
      <rPr>
        <sz val="12"/>
        <color rgb="FF000000"/>
        <rFont val="Calibri"/>
        <family val="2"/>
        <scheme val="minor"/>
      </rPr>
      <t>, The following table contains details about the scores</t>
    </r>
  </si>
  <si>
    <t>of 4 students in a driving theory test. If a student fails at least one test - she or he</t>
  </si>
  <si>
    <t>needs to retake the course. Use IF and MAX/MIN to check if a student passed the</t>
  </si>
  <si>
    <t>test.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</si>
  <si>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</si>
  <si>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</si>
  <si>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</si>
  <si>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</si>
  <si>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</si>
  <si>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</si>
  <si>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</si>
  <si>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</si>
  <si>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</si>
  <si>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</si>
  <si>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r>
      <t xml:space="preserve">In the file named </t>
    </r>
    <r>
      <rPr>
        <b/>
        <i/>
        <sz val="12"/>
        <color rgb="FF000000"/>
        <rFont val="Calibri-BoldItalic"/>
      </rPr>
      <t xml:space="preserve">MAX MIN 3, </t>
    </r>
    <r>
      <rPr>
        <sz val="12"/>
        <color rgb="FF000000"/>
        <rFont val="Calibri"/>
        <family val="2"/>
        <scheme val="minor"/>
      </rPr>
      <t>IF at least one student got 99 points or more in a test -</t>
    </r>
  </si>
  <si>
    <t>the test considered easy, Use MAX and IF to create a logic that checks if the test was</t>
  </si>
  <si>
    <t>"Easy" or not</t>
  </si>
  <si>
    <t>Johny</t>
  </si>
  <si>
    <t>Lev</t>
  </si>
  <si>
    <t>Yoav</t>
  </si>
  <si>
    <t>Chen</t>
  </si>
  <si>
    <r>
      <t xml:space="preserve">In the file named </t>
    </r>
    <r>
      <rPr>
        <b/>
        <i/>
        <sz val="12"/>
        <color rgb="FF000000"/>
        <rFont val="Calibri-BoldItalic"/>
      </rPr>
      <t>Nested IF 1</t>
    </r>
    <r>
      <rPr>
        <sz val="12"/>
        <color rgb="FF000000"/>
        <rFont val="Calibri"/>
        <family val="2"/>
        <scheme val="minor"/>
      </rPr>
      <t>, The school decided to use the following grade system:</t>
    </r>
  </si>
  <si>
    <t>A. Grade higher or equal to 80 - Excellent</t>
  </si>
  <si>
    <t>B. Grade higher or equal to 60 but lower than 80 – Good</t>
  </si>
  <si>
    <t>C. Grade lower than 60 - Failed</t>
  </si>
  <si>
    <t>Complete all the task given in the file.</t>
  </si>
  <si>
    <t>Student name</t>
  </si>
  <si>
    <t>Failed/Good/Excellent</t>
  </si>
  <si>
    <t>John</t>
  </si>
  <si>
    <t>Sarah</t>
  </si>
  <si>
    <t>Michael</t>
  </si>
  <si>
    <t>Deborah</t>
  </si>
  <si>
    <r>
      <t xml:space="preserve">In the file named </t>
    </r>
    <r>
      <rPr>
        <b/>
        <i/>
        <sz val="12"/>
        <color rgb="FF000000"/>
        <rFont val="Calibri-BoldItalic"/>
      </rPr>
      <t>SUM 1</t>
    </r>
    <r>
      <rPr>
        <sz val="12"/>
        <color rgb="FF000000"/>
        <rFont val="Calibri"/>
        <family val="2"/>
        <scheme val="minor"/>
      </rPr>
      <t>, The following table includes ABC company's revenue by</t>
    </r>
  </si>
  <si>
    <t>month. The company's CFO asked you to use SUM formula to calculate the total</t>
  </si>
  <si>
    <t>revenue for the year.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</si>
  <si>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</si>
  <si>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</si>
  <si>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</si>
  <si>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</si>
  <si>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</si>
  <si>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</si>
  <si>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</si>
  <si>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</si>
  <si>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</si>
  <si>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</si>
  <si>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</si>
  <si>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</si>
  <si>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</si>
  <si>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</si>
  <si>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r>
      <t xml:space="preserve">In the file named </t>
    </r>
    <r>
      <rPr>
        <b/>
        <i/>
        <sz val="12"/>
        <color rgb="FF000000"/>
        <rFont val="Calibri-BoldItalic"/>
      </rPr>
      <t>SUM 2</t>
    </r>
    <r>
      <rPr>
        <sz val="12"/>
        <color rgb="FF000000"/>
        <rFont val="Calibri"/>
        <family val="2"/>
        <scheme val="minor"/>
      </rPr>
      <t>, The following table represents daily costs by day for the</t>
    </r>
  </si>
  <si>
    <t>first quarter of 2015. Calculate the total costs at the bottom of the table. Hint: to</t>
  </si>
  <si>
    <t>save time, use sum shortcuts.</t>
  </si>
  <si>
    <t>Date</t>
  </si>
  <si>
    <t>Costs</t>
  </si>
  <si>
    <t>$ 432.17</t>
  </si>
  <si>
    <t>$ 528.50</t>
  </si>
  <si>
    <t>$ 810.71</t>
  </si>
  <si>
    <t>$ 418.54</t>
  </si>
  <si>
    <t>$ 722.22</t>
  </si>
  <si>
    <t>$ 460.28</t>
  </si>
  <si>
    <t>$ 483.58</t>
  </si>
  <si>
    <t>$ 114.53</t>
  </si>
  <si>
    <t>$ 609.12</t>
  </si>
  <si>
    <t>$ 1,197.90</t>
  </si>
  <si>
    <t>$ 228.89</t>
  </si>
  <si>
    <t>$ 1,380.07</t>
  </si>
  <si>
    <t>$ 1,026.96</t>
  </si>
  <si>
    <t>$ 760.24</t>
  </si>
  <si>
    <t>$ 414.11</t>
  </si>
  <si>
    <t>$ 1,728.81</t>
  </si>
  <si>
    <t>$ 276.06</t>
  </si>
  <si>
    <t>$ 462.22</t>
  </si>
  <si>
    <t>$ 1,281.10</t>
  </si>
  <si>
    <t>$ 1,113.70</t>
  </si>
  <si>
    <t>$ 594.09</t>
  </si>
  <si>
    <t>$ 432.67</t>
  </si>
  <si>
    <t>$ 874.45</t>
  </si>
  <si>
    <t>$ 880.38</t>
  </si>
  <si>
    <t>$ 798.53</t>
  </si>
  <si>
    <t>$ 572.42</t>
  </si>
  <si>
    <t>$ 330.61</t>
  </si>
  <si>
    <t>$ 567.18</t>
  </si>
  <si>
    <t>$ 1,449.21</t>
  </si>
  <si>
    <t>$ 459.29</t>
  </si>
  <si>
    <t>$ 357.55</t>
  </si>
  <si>
    <t>$ 154.34</t>
  </si>
  <si>
    <t>$ 152.76</t>
  </si>
  <si>
    <t>$ 570.22</t>
  </si>
  <si>
    <t>$ 987.62</t>
  </si>
  <si>
    <t>$ 1,755.71</t>
  </si>
  <si>
    <t>$ 378.27</t>
  </si>
  <si>
    <t>$ 1,323.81</t>
  </si>
  <si>
    <t>$ 399.02</t>
  </si>
  <si>
    <t>$ 154.95</t>
  </si>
  <si>
    <t>$ 1,254.57</t>
  </si>
  <si>
    <t>$ 627.32</t>
  </si>
  <si>
    <t>$ 880.60</t>
  </si>
  <si>
    <t>$ 1,196.03</t>
  </si>
  <si>
    <t>$ 782.32</t>
  </si>
  <si>
    <t>$ 1,323.35</t>
  </si>
  <si>
    <t>$ 209.92</t>
  </si>
  <si>
    <t>$ 1,232.05</t>
  </si>
  <si>
    <t>$ 713.28</t>
  </si>
  <si>
    <t>$ 1,674.82</t>
  </si>
  <si>
    <t>$ 1,161.25</t>
  </si>
  <si>
    <t>$ 897.63</t>
  </si>
  <si>
    <t>$ 1,647.26</t>
  </si>
  <si>
    <t>$ 1,121.96</t>
  </si>
  <si>
    <t>$ 352.20</t>
  </si>
  <si>
    <t>$ 270.78</t>
  </si>
  <si>
    <t>$ 456.41</t>
  </si>
  <si>
    <t>$ 441.00</t>
  </si>
  <si>
    <t>$ 252.44</t>
  </si>
  <si>
    <t>$ 1,298.92</t>
  </si>
  <si>
    <t>$ 1,178.07</t>
  </si>
  <si>
    <t>$ 459.95</t>
  </si>
  <si>
    <t>$ 1,219.70</t>
  </si>
  <si>
    <t>$ 152.24</t>
  </si>
  <si>
    <t>$ 770.80</t>
  </si>
  <si>
    <t>$ 1,357.25</t>
  </si>
  <si>
    <t>$ 220.18</t>
  </si>
  <si>
    <t>$ 1,102.81</t>
  </si>
  <si>
    <t>$ 1,566.83</t>
  </si>
  <si>
    <t>$ 437.92</t>
  </si>
  <si>
    <t>$ 1,216.12</t>
  </si>
  <si>
    <t>$ 273.10</t>
  </si>
  <si>
    <t>$ 242.26</t>
  </si>
  <si>
    <t>$ 1,512.60</t>
  </si>
  <si>
    <t>$ 783.75</t>
  </si>
  <si>
    <t>$ 667.99</t>
  </si>
  <si>
    <t>$ 1,166.31</t>
  </si>
  <si>
    <t>$ 770.18</t>
  </si>
  <si>
    <t>$ 132.34</t>
  </si>
  <si>
    <t>$ 1,188.81</t>
  </si>
  <si>
    <t>$ 198.06</t>
  </si>
  <si>
    <t>$ 594.17</t>
  </si>
  <si>
    <t>$ 931.09</t>
  </si>
  <si>
    <t>$ 299.64</t>
  </si>
  <si>
    <t>$ 1,701.68</t>
  </si>
  <si>
    <t>$ 399.15</t>
  </si>
  <si>
    <t>$ 374.81</t>
  </si>
  <si>
    <t>$ 462.17</t>
  </si>
  <si>
    <t>$ 924.29</t>
  </si>
  <si>
    <t>$ 5,000.60</t>
  </si>
  <si>
    <t>$ 72741.77</t>
  </si>
  <si>
    <r>
      <t xml:space="preserve">In the file named </t>
    </r>
    <r>
      <rPr>
        <b/>
        <i/>
        <sz val="12"/>
        <color rgb="FF000000"/>
        <rFont val="Calibri-BoldItalic"/>
      </rPr>
      <t>SUM 3</t>
    </r>
    <r>
      <rPr>
        <sz val="12"/>
        <color rgb="FF000000"/>
        <rFont val="Calibri"/>
        <family val="2"/>
        <scheme val="minor"/>
      </rPr>
      <t>, Find the number of residents for each of the following</t>
    </r>
  </si>
  <si>
    <t>groups from the table below, complete all the question in the file</t>
  </si>
  <si>
    <r>
      <t xml:space="preserve">In the file named </t>
    </r>
    <r>
      <rPr>
        <b/>
        <i/>
        <sz val="12"/>
        <color rgb="FF000000"/>
        <rFont val="Calibri-BoldItalic"/>
      </rPr>
      <t>SUMIF 1</t>
    </r>
    <r>
      <rPr>
        <sz val="12"/>
        <color rgb="FF000000"/>
        <rFont val="Calibri"/>
        <family val="2"/>
        <scheme val="minor"/>
      </rPr>
      <t>, answer all the question given in the file.</t>
    </r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</si>
  <si>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</si>
  <si>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</si>
  <si>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</si>
  <si>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</si>
  <si>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</si>
  <si>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</si>
  <si>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</si>
  <si>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</si>
  <si>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</si>
  <si>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</si>
  <si>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</si>
  <si>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r>
      <t xml:space="preserve">In the file named </t>
    </r>
    <r>
      <rPr>
        <b/>
        <i/>
        <sz val="12"/>
        <color rgb="FF000000"/>
        <rFont val="Calibri-BoldItalic"/>
      </rPr>
      <t>SUMIF 2</t>
    </r>
    <r>
      <rPr>
        <sz val="12"/>
        <color rgb="FF000000"/>
        <rFont val="Calibri"/>
        <family val="2"/>
        <scheme val="minor"/>
      </rPr>
      <t>, answer all the question given in the file based on table</t>
    </r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</si>
  <si>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</si>
  <si>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</si>
  <si>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</si>
  <si>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</si>
  <si>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</si>
  <si>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</si>
  <si>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</si>
  <si>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</si>
  <si>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</si>
  <si>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</si>
  <si>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</si>
  <si>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</si>
  <si>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</si>
  <si>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</si>
  <si>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</si>
  <si>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</si>
  <si>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</si>
  <si>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</si>
  <si>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</si>
  <si>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</si>
  <si>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</si>
  <si>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</si>
  <si>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</si>
  <si>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Questions</t>
  </si>
  <si>
    <t>What is the total number of medals won by athletes from USA?</t>
  </si>
  <si>
    <t>What is the total number of medals won by figure skaters?</t>
  </si>
  <si>
    <t>What is the total number of medals won by both USA and Jamaica? (Hard)</t>
  </si>
  <si>
    <r>
      <t xml:space="preserve">In the file named </t>
    </r>
    <r>
      <rPr>
        <b/>
        <i/>
        <sz val="12"/>
        <color rgb="FF000000"/>
        <rFont val="Calibri-BoldItalic"/>
      </rPr>
      <t>VLOOKUP APPROXIMATE MATCH</t>
    </r>
    <r>
      <rPr>
        <sz val="12"/>
        <color rgb="FF000000"/>
        <rFont val="Calibri"/>
        <family val="2"/>
        <scheme val="minor"/>
      </rPr>
      <t>, Retrieve the GBP:USD exchange</t>
    </r>
  </si>
  <si>
    <t>rate for the following dates using VLOOKUP function, from the table in columns G-H.</t>
  </si>
  <si>
    <t>In case there is no exchange rate for a certain date entry, return the the last known</t>
  </si>
  <si>
    <t>rate for that day.</t>
  </si>
  <si>
    <t>GBP:USD Exchange rates:</t>
  </si>
  <si>
    <t>Exchange Rate</t>
  </si>
  <si>
    <t>$ 1.3671</t>
  </si>
  <si>
    <t>$ 1.3569</t>
  </si>
  <si>
    <t>$ 1.3624</t>
  </si>
  <si>
    <t>$ 1.3607</t>
  </si>
  <si>
    <t>$ 1.3563</t>
  </si>
  <si>
    <t>$ 1.3514</t>
  </si>
  <si>
    <t>$ 1.3663</t>
  </si>
  <si>
    <t>$ 1.3637</t>
  </si>
  <si>
    <t>$ 1.3687</t>
  </si>
  <si>
    <t>$ 1.3586</t>
  </si>
  <si>
    <t>$ 1.3584</t>
  </si>
  <si>
    <t>$ 1.3628</t>
  </si>
  <si>
    <t>$ 1.3653</t>
  </si>
  <si>
    <t>$ 1.3732</t>
  </si>
  <si>
    <t>$ 1.3684</t>
  </si>
  <si>
    <t>$ 1.3674</t>
  </si>
  <si>
    <t>$ 1.3733</t>
  </si>
  <si>
    <t>$ 1.3686</t>
  </si>
  <si>
    <t>$ 1.3718</t>
  </si>
  <si>
    <t>$ 1.3702</t>
  </si>
  <si>
    <r>
      <t xml:space="preserve">In the file named </t>
    </r>
    <r>
      <rPr>
        <b/>
        <i/>
        <sz val="12"/>
        <color rgb="FF000000"/>
        <rFont val="Calibri-BoldItalic"/>
      </rPr>
      <t>VLOOKUP 1</t>
    </r>
    <r>
      <rPr>
        <sz val="12"/>
        <color rgb="FF000000"/>
        <rFont val="Calibri"/>
        <family val="2"/>
        <scheme val="minor"/>
      </rPr>
      <t>, Below is a list of the employees who work in your</t>
    </r>
  </si>
  <si>
    <t>company: Answer all the question given in the file using vlookup function.</t>
  </si>
  <si>
    <t>Location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</si>
  <si>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</si>
  <si>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</si>
  <si>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</si>
  <si>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</si>
  <si>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</si>
  <si>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</si>
  <si>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</si>
  <si>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</si>
  <si>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</si>
  <si>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</si>
  <si>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</si>
  <si>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</si>
  <si>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</si>
  <si>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</si>
  <si>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</si>
  <si>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</si>
  <si>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</si>
  <si>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</si>
  <si>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</si>
  <si>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</si>
  <si>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</si>
  <si>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</si>
  <si>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employees:3</t>
  </si>
  <si>
    <t>Find the Salary of the following employees:</t>
  </si>
  <si>
    <t>Johnny Slash</t>
  </si>
  <si>
    <r>
      <t xml:space="preserve">In the file named </t>
    </r>
    <r>
      <rPr>
        <b/>
        <i/>
        <sz val="12"/>
        <color rgb="FF000000"/>
        <rFont val="Calibri-BoldItalic"/>
      </rPr>
      <t>VLOOKUP 2a</t>
    </r>
    <r>
      <rPr>
        <sz val="12"/>
        <color rgb="FF000000"/>
        <rFont val="Calibri"/>
        <family val="2"/>
        <scheme val="minor"/>
      </rPr>
      <t>, According to the table , answer all the question given</t>
    </r>
  </si>
  <si>
    <t>in the file using vlookup.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</si>
  <si>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</si>
  <si>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</si>
  <si>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</si>
  <si>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</si>
  <si>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</si>
  <si>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</si>
  <si>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</si>
  <si>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</si>
  <si>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Accountant</t>
  </si>
  <si>
    <t>Emily Chen</t>
  </si>
  <si>
    <t>Sam Lee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</si>
  <si>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</si>
  <si>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</si>
  <si>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</si>
  <si>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</si>
  <si>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</si>
  <si>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</si>
  <si>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</si>
  <si>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</si>
  <si>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</si>
  <si>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</si>
  <si>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Create a VLOOKUP formula to find the occupation of Jane Doe.</t>
  </si>
  <si>
    <t>Create a VLOOKUP formula to find the age of Mike Lee.</t>
  </si>
  <si>
    <t>Create a VLOOKUP formula to find the occupation of a person whose name starts with "B" (Challenging!)</t>
  </si>
  <si>
    <t>ANS</t>
  </si>
  <si>
    <t>max</t>
  </si>
  <si>
    <t>min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</si>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</sst>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-Italic"/>
    </font>
    <font>
      <b/>
      <i/>
      <sz val="12"/>
      <color rgb="FF000000"/>
      <name val="Calibri-BoldItalic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E101A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E101A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rgb="FFCCCCCC"/>
      </left>
      <right style="thick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9" fontId="26" fillId="0" borderId="0" applyFont="0" applyFill="0" applyBorder="0" applyAlignment="0" applyProtection="0"/>
  </cellStyleXfs>
  <cellXfs count="146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right"/>
    </xf>
    <xf numFmtId="0" fontId="0" fillId="4" borderId="3" xfId="0" applyFill="1" applyBorder="1"/>
    <xf numFmtId="0" fontId="0" fillId="4" borderId="4" xfId="0" applyFill="1" applyBorder="1"/>
    <xf numFmtId="0" fontId="0" fillId="4" borderId="4" xfId="0" applyFill="1" applyBorder="1" applyAlignment="1">
      <alignment horizontal="right"/>
    </xf>
    <xf numFmtId="0" fontId="0" fillId="5" borderId="3" xfId="0" applyFill="1" applyBorder="1"/>
    <xf numFmtId="0" fontId="0" fillId="5" borderId="4" xfId="0" applyFill="1" applyBorder="1"/>
    <xf numFmtId="0" fontId="0" fillId="5" borderId="4" xfId="0" applyFill="1" applyBorder="1" applyAlignment="1">
      <alignment horizontal="right"/>
    </xf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1" fillId="0" borderId="5" xfId="0" applyFont="1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0" borderId="5" xfId="0" applyBorder="1" applyAlignment="1">
      <alignment horizontal="right"/>
    </xf>
    <xf numFmtId="0" fontId="0" fillId="0" borderId="3" xfId="0" applyBorder="1" applyAlignment="1">
      <alignment wrapText="1"/>
    </xf>
    <xf numFmtId="0" fontId="0" fillId="0" borderId="7" xfId="0" applyBorder="1" applyAlignment="1">
      <alignment vertical="center"/>
    </xf>
    <xf numFmtId="0" fontId="0" fillId="2" borderId="8" xfId="0" applyFill="1" applyBorder="1" applyAlignment="1">
      <alignment wrapText="1"/>
    </xf>
    <xf numFmtId="0" fontId="7" fillId="6" borderId="2" xfId="0" applyFont="1" applyFill="1" applyBorder="1"/>
    <xf numFmtId="0" fontId="0" fillId="0" borderId="3" xfId="0" applyBorder="1"/>
    <xf numFmtId="0" fontId="0" fillId="6" borderId="4" xfId="0" applyFill="1" applyBorder="1" applyAlignment="1">
      <alignment horizontal="right"/>
    </xf>
    <xf numFmtId="0" fontId="0" fillId="6" borderId="4" xfId="0" applyFill="1" applyBorder="1"/>
    <xf numFmtId="0" fontId="8" fillId="7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4" fontId="9" fillId="7" borderId="4" xfId="0" applyNumberFormat="1" applyFont="1" applyFill="1" applyBorder="1" applyAlignment="1">
      <alignment horizontal="right" vertical="center"/>
    </xf>
    <xf numFmtId="0" fontId="0" fillId="7" borderId="4" xfId="0" applyFill="1" applyBorder="1" applyAlignment="1">
      <alignment vertical="center"/>
    </xf>
    <xf numFmtId="0" fontId="10" fillId="0" borderId="0" xfId="0" applyFont="1"/>
    <xf numFmtId="0" fontId="11" fillId="0" borderId="0" xfId="0" applyFont="1"/>
    <xf numFmtId="0" fontId="0" fillId="8" borderId="9" xfId="0" applyFill="1" applyBorder="1"/>
    <xf numFmtId="0" fontId="0" fillId="8" borderId="10" xfId="0" applyFill="1" applyBorder="1"/>
    <xf numFmtId="0" fontId="0" fillId="8" borderId="10" xfId="0" applyFill="1" applyBorder="1" applyAlignment="1">
      <alignment horizontal="right"/>
    </xf>
    <xf numFmtId="0" fontId="0" fillId="8" borderId="10" xfId="0" applyFill="1" applyBorder="1" applyAlignment="1">
      <alignment horizontal="center"/>
    </xf>
    <xf numFmtId="0" fontId="0" fillId="8" borderId="11" xfId="0" applyFill="1" applyBorder="1"/>
    <xf numFmtId="0" fontId="0" fillId="2" borderId="5" xfId="0" applyFill="1" applyBorder="1" applyAlignment="1">
      <alignment wrapText="1"/>
    </xf>
    <xf numFmtId="0" fontId="0" fillId="0" borderId="12" xfId="0" applyBorder="1" applyAlignment="1">
      <alignment wrapText="1"/>
    </xf>
    <xf numFmtId="0" fontId="7" fillId="0" borderId="12" xfId="0" applyFont="1" applyBorder="1" applyAlignment="1">
      <alignment wrapText="1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center" vertical="center" wrapText="1"/>
    </xf>
    <xf numFmtId="0" fontId="12" fillId="0" borderId="5" xfId="0" applyFont="1" applyBorder="1" applyAlignment="1">
      <alignment vertical="center"/>
    </xf>
    <xf numFmtId="0" fontId="0" fillId="0" borderId="15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2" borderId="4" xfId="0" applyFill="1" applyBorder="1" applyAlignment="1">
      <alignment wrapText="1"/>
    </xf>
    <xf numFmtId="0" fontId="13" fillId="0" borderId="5" xfId="0" applyFont="1" applyBorder="1" applyAlignment="1">
      <alignment vertical="center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4" xfId="0" applyBorder="1" applyAlignment="1">
      <alignment horizontal="right" wrapText="1"/>
    </xf>
    <xf numFmtId="0" fontId="14" fillId="0" borderId="0" xfId="0" applyFont="1"/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9" fontId="0" fillId="0" borderId="2" xfId="0" applyNumberFormat="1" applyBorder="1" applyAlignment="1">
      <alignment horizontal="right" wrapText="1"/>
    </xf>
    <xf numFmtId="9" fontId="0" fillId="0" borderId="4" xfId="0" applyNumberFormat="1" applyBorder="1" applyAlignment="1">
      <alignment horizontal="right" wrapText="1"/>
    </xf>
    <xf numFmtId="0" fontId="15" fillId="0" borderId="0" xfId="0" applyFont="1"/>
    <xf numFmtId="3" fontId="0" fillId="0" borderId="4" xfId="0" applyNumberForma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7" fillId="0" borderId="0" xfId="0" applyFont="1"/>
    <xf numFmtId="0" fontId="18" fillId="0" borderId="0" xfId="0" applyFont="1"/>
    <xf numFmtId="0" fontId="1" fillId="0" borderId="5" xfId="0" applyFont="1" applyBorder="1"/>
    <xf numFmtId="0" fontId="0" fillId="0" borderId="0" xfId="0" applyAlignment="1">
      <alignment wrapText="1"/>
    </xf>
    <xf numFmtId="0" fontId="0" fillId="0" borderId="5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/>
    <xf numFmtId="0" fontId="16" fillId="2" borderId="16" xfId="0" applyFont="1" applyFill="1" applyBorder="1"/>
    <xf numFmtId="0" fontId="16" fillId="2" borderId="17" xfId="0" applyFont="1" applyFill="1" applyBorder="1"/>
    <xf numFmtId="0" fontId="16" fillId="2" borderId="18" xfId="0" applyFont="1" applyFill="1" applyBorder="1"/>
    <xf numFmtId="0" fontId="1" fillId="0" borderId="0" xfId="0" applyFont="1" applyAlignment="1">
      <alignment wrapText="1"/>
    </xf>
    <xf numFmtId="0" fontId="19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2" borderId="4" xfId="0" applyFill="1" applyBorder="1"/>
    <xf numFmtId="0" fontId="0" fillId="0" borderId="7" xfId="0" applyBorder="1" applyAlignment="1">
      <alignment horizontal="center"/>
    </xf>
    <xf numFmtId="0" fontId="0" fillId="2" borderId="8" xfId="0" applyFill="1" applyBorder="1"/>
    <xf numFmtId="0" fontId="0" fillId="2" borderId="20" xfId="0" applyFill="1" applyBorder="1"/>
    <xf numFmtId="0" fontId="7" fillId="10" borderId="21" xfId="0" applyFont="1" applyFill="1" applyBorder="1"/>
    <xf numFmtId="0" fontId="0" fillId="0" borderId="21" xfId="0" applyBorder="1"/>
    <xf numFmtId="0" fontId="0" fillId="0" borderId="21" xfId="0" applyBorder="1" applyAlignment="1">
      <alignment horizontal="center"/>
    </xf>
    <xf numFmtId="0" fontId="0" fillId="0" borderId="0" xfId="0" applyAlignment="1">
      <alignment horizontal="right"/>
    </xf>
    <xf numFmtId="164" fontId="1" fillId="0" borderId="0" xfId="0" applyNumberFormat="1" applyFont="1"/>
    <xf numFmtId="0" fontId="1" fillId="11" borderId="21" xfId="0" applyFont="1" applyFill="1" applyBorder="1"/>
    <xf numFmtId="14" fontId="0" fillId="0" borderId="21" xfId="0" applyNumberFormat="1" applyBorder="1" applyAlignment="1">
      <alignment horizontal="right"/>
    </xf>
    <xf numFmtId="0" fontId="0" fillId="0" borderId="21" xfId="0" applyBorder="1" applyAlignment="1">
      <alignment horizontal="right"/>
    </xf>
    <xf numFmtId="164" fontId="0" fillId="0" borderId="0" xfId="0" applyNumberFormat="1"/>
    <xf numFmtId="0" fontId="7" fillId="0" borderId="5" xfId="0" applyFont="1" applyBorder="1"/>
    <xf numFmtId="0" fontId="1" fillId="0" borderId="22" xfId="0" applyFont="1" applyBorder="1"/>
    <xf numFmtId="0" fontId="0" fillId="0" borderId="13" xfId="0" applyBorder="1" applyAlignment="1">
      <alignment horizontal="right"/>
    </xf>
    <xf numFmtId="3" fontId="0" fillId="0" borderId="14" xfId="0" applyNumberFormat="1" applyBorder="1" applyAlignment="1">
      <alignment horizontal="right"/>
    </xf>
    <xf numFmtId="0" fontId="0" fillId="0" borderId="14" xfId="0" applyBorder="1"/>
    <xf numFmtId="0" fontId="0" fillId="0" borderId="14" xfId="0" applyBorder="1" applyAlignment="1">
      <alignment horizontal="right"/>
    </xf>
    <xf numFmtId="0" fontId="20" fillId="0" borderId="1" xfId="0" applyFont="1" applyBorder="1"/>
    <xf numFmtId="0" fontId="20" fillId="0" borderId="22" xfId="0" applyFont="1" applyBorder="1"/>
    <xf numFmtId="0" fontId="21" fillId="0" borderId="13" xfId="0" applyFont="1" applyBorder="1"/>
    <xf numFmtId="0" fontId="21" fillId="0" borderId="14" xfId="0" applyFont="1" applyBorder="1"/>
    <xf numFmtId="0" fontId="21" fillId="0" borderId="14" xfId="0" applyFont="1" applyBorder="1" applyAlignment="1">
      <alignment horizontal="right"/>
    </xf>
    <xf numFmtId="0" fontId="22" fillId="0" borderId="0" xfId="0" applyFont="1"/>
    <xf numFmtId="0" fontId="21" fillId="0" borderId="0" xfId="0" applyFont="1" applyAlignment="1">
      <alignment horizontal="right" wrapText="1"/>
    </xf>
    <xf numFmtId="0" fontId="23" fillId="0" borderId="0" xfId="0" applyFont="1" applyAlignment="1">
      <alignment vertical="center"/>
    </xf>
    <xf numFmtId="14" fontId="0" fillId="0" borderId="5" xfId="0" applyNumberFormat="1" applyBorder="1" applyAlignment="1">
      <alignment horizontal="right" wrapText="1"/>
    </xf>
    <xf numFmtId="14" fontId="0" fillId="0" borderId="5" xfId="0" applyNumberFormat="1" applyBorder="1" applyAlignment="1">
      <alignment horizontal="right"/>
    </xf>
    <xf numFmtId="0" fontId="1" fillId="12" borderId="1" xfId="0" applyFont="1" applyFill="1" applyBorder="1"/>
    <xf numFmtId="0" fontId="1" fillId="12" borderId="2" xfId="0" applyFont="1" applyFill="1" applyBorder="1"/>
    <xf numFmtId="0" fontId="0" fillId="0" borderId="4" xfId="0" applyBorder="1"/>
    <xf numFmtId="0" fontId="1" fillId="0" borderId="21" xfId="0" applyFont="1" applyBorder="1"/>
    <xf numFmtId="0" fontId="21" fillId="0" borderId="0" xfId="0" applyFont="1" applyAlignment="1">
      <alignment vertical="center"/>
    </xf>
    <xf numFmtId="0" fontId="20" fillId="0" borderId="0" xfId="0" applyFont="1"/>
    <xf numFmtId="0" fontId="0" fillId="9" borderId="21" xfId="0" applyFill="1" applyBorder="1"/>
    <xf numFmtId="0" fontId="24" fillId="0" borderId="21" xfId="0" applyFont="1" applyBorder="1"/>
    <xf numFmtId="0" fontId="25" fillId="0" borderId="21" xfId="0" applyFont="1" applyBorder="1"/>
    <xf numFmtId="0" fontId="0" fillId="2" borderId="19" xfId="0" applyFill="1" applyBorder="1"/>
    <xf numFmtId="3" fontId="0" fillId="0" borderId="0" xfId="0" applyNumberFormat="1"/>
    <xf numFmtId="0" fontId="0" fillId="0" borderId="23" xfId="0" applyBorder="1" applyAlignment="1">
      <alignment wrapText="1"/>
    </xf>
    <xf numFmtId="0" fontId="0" fillId="0" borderId="23" xfId="0" applyBorder="1" applyAlignment="1">
      <alignment horizontal="right" wrapText="1"/>
    </xf>
    <xf numFmtId="0" fontId="0" fillId="13" borderId="21" xfId="0" applyFill="1" applyBorder="1" applyAlignment="1">
      <alignment wrapText="1"/>
    </xf>
    <xf numFmtId="0" fontId="0" fillId="2" borderId="21" xfId="0" applyFill="1" applyBorder="1"/>
    <xf numFmtId="0" fontId="0" fillId="0" borderId="26" xfId="0" applyBorder="1"/>
    <xf numFmtId="0" fontId="0" fillId="0" borderId="26" xfId="0" applyBorder="1" applyAlignment="1">
      <alignment horizontal="right"/>
    </xf>
    <xf numFmtId="0" fontId="0" fillId="9" borderId="5" xfId="0" applyFill="1" applyBorder="1" applyAlignment="1">
      <alignment horizontal="right" wrapText="1"/>
    </xf>
    <xf numFmtId="0" fontId="0" fillId="9" borderId="0" xfId="0" applyFill="1"/>
    <xf numFmtId="0" fontId="0" fillId="9" borderId="5" xfId="0" applyFill="1" applyBorder="1" applyAlignment="1">
      <alignment horizontal="right" vertical="center"/>
    </xf>
    <xf numFmtId="0" fontId="0" fillId="9" borderId="0" xfId="0" applyFill="1" applyAlignment="1">
      <alignment wrapText="1"/>
    </xf>
    <xf numFmtId="9" fontId="0" fillId="9" borderId="0" xfId="1" applyFont="1" applyFill="1"/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1"/>
  <sheetViews>
    <sheetView topLeftCell="A177" workbookViewId="0">
      <selection activeCell="A177" sqref="A177"/>
    </sheetView>
  </sheetViews>
  <sheetFormatPr defaultRowHeight="15"/>
  <cols>
    <col min="1" max="1" width="9.28515625" customWidth="1"/>
    <col min="2" max="2" width="10.7109375" customWidth="1"/>
    <col min="3" max="3" width="15.42578125" bestFit="1" customWidth="1"/>
    <col min="4" max="4" width="21.7109375" customWidth="1"/>
    <col min="5" max="5" width="9.140625" customWidth="1"/>
  </cols>
  <sheetData>
    <row r="1" spans="1:5" ht="18.75">
      <c r="A1" s="41"/>
    </row>
    <row r="2" spans="1:5" ht="15.75" customHeight="1">
      <c r="A2" s="42">
        <v>1</v>
      </c>
      <c r="B2" s="2" t="s">
        <v>5</v>
      </c>
      <c r="C2" s="3"/>
      <c r="D2" s="3"/>
      <c r="E2" s="3"/>
    </row>
    <row r="3" spans="1:5" ht="15.75" customHeight="1">
      <c r="A3" s="42"/>
      <c r="B3" s="2" t="s">
        <v>6</v>
      </c>
      <c r="C3" s="1"/>
      <c r="D3" s="1"/>
      <c r="E3" s="1"/>
    </row>
    <row r="4" spans="1:5" ht="19.5" thickBot="1">
      <c r="A4" s="42"/>
      <c r="B4" s="1"/>
      <c r="C4" s="1"/>
      <c r="D4" s="1"/>
      <c r="E4" s="1"/>
    </row>
    <row r="5" spans="1:5" ht="19.5" thickBot="1">
      <c r="A5" s="42"/>
      <c r="B5" s="1"/>
      <c r="C5" s="6" t="s">
        <v>7</v>
      </c>
      <c r="D5" s="7" t="s">
        <v>0</v>
      </c>
      <c r="E5" s="7" t="s">
        <v>8</v>
      </c>
    </row>
    <row r="6" spans="1:5" ht="19.5" thickBot="1">
      <c r="A6" s="42"/>
      <c r="B6" s="1"/>
      <c r="C6" s="8" t="s">
        <v>9</v>
      </c>
      <c r="D6" s="9" t="s">
        <v>10</v>
      </c>
      <c r="E6" s="10">
        <v>43</v>
      </c>
    </row>
    <row r="7" spans="1:5" ht="19.5" thickBot="1">
      <c r="A7" s="42"/>
      <c r="B7" s="1"/>
      <c r="C7" s="8" t="s">
        <v>9</v>
      </c>
      <c r="D7" s="9" t="s">
        <v>11</v>
      </c>
      <c r="E7" s="10">
        <v>59</v>
      </c>
    </row>
    <row r="8" spans="1:5" ht="19.5" thickBot="1">
      <c r="A8" s="42"/>
      <c r="B8" s="1"/>
      <c r="C8" s="8" t="s">
        <v>9</v>
      </c>
      <c r="D8" s="9" t="s">
        <v>12</v>
      </c>
      <c r="E8" s="10">
        <v>72</v>
      </c>
    </row>
    <row r="9" spans="1:5" ht="19.5" thickBot="1">
      <c r="A9" s="42"/>
      <c r="B9" s="1"/>
      <c r="C9" s="11" t="s">
        <v>13</v>
      </c>
      <c r="D9" s="12" t="s">
        <v>14</v>
      </c>
      <c r="E9" s="13">
        <v>119</v>
      </c>
    </row>
    <row r="10" spans="1:5" ht="19.5" thickBot="1">
      <c r="A10" s="42"/>
      <c r="B10" s="1"/>
      <c r="C10" s="11" t="s">
        <v>13</v>
      </c>
      <c r="D10" s="12" t="s">
        <v>15</v>
      </c>
      <c r="E10" s="13">
        <v>175</v>
      </c>
    </row>
    <row r="11" spans="1:5" ht="19.5" thickBot="1">
      <c r="A11" s="42"/>
      <c r="B11" s="1"/>
      <c r="C11" s="11" t="s">
        <v>13</v>
      </c>
      <c r="D11" s="12" t="s">
        <v>16</v>
      </c>
      <c r="E11" s="13">
        <v>192</v>
      </c>
    </row>
    <row r="12" spans="1:5" ht="19.5" thickBot="1">
      <c r="A12" s="42"/>
      <c r="B12" s="1"/>
      <c r="C12" s="14" t="s">
        <v>17</v>
      </c>
      <c r="D12" s="15" t="s">
        <v>18</v>
      </c>
      <c r="E12" s="16">
        <v>240</v>
      </c>
    </row>
    <row r="13" spans="1:5" ht="19.5" thickBot="1">
      <c r="A13" s="42"/>
      <c r="C13" s="14" t="s">
        <v>17</v>
      </c>
      <c r="D13" s="15" t="s">
        <v>19</v>
      </c>
      <c r="E13" s="16">
        <v>405</v>
      </c>
    </row>
    <row r="14" spans="1:5" ht="19.5" thickBot="1">
      <c r="A14" s="42"/>
      <c r="C14" s="14" t="s">
        <v>17</v>
      </c>
      <c r="D14" s="15" t="s">
        <v>20</v>
      </c>
      <c r="E14" s="16">
        <v>522</v>
      </c>
    </row>
    <row r="15" spans="1:5" ht="19.5" thickBot="1">
      <c r="A15" s="42"/>
    </row>
    <row r="16" spans="1:5" ht="19.5" thickBot="1">
      <c r="A16" s="42"/>
      <c r="C16" s="18" t="s">
        <v>21</v>
      </c>
      <c r="D16" s="19"/>
    </row>
    <row r="17" spans="1:7" ht="19.5" thickBot="1">
      <c r="A17" s="42"/>
      <c r="C17" s="19"/>
      <c r="D17" s="19"/>
    </row>
    <row r="18" spans="1:7" ht="19.5" thickBot="1">
      <c r="A18" s="42"/>
      <c r="B18">
        <v>1</v>
      </c>
      <c r="C18" s="17" t="s">
        <v>22</v>
      </c>
      <c r="D18" s="20"/>
      <c r="G18" s="23">
        <f>AVERAGE(E6:E8)</f>
        <v>58</v>
      </c>
    </row>
    <row r="19" spans="1:7" ht="19.5" thickBot="1">
      <c r="A19" s="42"/>
      <c r="C19" s="19"/>
      <c r="D19" s="19"/>
      <c r="G19" s="24"/>
    </row>
    <row r="20" spans="1:7" ht="19.5" thickBot="1">
      <c r="A20" s="42"/>
      <c r="B20">
        <v>2</v>
      </c>
      <c r="C20" s="17" t="s">
        <v>23</v>
      </c>
      <c r="D20" s="20"/>
      <c r="G20" s="23">
        <f>AVERAGE(E9:E11)</f>
        <v>162</v>
      </c>
    </row>
    <row r="21" spans="1:7" ht="19.5" thickBot="1">
      <c r="A21" s="42"/>
      <c r="C21" s="19"/>
      <c r="D21" s="19"/>
      <c r="G21" s="24"/>
    </row>
    <row r="22" spans="1:7" ht="19.5" thickBot="1">
      <c r="A22" s="42"/>
      <c r="B22">
        <v>3</v>
      </c>
      <c r="C22" s="17" t="s">
        <v>24</v>
      </c>
      <c r="D22" s="20"/>
      <c r="G22" s="23">
        <f>AVERAGE(E12:E14)</f>
        <v>389</v>
      </c>
    </row>
    <row r="23" spans="1:7" ht="19.5" thickBot="1">
      <c r="A23" s="42"/>
      <c r="C23" s="19"/>
      <c r="D23" s="19"/>
      <c r="G23" s="24"/>
    </row>
    <row r="24" spans="1:7" ht="19.5" thickBot="1">
      <c r="A24" s="42"/>
      <c r="B24">
        <v>4</v>
      </c>
      <c r="C24" s="21" t="s">
        <v>25</v>
      </c>
      <c r="D24" s="20"/>
      <c r="G24" s="23">
        <f>AVERAGE(E6:E14)</f>
        <v>203</v>
      </c>
    </row>
    <row r="25" spans="1:7" ht="18.75">
      <c r="A25" s="42"/>
    </row>
    <row r="26" spans="1:7" ht="18.75">
      <c r="A26" s="42"/>
    </row>
    <row r="27" spans="1:7" ht="18.75">
      <c r="A27" s="42"/>
    </row>
    <row r="28" spans="1:7" ht="18.75">
      <c r="A28" s="42">
        <v>2</v>
      </c>
      <c r="B28" s="2" t="s">
        <v>26</v>
      </c>
    </row>
    <row r="29" spans="1:7" ht="18.75">
      <c r="A29" s="42"/>
      <c r="B29" s="2" t="s">
        <v>27</v>
      </c>
    </row>
    <row r="30" spans="1:7" ht="18.75">
      <c r="A30" s="42"/>
      <c r="B30" s="2" t="s">
        <v>28</v>
      </c>
    </row>
    <row r="31" spans="1:7" ht="19.5" thickBot="1">
      <c r="A31" s="42"/>
      <c r="B31" s="2" t="s">
        <v>29</v>
      </c>
    </row>
    <row r="32" spans="1:7" ht="31.5" thickBot="1">
      <c r="A32" s="42"/>
      <c r="C32" s="25" t="s">
        <v>30</v>
      </c>
      <c r="D32" s="25" t="s">
        <v>31</v>
      </c>
      <c r="E32" s="25" t="s">
        <v>32</v>
      </c>
    </row>
    <row r="33" spans="1:5" ht="19.5" thickBot="1">
      <c r="A33" s="42"/>
      <c r="C33" s="19" t="s">
        <v>33</v>
      </c>
      <c r="D33" s="26" t="s">
        <v>34</v>
      </c>
      <c r="E33" s="26">
        <v>152</v>
      </c>
    </row>
    <row r="34" spans="1:5" ht="19.5" thickBot="1">
      <c r="A34" s="42"/>
      <c r="C34" s="19" t="s">
        <v>35</v>
      </c>
      <c r="D34" s="26" t="s">
        <v>34</v>
      </c>
      <c r="E34" s="26">
        <v>171</v>
      </c>
    </row>
    <row r="35" spans="1:5" ht="19.5" thickBot="1">
      <c r="A35" s="42"/>
      <c r="C35" s="19" t="s">
        <v>36</v>
      </c>
      <c r="D35" s="26" t="s">
        <v>34</v>
      </c>
      <c r="E35" s="26">
        <v>110</v>
      </c>
    </row>
    <row r="36" spans="1:5" ht="19.5" thickBot="1">
      <c r="A36" s="42"/>
      <c r="C36" s="19" t="s">
        <v>37</v>
      </c>
      <c r="D36" s="26" t="s">
        <v>38</v>
      </c>
      <c r="E36" s="26">
        <v>173</v>
      </c>
    </row>
    <row r="37" spans="1:5" ht="19.5" thickBot="1">
      <c r="A37" s="42"/>
      <c r="C37" s="19" t="s">
        <v>39</v>
      </c>
      <c r="D37" s="26" t="s">
        <v>38</v>
      </c>
      <c r="E37" s="26">
        <v>128</v>
      </c>
    </row>
    <row r="38" spans="1:5" ht="19.5" thickBot="1">
      <c r="A38" s="42"/>
      <c r="C38" s="19" t="s">
        <v>40</v>
      </c>
      <c r="D38" s="26" t="s">
        <v>38</v>
      </c>
      <c r="E38" s="26">
        <v>107</v>
      </c>
    </row>
    <row r="39" spans="1:5" ht="19.5" thickBot="1">
      <c r="A39" s="42"/>
      <c r="C39" s="21" t="s">
        <v>41</v>
      </c>
      <c r="D39" s="27" t="s">
        <v>42</v>
      </c>
      <c r="E39" s="27">
        <v>213</v>
      </c>
    </row>
    <row r="40" spans="1:5" ht="19.5" thickBot="1">
      <c r="A40" s="42"/>
      <c r="C40" s="21" t="s">
        <v>43</v>
      </c>
      <c r="D40" s="27" t="s">
        <v>42</v>
      </c>
      <c r="E40" s="27">
        <v>238</v>
      </c>
    </row>
    <row r="41" spans="1:5" ht="19.5" thickBot="1">
      <c r="A41" s="42"/>
      <c r="C41" s="21" t="s">
        <v>44</v>
      </c>
      <c r="D41" s="27" t="s">
        <v>42</v>
      </c>
      <c r="E41" s="27">
        <v>131</v>
      </c>
    </row>
    <row r="42" spans="1:5" ht="18.75">
      <c r="A42" s="42"/>
    </row>
    <row r="43" spans="1:5" ht="19.5" thickBot="1">
      <c r="A43" s="42"/>
    </row>
    <row r="44" spans="1:5" ht="19.5" thickBot="1">
      <c r="A44" s="42"/>
      <c r="C44" s="21" t="s">
        <v>45</v>
      </c>
    </row>
    <row r="45" spans="1:5" ht="19.5" thickBot="1">
      <c r="A45" s="42"/>
      <c r="C45" s="21"/>
    </row>
    <row r="46" spans="1:5" ht="19.5" thickBot="1">
      <c r="A46" s="42"/>
      <c r="C46" s="27" t="s">
        <v>34</v>
      </c>
      <c r="D46" s="22">
        <f>AVERAGE(E33:E35)</f>
        <v>144.33333333333334</v>
      </c>
    </row>
    <row r="47" spans="1:5" ht="19.5" thickBot="1">
      <c r="A47" s="42"/>
      <c r="C47" s="27" t="s">
        <v>38</v>
      </c>
      <c r="D47" s="22">
        <f>AVERAGE(E36:E38)</f>
        <v>136</v>
      </c>
    </row>
    <row r="48" spans="1:5" ht="19.5" thickBot="1">
      <c r="A48" s="42"/>
      <c r="C48" s="27" t="s">
        <v>42</v>
      </c>
      <c r="D48" s="22">
        <f>AVERAGE(E39:E41)</f>
        <v>194</v>
      </c>
    </row>
    <row r="49" spans="1:7" ht="19.5" thickBot="1">
      <c r="A49" s="42"/>
      <c r="C49" s="21"/>
    </row>
    <row r="50" spans="1:7" ht="19.5" thickBot="1">
      <c r="A50" s="42"/>
      <c r="C50" s="21"/>
    </row>
    <row r="51" spans="1:7" ht="19.5" thickBot="1">
      <c r="A51" s="42"/>
      <c r="C51" s="17" t="s">
        <v>46</v>
      </c>
    </row>
    <row r="52" spans="1:7" ht="19.5" thickBot="1">
      <c r="A52" s="42"/>
      <c r="C52" s="21"/>
    </row>
    <row r="53" spans="1:7" ht="19.5" thickBot="1">
      <c r="A53" s="42"/>
      <c r="C53" s="21" t="s">
        <v>47</v>
      </c>
      <c r="G53">
        <f>AVERAGE(E33:E41)</f>
        <v>158.11111111111111</v>
      </c>
    </row>
    <row r="54" spans="1:7" ht="19.5" thickBot="1">
      <c r="A54" s="42"/>
      <c r="C54" s="21"/>
    </row>
    <row r="55" spans="1:7" ht="18.75">
      <c r="A55" s="42"/>
    </row>
    <row r="56" spans="1:7" ht="18.75">
      <c r="A56" s="42"/>
    </row>
    <row r="57" spans="1:7" ht="18.75">
      <c r="A57" s="42"/>
    </row>
    <row r="58" spans="1:7" ht="18.75">
      <c r="A58" s="42">
        <v>3</v>
      </c>
      <c r="B58" s="2" t="s">
        <v>48</v>
      </c>
    </row>
    <row r="59" spans="1:7" ht="18.75">
      <c r="A59" s="42"/>
      <c r="B59" s="2" t="s">
        <v>49</v>
      </c>
    </row>
    <row r="60" spans="1:7" ht="18.75">
      <c r="A60" s="42"/>
      <c r="B60" s="2" t="s">
        <v>50</v>
      </c>
    </row>
    <row r="61" spans="1:7" ht="19.5" thickBot="1">
      <c r="A61" s="42"/>
    </row>
    <row r="62" spans="1:7" ht="19.5" thickBot="1">
      <c r="A62" s="42"/>
      <c r="C62" s="6" t="s">
        <v>51</v>
      </c>
      <c r="D62" s="31" t="s">
        <v>52</v>
      </c>
    </row>
    <row r="63" spans="1:7" ht="19.5" thickBot="1">
      <c r="A63" s="42"/>
      <c r="C63" s="32" t="s">
        <v>53</v>
      </c>
      <c r="D63" s="33">
        <v>7</v>
      </c>
    </row>
    <row r="64" spans="1:7" ht="19.5" thickBot="1">
      <c r="A64" s="42"/>
      <c r="C64" s="32" t="s">
        <v>54</v>
      </c>
      <c r="D64" s="33">
        <v>5</v>
      </c>
    </row>
    <row r="65" spans="1:4" ht="19.5" thickBot="1">
      <c r="A65" s="42"/>
      <c r="C65" s="32" t="s">
        <v>55</v>
      </c>
      <c r="D65" s="33">
        <v>6</v>
      </c>
    </row>
    <row r="66" spans="1:4" ht="19.5" thickBot="1">
      <c r="A66" s="42"/>
      <c r="C66" s="32" t="s">
        <v>56</v>
      </c>
      <c r="D66" s="33">
        <v>4</v>
      </c>
    </row>
    <row r="67" spans="1:4" ht="19.5" thickBot="1">
      <c r="A67" s="42"/>
      <c r="C67" s="32" t="s">
        <v>57</v>
      </c>
      <c r="D67" s="34" t="s">
        <v>58</v>
      </c>
    </row>
    <row r="68" spans="1:4" ht="19.5" thickBot="1">
      <c r="A68" s="42"/>
      <c r="C68" s="32" t="s">
        <v>59</v>
      </c>
      <c r="D68" s="34" t="s">
        <v>60</v>
      </c>
    </row>
    <row r="69" spans="1:4" ht="19.5" thickBot="1">
      <c r="A69" s="42"/>
      <c r="C69" s="32" t="s">
        <v>61</v>
      </c>
      <c r="D69" s="34" t="s">
        <v>61</v>
      </c>
    </row>
    <row r="70" spans="1:4" ht="19.5" thickBot="1">
      <c r="A70" s="42"/>
      <c r="C70" s="19"/>
      <c r="D70" s="19"/>
    </row>
    <row r="71" spans="1:4" ht="19.5" thickBot="1">
      <c r="A71" s="42"/>
      <c r="C71" s="17" t="s">
        <v>62</v>
      </c>
      <c r="D71" s="19"/>
    </row>
    <row r="72" spans="1:4" ht="19.5" thickBot="1">
      <c r="A72" s="42"/>
      <c r="C72" s="19"/>
      <c r="D72" s="19"/>
    </row>
    <row r="73" spans="1:4" ht="19.5" thickBot="1">
      <c r="A73" s="42"/>
      <c r="C73" s="19" t="s">
        <v>63</v>
      </c>
      <c r="D73" s="29" t="s">
        <v>64</v>
      </c>
    </row>
    <row r="74" spans="1:4" ht="19.5" thickBot="1">
      <c r="A74" s="42"/>
      <c r="C74" s="20" t="s">
        <v>52</v>
      </c>
      <c r="D74" s="22">
        <f>COUNT(D63:D69)</f>
        <v>4</v>
      </c>
    </row>
    <row r="75" spans="1:4" ht="19.5" thickBot="1">
      <c r="A75" s="42"/>
      <c r="C75" s="19"/>
      <c r="D75" s="19"/>
    </row>
    <row r="76" spans="1:4" ht="19.5" thickBot="1">
      <c r="A76" s="42"/>
      <c r="C76" s="19" t="s">
        <v>63</v>
      </c>
      <c r="D76" s="29" t="s">
        <v>65</v>
      </c>
    </row>
    <row r="77" spans="1:4" ht="19.5" thickBot="1">
      <c r="A77" s="42"/>
      <c r="C77" s="20" t="s">
        <v>52</v>
      </c>
      <c r="D77" s="30">
        <f>COUNTA(D63:D69)</f>
        <v>7</v>
      </c>
    </row>
    <row r="78" spans="1:4" ht="18.75">
      <c r="A78" s="42"/>
    </row>
    <row r="79" spans="1:4" ht="18.75">
      <c r="A79" s="42"/>
    </row>
    <row r="80" spans="1:4" ht="18.75">
      <c r="A80" s="42"/>
    </row>
    <row r="81" spans="1:14" ht="18.75">
      <c r="A81" s="42">
        <v>4</v>
      </c>
      <c r="B81" s="2" t="s">
        <v>66</v>
      </c>
    </row>
    <row r="82" spans="1:14" ht="18.75">
      <c r="A82" s="42"/>
      <c r="B82" s="2" t="s">
        <v>67</v>
      </c>
    </row>
    <row r="83" spans="1:14" ht="18.75">
      <c r="A83" s="42"/>
      <c r="B83" s="2" t="s">
        <v>68</v>
      </c>
    </row>
    <row r="84" spans="1:14" ht="19.5" thickBot="1">
      <c r="A84" s="42"/>
      <c r="B84" s="2"/>
    </row>
    <row r="85" spans="1:14" ht="19.5" thickBot="1">
      <c r="A85" s="42"/>
      <c r="C85" s="35" t="s">
        <v>69</v>
      </c>
      <c r="D85" s="36" t="s">
        <v>70</v>
      </c>
      <c r="E85" s="36" t="s">
        <v>71</v>
      </c>
      <c r="H85" s="18" t="s">
        <v>87</v>
      </c>
      <c r="I85" s="19"/>
      <c r="J85" s="19"/>
      <c r="K85" s="19"/>
      <c r="L85" s="19"/>
      <c r="M85" s="19"/>
      <c r="N85" s="19"/>
    </row>
    <row r="86" spans="1:14" ht="19.5" thickBot="1">
      <c r="A86" s="42"/>
      <c r="C86" s="37">
        <v>101</v>
      </c>
      <c r="D86" s="38" t="s">
        <v>72</v>
      </c>
      <c r="E86" s="39">
        <v>78022</v>
      </c>
      <c r="H86" s="19" t="s">
        <v>63</v>
      </c>
      <c r="I86" s="29" t="s">
        <v>88</v>
      </c>
      <c r="J86" s="19"/>
      <c r="K86" s="19"/>
      <c r="L86" s="19"/>
      <c r="M86" s="19"/>
      <c r="N86" s="19"/>
    </row>
    <row r="87" spans="1:14" ht="19.5" thickBot="1">
      <c r="A87" s="42"/>
      <c r="C87" s="37">
        <v>102</v>
      </c>
      <c r="D87" s="38" t="s">
        <v>73</v>
      </c>
      <c r="E87" s="39">
        <v>99819</v>
      </c>
      <c r="H87" s="20" t="s">
        <v>52</v>
      </c>
      <c r="I87" s="30">
        <f>COUNT(E86:E99)</f>
        <v>10</v>
      </c>
      <c r="J87" s="19"/>
      <c r="K87" s="19"/>
      <c r="L87" s="19"/>
      <c r="M87" s="19"/>
      <c r="N87" s="19"/>
    </row>
    <row r="88" spans="1:14" ht="19.5" thickBot="1">
      <c r="A88" s="42"/>
      <c r="C88" s="37">
        <v>103</v>
      </c>
      <c r="D88" s="38" t="s">
        <v>74</v>
      </c>
      <c r="E88" s="38" t="s">
        <v>75</v>
      </c>
      <c r="H88" s="19"/>
      <c r="I88" s="19"/>
      <c r="J88" s="19"/>
      <c r="K88" s="19"/>
      <c r="L88" s="19"/>
      <c r="M88" s="19"/>
      <c r="N88" s="19"/>
    </row>
    <row r="89" spans="1:14" ht="19.5" thickBot="1">
      <c r="A89" s="42"/>
      <c r="C89" s="37">
        <v>104</v>
      </c>
      <c r="D89" s="38" t="s">
        <v>76</v>
      </c>
      <c r="E89" s="39">
        <v>27522</v>
      </c>
      <c r="H89" s="19"/>
      <c r="I89" s="17" t="s">
        <v>89</v>
      </c>
      <c r="J89" s="19"/>
      <c r="K89" s="19"/>
      <c r="L89" s="19"/>
      <c r="M89" s="19"/>
      <c r="N89" s="19"/>
    </row>
    <row r="90" spans="1:14" ht="19.5" thickBot="1">
      <c r="A90" s="42"/>
      <c r="C90" s="37">
        <v>105</v>
      </c>
      <c r="D90" s="38" t="s">
        <v>77</v>
      </c>
      <c r="E90" s="38">
        <v>0</v>
      </c>
      <c r="H90" s="19"/>
      <c r="I90" s="19"/>
      <c r="J90" s="19"/>
      <c r="K90" s="19"/>
      <c r="L90" s="19"/>
      <c r="M90" s="19"/>
      <c r="N90" s="19"/>
    </row>
    <row r="91" spans="1:14" ht="19.5" thickBot="1">
      <c r="A91" s="42"/>
      <c r="C91" s="37">
        <v>106</v>
      </c>
      <c r="D91" s="38" t="s">
        <v>78</v>
      </c>
      <c r="E91" s="40"/>
      <c r="H91" s="19"/>
      <c r="I91" s="19"/>
      <c r="J91" s="19"/>
      <c r="K91" s="19"/>
      <c r="L91" s="19"/>
      <c r="M91" s="19"/>
      <c r="N91" s="19"/>
    </row>
    <row r="92" spans="1:14" ht="19.5" thickBot="1">
      <c r="A92" s="42"/>
      <c r="C92" s="37">
        <v>107</v>
      </c>
      <c r="D92" s="38" t="s">
        <v>79</v>
      </c>
      <c r="E92" s="38">
        <v>0</v>
      </c>
      <c r="H92" s="19" t="s">
        <v>63</v>
      </c>
      <c r="I92" s="29" t="s">
        <v>90</v>
      </c>
      <c r="J92" s="19"/>
      <c r="K92" s="19"/>
      <c r="L92" s="19"/>
      <c r="M92" s="19"/>
      <c r="N92" s="19"/>
    </row>
    <row r="93" spans="1:14" ht="19.5" thickBot="1">
      <c r="A93" s="42"/>
      <c r="C93" s="37">
        <v>108</v>
      </c>
      <c r="D93" s="38" t="s">
        <v>80</v>
      </c>
      <c r="E93" s="39">
        <v>88041</v>
      </c>
      <c r="H93" s="20" t="s">
        <v>52</v>
      </c>
      <c r="I93" s="30">
        <f>COUNTBLANK(E86:E99)</f>
        <v>2</v>
      </c>
      <c r="J93" s="19"/>
      <c r="K93" s="19"/>
      <c r="L93" s="19"/>
      <c r="M93" s="19"/>
      <c r="N93" s="19"/>
    </row>
    <row r="94" spans="1:14" ht="19.5" thickBot="1">
      <c r="A94" s="42"/>
      <c r="C94" s="37">
        <v>109</v>
      </c>
      <c r="D94" s="38" t="s">
        <v>81</v>
      </c>
      <c r="E94" s="39">
        <v>81831</v>
      </c>
    </row>
    <row r="95" spans="1:14" ht="19.5" thickBot="1">
      <c r="A95" s="42"/>
      <c r="C95" s="37">
        <v>110</v>
      </c>
      <c r="D95" s="38" t="s">
        <v>82</v>
      </c>
      <c r="E95" s="38" t="s">
        <v>75</v>
      </c>
    </row>
    <row r="96" spans="1:14" ht="19.5" thickBot="1">
      <c r="A96" s="42"/>
      <c r="C96" s="37">
        <v>111</v>
      </c>
      <c r="D96" s="38" t="s">
        <v>83</v>
      </c>
      <c r="E96" s="40"/>
    </row>
    <row r="97" spans="1:5" ht="19.5" thickBot="1">
      <c r="A97" s="42"/>
      <c r="C97" s="37">
        <v>112</v>
      </c>
      <c r="D97" s="38" t="s">
        <v>84</v>
      </c>
      <c r="E97" s="39">
        <v>26624</v>
      </c>
    </row>
    <row r="98" spans="1:5" ht="19.5" thickBot="1">
      <c r="A98" s="42"/>
      <c r="C98" s="37">
        <v>113</v>
      </c>
      <c r="D98" s="38" t="s">
        <v>85</v>
      </c>
      <c r="E98" s="39">
        <v>92885</v>
      </c>
    </row>
    <row r="99" spans="1:5" ht="19.5" thickBot="1">
      <c r="A99" s="42"/>
      <c r="C99" s="37">
        <v>114</v>
      </c>
      <c r="D99" s="38" t="s">
        <v>86</v>
      </c>
      <c r="E99" s="38">
        <v>0</v>
      </c>
    </row>
    <row r="100" spans="1:5" ht="18.75">
      <c r="A100" s="42"/>
    </row>
    <row r="101" spans="1:5" ht="18.75">
      <c r="A101" s="42"/>
    </row>
    <row r="102" spans="1:5" ht="18.75">
      <c r="A102" s="42">
        <v>5</v>
      </c>
      <c r="B102" s="2" t="s">
        <v>91</v>
      </c>
    </row>
    <row r="103" spans="1:5" ht="18.75">
      <c r="A103" s="42"/>
      <c r="B103" s="2" t="s">
        <v>92</v>
      </c>
    </row>
    <row r="104" spans="1:5" ht="19.5" thickBot="1">
      <c r="A104" s="42"/>
    </row>
    <row r="105" spans="1:5" ht="20.25" thickTop="1" thickBot="1">
      <c r="A105" s="42"/>
      <c r="B105" s="43"/>
    </row>
    <row r="106" spans="1:5" ht="19.5" thickBot="1">
      <c r="A106" s="42"/>
      <c r="B106" s="44" t="s">
        <v>93</v>
      </c>
      <c r="D106" s="17" t="s">
        <v>97</v>
      </c>
    </row>
    <row r="107" spans="1:5" ht="19.5" thickBot="1">
      <c r="A107" s="42"/>
      <c r="B107" s="45">
        <v>4</v>
      </c>
      <c r="D107" s="19"/>
    </row>
    <row r="108" spans="1:5" ht="19.5" thickBot="1">
      <c r="A108" s="42"/>
      <c r="B108" s="44"/>
      <c r="D108" s="17" t="s">
        <v>98</v>
      </c>
    </row>
    <row r="109" spans="1:5" ht="19.5" thickBot="1">
      <c r="A109" s="42"/>
      <c r="B109" s="45">
        <v>3</v>
      </c>
      <c r="D109" s="48">
        <f>COUNT(B105:B115)</f>
        <v>2</v>
      </c>
    </row>
    <row r="110" spans="1:5" ht="19.5" thickBot="1">
      <c r="A110" s="42"/>
      <c r="B110" s="44"/>
      <c r="D110" s="19"/>
    </row>
    <row r="111" spans="1:5" ht="19.5" thickBot="1">
      <c r="A111" s="42"/>
      <c r="B111" s="44" t="s">
        <v>94</v>
      </c>
      <c r="D111" s="17" t="s">
        <v>99</v>
      </c>
    </row>
    <row r="112" spans="1:5" ht="19.5" thickBot="1">
      <c r="A112" s="42"/>
      <c r="B112" s="44"/>
      <c r="D112" s="48">
        <f>COUNTBLANK(B105:B115)</f>
        <v>4</v>
      </c>
    </row>
    <row r="113" spans="1:12" ht="19.5" thickBot="1">
      <c r="A113" s="42"/>
      <c r="B113" s="46" t="e">
        <v>#DIV/0!</v>
      </c>
      <c r="D113" s="19"/>
    </row>
    <row r="114" spans="1:12" ht="19.5" thickBot="1">
      <c r="A114" s="42"/>
      <c r="B114" s="44" t="s">
        <v>95</v>
      </c>
      <c r="D114" s="17" t="s">
        <v>100</v>
      </c>
    </row>
    <row r="115" spans="1:12" ht="19.5" thickBot="1">
      <c r="A115" s="42"/>
      <c r="B115" s="47" t="s">
        <v>96</v>
      </c>
      <c r="D115" s="48">
        <f>COUNTBLANK(B105:B115)+COUNTA(B105:B115)-COUNT(B105:B115)</f>
        <v>9</v>
      </c>
    </row>
    <row r="116" spans="1:12" ht="20.25" thickTop="1" thickBot="1">
      <c r="A116" s="42"/>
      <c r="D116" s="19"/>
    </row>
    <row r="117" spans="1:12" ht="19.5" thickBot="1">
      <c r="A117" s="42"/>
      <c r="D117" s="17" t="s">
        <v>101</v>
      </c>
    </row>
    <row r="118" spans="1:12" ht="19.5" thickBot="1">
      <c r="A118" s="42"/>
      <c r="D118" s="48">
        <f>COUNTA(B105:B115)</f>
        <v>7</v>
      </c>
    </row>
    <row r="119" spans="1:12" ht="18.75">
      <c r="A119" s="42"/>
    </row>
    <row r="120" spans="1:12" ht="18.75">
      <c r="A120" s="42"/>
    </row>
    <row r="121" spans="1:12" ht="18.75">
      <c r="A121" s="42"/>
    </row>
    <row r="122" spans="1:12" ht="18.75">
      <c r="A122" s="42">
        <v>6</v>
      </c>
      <c r="B122" s="2" t="s">
        <v>102</v>
      </c>
    </row>
    <row r="123" spans="1:12" ht="18.75">
      <c r="A123" s="42"/>
    </row>
    <row r="124" spans="1:12" ht="19.5" thickBot="1">
      <c r="A124" s="42"/>
      <c r="B124" s="50" t="s">
        <v>103</v>
      </c>
      <c r="C124" s="49"/>
      <c r="D124" s="49"/>
      <c r="E124" s="49"/>
      <c r="F124" s="49"/>
      <c r="G124" s="49"/>
      <c r="H124" s="49"/>
      <c r="I124" s="49"/>
      <c r="J124" s="49"/>
      <c r="K124" s="49"/>
      <c r="L124" s="49"/>
    </row>
    <row r="125" spans="1:12" ht="19.5" thickBot="1">
      <c r="A125" s="42"/>
      <c r="B125" s="54" t="s">
        <v>104</v>
      </c>
      <c r="C125" s="53">
        <v>101</v>
      </c>
      <c r="D125" s="53">
        <v>102</v>
      </c>
      <c r="E125" s="53">
        <v>103</v>
      </c>
      <c r="F125" s="53">
        <v>104</v>
      </c>
      <c r="G125" s="53">
        <v>105</v>
      </c>
      <c r="H125" s="53">
        <v>106</v>
      </c>
      <c r="I125" s="53">
        <v>107</v>
      </c>
      <c r="J125" s="53">
        <v>108</v>
      </c>
      <c r="K125" s="53">
        <v>109</v>
      </c>
      <c r="L125" s="53">
        <v>110</v>
      </c>
    </row>
    <row r="126" spans="1:12" ht="30.75" thickBot="1">
      <c r="A126" s="42"/>
      <c r="B126" s="51" t="s">
        <v>105</v>
      </c>
      <c r="C126" s="52" t="s">
        <v>106</v>
      </c>
      <c r="D126" s="52" t="s">
        <v>107</v>
      </c>
      <c r="E126" s="52" t="s">
        <v>2</v>
      </c>
      <c r="F126" s="52" t="s">
        <v>108</v>
      </c>
      <c r="G126" s="52" t="s">
        <v>109</v>
      </c>
      <c r="H126" s="52" t="s">
        <v>110</v>
      </c>
      <c r="I126" s="52" t="s">
        <v>111</v>
      </c>
      <c r="J126" s="52" t="s">
        <v>112</v>
      </c>
      <c r="K126" s="52" t="s">
        <v>113</v>
      </c>
      <c r="L126" s="52" t="s">
        <v>114</v>
      </c>
    </row>
    <row r="127" spans="1:12" ht="30.75" thickBot="1">
      <c r="A127" s="42"/>
      <c r="B127" s="51" t="s">
        <v>115</v>
      </c>
      <c r="C127" s="52" t="s">
        <v>3</v>
      </c>
      <c r="D127" s="52" t="s">
        <v>4</v>
      </c>
      <c r="E127" s="52" t="s">
        <v>116</v>
      </c>
      <c r="F127" s="52" t="s">
        <v>117</v>
      </c>
      <c r="G127" s="52" t="s">
        <v>3</v>
      </c>
      <c r="H127" s="52" t="s">
        <v>4</v>
      </c>
      <c r="I127" s="52" t="s">
        <v>116</v>
      </c>
      <c r="J127" s="52" t="s">
        <v>117</v>
      </c>
      <c r="K127" s="52" t="s">
        <v>3</v>
      </c>
      <c r="L127" s="52" t="s">
        <v>4</v>
      </c>
    </row>
    <row r="128" spans="1:12" ht="19.5" thickBot="1">
      <c r="A128" s="42"/>
      <c r="B128" s="51" t="s">
        <v>118</v>
      </c>
      <c r="C128" s="52">
        <v>50000</v>
      </c>
      <c r="D128" s="52">
        <v>55000</v>
      </c>
      <c r="E128" s="52">
        <v>60000</v>
      </c>
      <c r="F128" s="52">
        <v>65000</v>
      </c>
      <c r="G128" s="52">
        <v>70000</v>
      </c>
      <c r="H128" s="52">
        <v>75000</v>
      </c>
      <c r="I128" s="52">
        <v>80000</v>
      </c>
      <c r="J128" s="52">
        <v>85000</v>
      </c>
      <c r="K128" s="52">
        <v>90000</v>
      </c>
      <c r="L128" s="52">
        <v>95000</v>
      </c>
    </row>
    <row r="129" spans="1:12" ht="19.5" thickBot="1">
      <c r="A129" s="42"/>
      <c r="B129" s="51" t="s">
        <v>119</v>
      </c>
      <c r="C129" s="52">
        <v>2000</v>
      </c>
      <c r="D129" s="52">
        <v>2500</v>
      </c>
      <c r="E129" s="52">
        <v>3000</v>
      </c>
      <c r="F129" s="52">
        <v>3500</v>
      </c>
      <c r="G129" s="52">
        <v>4000</v>
      </c>
      <c r="H129" s="52">
        <v>4500</v>
      </c>
      <c r="I129" s="52">
        <v>5000</v>
      </c>
      <c r="J129" s="52">
        <v>5500</v>
      </c>
      <c r="K129" s="52">
        <v>6000</v>
      </c>
      <c r="L129" s="52">
        <v>6500</v>
      </c>
    </row>
    <row r="130" spans="1:12" ht="19.5" thickBot="1">
      <c r="A130" s="42"/>
      <c r="B130" s="51" t="s">
        <v>120</v>
      </c>
      <c r="C130" s="52">
        <v>52000</v>
      </c>
      <c r="D130" s="52">
        <v>57500</v>
      </c>
      <c r="E130" s="52">
        <v>63000</v>
      </c>
      <c r="F130" s="52">
        <v>685000</v>
      </c>
      <c r="G130" s="52">
        <v>74000</v>
      </c>
      <c r="H130" s="52">
        <v>79500</v>
      </c>
      <c r="I130" s="52">
        <v>85000</v>
      </c>
      <c r="J130" s="52">
        <v>90500</v>
      </c>
      <c r="K130" s="52">
        <v>96000</v>
      </c>
      <c r="L130" s="52">
        <v>101500</v>
      </c>
    </row>
    <row r="131" spans="1:12" ht="18.75">
      <c r="A131" s="42"/>
    </row>
    <row r="132" spans="1:12" ht="18.75">
      <c r="A132" s="42"/>
    </row>
    <row r="133" spans="1:12" ht="18.75">
      <c r="A133" s="42"/>
      <c r="B133" s="55" t="s">
        <v>121</v>
      </c>
      <c r="E133" s="56">
        <v>102</v>
      </c>
    </row>
    <row r="134" spans="1:12" ht="18.75">
      <c r="A134" s="42"/>
    </row>
    <row r="135" spans="1:12" ht="18.75">
      <c r="A135" s="42"/>
      <c r="B135" t="s">
        <v>122</v>
      </c>
      <c r="D135" s="22" t="str">
        <f>HLOOKUP(D125,B125:L130,3,TRUE)</f>
        <v>Marketing</v>
      </c>
      <c r="E135" t="str">
        <f>HLOOKUP(E133,B125:L130,3,TRUE)</f>
        <v>Marketing</v>
      </c>
    </row>
    <row r="136" spans="1:12" ht="18.75">
      <c r="A136" s="42"/>
    </row>
    <row r="137" spans="1:12" ht="18.75">
      <c r="A137" s="42"/>
      <c r="B137" s="55" t="s">
        <v>123</v>
      </c>
      <c r="E137">
        <v>105</v>
      </c>
    </row>
    <row r="138" spans="1:12" ht="18.75">
      <c r="A138" s="42"/>
    </row>
    <row r="139" spans="1:12" ht="18.75">
      <c r="A139" s="42"/>
      <c r="B139" t="s">
        <v>122</v>
      </c>
      <c r="D139" s="22">
        <f>HLOOKUP(E137,B125:L130,4,TRUE)</f>
        <v>70000</v>
      </c>
    </row>
    <row r="140" spans="1:12" ht="18.75">
      <c r="A140" s="42"/>
    </row>
    <row r="141" spans="1:12" ht="18.75">
      <c r="A141" s="42"/>
      <c r="B141" t="s">
        <v>124</v>
      </c>
      <c r="E141">
        <v>107</v>
      </c>
    </row>
    <row r="142" spans="1:12" ht="18.75">
      <c r="A142" s="42"/>
      <c r="B142" s="24" t="s">
        <v>122</v>
      </c>
      <c r="D142" s="22">
        <f>HLOOKUP(E141,B125:L130,6,TRUE)</f>
        <v>85000</v>
      </c>
    </row>
    <row r="143" spans="1:12" ht="18.75">
      <c r="A143" s="42"/>
    </row>
    <row r="144" spans="1:12" ht="18.75">
      <c r="A144" s="42"/>
    </row>
    <row r="145" spans="1:4" ht="18.75">
      <c r="A145" s="42">
        <v>7</v>
      </c>
      <c r="B145" s="2" t="s">
        <v>125</v>
      </c>
    </row>
    <row r="146" spans="1:4" ht="18.75">
      <c r="A146" s="42"/>
      <c r="B146" s="2" t="s">
        <v>126</v>
      </c>
    </row>
    <row r="147" spans="1:4" ht="19.5" thickBot="1">
      <c r="A147" s="42"/>
    </row>
    <row r="148" spans="1:4" ht="19.5" thickBot="1">
      <c r="A148" s="42"/>
      <c r="B148" s="57" t="s">
        <v>127</v>
      </c>
    </row>
    <row r="149" spans="1:4" ht="19.5" thickBot="1">
      <c r="A149" s="42"/>
      <c r="B149" s="17" t="s">
        <v>128</v>
      </c>
    </row>
    <row r="150" spans="1:4" ht="19.5" thickBot="1">
      <c r="A150" s="42"/>
      <c r="B150" s="17" t="s">
        <v>129</v>
      </c>
    </row>
    <row r="151" spans="1:4" ht="19.5" thickBot="1">
      <c r="A151" s="42"/>
      <c r="B151" s="17" t="s">
        <v>130</v>
      </c>
    </row>
    <row r="152" spans="1:4" ht="19.5" thickBot="1">
      <c r="A152" s="42"/>
      <c r="B152" s="58"/>
    </row>
    <row r="153" spans="1:4" ht="19.5" thickBot="1">
      <c r="A153" s="42"/>
      <c r="B153" s="59" t="s">
        <v>0</v>
      </c>
      <c r="C153" s="60" t="s">
        <v>135</v>
      </c>
      <c r="D153" s="61" t="s">
        <v>136</v>
      </c>
    </row>
    <row r="154" spans="1:4" ht="19.5" thickBot="1">
      <c r="A154" s="42"/>
      <c r="B154" s="28" t="s">
        <v>131</v>
      </c>
      <c r="C154" s="62">
        <v>98</v>
      </c>
      <c r="D154" s="63" t="str">
        <f>IF(C154&gt;=60,"pass","fail")</f>
        <v>pass</v>
      </c>
    </row>
    <row r="155" spans="1:4" ht="19.5" thickBot="1">
      <c r="A155" s="42"/>
      <c r="B155" s="28" t="s">
        <v>132</v>
      </c>
      <c r="C155" s="62">
        <v>55</v>
      </c>
      <c r="D155" s="63" t="str">
        <f t="shared" ref="D155:D157" si="0">IF(C155&gt;=60,"pass","fail")</f>
        <v>fail</v>
      </c>
    </row>
    <row r="156" spans="1:4" ht="19.5" thickBot="1">
      <c r="A156" s="42"/>
      <c r="B156" s="28" t="s">
        <v>133</v>
      </c>
      <c r="C156" s="62">
        <v>15</v>
      </c>
      <c r="D156" s="63" t="str">
        <f t="shared" si="0"/>
        <v>fail</v>
      </c>
    </row>
    <row r="157" spans="1:4" ht="19.5" thickBot="1">
      <c r="A157" s="42"/>
      <c r="B157" s="28" t="s">
        <v>134</v>
      </c>
      <c r="C157" s="62">
        <v>60</v>
      </c>
      <c r="D157" s="63" t="str">
        <f t="shared" si="0"/>
        <v>pass</v>
      </c>
    </row>
    <row r="158" spans="1:4" ht="18.75">
      <c r="A158" s="42"/>
    </row>
    <row r="159" spans="1:4" ht="18.75">
      <c r="A159" s="42"/>
    </row>
    <row r="160" spans="1:4" ht="18.75">
      <c r="A160" s="42">
        <v>8</v>
      </c>
      <c r="B160" s="2" t="s">
        <v>137</v>
      </c>
    </row>
    <row r="161" spans="1:5" ht="18.75">
      <c r="A161" s="42"/>
      <c r="B161" s="2" t="s">
        <v>138</v>
      </c>
    </row>
    <row r="162" spans="1:5" ht="18.75">
      <c r="A162" s="42"/>
      <c r="B162" s="2" t="s">
        <v>139</v>
      </c>
    </row>
    <row r="163" spans="1:5" ht="18.75">
      <c r="A163" s="42"/>
    </row>
    <row r="164" spans="1:5" ht="19.5" thickBot="1">
      <c r="A164" s="42"/>
    </row>
    <row r="165" spans="1:5" ht="19.5" thickBot="1">
      <c r="A165" s="42"/>
      <c r="B165" s="57" t="s">
        <v>140</v>
      </c>
      <c r="C165" s="19"/>
      <c r="D165" s="19"/>
      <c r="E165" s="19"/>
    </row>
    <row r="166" spans="1:5" ht="19.5" thickBot="1">
      <c r="A166" s="42"/>
      <c r="B166" s="64" t="s">
        <v>141</v>
      </c>
      <c r="C166" s="19"/>
      <c r="D166" s="19"/>
      <c r="E166" s="19"/>
    </row>
    <row r="167" spans="1:5" ht="19.5" thickBot="1">
      <c r="A167" s="42"/>
      <c r="B167" s="57" t="s">
        <v>142</v>
      </c>
      <c r="C167" s="19"/>
      <c r="D167" s="19"/>
      <c r="E167" s="19"/>
    </row>
    <row r="168" spans="1:5" ht="19.5" thickBot="1">
      <c r="A168" s="42"/>
      <c r="B168" s="19"/>
      <c r="C168" s="19"/>
      <c r="D168" s="19"/>
      <c r="E168" s="19"/>
    </row>
    <row r="169" spans="1:5" ht="19.5" thickBot="1">
      <c r="A169" s="42"/>
      <c r="B169" s="58"/>
      <c r="C169" s="58" t="s">
        <v>10</v>
      </c>
      <c r="D169" s="58" t="s">
        <v>11</v>
      </c>
      <c r="E169" s="58"/>
    </row>
    <row r="170" spans="1:5" ht="31.5" thickBot="1">
      <c r="A170" s="42"/>
      <c r="B170" s="28"/>
      <c r="C170" s="65" t="s">
        <v>143</v>
      </c>
      <c r="D170" s="65" t="s">
        <v>144</v>
      </c>
      <c r="E170" s="66" t="s">
        <v>145</v>
      </c>
    </row>
    <row r="171" spans="1:5" ht="31.5" thickBot="1">
      <c r="A171" s="42"/>
      <c r="B171" s="28" t="s">
        <v>146</v>
      </c>
      <c r="C171" s="67" t="s">
        <v>147</v>
      </c>
      <c r="D171" s="67" t="s">
        <v>147</v>
      </c>
      <c r="E171" s="63" t="str">
        <f>IF(C171=D171,"Match","No Match")</f>
        <v>Match</v>
      </c>
    </row>
    <row r="172" spans="1:5" ht="31.5" thickBot="1">
      <c r="A172" s="42"/>
      <c r="B172" s="28" t="s">
        <v>148</v>
      </c>
      <c r="C172" s="67" t="s">
        <v>149</v>
      </c>
      <c r="D172" s="67" t="s">
        <v>149</v>
      </c>
      <c r="E172" s="63" t="str">
        <f t="shared" ref="E172:E174" si="1">IF(C172=D172,"Match","No Match")</f>
        <v>Match</v>
      </c>
    </row>
    <row r="173" spans="1:5" ht="31.5" thickBot="1">
      <c r="A173" s="42"/>
      <c r="B173" s="28" t="s">
        <v>150</v>
      </c>
      <c r="C173" s="67" t="s">
        <v>151</v>
      </c>
      <c r="D173" s="67" t="s">
        <v>152</v>
      </c>
      <c r="E173" s="63" t="str">
        <f t="shared" si="1"/>
        <v>No Match</v>
      </c>
    </row>
    <row r="174" spans="1:5" ht="31.5" thickBot="1">
      <c r="A174" s="42"/>
      <c r="B174" s="28" t="s">
        <v>153</v>
      </c>
      <c r="C174" s="67" t="s">
        <v>154</v>
      </c>
      <c r="D174" s="67" t="s">
        <v>154</v>
      </c>
      <c r="E174" s="63" t="str">
        <f t="shared" si="1"/>
        <v>Match</v>
      </c>
    </row>
    <row r="175" spans="1:5" ht="18.75">
      <c r="A175" s="42"/>
    </row>
    <row r="176" spans="1:5" ht="18.75">
      <c r="A176" s="42"/>
    </row>
    <row r="177" spans="1:6" ht="18.75">
      <c r="A177" s="42">
        <v>9</v>
      </c>
      <c r="B177" s="2" t="s">
        <v>155</v>
      </c>
    </row>
    <row r="178" spans="1:6" ht="18.75">
      <c r="A178" s="42"/>
      <c r="B178" s="2" t="s">
        <v>156</v>
      </c>
    </row>
    <row r="179" spans="1:6" ht="18.75">
      <c r="A179" s="42"/>
      <c r="B179" s="2" t="s">
        <v>157</v>
      </c>
    </row>
    <row r="180" spans="1:6" ht="18.75">
      <c r="A180" s="42"/>
      <c r="B180" s="2" t="s">
        <v>158</v>
      </c>
    </row>
    <row r="181" spans="1:6" ht="18.75">
      <c r="A181" s="42"/>
      <c r="B181" s="2" t="s">
        <v>159</v>
      </c>
    </row>
    <row r="182" spans="1:6" ht="18.75">
      <c r="A182" s="42"/>
      <c r="B182" s="2" t="s">
        <v>160</v>
      </c>
    </row>
    <row r="183" spans="1:6" ht="18.75">
      <c r="A183" s="42"/>
    </row>
    <row r="184" spans="1:6" ht="18.75">
      <c r="A184" s="42"/>
      <c r="B184" s="68" t="s">
        <v>161</v>
      </c>
    </row>
    <row r="185" spans="1:6" ht="18.75">
      <c r="A185" s="42"/>
    </row>
    <row r="186" spans="1:6" ht="18.75">
      <c r="A186" s="42"/>
      <c r="B186" s="68" t="s">
        <v>162</v>
      </c>
    </row>
    <row r="187" spans="1:6" ht="19.5" thickBot="1">
      <c r="A187" s="42"/>
    </row>
    <row r="188" spans="1:6" ht="31.5" thickBot="1">
      <c r="A188" s="42"/>
      <c r="B188" s="58"/>
      <c r="C188" s="58"/>
      <c r="D188" s="65"/>
      <c r="E188" s="5" t="s">
        <v>163</v>
      </c>
      <c r="F188" s="5" t="s">
        <v>164</v>
      </c>
    </row>
    <row r="189" spans="1:6" ht="31.5" thickBot="1">
      <c r="A189" s="42"/>
      <c r="B189" s="69" t="s">
        <v>165</v>
      </c>
      <c r="C189" s="70" t="s">
        <v>0</v>
      </c>
      <c r="D189" s="70" t="s">
        <v>1</v>
      </c>
      <c r="E189" s="70" t="s">
        <v>166</v>
      </c>
      <c r="F189" s="70" t="s">
        <v>167</v>
      </c>
    </row>
    <row r="190" spans="1:6" ht="19.5" thickBot="1">
      <c r="A190" s="42"/>
      <c r="B190" s="62">
        <v>1</v>
      </c>
      <c r="C190" s="65" t="s">
        <v>168</v>
      </c>
      <c r="D190" s="67">
        <v>16</v>
      </c>
      <c r="E190" s="63" t="str">
        <f>IF(D190&gt;=16,"yes","no")</f>
        <v>yes</v>
      </c>
      <c r="F190" s="63" t="str">
        <f>IF(D190&gt;=18,"minor","no minor")</f>
        <v>no minor</v>
      </c>
    </row>
    <row r="191" spans="1:6" ht="19.5" thickBot="1">
      <c r="A191" s="42"/>
      <c r="B191" s="62">
        <v>2</v>
      </c>
      <c r="C191" s="65" t="s">
        <v>169</v>
      </c>
      <c r="D191" s="67">
        <v>18</v>
      </c>
      <c r="E191" s="63" t="str">
        <f t="shared" ref="E191:E197" si="2">IF(D191&gt;=16,"yes","no")</f>
        <v>yes</v>
      </c>
      <c r="F191" s="63" t="str">
        <f t="shared" ref="F191:F197" si="3">IF(D191&gt;=18,"minor","no minor")</f>
        <v>minor</v>
      </c>
    </row>
    <row r="192" spans="1:6" ht="19.5" thickBot="1">
      <c r="A192" s="42"/>
      <c r="B192" s="62">
        <v>3</v>
      </c>
      <c r="C192" s="65" t="s">
        <v>170</v>
      </c>
      <c r="D192" s="67">
        <v>15.5</v>
      </c>
      <c r="E192" s="63" t="str">
        <f t="shared" si="2"/>
        <v>no</v>
      </c>
      <c r="F192" s="63" t="str">
        <f t="shared" si="3"/>
        <v>no minor</v>
      </c>
    </row>
    <row r="193" spans="1:6" ht="19.5" thickBot="1">
      <c r="A193" s="42"/>
      <c r="B193" s="62">
        <v>4</v>
      </c>
      <c r="C193" s="65" t="s">
        <v>171</v>
      </c>
      <c r="D193" s="67">
        <v>19</v>
      </c>
      <c r="E193" s="63" t="str">
        <f t="shared" si="2"/>
        <v>yes</v>
      </c>
      <c r="F193" s="63" t="str">
        <f t="shared" si="3"/>
        <v>minor</v>
      </c>
    </row>
    <row r="194" spans="1:6" ht="19.5" thickBot="1">
      <c r="A194" s="42"/>
      <c r="B194" s="62">
        <v>5</v>
      </c>
      <c r="C194" s="65" t="s">
        <v>172</v>
      </c>
      <c r="D194" s="67">
        <v>18</v>
      </c>
      <c r="E194" s="63" t="str">
        <f t="shared" si="2"/>
        <v>yes</v>
      </c>
      <c r="F194" s="63" t="str">
        <f t="shared" si="3"/>
        <v>minor</v>
      </c>
    </row>
    <row r="195" spans="1:6" ht="19.5" thickBot="1">
      <c r="A195" s="42"/>
      <c r="B195" s="62">
        <v>6</v>
      </c>
      <c r="C195" s="65" t="s">
        <v>173</v>
      </c>
      <c r="D195" s="67">
        <v>13</v>
      </c>
      <c r="E195" s="63" t="str">
        <f t="shared" si="2"/>
        <v>no</v>
      </c>
      <c r="F195" s="63" t="str">
        <f t="shared" si="3"/>
        <v>no minor</v>
      </c>
    </row>
    <row r="196" spans="1:6" ht="19.5" thickBot="1">
      <c r="A196" s="42"/>
      <c r="B196" s="62">
        <v>7</v>
      </c>
      <c r="C196" s="65" t="s">
        <v>174</v>
      </c>
      <c r="D196" s="67">
        <v>18</v>
      </c>
      <c r="E196" s="63" t="str">
        <f t="shared" si="2"/>
        <v>yes</v>
      </c>
      <c r="F196" s="63" t="str">
        <f t="shared" si="3"/>
        <v>minor</v>
      </c>
    </row>
    <row r="197" spans="1:6" ht="19.5" thickBot="1">
      <c r="A197" s="42"/>
      <c r="B197" s="62">
        <v>8</v>
      </c>
      <c r="C197" s="65" t="s">
        <v>175</v>
      </c>
      <c r="D197" s="67">
        <v>17</v>
      </c>
      <c r="E197" s="63" t="str">
        <f t="shared" si="2"/>
        <v>yes</v>
      </c>
      <c r="F197" s="63" t="str">
        <f t="shared" si="3"/>
        <v>no minor</v>
      </c>
    </row>
    <row r="198" spans="1:6" ht="18.75">
      <c r="A198" s="42"/>
    </row>
    <row r="199" spans="1:6" ht="18.75">
      <c r="A199" s="42"/>
    </row>
    <row r="200" spans="1:6" ht="18.75">
      <c r="A200" s="42"/>
    </row>
    <row r="201" spans="1:6" ht="18.75">
      <c r="A201" s="42"/>
    </row>
    <row r="202" spans="1:6" ht="18.75">
      <c r="A202" s="42">
        <v>10</v>
      </c>
      <c r="B202" s="2" t="s">
        <v>176</v>
      </c>
    </row>
    <row r="203" spans="1:6" ht="15.75">
      <c r="B203" s="2" t="s">
        <v>177</v>
      </c>
    </row>
    <row r="204" spans="1:6" ht="15.75">
      <c r="B204" s="2" t="s">
        <v>178</v>
      </c>
    </row>
    <row r="207" spans="1:6" ht="15.75" thickBot="1">
      <c r="E207" s="73" t="s">
        <v>71</v>
      </c>
    </row>
    <row r="208" spans="1:6" ht="15.75" thickBot="1">
      <c r="D208" s="4" t="s">
        <v>179</v>
      </c>
      <c r="E208" s="71">
        <v>1</v>
      </c>
    </row>
    <row r="209" spans="2:5" ht="15.75" thickBot="1">
      <c r="C209" t="s">
        <v>181</v>
      </c>
      <c r="D209" s="28" t="s">
        <v>180</v>
      </c>
      <c r="E209" s="72">
        <v>0.5</v>
      </c>
    </row>
    <row r="210" spans="2:5" ht="15.75" thickBot="1"/>
    <row r="211" spans="2:5" ht="15.75" thickBot="1">
      <c r="B211" s="17" t="s">
        <v>182</v>
      </c>
    </row>
    <row r="212" spans="2:5" ht="15.75" thickBot="1">
      <c r="B212" s="17" t="s">
        <v>183</v>
      </c>
    </row>
    <row r="213" spans="2:5" ht="15.75" thickBot="1"/>
    <row r="214" spans="2:5" ht="30.75" thickBot="1">
      <c r="B214" s="60" t="s">
        <v>0</v>
      </c>
      <c r="C214" s="61" t="s">
        <v>184</v>
      </c>
      <c r="D214" s="61" t="s">
        <v>185</v>
      </c>
      <c r="E214" s="61" t="s">
        <v>186</v>
      </c>
    </row>
    <row r="215" spans="2:5" ht="24.75" customHeight="1" thickBot="1">
      <c r="B215" s="28" t="s">
        <v>187</v>
      </c>
      <c r="C215" s="65" t="s">
        <v>179</v>
      </c>
      <c r="D215" s="74">
        <v>46866</v>
      </c>
      <c r="E215" s="63">
        <f>IF($D$208=C215,D215*$E$208,D215*$E$209)</f>
        <v>46866</v>
      </c>
    </row>
    <row r="216" spans="2:5" ht="15.75" thickBot="1">
      <c r="B216" s="28" t="s">
        <v>188</v>
      </c>
      <c r="C216" s="65" t="s">
        <v>180</v>
      </c>
      <c r="D216" s="74">
        <v>33495</v>
      </c>
      <c r="E216" s="63">
        <f t="shared" ref="E216:E221" si="4">IF($D$208=C216,D216*$E$208,D216*$E$209)</f>
        <v>16747.5</v>
      </c>
    </row>
    <row r="217" spans="2:5" ht="15.75" thickBot="1">
      <c r="B217" s="28" t="s">
        <v>189</v>
      </c>
      <c r="C217" s="65" t="s">
        <v>180</v>
      </c>
      <c r="D217" s="74">
        <v>35087</v>
      </c>
      <c r="E217" s="63">
        <f t="shared" si="4"/>
        <v>17543.5</v>
      </c>
    </row>
    <row r="218" spans="2:5" ht="15.75" thickBot="1">
      <c r="B218" s="28" t="s">
        <v>190</v>
      </c>
      <c r="C218" s="65" t="s">
        <v>179</v>
      </c>
      <c r="D218" s="74">
        <v>42603</v>
      </c>
      <c r="E218" s="63">
        <f t="shared" si="4"/>
        <v>42603</v>
      </c>
    </row>
    <row r="219" spans="2:5" ht="15.75" thickBot="1">
      <c r="B219" s="28" t="s">
        <v>172</v>
      </c>
      <c r="C219" s="65" t="s">
        <v>180</v>
      </c>
      <c r="D219" s="74">
        <v>36971</v>
      </c>
      <c r="E219" s="63">
        <f t="shared" si="4"/>
        <v>18485.5</v>
      </c>
    </row>
    <row r="220" spans="2:5" ht="15.75" thickBot="1">
      <c r="B220" s="28" t="s">
        <v>191</v>
      </c>
      <c r="C220" s="65" t="s">
        <v>179</v>
      </c>
      <c r="D220" s="74">
        <v>41286</v>
      </c>
      <c r="E220" s="63">
        <f t="shared" si="4"/>
        <v>41286</v>
      </c>
    </row>
    <row r="221" spans="2:5" ht="15.75" thickBot="1">
      <c r="B221" s="28" t="s">
        <v>192</v>
      </c>
      <c r="C221" s="65" t="s">
        <v>180</v>
      </c>
      <c r="D221" s="74">
        <v>37732</v>
      </c>
      <c r="E221" s="63">
        <f t="shared" si="4"/>
        <v>18866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84"/>
  <sheetViews>
    <sheetView topLeftCell="A257" workbookViewId="0">
      <selection activeCell="A258" sqref="A258"/>
    </sheetView>
  </sheetViews>
  <sheetFormatPr defaultRowHeight="15"/>
  <cols>
    <col min="2" max="2" width="10.28515625" customWidth="1"/>
    <col min="3" max="3" width="10.7109375" bestFit="1" customWidth="1"/>
    <col min="9" max="9" width="10.85546875" customWidth="1"/>
  </cols>
  <sheetData>
    <row r="2" spans="1:5" ht="15.75">
      <c r="A2" s="24">
        <v>11</v>
      </c>
      <c r="B2" s="2" t="s">
        <v>193</v>
      </c>
    </row>
    <row r="3" spans="1:5" ht="15.75">
      <c r="A3" s="24"/>
      <c r="B3" s="2" t="s">
        <v>194</v>
      </c>
    </row>
    <row r="4" spans="1:5">
      <c r="A4" s="24"/>
    </row>
    <row r="5" spans="1:5">
      <c r="A5" s="24"/>
      <c r="B5" s="73" t="s">
        <v>195</v>
      </c>
    </row>
    <row r="6" spans="1:5" ht="15.75" thickBot="1">
      <c r="A6" s="24"/>
    </row>
    <row r="7" spans="1:5" ht="15.75" thickBot="1">
      <c r="A7" s="24"/>
      <c r="B7" s="19" t="s">
        <v>196</v>
      </c>
      <c r="C7" s="17" t="s">
        <v>197</v>
      </c>
    </row>
    <row r="8" spans="1:5" ht="15.75" thickBot="1">
      <c r="A8" s="24"/>
      <c r="B8" s="19" t="s">
        <v>198</v>
      </c>
      <c r="C8" s="19" t="s">
        <v>199</v>
      </c>
    </row>
    <row r="9" spans="1:5" ht="15.75" thickBot="1">
      <c r="A9" s="24"/>
      <c r="B9" s="19" t="s">
        <v>200</v>
      </c>
      <c r="C9" s="19" t="s">
        <v>201</v>
      </c>
    </row>
    <row r="10" spans="1:5" ht="15.75" thickBot="1">
      <c r="A10" s="24"/>
      <c r="B10" s="19" t="s">
        <v>202</v>
      </c>
      <c r="C10" s="19" t="s">
        <v>203</v>
      </c>
    </row>
    <row r="11" spans="1:5" ht="15.75" thickBot="1">
      <c r="A11" s="24"/>
      <c r="B11" s="19" t="s">
        <v>204</v>
      </c>
      <c r="C11" s="19" t="s">
        <v>205</v>
      </c>
    </row>
    <row r="12" spans="1:5" ht="15.75" thickBot="1">
      <c r="A12" s="24"/>
      <c r="B12" s="19" t="s">
        <v>206</v>
      </c>
      <c r="C12" s="17" t="s">
        <v>207</v>
      </c>
    </row>
    <row r="13" spans="1:5">
      <c r="A13" s="24"/>
    </row>
    <row r="14" spans="1:5">
      <c r="A14" s="24"/>
    </row>
    <row r="15" spans="1:5" ht="15.75" thickBot="1">
      <c r="A15" s="24"/>
      <c r="B15" s="76" t="s">
        <v>208</v>
      </c>
    </row>
    <row r="16" spans="1:5" ht="15.75" thickBot="1">
      <c r="A16" s="24"/>
      <c r="B16" s="26">
        <v>2</v>
      </c>
      <c r="C16" s="19" t="s">
        <v>209</v>
      </c>
      <c r="D16" s="137">
        <v>3</v>
      </c>
      <c r="E16" s="138">
        <f>B16+D16</f>
        <v>5</v>
      </c>
    </row>
    <row r="17" spans="1:5" ht="15.75" thickBot="1">
      <c r="A17" s="24"/>
      <c r="B17" s="26">
        <v>3</v>
      </c>
      <c r="C17" s="19" t="s">
        <v>210</v>
      </c>
      <c r="D17" s="137">
        <v>1</v>
      </c>
      <c r="E17" s="138">
        <f>B17-D17</f>
        <v>2</v>
      </c>
    </row>
    <row r="18" spans="1:5" ht="15.75" thickBot="1">
      <c r="A18" s="24"/>
      <c r="B18" s="26">
        <v>5</v>
      </c>
      <c r="C18" s="19" t="s">
        <v>211</v>
      </c>
      <c r="D18" s="137">
        <v>10</v>
      </c>
      <c r="E18" s="138">
        <f>D18*B18</f>
        <v>50</v>
      </c>
    </row>
    <row r="19" spans="1:5" s="79" customFormat="1" ht="15.75" thickBot="1">
      <c r="A19" s="87"/>
      <c r="B19" s="80">
        <v>10</v>
      </c>
      <c r="C19" s="17" t="s">
        <v>212</v>
      </c>
      <c r="D19" s="139">
        <v>2</v>
      </c>
      <c r="E19" s="140">
        <f>B19/D19</f>
        <v>5</v>
      </c>
    </row>
    <row r="20" spans="1:5">
      <c r="A20" s="24"/>
    </row>
    <row r="21" spans="1:5" ht="15.75" thickBot="1">
      <c r="A21" s="24"/>
      <c r="B21" s="76" t="s">
        <v>213</v>
      </c>
    </row>
    <row r="22" spans="1:5" ht="15.75" thickBot="1">
      <c r="A22" s="24"/>
      <c r="B22" s="75">
        <v>10</v>
      </c>
      <c r="C22" s="19" t="s">
        <v>214</v>
      </c>
      <c r="D22" s="137">
        <v>100</v>
      </c>
      <c r="E22" s="141">
        <f>B22/D22</f>
        <v>0.1</v>
      </c>
    </row>
    <row r="23" spans="1:5" ht="15.75" thickBot="1">
      <c r="A23" s="24"/>
      <c r="B23" s="75">
        <v>3</v>
      </c>
      <c r="C23" s="19" t="s">
        <v>214</v>
      </c>
      <c r="D23" s="137">
        <v>6</v>
      </c>
      <c r="E23" s="141">
        <f>B23/D23</f>
        <v>0.5</v>
      </c>
    </row>
    <row r="24" spans="1:5" ht="15.75" thickBot="1">
      <c r="A24" s="24"/>
      <c r="B24" s="75">
        <v>1.5</v>
      </c>
      <c r="C24" s="19" t="s">
        <v>214</v>
      </c>
      <c r="D24" s="137">
        <v>1</v>
      </c>
      <c r="E24" s="141">
        <f>B24/D24</f>
        <v>1.5</v>
      </c>
    </row>
    <row r="25" spans="1:5">
      <c r="A25" s="24"/>
    </row>
    <row r="26" spans="1:5">
      <c r="A26" s="24"/>
    </row>
    <row r="27" spans="1:5" ht="15.75" thickBot="1">
      <c r="A27" s="24"/>
      <c r="B27" s="76" t="s">
        <v>215</v>
      </c>
    </row>
    <row r="28" spans="1:5" ht="15.75" thickBot="1">
      <c r="A28" s="24"/>
      <c r="B28" s="78" t="s">
        <v>216</v>
      </c>
      <c r="C28" s="78" t="s">
        <v>217</v>
      </c>
      <c r="D28" s="78" t="s">
        <v>218</v>
      </c>
      <c r="E28" s="77" t="s">
        <v>219</v>
      </c>
    </row>
    <row r="29" spans="1:5" ht="15.75" thickBot="1">
      <c r="A29" s="24"/>
      <c r="B29" s="19" t="s">
        <v>220</v>
      </c>
      <c r="C29" s="26">
        <v>100</v>
      </c>
      <c r="D29" s="26">
        <v>150</v>
      </c>
      <c r="E29">
        <f>C29*D29/100</f>
        <v>150</v>
      </c>
    </row>
    <row r="30" spans="1:5" ht="15.75" thickBot="1">
      <c r="A30" s="24"/>
      <c r="B30" s="19" t="s">
        <v>221</v>
      </c>
      <c r="C30" s="26">
        <v>100</v>
      </c>
      <c r="D30" s="26">
        <v>50</v>
      </c>
      <c r="E30">
        <f>C30*D30/100</f>
        <v>50</v>
      </c>
    </row>
    <row r="31" spans="1:5">
      <c r="A31" s="24"/>
    </row>
    <row r="32" spans="1:5">
      <c r="A32" s="24"/>
    </row>
    <row r="33" spans="1:10" ht="15.75">
      <c r="A33" s="24">
        <v>12</v>
      </c>
      <c r="B33" s="2" t="s">
        <v>222</v>
      </c>
    </row>
    <row r="34" spans="1:10" ht="15.75">
      <c r="A34" s="24"/>
      <c r="B34" s="2" t="s">
        <v>223</v>
      </c>
    </row>
    <row r="35" spans="1:10">
      <c r="A35" s="24"/>
    </row>
    <row r="36" spans="1:10">
      <c r="A36" s="24"/>
      <c r="B36" s="73" t="s">
        <v>224</v>
      </c>
    </row>
    <row r="37" spans="1:10" ht="15.75" thickBot="1">
      <c r="A37" s="24"/>
    </row>
    <row r="38" spans="1:10" ht="15.75" thickBot="1">
      <c r="A38" s="24"/>
      <c r="B38" s="60" t="s">
        <v>0</v>
      </c>
      <c r="C38" s="61" t="s">
        <v>8</v>
      </c>
    </row>
    <row r="39" spans="1:10" ht="15.75" thickBot="1">
      <c r="A39" s="24"/>
      <c r="B39" s="32" t="s">
        <v>225</v>
      </c>
      <c r="C39" s="81">
        <v>200</v>
      </c>
    </row>
    <row r="40" spans="1:10" ht="15.75" thickBot="1">
      <c r="A40" s="24"/>
      <c r="B40" s="32" t="s">
        <v>226</v>
      </c>
      <c r="C40" s="81">
        <v>120</v>
      </c>
    </row>
    <row r="41" spans="1:10" ht="15.75" thickBot="1">
      <c r="A41" s="24"/>
      <c r="B41" s="32" t="s">
        <v>227</v>
      </c>
      <c r="C41" s="81">
        <v>156</v>
      </c>
    </row>
    <row r="42" spans="1:10" ht="15.75" thickBot="1">
      <c r="A42" s="24"/>
      <c r="B42" s="32" t="s">
        <v>228</v>
      </c>
      <c r="C42" s="81">
        <v>190</v>
      </c>
    </row>
    <row r="43" spans="1:10" ht="15.75" thickBot="1">
      <c r="A43" s="24"/>
      <c r="B43" s="32" t="s">
        <v>229</v>
      </c>
      <c r="C43" s="81">
        <v>320</v>
      </c>
    </row>
    <row r="44" spans="1:10" ht="15.75" thickBot="1">
      <c r="A44" s="24"/>
      <c r="B44" s="32" t="s">
        <v>230</v>
      </c>
      <c r="C44" s="81">
        <v>89</v>
      </c>
    </row>
    <row r="45" spans="1:10" ht="15.75" thickBot="1">
      <c r="A45" s="24"/>
    </row>
    <row r="46" spans="1:10" ht="15.75" thickBot="1">
      <c r="A46" s="24"/>
      <c r="B46" s="82">
        <v>1.1000000000000001</v>
      </c>
      <c r="C46" s="83" t="s">
        <v>231</v>
      </c>
      <c r="J46" s="85">
        <f>MAX(C39:C44)</f>
        <v>320</v>
      </c>
    </row>
    <row r="47" spans="1:10" ht="15.75" thickBot="1">
      <c r="A47" s="24"/>
      <c r="B47" s="82">
        <v>1.2</v>
      </c>
      <c r="C47" s="83" t="s">
        <v>232</v>
      </c>
      <c r="J47" s="84">
        <f>MIN(C39:C44)</f>
        <v>89</v>
      </c>
    </row>
    <row r="48" spans="1:10" ht="15.75" thickBot="1">
      <c r="A48" s="24"/>
      <c r="B48" s="82">
        <v>1.3</v>
      </c>
      <c r="C48" s="83" t="s">
        <v>233</v>
      </c>
      <c r="J48" s="86">
        <f>AVERAGE(C39:C44)</f>
        <v>179.16666666666666</v>
      </c>
    </row>
    <row r="49" spans="1:10">
      <c r="A49" s="24"/>
    </row>
    <row r="50" spans="1:10">
      <c r="A50" s="24"/>
    </row>
    <row r="51" spans="1:10" ht="15.75">
      <c r="A51" s="24">
        <v>13</v>
      </c>
      <c r="B51" s="2" t="s">
        <v>234</v>
      </c>
    </row>
    <row r="52" spans="1:10" ht="15.75">
      <c r="B52" s="2" t="s">
        <v>235</v>
      </c>
    </row>
    <row r="53" spans="1:10" ht="15.75">
      <c r="B53" s="2" t="s">
        <v>236</v>
      </c>
    </row>
    <row r="54" spans="1:10" ht="15.75">
      <c r="B54" s="2" t="s">
        <v>237</v>
      </c>
    </row>
    <row r="56" spans="1:10" ht="15.75" thickBot="1"/>
    <row r="57" spans="1:10" ht="15.75" thickBot="1">
      <c r="B57" s="17" t="s">
        <v>238</v>
      </c>
    </row>
    <row r="58" spans="1:10" ht="15.75" thickBot="1">
      <c r="B58" s="17" t="s">
        <v>239</v>
      </c>
    </row>
    <row r="59" spans="1:10" ht="15.75" thickBot="1">
      <c r="B59" s="17" t="s">
        <v>240</v>
      </c>
    </row>
    <row r="60" spans="1:10" ht="15.75" thickBot="1"/>
    <row r="61" spans="1:10" ht="15.75" thickBot="1">
      <c r="B61" s="19"/>
      <c r="C61" s="19" t="s">
        <v>241</v>
      </c>
      <c r="D61" s="19" t="s">
        <v>242</v>
      </c>
      <c r="E61" s="19" t="s">
        <v>243</v>
      </c>
      <c r="F61" s="131" t="s">
        <v>244</v>
      </c>
      <c r="G61" s="133" t="s">
        <v>502</v>
      </c>
      <c r="H61" s="133" t="s">
        <v>503</v>
      </c>
      <c r="I61" s="133" t="s">
        <v>504</v>
      </c>
      <c r="J61" s="133" t="s">
        <v>504</v>
      </c>
    </row>
    <row r="62" spans="1:10" ht="15.75" thickBot="1">
      <c r="B62" s="19" t="s">
        <v>245</v>
      </c>
      <c r="C62" s="26">
        <v>95</v>
      </c>
      <c r="D62" s="26">
        <v>56</v>
      </c>
      <c r="E62" s="26">
        <v>14</v>
      </c>
      <c r="F62" s="132">
        <v>66</v>
      </c>
      <c r="G62" s="134">
        <f>MAX(C62,D62,E62,F62,)</f>
        <v>95</v>
      </c>
      <c r="H62" s="134">
        <f>MIN(C62:G62)</f>
        <v>14</v>
      </c>
      <c r="I62" s="134" t="str" cm="1">
        <f t="array" ref="I62:J62">IF(G62:H62&lt;=50,"fail","pass")</f>
        <v>pass</v>
      </c>
      <c r="J62" s="134" t="str">
        <v>fail</v>
      </c>
    </row>
    <row r="63" spans="1:10" ht="15.75" thickBot="1">
      <c r="B63" s="19" t="s">
        <v>246</v>
      </c>
      <c r="C63" s="26">
        <v>54</v>
      </c>
      <c r="D63" s="26">
        <v>89</v>
      </c>
      <c r="E63" s="26">
        <v>53</v>
      </c>
      <c r="F63" s="132">
        <v>66</v>
      </c>
      <c r="G63" s="134">
        <f t="shared" ref="G63:G65" si="0">MAX(C63,D63,E63,F63,)</f>
        <v>89</v>
      </c>
      <c r="H63" s="134">
        <f t="shared" ref="H63:H65" si="1">MIN(C63:G63)</f>
        <v>53</v>
      </c>
      <c r="I63" s="134" t="str" cm="1">
        <f t="array" ref="I63:J63">IF(G63:H63&lt;=50,"fail","pass")</f>
        <v>pass</v>
      </c>
      <c r="J63" s="134" t="str">
        <v>pass</v>
      </c>
    </row>
    <row r="64" spans="1:10" ht="15.75" thickBot="1">
      <c r="B64" s="19" t="s">
        <v>247</v>
      </c>
      <c r="C64" s="26">
        <v>100</v>
      </c>
      <c r="D64" s="26">
        <v>69</v>
      </c>
      <c r="E64" s="26">
        <v>78</v>
      </c>
      <c r="F64" s="132">
        <v>53</v>
      </c>
      <c r="G64" s="134">
        <f t="shared" si="0"/>
        <v>100</v>
      </c>
      <c r="H64" s="134">
        <f t="shared" si="1"/>
        <v>53</v>
      </c>
      <c r="I64" s="134" t="str" cm="1">
        <f t="array" ref="I64:J64">IF(G64:H64&lt;=50,"fail","pass")</f>
        <v>pass</v>
      </c>
      <c r="J64" s="134" t="str">
        <v>pass</v>
      </c>
    </row>
    <row r="65" spans="1:10" ht="15.75" thickBot="1">
      <c r="B65" s="19" t="s">
        <v>134</v>
      </c>
      <c r="C65" s="26">
        <v>49</v>
      </c>
      <c r="D65" s="26">
        <v>70</v>
      </c>
      <c r="E65" s="26">
        <v>87</v>
      </c>
      <c r="F65" s="132">
        <v>100</v>
      </c>
      <c r="G65" s="134">
        <f t="shared" si="0"/>
        <v>100</v>
      </c>
      <c r="H65" s="134">
        <f t="shared" si="1"/>
        <v>49</v>
      </c>
      <c r="I65" s="134" t="str" cm="1">
        <f t="array" ref="I65:J65">IF(G65:H65&lt;=50,"fail","pass")</f>
        <v>pass</v>
      </c>
      <c r="J65" s="134" t="str">
        <v>fail</v>
      </c>
    </row>
    <row r="69" spans="1:10" ht="15.75">
      <c r="A69" s="24">
        <v>14</v>
      </c>
      <c r="B69" s="2" t="s">
        <v>248</v>
      </c>
    </row>
    <row r="70" spans="1:10" ht="15.75">
      <c r="B70" s="2" t="s">
        <v>249</v>
      </c>
    </row>
    <row r="71" spans="1:10" ht="15.75">
      <c r="B71" s="2" t="s">
        <v>250</v>
      </c>
    </row>
    <row r="72" spans="1:10" ht="15.75" thickBot="1"/>
    <row r="73" spans="1:10" ht="15.75" thickBot="1">
      <c r="B73" s="21"/>
      <c r="C73" s="21" t="s">
        <v>241</v>
      </c>
    </row>
    <row r="74" spans="1:10" ht="15.75" thickBot="1">
      <c r="B74" s="21" t="s">
        <v>251</v>
      </c>
      <c r="C74" s="27">
        <v>95</v>
      </c>
    </row>
    <row r="75" spans="1:10" ht="15.75" thickBot="1">
      <c r="B75" s="21" t="s">
        <v>246</v>
      </c>
      <c r="C75" s="27">
        <v>54</v>
      </c>
    </row>
    <row r="76" spans="1:10" ht="15.75" thickBot="1">
      <c r="B76" s="21" t="s">
        <v>247</v>
      </c>
      <c r="C76" s="27">
        <v>100</v>
      </c>
    </row>
    <row r="77" spans="1:10" ht="15.75" thickBot="1">
      <c r="B77" s="21" t="s">
        <v>134</v>
      </c>
      <c r="C77" s="27">
        <v>49</v>
      </c>
    </row>
    <row r="78" spans="1:10" ht="15.75" thickBot="1">
      <c r="B78" s="21" t="s">
        <v>252</v>
      </c>
      <c r="C78" s="27">
        <v>67</v>
      </c>
    </row>
    <row r="79" spans="1:10" ht="15.75" thickBot="1">
      <c r="B79" s="21" t="s">
        <v>253</v>
      </c>
      <c r="C79" s="27">
        <v>45</v>
      </c>
    </row>
    <row r="80" spans="1:10">
      <c r="B80" s="135" t="s">
        <v>254</v>
      </c>
      <c r="C80" s="136">
        <v>77</v>
      </c>
    </row>
    <row r="81" spans="1:4">
      <c r="B81" s="134" t="s">
        <v>502</v>
      </c>
      <c r="C81" s="134">
        <f>MAX(C73:C80)</f>
        <v>100</v>
      </c>
    </row>
    <row r="82" spans="1:4">
      <c r="B82" s="134" t="s">
        <v>503</v>
      </c>
      <c r="C82" s="134">
        <f>MIN(C74:C81)</f>
        <v>45</v>
      </c>
    </row>
    <row r="84" spans="1:4" ht="15.75">
      <c r="A84" s="24">
        <v>15</v>
      </c>
      <c r="B84" s="2" t="s">
        <v>255</v>
      </c>
    </row>
    <row r="85" spans="1:4" ht="15.75">
      <c r="B85" s="2" t="s">
        <v>256</v>
      </c>
    </row>
    <row r="86" spans="1:4" ht="15.75">
      <c r="B86" s="2" t="s">
        <v>257</v>
      </c>
    </row>
    <row r="87" spans="1:4" ht="15.75">
      <c r="B87" s="2" t="s">
        <v>258</v>
      </c>
    </row>
    <row r="88" spans="1:4" ht="15.75">
      <c r="B88" s="2" t="s">
        <v>259</v>
      </c>
    </row>
    <row r="90" spans="1:4" ht="15.75" thickBot="1"/>
    <row r="91" spans="1:4" ht="15.75" thickBot="1">
      <c r="B91" s="89" t="s">
        <v>260</v>
      </c>
      <c r="C91" s="90" t="s">
        <v>135</v>
      </c>
      <c r="D91" s="90" t="s">
        <v>261</v>
      </c>
    </row>
    <row r="92" spans="1:4" ht="15.75" thickBot="1">
      <c r="B92" s="32" t="s">
        <v>262</v>
      </c>
      <c r="C92" s="81">
        <v>78</v>
      </c>
      <c r="D92" s="91" t="str">
        <f>IF(C92&gt;60-80,"good"," ")</f>
        <v>good</v>
      </c>
    </row>
    <row r="93" spans="1:4" ht="15.75" thickBot="1">
      <c r="B93" s="32" t="s">
        <v>263</v>
      </c>
      <c r="C93" s="81">
        <v>85</v>
      </c>
      <c r="D93" s="91" t="str">
        <f>IF(C93&gt;80,"excellent"," ")</f>
        <v>excellent</v>
      </c>
    </row>
    <row r="94" spans="1:4" ht="15.75" thickBot="1">
      <c r="B94" s="32" t="s">
        <v>264</v>
      </c>
      <c r="C94" s="81">
        <v>44</v>
      </c>
      <c r="D94" s="91" t="str">
        <f>IF(C94&lt;60,"fail"," ")</f>
        <v>fail</v>
      </c>
    </row>
    <row r="95" spans="1:4" ht="15.75" thickBot="1">
      <c r="B95" s="32" t="s">
        <v>265</v>
      </c>
      <c r="C95" s="81">
        <v>61</v>
      </c>
      <c r="D95" s="91" t="str">
        <f t="shared" ref="D95" si="2">IF(C95&gt;60-80,"good"," ")</f>
        <v>good</v>
      </c>
    </row>
    <row r="98" spans="1:3" ht="15.75">
      <c r="A98" s="24">
        <v>16</v>
      </c>
      <c r="B98" s="2" t="s">
        <v>266</v>
      </c>
    </row>
    <row r="99" spans="1:3" ht="15.75">
      <c r="A99" s="24"/>
      <c r="B99" s="2" t="s">
        <v>267</v>
      </c>
    </row>
    <row r="100" spans="1:3" ht="15.75">
      <c r="A100" s="24"/>
      <c r="B100" s="2" t="s">
        <v>268</v>
      </c>
    </row>
    <row r="101" spans="1:3">
      <c r="A101" s="24"/>
    </row>
    <row r="102" spans="1:3">
      <c r="A102" s="24"/>
      <c r="B102" s="95" t="s">
        <v>31</v>
      </c>
      <c r="C102" s="95" t="s">
        <v>269</v>
      </c>
    </row>
    <row r="103" spans="1:3">
      <c r="A103" s="24"/>
      <c r="B103" s="96" t="s">
        <v>270</v>
      </c>
      <c r="C103" s="97">
        <v>759</v>
      </c>
    </row>
    <row r="104" spans="1:3">
      <c r="A104" s="24"/>
      <c r="B104" s="96" t="s">
        <v>271</v>
      </c>
      <c r="C104" s="97">
        <v>200</v>
      </c>
    </row>
    <row r="105" spans="1:3">
      <c r="A105" s="24"/>
      <c r="B105" s="96" t="s">
        <v>272</v>
      </c>
      <c r="C105" s="97">
        <v>42</v>
      </c>
    </row>
    <row r="106" spans="1:3">
      <c r="A106" s="24"/>
      <c r="B106" s="96" t="s">
        <v>273</v>
      </c>
      <c r="C106" s="97">
        <v>423</v>
      </c>
    </row>
    <row r="107" spans="1:3">
      <c r="A107" s="24"/>
      <c r="B107" s="96" t="s">
        <v>274</v>
      </c>
      <c r="C107" s="97">
        <v>200</v>
      </c>
    </row>
    <row r="108" spans="1:3">
      <c r="A108" s="24"/>
      <c r="B108" s="96" t="s">
        <v>275</v>
      </c>
      <c r="C108" s="97">
        <v>50</v>
      </c>
    </row>
    <row r="109" spans="1:3">
      <c r="A109" s="24"/>
      <c r="B109" s="96" t="s">
        <v>276</v>
      </c>
      <c r="C109" s="97">
        <v>700</v>
      </c>
    </row>
    <row r="110" spans="1:3">
      <c r="A110" s="24"/>
      <c r="B110" s="96" t="s">
        <v>277</v>
      </c>
      <c r="C110" s="97">
        <v>450</v>
      </c>
    </row>
    <row r="111" spans="1:3">
      <c r="A111" s="24"/>
      <c r="B111" s="96" t="s">
        <v>278</v>
      </c>
      <c r="C111" s="97">
        <v>605</v>
      </c>
    </row>
    <row r="112" spans="1:3">
      <c r="A112" s="24"/>
      <c r="B112" s="96" t="s">
        <v>279</v>
      </c>
      <c r="C112" s="97">
        <v>240</v>
      </c>
    </row>
    <row r="113" spans="1:4">
      <c r="A113" s="24"/>
      <c r="B113" s="96" t="s">
        <v>280</v>
      </c>
      <c r="C113" s="97">
        <v>685</v>
      </c>
    </row>
    <row r="114" spans="1:4">
      <c r="A114" s="24"/>
      <c r="B114" s="96" t="s">
        <v>281</v>
      </c>
      <c r="C114" s="97">
        <v>295</v>
      </c>
    </row>
    <row r="115" spans="1:4" ht="15.75" thickBot="1">
      <c r="A115" s="24"/>
      <c r="B115" s="129" t="s">
        <v>282</v>
      </c>
      <c r="C115" s="94">
        <f>SUM(C103:C114)</f>
        <v>4649</v>
      </c>
    </row>
    <row r="116" spans="1:4">
      <c r="A116" s="24"/>
    </row>
    <row r="117" spans="1:4">
      <c r="A117" s="24"/>
    </row>
    <row r="118" spans="1:4" ht="15.75">
      <c r="A118" s="24">
        <v>17</v>
      </c>
      <c r="B118" s="2" t="s">
        <v>283</v>
      </c>
    </row>
    <row r="119" spans="1:4" ht="15.75">
      <c r="A119" s="24"/>
      <c r="B119" s="2" t="s">
        <v>284</v>
      </c>
    </row>
    <row r="120" spans="1:4" ht="15.75">
      <c r="A120" s="24"/>
      <c r="B120" s="2" t="s">
        <v>285</v>
      </c>
    </row>
    <row r="121" spans="1:4">
      <c r="A121" s="24"/>
    </row>
    <row r="122" spans="1:4">
      <c r="A122" s="24"/>
      <c r="B122" s="100" t="s">
        <v>286</v>
      </c>
      <c r="C122" s="100" t="s">
        <v>287</v>
      </c>
      <c r="D122" s="99"/>
    </row>
    <row r="123" spans="1:4">
      <c r="A123" s="24"/>
      <c r="B123" s="101">
        <v>42005</v>
      </c>
      <c r="C123" s="102" t="s">
        <v>288</v>
      </c>
      <c r="D123" s="98"/>
    </row>
    <row r="124" spans="1:4">
      <c r="A124" s="24"/>
      <c r="B124" s="101">
        <v>42351</v>
      </c>
      <c r="C124" s="102" t="s">
        <v>289</v>
      </c>
      <c r="D124" s="98"/>
    </row>
    <row r="125" spans="1:4">
      <c r="A125" s="24"/>
      <c r="B125" s="101">
        <v>42007</v>
      </c>
      <c r="C125" s="102" t="s">
        <v>290</v>
      </c>
      <c r="D125" s="98"/>
    </row>
    <row r="126" spans="1:4">
      <c r="A126" s="24"/>
      <c r="B126" s="101">
        <v>42008</v>
      </c>
      <c r="C126" s="102" t="s">
        <v>291</v>
      </c>
      <c r="D126" s="98"/>
    </row>
    <row r="127" spans="1:4">
      <c r="A127" s="24"/>
      <c r="B127" s="101">
        <v>42009</v>
      </c>
      <c r="C127" s="102" t="s">
        <v>292</v>
      </c>
      <c r="D127" s="98"/>
    </row>
    <row r="128" spans="1:4">
      <c r="A128" s="24"/>
      <c r="B128" s="101">
        <v>42010</v>
      </c>
      <c r="C128" s="102" t="s">
        <v>293</v>
      </c>
      <c r="D128" s="98"/>
    </row>
    <row r="129" spans="1:4">
      <c r="A129" s="24"/>
      <c r="B129" s="101">
        <v>42349</v>
      </c>
      <c r="C129" s="102" t="s">
        <v>294</v>
      </c>
      <c r="D129" s="98"/>
    </row>
    <row r="130" spans="1:4">
      <c r="A130" s="24"/>
      <c r="B130" s="101">
        <v>42012</v>
      </c>
      <c r="C130" s="102" t="s">
        <v>295</v>
      </c>
      <c r="D130" s="98"/>
    </row>
    <row r="131" spans="1:4">
      <c r="A131" s="24"/>
      <c r="B131" s="101">
        <v>42013</v>
      </c>
      <c r="C131" s="102" t="s">
        <v>296</v>
      </c>
      <c r="D131" s="98"/>
    </row>
    <row r="132" spans="1:4">
      <c r="A132" s="24"/>
      <c r="B132" s="101">
        <v>42014</v>
      </c>
      <c r="C132" s="102" t="s">
        <v>297</v>
      </c>
      <c r="D132" s="98"/>
    </row>
    <row r="133" spans="1:4">
      <c r="A133" s="24"/>
      <c r="B133" s="101">
        <v>42015</v>
      </c>
      <c r="C133" s="102" t="s">
        <v>298</v>
      </c>
      <c r="D133" s="98"/>
    </row>
    <row r="134" spans="1:4">
      <c r="A134" s="24"/>
      <c r="B134" s="101">
        <v>42016</v>
      </c>
      <c r="C134" s="102" t="s">
        <v>299</v>
      </c>
      <c r="D134" s="98"/>
    </row>
    <row r="135" spans="1:4">
      <c r="A135" s="24"/>
      <c r="B135" s="101">
        <v>42017</v>
      </c>
      <c r="C135" s="102" t="s">
        <v>300</v>
      </c>
      <c r="D135" s="98"/>
    </row>
    <row r="136" spans="1:4">
      <c r="A136" s="24"/>
      <c r="B136" s="101">
        <v>42018</v>
      </c>
      <c r="C136" s="102" t="s">
        <v>301</v>
      </c>
      <c r="D136" s="98"/>
    </row>
    <row r="137" spans="1:4">
      <c r="A137" s="24"/>
      <c r="B137" s="101">
        <v>42019</v>
      </c>
      <c r="C137" s="102" t="s">
        <v>302</v>
      </c>
      <c r="D137" s="98"/>
    </row>
    <row r="138" spans="1:4">
      <c r="A138" s="24"/>
      <c r="B138" s="101">
        <v>42020</v>
      </c>
      <c r="C138" s="102" t="s">
        <v>303</v>
      </c>
      <c r="D138" s="98"/>
    </row>
    <row r="139" spans="1:4">
      <c r="A139" s="24"/>
      <c r="B139" s="101">
        <v>42021</v>
      </c>
      <c r="C139" s="102" t="s">
        <v>304</v>
      </c>
      <c r="D139" s="98"/>
    </row>
    <row r="140" spans="1:4">
      <c r="A140" s="24"/>
      <c r="B140" s="101">
        <v>42022</v>
      </c>
      <c r="C140" s="102" t="s">
        <v>305</v>
      </c>
      <c r="D140" s="98"/>
    </row>
    <row r="141" spans="1:4">
      <c r="A141" s="24"/>
      <c r="B141" s="101">
        <v>42023</v>
      </c>
      <c r="C141" s="102" t="s">
        <v>306</v>
      </c>
      <c r="D141" s="98"/>
    </row>
    <row r="142" spans="1:4">
      <c r="A142" s="24"/>
      <c r="B142" s="101">
        <v>42024</v>
      </c>
      <c r="C142" s="102" t="s">
        <v>307</v>
      </c>
      <c r="D142" s="98"/>
    </row>
    <row r="143" spans="1:4">
      <c r="A143" s="24"/>
      <c r="B143" s="101">
        <v>42025</v>
      </c>
      <c r="C143" s="102" t="s">
        <v>308</v>
      </c>
      <c r="D143" s="98"/>
    </row>
    <row r="144" spans="1:4">
      <c r="A144" s="24"/>
      <c r="B144" s="101">
        <v>42026</v>
      </c>
      <c r="C144" s="102" t="s">
        <v>309</v>
      </c>
      <c r="D144" s="98"/>
    </row>
    <row r="145" spans="1:4">
      <c r="A145" s="24"/>
      <c r="B145" s="101">
        <v>42027</v>
      </c>
      <c r="C145" s="102" t="s">
        <v>310</v>
      </c>
      <c r="D145" s="98"/>
    </row>
    <row r="146" spans="1:4">
      <c r="A146" s="24"/>
      <c r="B146" s="101">
        <v>42028</v>
      </c>
      <c r="C146" s="102" t="s">
        <v>311</v>
      </c>
      <c r="D146" s="98"/>
    </row>
    <row r="147" spans="1:4">
      <c r="A147" s="24"/>
      <c r="B147" s="101">
        <v>42029</v>
      </c>
      <c r="C147" s="102" t="s">
        <v>312</v>
      </c>
      <c r="D147" s="98"/>
    </row>
    <row r="148" spans="1:4">
      <c r="A148" s="24"/>
      <c r="B148" s="101">
        <v>42318</v>
      </c>
      <c r="C148" s="102" t="s">
        <v>313</v>
      </c>
      <c r="D148" s="98"/>
    </row>
    <row r="149" spans="1:4">
      <c r="A149" s="24"/>
      <c r="B149" s="101">
        <v>42031</v>
      </c>
      <c r="C149" s="102" t="s">
        <v>314</v>
      </c>
      <c r="D149" s="98"/>
    </row>
    <row r="150" spans="1:4">
      <c r="A150" s="24"/>
      <c r="B150" s="101">
        <v>42032</v>
      </c>
      <c r="C150" s="102" t="s">
        <v>315</v>
      </c>
      <c r="D150" s="98"/>
    </row>
    <row r="151" spans="1:4">
      <c r="A151" s="24"/>
      <c r="B151" s="101">
        <v>42033</v>
      </c>
      <c r="C151" s="102" t="s">
        <v>316</v>
      </c>
      <c r="D151" s="98"/>
    </row>
    <row r="152" spans="1:4">
      <c r="A152" s="24"/>
      <c r="B152" s="101">
        <v>42034</v>
      </c>
      <c r="C152" s="102" t="s">
        <v>317</v>
      </c>
      <c r="D152" s="98"/>
    </row>
    <row r="153" spans="1:4">
      <c r="A153" s="24"/>
      <c r="B153" s="101">
        <v>42035</v>
      </c>
      <c r="C153" s="102" t="s">
        <v>318</v>
      </c>
      <c r="D153" s="98"/>
    </row>
    <row r="154" spans="1:4">
      <c r="A154" s="24"/>
      <c r="B154" s="101">
        <v>42036</v>
      </c>
      <c r="C154" s="102" t="s">
        <v>319</v>
      </c>
      <c r="D154" s="98"/>
    </row>
    <row r="155" spans="1:4">
      <c r="A155" s="24"/>
      <c r="B155" s="101">
        <v>42037</v>
      </c>
      <c r="C155" s="102" t="s">
        <v>320</v>
      </c>
      <c r="D155" s="98"/>
    </row>
    <row r="156" spans="1:4">
      <c r="A156" s="24"/>
      <c r="B156" s="101">
        <v>42038</v>
      </c>
      <c r="C156" s="102" t="s">
        <v>321</v>
      </c>
      <c r="D156" s="98"/>
    </row>
    <row r="157" spans="1:4">
      <c r="A157" s="24"/>
      <c r="B157" s="101">
        <v>42039</v>
      </c>
      <c r="C157" s="102" t="s">
        <v>322</v>
      </c>
      <c r="D157" s="98"/>
    </row>
    <row r="158" spans="1:4">
      <c r="A158" s="24"/>
      <c r="B158" s="101">
        <v>42040</v>
      </c>
      <c r="C158" s="102" t="s">
        <v>323</v>
      </c>
      <c r="D158" s="98"/>
    </row>
    <row r="159" spans="1:4">
      <c r="A159" s="24"/>
      <c r="B159" s="101">
        <v>42041</v>
      </c>
      <c r="C159" s="102" t="s">
        <v>324</v>
      </c>
      <c r="D159" s="98"/>
    </row>
    <row r="160" spans="1:4">
      <c r="A160" s="24"/>
      <c r="B160" s="101">
        <v>42042</v>
      </c>
      <c r="C160" s="102" t="s">
        <v>325</v>
      </c>
      <c r="D160" s="98"/>
    </row>
    <row r="161" spans="1:4">
      <c r="A161" s="24"/>
      <c r="B161" s="101">
        <v>42043</v>
      </c>
      <c r="C161" s="102" t="s">
        <v>326</v>
      </c>
      <c r="D161" s="98"/>
    </row>
    <row r="162" spans="1:4">
      <c r="A162" s="24"/>
      <c r="B162" s="101">
        <v>42044</v>
      </c>
      <c r="C162" s="102" t="s">
        <v>327</v>
      </c>
      <c r="D162" s="98"/>
    </row>
    <row r="163" spans="1:4">
      <c r="A163" s="24"/>
      <c r="B163" s="101">
        <v>42045</v>
      </c>
      <c r="C163" s="102" t="s">
        <v>328</v>
      </c>
      <c r="D163" s="98"/>
    </row>
    <row r="164" spans="1:4">
      <c r="A164" s="24"/>
      <c r="B164" s="101">
        <v>42046</v>
      </c>
      <c r="C164" s="102" t="s">
        <v>329</v>
      </c>
      <c r="D164" s="98"/>
    </row>
    <row r="165" spans="1:4">
      <c r="A165" s="24"/>
      <c r="B165" s="101">
        <v>42230</v>
      </c>
      <c r="C165" s="102" t="s">
        <v>330</v>
      </c>
      <c r="D165" s="98"/>
    </row>
    <row r="166" spans="1:4">
      <c r="A166" s="24"/>
      <c r="B166" s="101">
        <v>42048</v>
      </c>
      <c r="C166" s="102" t="s">
        <v>331</v>
      </c>
      <c r="D166" s="98"/>
    </row>
    <row r="167" spans="1:4">
      <c r="A167" s="24"/>
      <c r="B167" s="101">
        <v>42049</v>
      </c>
      <c r="C167" s="102" t="s">
        <v>332</v>
      </c>
      <c r="D167" s="98"/>
    </row>
    <row r="168" spans="1:4">
      <c r="A168" s="24"/>
      <c r="B168" s="101">
        <v>42050</v>
      </c>
      <c r="C168" s="102" t="s">
        <v>333</v>
      </c>
      <c r="D168" s="98"/>
    </row>
    <row r="169" spans="1:4">
      <c r="A169" s="24"/>
      <c r="B169" s="101">
        <v>42051</v>
      </c>
      <c r="C169" s="102" t="s">
        <v>334</v>
      </c>
      <c r="D169" s="98"/>
    </row>
    <row r="170" spans="1:4">
      <c r="A170" s="24"/>
      <c r="B170" s="101">
        <v>42052</v>
      </c>
      <c r="C170" s="102" t="s">
        <v>335</v>
      </c>
      <c r="D170" s="98"/>
    </row>
    <row r="171" spans="1:4">
      <c r="A171" s="24"/>
      <c r="B171" s="101">
        <v>42053</v>
      </c>
      <c r="C171" s="102" t="s">
        <v>336</v>
      </c>
      <c r="D171" s="98"/>
    </row>
    <row r="172" spans="1:4">
      <c r="A172" s="24"/>
      <c r="B172" s="101">
        <v>42054</v>
      </c>
      <c r="C172" s="102" t="s">
        <v>337</v>
      </c>
      <c r="D172" s="98"/>
    </row>
    <row r="173" spans="1:4">
      <c r="A173" s="24"/>
      <c r="B173" s="101">
        <v>42055</v>
      </c>
      <c r="C173" s="102" t="s">
        <v>338</v>
      </c>
      <c r="D173" s="98"/>
    </row>
    <row r="174" spans="1:4">
      <c r="A174" s="24"/>
      <c r="B174" s="101">
        <v>42056</v>
      </c>
      <c r="C174" s="102" t="s">
        <v>339</v>
      </c>
      <c r="D174" s="98"/>
    </row>
    <row r="175" spans="1:4">
      <c r="A175" s="24"/>
      <c r="B175" s="101">
        <v>42057</v>
      </c>
      <c r="C175" s="102" t="s">
        <v>340</v>
      </c>
      <c r="D175" s="98"/>
    </row>
    <row r="176" spans="1:4">
      <c r="A176" s="24"/>
      <c r="B176" s="101">
        <v>42058</v>
      </c>
      <c r="C176" s="102" t="s">
        <v>341</v>
      </c>
      <c r="D176" s="98"/>
    </row>
    <row r="177" spans="1:4">
      <c r="A177" s="24"/>
      <c r="B177" s="101">
        <v>42059</v>
      </c>
      <c r="C177" s="102" t="s">
        <v>342</v>
      </c>
      <c r="D177" s="98"/>
    </row>
    <row r="178" spans="1:4">
      <c r="A178" s="24"/>
      <c r="B178" s="101">
        <v>42060</v>
      </c>
      <c r="C178" s="102" t="s">
        <v>343</v>
      </c>
      <c r="D178" s="98"/>
    </row>
    <row r="179" spans="1:4">
      <c r="A179" s="24"/>
      <c r="B179" s="101">
        <v>42061</v>
      </c>
      <c r="C179" s="102" t="s">
        <v>344</v>
      </c>
      <c r="D179" s="98"/>
    </row>
    <row r="180" spans="1:4">
      <c r="A180" s="24"/>
      <c r="B180" s="101">
        <v>42062</v>
      </c>
      <c r="C180" s="102" t="s">
        <v>345</v>
      </c>
      <c r="D180" s="98"/>
    </row>
    <row r="181" spans="1:4">
      <c r="A181" s="24"/>
      <c r="B181" s="101">
        <v>42063</v>
      </c>
      <c r="C181" s="102" t="s">
        <v>346</v>
      </c>
      <c r="D181" s="98"/>
    </row>
    <row r="182" spans="1:4">
      <c r="A182" s="24"/>
      <c r="B182" s="101">
        <v>42064</v>
      </c>
      <c r="C182" s="102" t="s">
        <v>347</v>
      </c>
      <c r="D182" s="98"/>
    </row>
    <row r="183" spans="1:4">
      <c r="A183" s="24"/>
      <c r="B183" s="101">
        <v>42065</v>
      </c>
      <c r="C183" s="102" t="s">
        <v>348</v>
      </c>
      <c r="D183" s="98"/>
    </row>
    <row r="184" spans="1:4">
      <c r="A184" s="24"/>
      <c r="B184" s="101">
        <v>42066</v>
      </c>
      <c r="C184" s="102" t="s">
        <v>349</v>
      </c>
      <c r="D184" s="98"/>
    </row>
    <row r="185" spans="1:4">
      <c r="A185" s="24"/>
      <c r="B185" s="101">
        <v>42067</v>
      </c>
      <c r="C185" s="102" t="s">
        <v>350</v>
      </c>
      <c r="D185" s="98"/>
    </row>
    <row r="186" spans="1:4">
      <c r="A186" s="24"/>
      <c r="B186" s="101">
        <v>42068</v>
      </c>
      <c r="C186" s="102" t="s">
        <v>351</v>
      </c>
      <c r="D186" s="98"/>
    </row>
    <row r="187" spans="1:4">
      <c r="A187" s="24"/>
      <c r="B187" s="101">
        <v>42069</v>
      </c>
      <c r="C187" s="102" t="s">
        <v>352</v>
      </c>
      <c r="D187" s="98"/>
    </row>
    <row r="188" spans="1:4">
      <c r="A188" s="24"/>
      <c r="B188" s="101">
        <v>42070</v>
      </c>
      <c r="C188" s="102" t="s">
        <v>353</v>
      </c>
      <c r="D188" s="98"/>
    </row>
    <row r="189" spans="1:4">
      <c r="A189" s="24"/>
      <c r="B189" s="101">
        <v>42187</v>
      </c>
      <c r="C189" s="102" t="s">
        <v>354</v>
      </c>
      <c r="D189" s="98"/>
    </row>
    <row r="190" spans="1:4">
      <c r="A190" s="24"/>
      <c r="B190" s="101">
        <v>42072</v>
      </c>
      <c r="C190" s="102" t="s">
        <v>355</v>
      </c>
      <c r="D190" s="98"/>
    </row>
    <row r="191" spans="1:4">
      <c r="A191" s="24"/>
      <c r="B191" s="101">
        <v>42073</v>
      </c>
      <c r="C191" s="102" t="s">
        <v>356</v>
      </c>
      <c r="D191" s="98"/>
    </row>
    <row r="192" spans="1:4">
      <c r="A192" s="24"/>
      <c r="B192" s="101">
        <v>42074</v>
      </c>
      <c r="C192" s="102" t="s">
        <v>357</v>
      </c>
      <c r="D192" s="98"/>
    </row>
    <row r="193" spans="1:4">
      <c r="A193" s="24"/>
      <c r="B193" s="101">
        <v>42075</v>
      </c>
      <c r="C193" s="102" t="s">
        <v>358</v>
      </c>
      <c r="D193" s="98"/>
    </row>
    <row r="194" spans="1:4">
      <c r="A194" s="24"/>
      <c r="B194" s="101">
        <v>42076</v>
      </c>
      <c r="C194" s="102" t="s">
        <v>359</v>
      </c>
      <c r="D194" s="98"/>
    </row>
    <row r="195" spans="1:4">
      <c r="A195" s="24"/>
      <c r="B195" s="101">
        <v>42077</v>
      </c>
      <c r="C195" s="102" t="s">
        <v>360</v>
      </c>
      <c r="D195" s="98"/>
    </row>
    <row r="196" spans="1:4">
      <c r="A196" s="24"/>
      <c r="B196" s="101">
        <v>42078</v>
      </c>
      <c r="C196" s="102" t="s">
        <v>361</v>
      </c>
      <c r="D196" s="98"/>
    </row>
    <row r="197" spans="1:4">
      <c r="A197" s="24"/>
      <c r="B197" s="101">
        <v>42079</v>
      </c>
      <c r="C197" s="102" t="s">
        <v>362</v>
      </c>
      <c r="D197" s="98"/>
    </row>
    <row r="198" spans="1:4">
      <c r="A198" s="24"/>
      <c r="B198" s="101">
        <v>42189</v>
      </c>
      <c r="C198" s="102" t="s">
        <v>363</v>
      </c>
      <c r="D198" s="98"/>
    </row>
    <row r="199" spans="1:4">
      <c r="A199" s="24"/>
      <c r="B199" s="101">
        <v>42081</v>
      </c>
      <c r="C199" s="102" t="s">
        <v>364</v>
      </c>
      <c r="D199" s="98"/>
    </row>
    <row r="200" spans="1:4">
      <c r="A200" s="24"/>
      <c r="B200" s="101">
        <v>42082</v>
      </c>
      <c r="C200" s="102" t="s">
        <v>365</v>
      </c>
      <c r="D200" s="98"/>
    </row>
    <row r="201" spans="1:4">
      <c r="A201" s="24"/>
      <c r="B201" s="101">
        <v>42083</v>
      </c>
      <c r="C201" s="102" t="s">
        <v>366</v>
      </c>
      <c r="D201" s="98"/>
    </row>
    <row r="202" spans="1:4">
      <c r="A202" s="24"/>
      <c r="B202" s="101">
        <v>42084</v>
      </c>
      <c r="C202" s="102" t="s">
        <v>367</v>
      </c>
      <c r="D202" s="98"/>
    </row>
    <row r="203" spans="1:4">
      <c r="A203" s="24"/>
      <c r="B203" s="101">
        <v>42085</v>
      </c>
      <c r="C203" s="102" t="s">
        <v>368</v>
      </c>
      <c r="D203" s="98"/>
    </row>
    <row r="204" spans="1:4">
      <c r="A204" s="24"/>
      <c r="B204" s="101">
        <v>42086</v>
      </c>
      <c r="C204" s="102" t="s">
        <v>369</v>
      </c>
      <c r="D204" s="98"/>
    </row>
    <row r="205" spans="1:4">
      <c r="A205" s="24"/>
      <c r="B205" s="101">
        <v>42087</v>
      </c>
      <c r="C205" s="102" t="s">
        <v>370</v>
      </c>
      <c r="D205" s="98"/>
    </row>
    <row r="206" spans="1:4">
      <c r="A206" s="24"/>
      <c r="B206" s="101">
        <v>42088</v>
      </c>
      <c r="C206" s="102" t="s">
        <v>371</v>
      </c>
      <c r="D206" s="98"/>
    </row>
    <row r="207" spans="1:4">
      <c r="A207" s="24"/>
      <c r="B207" s="101">
        <v>42223</v>
      </c>
      <c r="C207" s="102" t="s">
        <v>372</v>
      </c>
      <c r="D207" s="98"/>
    </row>
    <row r="208" spans="1:4">
      <c r="A208" s="24"/>
      <c r="B208" s="101">
        <v>42090</v>
      </c>
      <c r="C208" s="102" t="s">
        <v>373</v>
      </c>
      <c r="D208" s="98"/>
    </row>
    <row r="209" spans="1:4">
      <c r="A209" s="24"/>
      <c r="B209" s="101">
        <v>42091</v>
      </c>
      <c r="C209" s="102" t="s">
        <v>374</v>
      </c>
      <c r="D209" s="98"/>
    </row>
    <row r="210" spans="1:4">
      <c r="A210" s="24"/>
      <c r="B210" s="101">
        <v>42092</v>
      </c>
      <c r="C210" s="102" t="s">
        <v>375</v>
      </c>
      <c r="D210" s="98"/>
    </row>
    <row r="211" spans="1:4">
      <c r="A211" s="24"/>
      <c r="B211" s="101">
        <v>42093</v>
      </c>
      <c r="C211" s="102" t="s">
        <v>376</v>
      </c>
      <c r="D211" s="98"/>
    </row>
    <row r="212" spans="1:4">
      <c r="A212" s="24"/>
      <c r="B212" s="101">
        <v>42094</v>
      </c>
      <c r="C212" s="102" t="s">
        <v>377</v>
      </c>
      <c r="D212" s="98"/>
    </row>
    <row r="213" spans="1:4">
      <c r="A213" s="24"/>
      <c r="B213" s="22" t="s">
        <v>501</v>
      </c>
      <c r="C213" s="22" t="s">
        <v>378</v>
      </c>
    </row>
    <row r="214" spans="1:4">
      <c r="A214" s="24"/>
      <c r="C214" s="103"/>
    </row>
    <row r="215" spans="1:4">
      <c r="A215" s="24"/>
    </row>
    <row r="216" spans="1:4" ht="15.75">
      <c r="A216" s="24">
        <v>18</v>
      </c>
      <c r="B216" s="2" t="s">
        <v>379</v>
      </c>
    </row>
    <row r="217" spans="1:4" ht="15.75">
      <c r="A217" s="24"/>
      <c r="B217" s="2" t="s">
        <v>380</v>
      </c>
    </row>
    <row r="218" spans="1:4" ht="15.75" thickBot="1">
      <c r="A218" s="24"/>
    </row>
    <row r="219" spans="1:4" ht="15.75" thickBot="1">
      <c r="A219" s="24"/>
      <c r="B219" s="104" t="s">
        <v>31</v>
      </c>
      <c r="C219" s="104" t="s">
        <v>269</v>
      </c>
    </row>
    <row r="220" spans="1:4" ht="15.75" thickBot="1">
      <c r="A220" s="24"/>
      <c r="B220" s="21" t="s">
        <v>270</v>
      </c>
      <c r="C220" s="82">
        <v>759</v>
      </c>
    </row>
    <row r="221" spans="1:4" ht="15.75" thickBot="1">
      <c r="A221" s="24"/>
      <c r="B221" s="21" t="s">
        <v>271</v>
      </c>
      <c r="C221" s="82">
        <v>200</v>
      </c>
    </row>
    <row r="222" spans="1:4" ht="15.75" thickBot="1">
      <c r="A222" s="24"/>
      <c r="B222" s="21" t="s">
        <v>272</v>
      </c>
      <c r="C222" s="82">
        <v>42</v>
      </c>
    </row>
    <row r="223" spans="1:4" ht="15.75" thickBot="1">
      <c r="A223" s="24"/>
      <c r="B223" s="21" t="s">
        <v>273</v>
      </c>
      <c r="C223" s="82">
        <v>423</v>
      </c>
    </row>
    <row r="224" spans="1:4" ht="15.75" thickBot="1">
      <c r="A224" s="24"/>
      <c r="B224" s="21" t="s">
        <v>274</v>
      </c>
      <c r="C224" s="82">
        <v>200</v>
      </c>
    </row>
    <row r="225" spans="1:6" ht="15.75" thickBot="1">
      <c r="A225" s="24"/>
      <c r="B225" s="21" t="s">
        <v>275</v>
      </c>
      <c r="C225" s="82">
        <v>50</v>
      </c>
    </row>
    <row r="226" spans="1:6" ht="15.75" thickBot="1">
      <c r="A226" s="24"/>
      <c r="B226" s="21" t="s">
        <v>276</v>
      </c>
      <c r="C226" s="82">
        <v>700</v>
      </c>
    </row>
    <row r="227" spans="1:6" ht="15.75" thickBot="1">
      <c r="A227" s="24"/>
      <c r="B227" s="21" t="s">
        <v>277</v>
      </c>
      <c r="C227" s="82">
        <v>450</v>
      </c>
    </row>
    <row r="228" spans="1:6" ht="15.75" thickBot="1">
      <c r="A228" s="24"/>
      <c r="B228" s="21" t="s">
        <v>278</v>
      </c>
      <c r="C228" s="82">
        <v>605</v>
      </c>
    </row>
    <row r="229" spans="1:6" ht="15.75" thickBot="1">
      <c r="A229" s="24"/>
      <c r="B229" s="21" t="s">
        <v>279</v>
      </c>
      <c r="C229" s="82">
        <v>240</v>
      </c>
    </row>
    <row r="230" spans="1:6" ht="15.75" thickBot="1">
      <c r="A230" s="24"/>
      <c r="B230" s="21" t="s">
        <v>280</v>
      </c>
      <c r="C230" s="82">
        <v>685</v>
      </c>
    </row>
    <row r="231" spans="1:6" ht="15.75" thickBot="1">
      <c r="A231" s="24"/>
      <c r="B231" s="21" t="s">
        <v>281</v>
      </c>
      <c r="C231" s="92">
        <v>295</v>
      </c>
    </row>
    <row r="232" spans="1:6" ht="15.75" thickBot="1">
      <c r="A232" s="24"/>
      <c r="B232" s="83" t="s">
        <v>282</v>
      </c>
      <c r="C232" s="93">
        <f>SUM(C220:C231)</f>
        <v>4649</v>
      </c>
    </row>
    <row r="233" spans="1:6">
      <c r="A233" s="24"/>
    </row>
    <row r="234" spans="1:6">
      <c r="A234" s="24"/>
    </row>
    <row r="235" spans="1:6" ht="15.75">
      <c r="A235" s="24">
        <v>19</v>
      </c>
      <c r="B235" s="2" t="s">
        <v>381</v>
      </c>
    </row>
    <row r="236" spans="1:6" ht="15.75" thickBot="1"/>
    <row r="237" spans="1:6" ht="15.75" thickBot="1">
      <c r="B237" s="89" t="s">
        <v>382</v>
      </c>
      <c r="C237" s="105" t="s">
        <v>383</v>
      </c>
      <c r="D237" s="105" t="s">
        <v>384</v>
      </c>
      <c r="E237" s="105" t="s">
        <v>385</v>
      </c>
    </row>
    <row r="238" spans="1:6" ht="15.75" thickBot="1">
      <c r="B238" s="106">
        <v>1</v>
      </c>
      <c r="C238" s="107">
        <v>8000</v>
      </c>
      <c r="D238" s="108" t="s">
        <v>386</v>
      </c>
      <c r="E238" s="109">
        <v>10</v>
      </c>
      <c r="F238" s="130"/>
    </row>
    <row r="239" spans="1:6" ht="15.75" thickBot="1">
      <c r="B239" s="106">
        <v>2</v>
      </c>
      <c r="C239" s="107">
        <v>11000</v>
      </c>
      <c r="D239" s="108" t="s">
        <v>386</v>
      </c>
      <c r="E239" s="109">
        <v>9</v>
      </c>
    </row>
    <row r="240" spans="1:6" ht="15.75" thickBot="1">
      <c r="B240" s="106">
        <v>3</v>
      </c>
      <c r="C240" s="107">
        <v>6000</v>
      </c>
      <c r="D240" s="108" t="s">
        <v>387</v>
      </c>
      <c r="E240" s="109">
        <v>5</v>
      </c>
    </row>
    <row r="241" spans="2:11" ht="15.75" thickBot="1">
      <c r="B241" s="106">
        <v>4</v>
      </c>
      <c r="C241" s="107">
        <v>15000</v>
      </c>
      <c r="D241" s="108" t="s">
        <v>386</v>
      </c>
      <c r="E241" s="109">
        <v>10</v>
      </c>
    </row>
    <row r="242" spans="2:11" ht="15.75" thickBot="1">
      <c r="B242" s="106">
        <v>5</v>
      </c>
      <c r="C242" s="107">
        <v>10000</v>
      </c>
      <c r="D242" s="108" t="s">
        <v>387</v>
      </c>
      <c r="E242" s="109">
        <v>2</v>
      </c>
    </row>
    <row r="243" spans="2:11" ht="15.75" thickBot="1">
      <c r="B243" s="106">
        <v>6</v>
      </c>
      <c r="C243" s="107">
        <v>15000</v>
      </c>
      <c r="D243" s="108" t="s">
        <v>386</v>
      </c>
      <c r="E243" s="109">
        <v>5</v>
      </c>
    </row>
    <row r="244" spans="2:11" ht="15.75" thickBot="1">
      <c r="B244" s="106">
        <v>7</v>
      </c>
      <c r="C244" s="107">
        <v>13000</v>
      </c>
      <c r="D244" s="108" t="s">
        <v>386</v>
      </c>
      <c r="E244" s="109">
        <v>999</v>
      </c>
    </row>
    <row r="245" spans="2:11" ht="15.75" thickBot="1">
      <c r="B245" s="106">
        <v>8</v>
      </c>
      <c r="C245" s="107">
        <v>8000</v>
      </c>
      <c r="D245" s="108" t="s">
        <v>386</v>
      </c>
      <c r="E245" s="109">
        <v>2</v>
      </c>
    </row>
    <row r="246" spans="2:11" ht="15.75" thickBot="1">
      <c r="B246" s="106">
        <v>9</v>
      </c>
      <c r="C246" s="107">
        <v>11000</v>
      </c>
      <c r="D246" s="108" t="s">
        <v>387</v>
      </c>
      <c r="E246" s="109">
        <v>5</v>
      </c>
    </row>
    <row r="247" spans="2:11" ht="15.75" thickBot="1">
      <c r="B247" s="106">
        <v>10</v>
      </c>
      <c r="C247" s="107">
        <v>9000</v>
      </c>
      <c r="D247" s="108" t="s">
        <v>386</v>
      </c>
      <c r="E247" s="109">
        <v>6</v>
      </c>
      <c r="H247">
        <f>SUMIF(D238:D247,"yes",C238:C247)</f>
        <v>79000</v>
      </c>
    </row>
    <row r="250" spans="2:11">
      <c r="B250" s="98">
        <v>1</v>
      </c>
      <c r="C250" t="s">
        <v>388</v>
      </c>
      <c r="K250" s="22">
        <f>SUMIF(D238:D247,"yes",C238:C247)</f>
        <v>79000</v>
      </c>
    </row>
    <row r="251" spans="2:11">
      <c r="B251" s="98">
        <v>2</v>
      </c>
      <c r="C251" t="s">
        <v>389</v>
      </c>
      <c r="K251" s="22">
        <f>SUMIF(D238:D247,"no",C238:C247)</f>
        <v>27000</v>
      </c>
    </row>
    <row r="252" spans="2:11">
      <c r="B252" s="98">
        <v>3</v>
      </c>
      <c r="C252" t="s">
        <v>390</v>
      </c>
      <c r="K252" s="22">
        <f>SUMIF(C238:C247,"10000",E238:E247)</f>
        <v>2</v>
      </c>
    </row>
    <row r="253" spans="2:11">
      <c r="B253" s="98">
        <v>4</v>
      </c>
      <c r="C253" t="s">
        <v>391</v>
      </c>
      <c r="K253" s="22">
        <v>10000</v>
      </c>
    </row>
    <row r="254" spans="2:11">
      <c r="B254" s="98">
        <v>5</v>
      </c>
      <c r="C254" t="s">
        <v>392</v>
      </c>
      <c r="I254">
        <v>9500</v>
      </c>
      <c r="K254" s="22"/>
    </row>
    <row r="258" spans="1:5" ht="15.75">
      <c r="A258" s="145">
        <v>20</v>
      </c>
      <c r="B258" s="2" t="s">
        <v>393</v>
      </c>
    </row>
    <row r="259" spans="1:5" ht="15.75" thickBot="1"/>
    <row r="260" spans="1:5" ht="15.75" thickBot="1">
      <c r="B260" s="110" t="s">
        <v>0</v>
      </c>
      <c r="C260" s="111" t="s">
        <v>394</v>
      </c>
      <c r="D260" s="111" t="s">
        <v>395</v>
      </c>
      <c r="E260" s="111" t="s">
        <v>396</v>
      </c>
    </row>
    <row r="261" spans="1:5" ht="15.75" thickBot="1">
      <c r="B261" s="112" t="s">
        <v>397</v>
      </c>
      <c r="C261" s="113" t="s">
        <v>398</v>
      </c>
      <c r="D261" s="113" t="s">
        <v>399</v>
      </c>
      <c r="E261" s="114">
        <v>28</v>
      </c>
    </row>
    <row r="262" spans="1:5" ht="15.75" thickBot="1">
      <c r="B262" s="112" t="s">
        <v>400</v>
      </c>
      <c r="C262" s="113" t="s">
        <v>401</v>
      </c>
      <c r="D262" s="113" t="s">
        <v>402</v>
      </c>
      <c r="E262" s="114">
        <v>8</v>
      </c>
    </row>
    <row r="263" spans="1:5" ht="15.75" thickBot="1">
      <c r="B263" s="112" t="s">
        <v>403</v>
      </c>
      <c r="C263" s="113" t="s">
        <v>404</v>
      </c>
      <c r="D263" s="113" t="s">
        <v>399</v>
      </c>
      <c r="E263" s="114">
        <v>19</v>
      </c>
    </row>
    <row r="264" spans="1:5" ht="15.75" thickBot="1">
      <c r="B264" s="112" t="s">
        <v>405</v>
      </c>
      <c r="C264" s="113" t="s">
        <v>406</v>
      </c>
      <c r="D264" s="113" t="s">
        <v>407</v>
      </c>
      <c r="E264" s="114">
        <v>2</v>
      </c>
    </row>
    <row r="265" spans="1:5" ht="15.75" thickBot="1">
      <c r="B265" s="112" t="s">
        <v>408</v>
      </c>
      <c r="C265" s="113" t="s">
        <v>404</v>
      </c>
      <c r="D265" s="113" t="s">
        <v>409</v>
      </c>
      <c r="E265" s="114">
        <v>5</v>
      </c>
    </row>
    <row r="266" spans="1:5" ht="15.75" thickBot="1">
      <c r="B266" s="112" t="s">
        <v>410</v>
      </c>
      <c r="C266" s="113" t="s">
        <v>401</v>
      </c>
      <c r="D266" s="113" t="s">
        <v>399</v>
      </c>
      <c r="E266" s="114">
        <v>9</v>
      </c>
    </row>
    <row r="267" spans="1:5" ht="15.75" thickBot="1">
      <c r="B267" s="112" t="s">
        <v>411</v>
      </c>
      <c r="C267" s="113" t="s">
        <v>404</v>
      </c>
      <c r="D267" s="113" t="s">
        <v>412</v>
      </c>
      <c r="E267" s="114">
        <v>18</v>
      </c>
    </row>
    <row r="268" spans="1:5" ht="15.75" thickBot="1">
      <c r="B268" s="112" t="s">
        <v>413</v>
      </c>
      <c r="C268" s="113" t="s">
        <v>398</v>
      </c>
      <c r="D268" s="113" t="s">
        <v>399</v>
      </c>
      <c r="E268" s="114">
        <v>11</v>
      </c>
    </row>
    <row r="269" spans="1:5" ht="15.75" thickBot="1">
      <c r="B269" s="112" t="s">
        <v>414</v>
      </c>
      <c r="C269" s="113" t="s">
        <v>406</v>
      </c>
      <c r="D269" s="113" t="s">
        <v>415</v>
      </c>
      <c r="E269" s="114">
        <v>3</v>
      </c>
    </row>
    <row r="270" spans="1:5" ht="15.75" thickBot="1">
      <c r="B270" s="112" t="s">
        <v>416</v>
      </c>
      <c r="C270" s="113" t="s">
        <v>401</v>
      </c>
      <c r="D270" s="113"/>
      <c r="E270" s="114">
        <v>15</v>
      </c>
    </row>
    <row r="272" spans="1:5">
      <c r="B272" s="115" t="s">
        <v>417</v>
      </c>
    </row>
    <row r="274" spans="2:3">
      <c r="B274" s="116">
        <v>1</v>
      </c>
      <c r="C274" s="117" t="s">
        <v>418</v>
      </c>
    </row>
    <row r="276" spans="2:3">
      <c r="C276" s="22">
        <f>SUMIF(D261:D270,D261,E261:E270)</f>
        <v>67</v>
      </c>
    </row>
    <row r="278" spans="2:3">
      <c r="B278" s="116">
        <v>2</v>
      </c>
      <c r="C278" s="117" t="s">
        <v>419</v>
      </c>
    </row>
    <row r="280" spans="2:3">
      <c r="C280" s="22">
        <f>SUMIF(C261:C270,C269,E261:E270)</f>
        <v>5</v>
      </c>
    </row>
    <row r="282" spans="2:3">
      <c r="B282" s="116">
        <v>2</v>
      </c>
      <c r="C282" s="117" t="s">
        <v>420</v>
      </c>
    </row>
    <row r="284" spans="2:3">
      <c r="C284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5"/>
  <sheetViews>
    <sheetView tabSelected="1" topLeftCell="A73" workbookViewId="0">
      <selection activeCell="N84" sqref="N84"/>
    </sheetView>
  </sheetViews>
  <sheetFormatPr defaultRowHeight="15"/>
  <cols>
    <col min="1" max="1" width="10.7109375" bestFit="1" customWidth="1"/>
    <col min="2" max="2" width="18.42578125" customWidth="1"/>
    <col min="3" max="3" width="19.42578125" customWidth="1"/>
    <col min="5" max="5" width="12.140625" customWidth="1"/>
    <col min="6" max="6" width="10.140625" customWidth="1"/>
    <col min="10" max="10" width="15.140625" bestFit="1" customWidth="1"/>
  </cols>
  <sheetData>
    <row r="1" spans="1:7" ht="15.75">
      <c r="A1" s="128" t="s">
        <v>417</v>
      </c>
    </row>
    <row r="2" spans="1:7" ht="15.75">
      <c r="A2" s="88">
        <v>21</v>
      </c>
      <c r="B2" s="2" t="s">
        <v>421</v>
      </c>
    </row>
    <row r="3" spans="1:7" ht="15.75">
      <c r="A3" s="88"/>
      <c r="B3" s="2" t="s">
        <v>422</v>
      </c>
    </row>
    <row r="4" spans="1:7" ht="15.75">
      <c r="A4" s="88"/>
      <c r="B4" s="2" t="s">
        <v>423</v>
      </c>
    </row>
    <row r="5" spans="1:7" ht="15.75">
      <c r="A5" s="88"/>
      <c r="B5" s="2" t="s">
        <v>424</v>
      </c>
    </row>
    <row r="6" spans="1:7" ht="15.75">
      <c r="A6" s="88"/>
    </row>
    <row r="7" spans="1:7" ht="15.75">
      <c r="A7" s="88"/>
    </row>
    <row r="8" spans="1:7" ht="15.75">
      <c r="A8" s="88"/>
      <c r="B8" s="77" t="s">
        <v>425</v>
      </c>
    </row>
    <row r="9" spans="1:7" ht="16.5" thickBot="1">
      <c r="A9" s="88"/>
    </row>
    <row r="10" spans="1:7" ht="16.5" thickBot="1">
      <c r="A10" s="88"/>
      <c r="B10" s="78" t="s">
        <v>286</v>
      </c>
      <c r="C10" s="78" t="s">
        <v>426</v>
      </c>
    </row>
    <row r="11" spans="1:7" ht="30.75" thickBot="1">
      <c r="A11" s="88"/>
      <c r="B11" s="119">
        <v>44197</v>
      </c>
      <c r="C11" s="21" t="s">
        <v>427</v>
      </c>
      <c r="F11" s="25" t="s">
        <v>286</v>
      </c>
      <c r="G11" s="25" t="s">
        <v>426</v>
      </c>
    </row>
    <row r="12" spans="1:7" ht="16.5" thickBot="1">
      <c r="A12" s="88"/>
      <c r="B12" s="119">
        <v>44200</v>
      </c>
      <c r="C12" s="21" t="s">
        <v>428</v>
      </c>
      <c r="F12" s="118">
        <v>44201</v>
      </c>
      <c r="G12" s="48" t="str">
        <f>VLOOKUP(F12,B10:C31,2,FALSE)</f>
        <v>$ 1.3624</v>
      </c>
    </row>
    <row r="13" spans="1:7" ht="16.5" thickBot="1">
      <c r="A13" s="88"/>
      <c r="B13" s="119">
        <v>44201</v>
      </c>
      <c r="C13" s="21" t="s">
        <v>429</v>
      </c>
      <c r="F13" s="118">
        <v>44211</v>
      </c>
      <c r="G13" s="48" t="str">
        <f>VLOOKUP(F13,B10:C31,2,FALSE)</f>
        <v>$ 1.3586</v>
      </c>
    </row>
    <row r="14" spans="1:7" ht="16.5" thickBot="1">
      <c r="A14" s="88"/>
      <c r="B14" s="119">
        <v>44202</v>
      </c>
      <c r="C14" s="21" t="s">
        <v>430</v>
      </c>
      <c r="F14" s="118">
        <v>44220</v>
      </c>
      <c r="G14" s="48" t="e">
        <f>VLOOKUP(F14,B10:C31,2,FALSE)</f>
        <v>#N/A</v>
      </c>
    </row>
    <row r="15" spans="1:7" ht="16.5" thickBot="1">
      <c r="A15" s="88"/>
      <c r="B15" s="119">
        <v>44203</v>
      </c>
      <c r="C15" s="21" t="s">
        <v>431</v>
      </c>
    </row>
    <row r="16" spans="1:7" ht="16.5" thickBot="1">
      <c r="A16" s="88"/>
      <c r="B16" s="119">
        <v>44204</v>
      </c>
      <c r="C16" s="21" t="s">
        <v>431</v>
      </c>
    </row>
    <row r="17" spans="1:3" ht="16.5" thickBot="1">
      <c r="A17" s="88"/>
      <c r="B17" s="119">
        <v>44207</v>
      </c>
      <c r="C17" s="21" t="s">
        <v>432</v>
      </c>
    </row>
    <row r="18" spans="1:3" ht="16.5" thickBot="1">
      <c r="A18" s="88"/>
      <c r="B18" s="119">
        <v>44208</v>
      </c>
      <c r="C18" s="21" t="s">
        <v>433</v>
      </c>
    </row>
    <row r="19" spans="1:3" ht="16.5" thickBot="1">
      <c r="A19" s="88"/>
      <c r="B19" s="119">
        <v>44209</v>
      </c>
      <c r="C19" s="21" t="s">
        <v>434</v>
      </c>
    </row>
    <row r="20" spans="1:3" ht="16.5" thickBot="1">
      <c r="A20" s="88"/>
      <c r="B20" s="119">
        <v>44210</v>
      </c>
      <c r="C20" s="21" t="s">
        <v>435</v>
      </c>
    </row>
    <row r="21" spans="1:3" ht="16.5" thickBot="1">
      <c r="A21" s="88"/>
      <c r="B21" s="119">
        <v>44211</v>
      </c>
      <c r="C21" s="21" t="s">
        <v>436</v>
      </c>
    </row>
    <row r="22" spans="1:3" ht="16.5" thickBot="1">
      <c r="A22" s="88"/>
      <c r="B22" s="119">
        <v>44214</v>
      </c>
      <c r="C22" s="21" t="s">
        <v>437</v>
      </c>
    </row>
    <row r="23" spans="1:3" ht="16.5" thickBot="1">
      <c r="A23" s="88"/>
      <c r="B23" s="119">
        <v>44215</v>
      </c>
      <c r="C23" s="21" t="s">
        <v>438</v>
      </c>
    </row>
    <row r="24" spans="1:3" ht="16.5" thickBot="1">
      <c r="A24" s="88"/>
      <c r="B24" s="119">
        <v>44216</v>
      </c>
      <c r="C24" s="21" t="s">
        <v>439</v>
      </c>
    </row>
    <row r="25" spans="1:3" ht="16.5" thickBot="1">
      <c r="A25" s="88"/>
      <c r="B25" s="119">
        <v>44217</v>
      </c>
      <c r="C25" s="21" t="s">
        <v>440</v>
      </c>
    </row>
    <row r="26" spans="1:3" ht="16.5" thickBot="1">
      <c r="A26" s="88"/>
      <c r="B26" s="119">
        <v>44218</v>
      </c>
      <c r="C26" s="21" t="s">
        <v>441</v>
      </c>
    </row>
    <row r="27" spans="1:3" ht="16.5" thickBot="1">
      <c r="A27" s="88"/>
      <c r="B27" s="119">
        <v>44221</v>
      </c>
      <c r="C27" s="21" t="s">
        <v>442</v>
      </c>
    </row>
    <row r="28" spans="1:3" ht="16.5" thickBot="1">
      <c r="A28" s="88"/>
      <c r="B28" s="119">
        <v>44222</v>
      </c>
      <c r="C28" s="21" t="s">
        <v>443</v>
      </c>
    </row>
    <row r="29" spans="1:3" ht="16.5" thickBot="1">
      <c r="A29" s="88"/>
      <c r="B29" s="119">
        <v>44223</v>
      </c>
      <c r="C29" s="21" t="s">
        <v>444</v>
      </c>
    </row>
    <row r="30" spans="1:3" ht="16.5" thickBot="1">
      <c r="A30" s="88"/>
      <c r="B30" s="119">
        <v>44224</v>
      </c>
      <c r="C30" s="21" t="s">
        <v>445</v>
      </c>
    </row>
    <row r="31" spans="1:3" ht="16.5" thickBot="1">
      <c r="A31" s="88"/>
      <c r="B31" s="119">
        <v>44225</v>
      </c>
      <c r="C31" s="21" t="s">
        <v>446</v>
      </c>
    </row>
    <row r="32" spans="1:3" ht="15.75">
      <c r="A32" s="88"/>
    </row>
    <row r="33" spans="1:6" ht="15.75">
      <c r="A33" s="88"/>
    </row>
    <row r="34" spans="1:6" ht="15.75">
      <c r="A34" s="88">
        <v>22</v>
      </c>
      <c r="B34" s="2" t="s">
        <v>447</v>
      </c>
    </row>
    <row r="35" spans="1:6" ht="15.75">
      <c r="A35" s="88"/>
      <c r="B35" s="2" t="s">
        <v>448</v>
      </c>
    </row>
    <row r="36" spans="1:6" ht="16.5" thickBot="1">
      <c r="A36" s="88"/>
    </row>
    <row r="37" spans="1:6" ht="16.5" thickBot="1">
      <c r="A37" s="88"/>
      <c r="B37" s="120" t="s">
        <v>104</v>
      </c>
      <c r="C37" s="121" t="s">
        <v>0</v>
      </c>
      <c r="D37" s="121" t="s">
        <v>449</v>
      </c>
      <c r="E37" s="121" t="s">
        <v>118</v>
      </c>
      <c r="F37" s="121" t="s">
        <v>1</v>
      </c>
    </row>
    <row r="38" spans="1:6" ht="16.5" thickBot="1">
      <c r="A38" s="88"/>
      <c r="B38" s="32">
        <v>56815</v>
      </c>
      <c r="C38" s="122" t="s">
        <v>450</v>
      </c>
      <c r="D38" s="122" t="s">
        <v>451</v>
      </c>
      <c r="E38" s="81">
        <v>13836</v>
      </c>
      <c r="F38" s="81">
        <v>25</v>
      </c>
    </row>
    <row r="39" spans="1:6" ht="16.5" thickBot="1">
      <c r="A39" s="88"/>
      <c r="B39" s="32">
        <v>51186</v>
      </c>
      <c r="C39" s="122" t="s">
        <v>452</v>
      </c>
      <c r="D39" s="122" t="s">
        <v>453</v>
      </c>
      <c r="E39" s="81">
        <v>11771</v>
      </c>
      <c r="F39" s="81">
        <v>32</v>
      </c>
    </row>
    <row r="40" spans="1:6" ht="16.5" thickBot="1">
      <c r="A40" s="88"/>
      <c r="B40" s="32">
        <v>51511</v>
      </c>
      <c r="C40" s="122" t="s">
        <v>454</v>
      </c>
      <c r="D40" s="122" t="s">
        <v>455</v>
      </c>
      <c r="E40" s="81">
        <v>13046</v>
      </c>
      <c r="F40" s="81">
        <v>35</v>
      </c>
    </row>
    <row r="41" spans="1:6" ht="16.5" thickBot="1">
      <c r="A41" s="88"/>
      <c r="B41" s="32">
        <v>50890</v>
      </c>
      <c r="C41" s="122" t="s">
        <v>456</v>
      </c>
      <c r="D41" s="122" t="s">
        <v>457</v>
      </c>
      <c r="E41" s="81">
        <v>18276</v>
      </c>
      <c r="F41" s="81">
        <v>32</v>
      </c>
    </row>
    <row r="42" spans="1:6" ht="16.5" thickBot="1">
      <c r="A42" s="88"/>
      <c r="B42" s="32">
        <v>53700</v>
      </c>
      <c r="C42" s="122" t="s">
        <v>458</v>
      </c>
      <c r="D42" s="122" t="s">
        <v>459</v>
      </c>
      <c r="E42" s="81">
        <v>19327</v>
      </c>
      <c r="F42" s="81">
        <v>26</v>
      </c>
    </row>
    <row r="43" spans="1:6" ht="16.5" thickBot="1">
      <c r="A43" s="88"/>
      <c r="B43" s="32">
        <v>55879</v>
      </c>
      <c r="C43" s="122" t="s">
        <v>460</v>
      </c>
      <c r="D43" s="122" t="s">
        <v>461</v>
      </c>
      <c r="E43" s="81">
        <v>18996</v>
      </c>
      <c r="F43" s="81">
        <v>35</v>
      </c>
    </row>
    <row r="44" spans="1:6" ht="16.5" thickBot="1">
      <c r="A44" s="88"/>
      <c r="B44" s="32">
        <v>59848</v>
      </c>
      <c r="C44" s="122" t="s">
        <v>462</v>
      </c>
      <c r="D44" s="122" t="s">
        <v>455</v>
      </c>
      <c r="E44" s="81">
        <v>10387</v>
      </c>
      <c r="F44" s="81">
        <v>25</v>
      </c>
    </row>
    <row r="45" spans="1:6" ht="16.5" thickBot="1">
      <c r="A45" s="88"/>
      <c r="B45" s="32">
        <v>58369</v>
      </c>
      <c r="C45" s="122" t="s">
        <v>463</v>
      </c>
      <c r="D45" s="122" t="s">
        <v>461</v>
      </c>
      <c r="E45" s="81">
        <v>12566</v>
      </c>
      <c r="F45" s="81">
        <v>37</v>
      </c>
    </row>
    <row r="46" spans="1:6" ht="16.5" thickBot="1">
      <c r="A46" s="88"/>
      <c r="B46" s="32">
        <v>50217</v>
      </c>
      <c r="C46" s="122" t="s">
        <v>464</v>
      </c>
      <c r="D46" s="122" t="s">
        <v>465</v>
      </c>
      <c r="E46" s="81">
        <v>16406</v>
      </c>
      <c r="F46" s="81">
        <v>42</v>
      </c>
    </row>
    <row r="47" spans="1:6" ht="16.5" thickBot="1">
      <c r="A47" s="88"/>
      <c r="B47" s="32">
        <v>50695</v>
      </c>
      <c r="C47" s="122" t="s">
        <v>466</v>
      </c>
      <c r="D47" s="122" t="s">
        <v>457</v>
      </c>
      <c r="E47" s="81">
        <v>15784</v>
      </c>
      <c r="F47" s="81">
        <v>43</v>
      </c>
    </row>
    <row r="48" spans="1:6" ht="16.5" thickBot="1">
      <c r="A48" s="88"/>
      <c r="B48" s="32">
        <v>59673</v>
      </c>
      <c r="C48" s="122" t="s">
        <v>467</v>
      </c>
      <c r="D48" s="122" t="s">
        <v>451</v>
      </c>
      <c r="E48" s="81">
        <v>10959</v>
      </c>
      <c r="F48" s="81">
        <v>30</v>
      </c>
    </row>
    <row r="49" spans="1:9" ht="16.5" thickBot="1">
      <c r="A49" s="88"/>
      <c r="B49" s="32">
        <v>52130</v>
      </c>
      <c r="C49" s="122" t="s">
        <v>468</v>
      </c>
      <c r="D49" s="122" t="s">
        <v>469</v>
      </c>
      <c r="E49" s="81">
        <v>14562</v>
      </c>
      <c r="F49" s="81">
        <v>32</v>
      </c>
    </row>
    <row r="50" spans="1:9" ht="15.75">
      <c r="A50" s="88"/>
    </row>
    <row r="51" spans="1:9" ht="16.5" thickBot="1">
      <c r="A51" s="88"/>
    </row>
    <row r="52" spans="1:9" ht="16.5" thickBot="1">
      <c r="A52" s="88"/>
      <c r="B52" s="75">
        <v>1</v>
      </c>
      <c r="C52" s="17" t="s">
        <v>470</v>
      </c>
      <c r="G52" t="str">
        <f>VLOOKUP(I52,B37:F49,2,FALSE)</f>
        <v>Thomas Davies</v>
      </c>
      <c r="I52">
        <v>58369</v>
      </c>
    </row>
    <row r="53" spans="1:9" ht="16.5" thickBot="1">
      <c r="A53" s="88"/>
    </row>
    <row r="54" spans="1:9" ht="16.5" thickBot="1">
      <c r="A54" s="88"/>
      <c r="B54" s="75">
        <v>2</v>
      </c>
      <c r="C54" s="17" t="s">
        <v>471</v>
      </c>
      <c r="G54">
        <f>VLOOKUP(B69,C37:F49,4,FALSE)</f>
        <v>30</v>
      </c>
    </row>
    <row r="55" spans="1:9" ht="16.5" thickBot="1">
      <c r="A55" s="88"/>
    </row>
    <row r="56" spans="1:9" ht="30" customHeight="1" thickBot="1">
      <c r="A56" s="88"/>
      <c r="B56" s="75">
        <v>3</v>
      </c>
      <c r="C56" s="142" t="s">
        <v>472</v>
      </c>
      <c r="D56" s="143"/>
      <c r="E56" s="144"/>
      <c r="F56" s="75"/>
    </row>
    <row r="57" spans="1:9" ht="16.5" thickBot="1">
      <c r="A57" s="88"/>
    </row>
    <row r="58" spans="1:9" ht="16.5" thickBot="1">
      <c r="A58" s="88"/>
      <c r="C58" s="89" t="s">
        <v>104</v>
      </c>
      <c r="D58" s="90" t="s">
        <v>449</v>
      </c>
    </row>
    <row r="59" spans="1:9" ht="16.5" thickBot="1">
      <c r="A59" s="88"/>
      <c r="C59" s="32">
        <v>55879</v>
      </c>
      <c r="D59" s="91" t="str">
        <f>VLOOKUP(C59,B37:F49,3,FALSE)</f>
        <v>Capetown</v>
      </c>
    </row>
    <row r="60" spans="1:9" ht="16.5" thickBot="1">
      <c r="A60" s="88"/>
      <c r="C60" s="32">
        <v>50217</v>
      </c>
      <c r="D60" s="91" t="str">
        <f t="shared" ref="D60:D61" si="0">VLOOKUP(C60,B38:F50,3,FALSE)</f>
        <v>Warsaw</v>
      </c>
    </row>
    <row r="61" spans="1:9" ht="16.5" thickBot="1">
      <c r="A61" s="88"/>
      <c r="C61" s="32">
        <v>50695</v>
      </c>
      <c r="D61" s="91" t="str">
        <f t="shared" si="0"/>
        <v>Cairo</v>
      </c>
    </row>
    <row r="62" spans="1:9" ht="16.5" thickBot="1">
      <c r="A62" s="88"/>
    </row>
    <row r="63" spans="1:9" ht="30" customHeight="1" thickBot="1">
      <c r="A63" s="88"/>
      <c r="B63" s="75">
        <v>4</v>
      </c>
      <c r="C63" s="142" t="s">
        <v>473</v>
      </c>
      <c r="D63" s="143"/>
      <c r="E63" s="144"/>
    </row>
    <row r="64" spans="1:9" ht="15.75">
      <c r="A64" s="88"/>
    </row>
    <row r="65" spans="1:6" ht="16.5" thickBot="1">
      <c r="A65" s="88"/>
    </row>
    <row r="66" spans="1:6" ht="16.5" thickBot="1">
      <c r="A66" s="88"/>
      <c r="B66" s="89" t="s">
        <v>0</v>
      </c>
      <c r="D66" s="123" t="s">
        <v>118</v>
      </c>
    </row>
    <row r="67" spans="1:6" ht="16.5" thickBot="1">
      <c r="A67" s="88"/>
      <c r="B67" s="32" t="s">
        <v>456</v>
      </c>
      <c r="D67" s="96">
        <f>VLOOKUP(B67,C37:F49,3,FALSE)</f>
        <v>18276</v>
      </c>
    </row>
    <row r="68" spans="1:6" ht="16.5" thickBot="1">
      <c r="A68" s="88"/>
      <c r="B68" s="32" t="s">
        <v>474</v>
      </c>
      <c r="D68" s="96" t="e">
        <f>VLOOKUP(B68,C37:F49,3,FALSE)</f>
        <v>#N/A</v>
      </c>
    </row>
    <row r="69" spans="1:6" ht="16.5" thickBot="1">
      <c r="A69" s="88"/>
      <c r="B69" s="32" t="s">
        <v>467</v>
      </c>
      <c r="D69" s="96">
        <f>VLOOKUP(B69,C37:F49,3,FALSE)</f>
        <v>10959</v>
      </c>
    </row>
    <row r="70" spans="1:6" ht="15.75">
      <c r="A70" s="88"/>
    </row>
    <row r="71" spans="1:6" ht="15.75">
      <c r="A71" s="88"/>
    </row>
    <row r="72" spans="1:6" ht="15.75">
      <c r="A72" s="88"/>
    </row>
    <row r="73" spans="1:6" ht="15.75">
      <c r="A73" s="88">
        <v>23</v>
      </c>
      <c r="B73" s="2" t="s">
        <v>475</v>
      </c>
    </row>
    <row r="74" spans="1:6" ht="15.75">
      <c r="B74" s="2" t="s">
        <v>476</v>
      </c>
    </row>
    <row r="76" spans="1:6" ht="15.75" thickBot="1"/>
    <row r="77" spans="1:6" ht="15.75" thickBot="1">
      <c r="C77" s="110" t="s">
        <v>0</v>
      </c>
      <c r="D77" s="111" t="s">
        <v>1</v>
      </c>
      <c r="E77" s="111" t="s">
        <v>477</v>
      </c>
      <c r="F77" s="111" t="s">
        <v>478</v>
      </c>
    </row>
    <row r="78" spans="1:6" ht="15.75" thickBot="1">
      <c r="C78" s="112" t="s">
        <v>479</v>
      </c>
      <c r="D78" s="114">
        <v>35</v>
      </c>
      <c r="E78" s="113" t="s">
        <v>480</v>
      </c>
      <c r="F78" s="113" t="s">
        <v>481</v>
      </c>
    </row>
    <row r="79" spans="1:6" ht="15.75" thickBot="1">
      <c r="C79" s="112" t="s">
        <v>482</v>
      </c>
      <c r="D79" s="114">
        <v>42</v>
      </c>
      <c r="E79" s="113" t="s">
        <v>483</v>
      </c>
      <c r="F79" s="113" t="s">
        <v>484</v>
      </c>
    </row>
    <row r="80" spans="1:6" ht="15.75" thickBot="1">
      <c r="C80" s="112" t="s">
        <v>2</v>
      </c>
      <c r="D80" s="114">
        <v>28</v>
      </c>
      <c r="E80" s="113" t="s">
        <v>480</v>
      </c>
      <c r="F80" s="113" t="s">
        <v>485</v>
      </c>
    </row>
    <row r="81" spans="2:10" ht="15.75" thickBot="1">
      <c r="C81" s="112" t="s">
        <v>486</v>
      </c>
      <c r="D81" s="114">
        <v>25</v>
      </c>
      <c r="E81" s="113" t="s">
        <v>483</v>
      </c>
      <c r="F81" s="113" t="s">
        <v>3</v>
      </c>
    </row>
    <row r="82" spans="2:10" ht="15.75" thickBot="1">
      <c r="C82" s="112" t="s">
        <v>487</v>
      </c>
      <c r="D82" s="114">
        <v>31</v>
      </c>
      <c r="E82" s="113" t="s">
        <v>480</v>
      </c>
      <c r="F82" s="113" t="s">
        <v>4</v>
      </c>
    </row>
    <row r="83" spans="2:10" ht="15.75" thickBot="1">
      <c r="C83" s="112" t="s">
        <v>488</v>
      </c>
      <c r="D83" s="114">
        <v>27</v>
      </c>
      <c r="E83" s="113" t="s">
        <v>483</v>
      </c>
      <c r="F83" s="113" t="s">
        <v>489</v>
      </c>
    </row>
    <row r="84" spans="2:10" ht="15.75" thickBot="1">
      <c r="C84" s="112" t="s">
        <v>490</v>
      </c>
      <c r="D84" s="114">
        <v>38</v>
      </c>
      <c r="E84" s="113" t="s">
        <v>480</v>
      </c>
      <c r="F84" s="113" t="s">
        <v>491</v>
      </c>
    </row>
    <row r="85" spans="2:10" ht="15.75" thickBot="1">
      <c r="C85" s="112" t="s">
        <v>492</v>
      </c>
      <c r="D85" s="114">
        <v>29</v>
      </c>
      <c r="E85" s="113" t="s">
        <v>483</v>
      </c>
      <c r="F85" s="113" t="s">
        <v>493</v>
      </c>
    </row>
    <row r="86" spans="2:10" ht="15.75" thickBot="1">
      <c r="C86" s="112" t="s">
        <v>494</v>
      </c>
      <c r="D86" s="114">
        <v>45</v>
      </c>
      <c r="E86" s="113" t="s">
        <v>480</v>
      </c>
      <c r="F86" s="113" t="s">
        <v>495</v>
      </c>
    </row>
    <row r="87" spans="2:10" ht="15.75" thickBot="1">
      <c r="C87" s="112" t="s">
        <v>496</v>
      </c>
      <c r="D87" s="114">
        <v>33</v>
      </c>
      <c r="E87" s="113" t="s">
        <v>483</v>
      </c>
      <c r="F87" s="113" t="s">
        <v>497</v>
      </c>
    </row>
    <row r="89" spans="2:10">
      <c r="B89" s="127" t="s">
        <v>417</v>
      </c>
    </row>
    <row r="91" spans="2:10">
      <c r="B91" s="116">
        <v>1</v>
      </c>
      <c r="C91" s="124" t="s">
        <v>498</v>
      </c>
      <c r="J91" s="126" t="str">
        <f>VLOOKUP(C79,C77:F87,4,FALSE)</f>
        <v>Data Scientist</v>
      </c>
    </row>
    <row r="93" spans="2:10">
      <c r="B93" s="116">
        <v>2</v>
      </c>
      <c r="C93" s="124" t="s">
        <v>499</v>
      </c>
      <c r="J93" s="126">
        <f>VLOOKUP(C86,C77:F87,2,FALSE)</f>
        <v>45</v>
      </c>
    </row>
    <row r="94" spans="2:10">
      <c r="C94" s="125"/>
    </row>
    <row r="95" spans="2:10">
      <c r="B95" s="116">
        <v>2</v>
      </c>
      <c r="C95" s="124" t="s">
        <v>500</v>
      </c>
      <c r="J95" s="126" t="str">
        <f>VLOOKUP(C80,C77:F87,4,FALSE)</f>
        <v>Accountant</v>
      </c>
    </row>
  </sheetData>
  <mergeCells count="2">
    <mergeCell ref="C56:E56"/>
    <mergeCell ref="C63:E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2024-05-15T07:47:52Z</dcterms:created>
  <dcterms:modified xsi:type="dcterms:W3CDTF">2024-06-02T05:08:55Z</dcterms:modified>
</cp:coreProperties>
</file>