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 activeTab="3"/>
  </bookViews>
  <sheets>
    <sheet sheetId="1" name="Index" state="visible" r:id="rId4"/>
    <sheet sheetId="2" name="Assessment Plan" state="visible" r:id="rId5"/>
    <sheet sheetId="3" name="Assessment Tool" state="visible" r:id="rId6"/>
    <sheet sheetId="4" name="CO internal ATTAINMENT" state="visible" r:id="rId7"/>
    <sheet sheetId="5" name=" PO PSO SPPU ATT " state="visible" r:id="rId8"/>
    <sheet sheetId="6" name=" PO-PSO int and Ext att" state="visible" r:id="rId9"/>
    <sheet sheetId="7" name=" Total Att " state="visible" r:id="rId10"/>
  </sheets>
  <calcPr calcId="171027"/>
</workbook>
</file>

<file path=xl/comments6.xml><?xml version="1.0" encoding="utf-8"?>
<comments xmlns="http://schemas.openxmlformats.org/spreadsheetml/2006/main">
  <authors>
    <author>Author</author>
  </authors>
  <commentList>
    <comment ref="F17" authorId="0">
      <text>
        <r>
          <rPr>
            <color rgb="FF000000"/>
            <scheme val="minor"/>
            <sz val="11"/>
            <rFont val="Calibri"/>
          </rPr>
          <t xml:space="preserve">======
ID#AAABBHt-fQg
HOD-COMP    (2023-03-28 05:51:06)
values from CO internal attainment</t>
        </r>
      </text>
    </comment>
    <comment ref="G17" authorId="0">
      <text>
        <r>
          <rPr>
            <color rgb="FF000000"/>
            <scheme val="minor"/>
            <sz val="11"/>
            <rFont val="Calibri"/>
          </rPr>
          <t xml:space="preserve">======
ID#AAABBHt-fQc
HOD-COMP    (2023-03-28 05:51:06)
Students scored in SPPU exam more than or equal to Avg Marks. From sheet PO PSO SPPU ATT</t>
        </r>
      </text>
    </comment>
  </commentList>
</comments>
</file>

<file path=xl/sharedStrings.xml><?xml version="1.0" encoding="utf-8"?>
<sst xmlns="http://schemas.openxmlformats.org/spreadsheetml/2006/main" count="797" uniqueCount="288">
  <si>
    <t xml:space="preserve">Sr. No. </t>
  </si>
  <si>
    <t>content</t>
  </si>
  <si>
    <t>Assessment planning</t>
  </si>
  <si>
    <t>Assessment tools</t>
  </si>
  <si>
    <t>CO Attainment (Internal)</t>
  </si>
  <si>
    <t xml:space="preserve"> SPPU attainment (external)</t>
  </si>
  <si>
    <t>CO-PO-PSO Attainment</t>
  </si>
  <si>
    <t>Total Attainment</t>
  </si>
  <si>
    <t>Internal Thoery Test Marksheet</t>
  </si>
  <si>
    <t>Internal Online Test Marksheet</t>
  </si>
  <si>
    <t>Assignment Assessment</t>
  </si>
  <si>
    <t>Course End Survey</t>
  </si>
  <si>
    <t>JSPM's Jayawantrao Sawant College of Engineering, Hadapsar, Pune-28</t>
  </si>
  <si>
    <t>Department of Computer Engineering</t>
  </si>
  <si>
    <t xml:space="preserve">Class: S. E.  (B)                          Subject : COMPUTER  GRAPHICS          A.Y. 2022-23 (SEM-I) </t>
  </si>
  <si>
    <t xml:space="preserve">CO ASSESSMENT: MARKS DISTRIBUTION  </t>
  </si>
  <si>
    <t>CO</t>
  </si>
  <si>
    <t>Unit</t>
  </si>
  <si>
    <t>Marks allocation</t>
  </si>
  <si>
    <t>Internal Theory Test</t>
  </si>
  <si>
    <t>Assignments</t>
  </si>
  <si>
    <t>Activity</t>
  </si>
  <si>
    <t>Practicals</t>
  </si>
  <si>
    <t>Course End survey (3)</t>
  </si>
  <si>
    <t>Total</t>
  </si>
  <si>
    <t>UT 1 (20)</t>
  </si>
  <si>
    <t>Mid Term Test(30)</t>
  </si>
  <si>
    <t>UT 2 (40)</t>
  </si>
  <si>
    <t>End Term Test(70)</t>
  </si>
  <si>
    <t>A 1 (5)</t>
  </si>
  <si>
    <t>A2 (5)</t>
  </si>
  <si>
    <t>A3 (20)</t>
  </si>
  <si>
    <t>A4 (20)</t>
  </si>
  <si>
    <t>A5 (20)</t>
  </si>
  <si>
    <t>A6 (20)</t>
  </si>
  <si>
    <t>In sem    (30)</t>
  </si>
  <si>
    <t>End sem    (70)</t>
  </si>
  <si>
    <t>C204.1</t>
  </si>
  <si>
    <t>I</t>
  </si>
  <si>
    <t>C204.2</t>
  </si>
  <si>
    <t>II</t>
  </si>
  <si>
    <t>C204.3</t>
  </si>
  <si>
    <t>III</t>
  </si>
  <si>
    <t>C204.4</t>
  </si>
  <si>
    <t>IV</t>
  </si>
  <si>
    <t>C204.5</t>
  </si>
  <si>
    <t>V</t>
  </si>
  <si>
    <t>C204.6</t>
  </si>
  <si>
    <t>VI</t>
  </si>
  <si>
    <t>Graded(60%)</t>
  </si>
  <si>
    <t>Rubrics (30%)</t>
  </si>
  <si>
    <t>CES (10%)</t>
  </si>
  <si>
    <t>Internal (30%)</t>
  </si>
  <si>
    <t>External (70%)</t>
  </si>
  <si>
    <t>Direct (80%)</t>
  </si>
  <si>
    <t>Subject Teacher                                                         Module Coordinator                                                            HOD</t>
  </si>
  <si>
    <t>Class: TE                             Subject : SPOS             A.Y. 2023-24 (SEM-I)</t>
  </si>
  <si>
    <t xml:space="preserve">Assessment Tools </t>
  </si>
  <si>
    <r>
      <rPr>
        <color rgb="FF000000"/>
        <sz val="14"/>
        <rFont val="Calibri"/>
      </rPr>
      <t>COs</t>
    </r>
    <r>
      <rPr>
        <color rgb="FF000000"/>
        <sz val="12"/>
        <rFont val="Calibri"/>
      </rPr>
      <t xml:space="preserve"> </t>
    </r>
  </si>
  <si>
    <r>
      <rPr>
        <color rgb="FF000000"/>
        <sz val="14"/>
        <rFont val="Calibri"/>
      </rPr>
      <t>Assessment tool</t>
    </r>
    <r>
      <rPr>
        <color rgb="FF000000"/>
        <sz val="12"/>
        <rFont val="Calibri"/>
      </rPr>
      <t xml:space="preserve"> </t>
    </r>
  </si>
  <si>
    <t>Threshold level and  Target set</t>
  </si>
  <si>
    <r>
      <rPr>
        <color rgb="FF000000"/>
        <sz val="14"/>
        <rFont val="Calibri"/>
      </rPr>
      <t>Attainment levels (AL)</t>
    </r>
    <r>
      <rPr>
        <color rgb="FF000000"/>
        <sz val="12"/>
        <rFont val="Calibri"/>
      </rPr>
      <t xml:space="preserve"> </t>
    </r>
  </si>
  <si>
    <r>
      <rPr>
        <color rgb="FF000000"/>
        <sz val="14"/>
        <rFont val="Calibri"/>
      </rPr>
      <t>C201.1</t>
    </r>
    <r>
      <rPr>
        <color rgb="FF000000"/>
        <sz val="12"/>
        <rFont val="Calibri"/>
      </rPr>
      <t xml:space="preserve"> </t>
    </r>
  </si>
  <si>
    <r>
      <rPr>
        <color rgb="FF000000"/>
        <sz val="14"/>
        <rFont val="Calibri"/>
      </rPr>
      <t>Theory test</t>
    </r>
    <r>
      <rPr>
        <color rgb="FF000000"/>
        <sz val="12"/>
        <rFont val="Calibri"/>
      </rPr>
      <t xml:space="preserve"> </t>
    </r>
  </si>
  <si>
    <r>
      <rPr>
        <color rgb="FF000000"/>
        <sz val="14"/>
        <rFont val="Calibri"/>
      </rPr>
      <t>average marks or 40% whiever is greater as threshold value</t>
    </r>
    <r>
      <rPr>
        <color rgb="FF000000"/>
        <sz val="12"/>
        <rFont val="Calibri"/>
      </rPr>
      <t xml:space="preserve"> </t>
    </r>
  </si>
  <si>
    <r>
      <rPr>
        <color rgb="FF000000"/>
        <sz val="14"/>
        <rFont val="Calibri"/>
      </rPr>
      <t>No. of students achieving target = Y</t>
    </r>
    <r>
      <rPr>
        <color rgb="FF000000"/>
        <sz val="12"/>
        <rFont val="Calibri"/>
      </rPr>
      <t xml:space="preserve"> </t>
    </r>
  </si>
  <si>
    <r>
      <rPr>
        <color rgb="FF000000"/>
        <sz val="14"/>
        <rFont val="Calibri"/>
      </rPr>
      <t>Total No. of students = S</t>
    </r>
    <r>
      <rPr>
        <color rgb="FF000000"/>
        <sz val="12"/>
        <rFont val="Calibri"/>
      </rPr>
      <t xml:space="preserve"> </t>
    </r>
  </si>
  <si>
    <r>
      <rPr>
        <color rgb="FF000000"/>
        <sz val="14"/>
        <rFont val="Calibri"/>
      </rPr>
      <t>Assignment</t>
    </r>
    <r>
      <rPr>
        <color rgb="FF000000"/>
        <sz val="12"/>
        <rFont val="Calibri"/>
      </rPr>
      <t xml:space="preserve"> </t>
    </r>
  </si>
  <si>
    <t>Lab experiment</t>
  </si>
  <si>
    <r>
      <rPr>
        <color rgb="FF000000"/>
        <sz val="14"/>
        <rFont val="Calibri"/>
      </rPr>
      <t>Course End survey</t>
    </r>
    <r>
      <rPr>
        <color rgb="FF000000"/>
        <sz val="12"/>
        <rFont val="Calibri"/>
      </rPr>
      <t xml:space="preserve"> </t>
    </r>
  </si>
  <si>
    <r>
      <rPr>
        <color rgb="FF000000"/>
        <sz val="14"/>
        <rFont val="Calibri"/>
      </rPr>
      <t>40 ≤ AL1 &lt; 50</t>
    </r>
    <r>
      <rPr>
        <color rgb="FF000000"/>
        <sz val="12"/>
        <rFont val="Calibri"/>
      </rPr>
      <t xml:space="preserve"> </t>
    </r>
  </si>
  <si>
    <r>
      <rPr>
        <color rgb="FF000000"/>
        <sz val="14"/>
        <rFont val="Calibri"/>
      </rPr>
      <t>C201.2</t>
    </r>
    <r>
      <rPr>
        <color rgb="FF000000"/>
        <sz val="12"/>
        <rFont val="Calibri"/>
      </rPr>
      <t xml:space="preserve"> </t>
    </r>
  </si>
  <si>
    <r>
      <rPr>
        <color rgb="FF000000"/>
        <sz val="14"/>
        <rFont val="Calibri"/>
      </rPr>
      <t>50 ≤  AL2 &lt; 60</t>
    </r>
    <r>
      <rPr>
        <color rgb="FF000000"/>
        <sz val="12"/>
        <rFont val="Calibri"/>
      </rPr>
      <t xml:space="preserve"> </t>
    </r>
  </si>
  <si>
    <r>
      <rPr>
        <color rgb="FF000000"/>
        <sz val="14"/>
        <rFont val="Calibri"/>
      </rPr>
      <t>Online test</t>
    </r>
    <r>
      <rPr>
        <color rgb="FF000000"/>
        <sz val="12"/>
        <rFont val="Calibri"/>
      </rPr>
      <t xml:space="preserve"> </t>
    </r>
  </si>
  <si>
    <r>
      <rPr>
        <color rgb="FF000000"/>
        <sz val="14"/>
        <rFont val="Calibri"/>
      </rPr>
      <t>60 ≤  AL3 ≤ 100</t>
    </r>
    <r>
      <rPr>
        <color rgb="FF000000"/>
        <sz val="12"/>
        <rFont val="Calibri"/>
      </rPr>
      <t xml:space="preserve"> </t>
    </r>
  </si>
  <si>
    <r>
      <rPr>
        <color rgb="FF000000"/>
        <sz val="14"/>
        <rFont val="Calibri"/>
      </rPr>
      <t>C201.3</t>
    </r>
    <r>
      <rPr>
        <color rgb="FF000000"/>
        <sz val="12"/>
        <rFont val="Calibri"/>
      </rPr>
      <t xml:space="preserve"> </t>
    </r>
  </si>
  <si>
    <t>Target set = 60%</t>
  </si>
  <si>
    <r>
      <rPr>
        <color rgb="FF000000"/>
        <sz val="14"/>
        <rFont val="Calibri"/>
      </rPr>
      <t>C201.4</t>
    </r>
    <r>
      <rPr>
        <color rgb="FF000000"/>
        <sz val="12"/>
        <rFont val="Calibri"/>
      </rPr>
      <t xml:space="preserve"> </t>
    </r>
  </si>
  <si>
    <r>
      <rPr>
        <color rgb="FF000000"/>
        <sz val="14"/>
        <rFont val="Calibri"/>
      </rPr>
      <t>C201.5</t>
    </r>
    <r>
      <rPr>
        <color rgb="FF000000"/>
        <sz val="12"/>
        <rFont val="Calibri"/>
      </rPr>
      <t xml:space="preserve"> </t>
    </r>
  </si>
  <si>
    <t>C201.6</t>
  </si>
  <si>
    <t>S.NO</t>
  </si>
  <si>
    <t>Computer Engineering</t>
  </si>
  <si>
    <t>Sub: SPOS T.E  Div :  B                   A.Y 2024-25  SEM 01</t>
  </si>
  <si>
    <t>Max Marks</t>
  </si>
  <si>
    <t xml:space="preserve">CO1 </t>
  </si>
  <si>
    <t>CO2</t>
  </si>
  <si>
    <t>CO3</t>
  </si>
  <si>
    <t>CO4</t>
  </si>
  <si>
    <t>CO5</t>
  </si>
  <si>
    <t>CO6</t>
  </si>
  <si>
    <t>Course Outcomes</t>
  </si>
  <si>
    <t>CT 1</t>
  </si>
  <si>
    <t>CO1  Attainment for CT1 Exam</t>
  </si>
  <si>
    <t xml:space="preserve">Mid Term Test </t>
  </si>
  <si>
    <t xml:space="preserve">CO1 Attainment for Mid Term Test </t>
  </si>
  <si>
    <t xml:space="preserve">Assignment No 1
</t>
  </si>
  <si>
    <t>CO1 Attainment for Assignment1</t>
  </si>
  <si>
    <t>PR1(A B)</t>
  </si>
  <si>
    <t>CO1  Attainment for PR1</t>
  </si>
  <si>
    <t>CO1 Attainment for Course End Survey</t>
  </si>
  <si>
    <t xml:space="preserve"> Score by student</t>
  </si>
  <si>
    <t>Target≥65</t>
  </si>
  <si>
    <t xml:space="preserve">Assignment No 2
</t>
  </si>
  <si>
    <t>CO1 Attainment for Assignment2</t>
  </si>
  <si>
    <t>PR2</t>
  </si>
  <si>
    <t>CO2  Attainment for PR2(A &amp; B)</t>
  </si>
  <si>
    <t>CO2 Attainment for Course End Survey</t>
  </si>
  <si>
    <t>ET Exam</t>
  </si>
  <si>
    <t>CO3 Attainment for ET Exam</t>
  </si>
  <si>
    <t>Class  Test on unit  3</t>
  </si>
  <si>
    <t>CO3 Attainment for Class Test 3</t>
  </si>
  <si>
    <t xml:space="preserve">Assignment No 3
</t>
  </si>
  <si>
    <t>CO3 Attainment for Assignment 3</t>
  </si>
  <si>
    <t>CO3 Attainment for Course End Survey</t>
  </si>
  <si>
    <t>Activity (5)</t>
  </si>
  <si>
    <t xml:space="preserve">CO3 Attainment for Activity </t>
  </si>
  <si>
    <t>CO4 Attainment for ET Exam</t>
  </si>
  <si>
    <t>Class  Test on unit  4</t>
  </si>
  <si>
    <t xml:space="preserve">CO4 Attainment for Class Test 4 </t>
  </si>
  <si>
    <t xml:space="preserve">Assignment No 4
</t>
  </si>
  <si>
    <t>CO3 Attainment for Assignment 4</t>
  </si>
  <si>
    <t>PR3-A,B,C,D</t>
  </si>
  <si>
    <t>CO4 Attainment for PR 3-PR3-A,B,C,D</t>
  </si>
  <si>
    <t>CO4 Attainment for Course End Survey</t>
  </si>
  <si>
    <t>CO5 Attainment for ET Exam</t>
  </si>
  <si>
    <t>Class  Test 5</t>
  </si>
  <si>
    <t xml:space="preserve">CO5 Attainment for Class Test 5 </t>
  </si>
  <si>
    <t xml:space="preserve">Assignment No 5
</t>
  </si>
  <si>
    <t>CO5 Attainment for Assignment 5</t>
  </si>
  <si>
    <t>CO5 Attainment for Course End Survey</t>
  </si>
  <si>
    <t>CO6 Attainment for ET Exam</t>
  </si>
  <si>
    <t xml:space="preserve">Assignment No 6
</t>
  </si>
  <si>
    <t>CO6 Attainment for Assignment 6</t>
  </si>
  <si>
    <t>PR4</t>
  </si>
  <si>
    <t>CO6 Attainment for PR 4</t>
  </si>
  <si>
    <t>CO6 Attainment for Course End Survey</t>
  </si>
  <si>
    <t>Target≥60</t>
  </si>
  <si>
    <t>Roll No</t>
  </si>
  <si>
    <t>Name of student</t>
  </si>
  <si>
    <t>AAYUSH BHIMENDRA RAHANGDALE</t>
  </si>
  <si>
    <t>AHER SHREYAS KAILAS</t>
  </si>
  <si>
    <t>ASHWIN SANJAY CHOPADE</t>
  </si>
  <si>
    <t>BHANGE PRANAV ANIL</t>
  </si>
  <si>
    <t>BHOLE BHAKTI PRAVIN</t>
  </si>
  <si>
    <t>BHUSARE AVISHKAR SURESH</t>
  </si>
  <si>
    <t>BILDIKAR RADHEY PARIKSHIT</t>
  </si>
  <si>
    <t>BIRADAR RAMKRUSHNA LIMBRAJ</t>
  </si>
  <si>
    <t>BIRADAR VINIT NIVRUTTI</t>
  </si>
  <si>
    <t>CHAUDHARI VARUN ANIL</t>
  </si>
  <si>
    <t>CHAVAN JANHVI SANJEEV</t>
  </si>
  <si>
    <t>CHAVAN KETAN ADHIKRAO</t>
  </si>
  <si>
    <t>CHOLE VISHAL LAXMAN</t>
  </si>
  <si>
    <t>DAREKAR CHAITRALI JAYSING</t>
  </si>
  <si>
    <t>DESHMUKH ONKAR SANTOSH</t>
  </si>
  <si>
    <t>GADE YASH SANTOSH</t>
  </si>
  <si>
    <t>GADEKAR YASH DIPAK</t>
  </si>
  <si>
    <t>GAIKWAD PRANIT PRAKASH</t>
  </si>
  <si>
    <t>GAVALI SUJAL BHARAT</t>
  </si>
  <si>
    <t>GHUGE HINDAVI BHUSHAN</t>
  </si>
  <si>
    <t>GILBILE SRUSHTI PANJABRAO</t>
  </si>
  <si>
    <t>GONDALE AKASH SOMNING</t>
  </si>
  <si>
    <t>GOSAVI GAURAV SANJAY</t>
  </si>
  <si>
    <t>GUNJAL SAURABH RAJENDRA</t>
  </si>
  <si>
    <t>HIRE RUTUJA RAVINDRA</t>
  </si>
  <si>
    <t>INAMDAR AMAAN ASHPAK</t>
  </si>
  <si>
    <t>INGOLE YASH RANJIT</t>
  </si>
  <si>
    <t>JADHAV RAHUL POPATRAO</t>
  </si>
  <si>
    <t>JAGRUTI SANTOSH MORE</t>
  </si>
  <si>
    <t>JAGTAP KSHITIJ KIRAN</t>
  </si>
  <si>
    <t>KADAM MITHILESH GIRISH</t>
  </si>
  <si>
    <t>KASAR OMKAR ARUN</t>
  </si>
  <si>
    <t>KAWANE SAMARTH BALASAHEB</t>
  </si>
  <si>
    <t>KAWTIKWAR VAISHNAVI SATISH</t>
  </si>
  <si>
    <t>KECHE ANIMESH MANISH</t>
  </si>
  <si>
    <t>KODRE AYUSH VIJAY</t>
  </si>
  <si>
    <t>KUMBHAR ANUSHKA ABASAHEB</t>
  </si>
  <si>
    <t>MALI POURNIMA PRASHANT</t>
  </si>
  <si>
    <t>MANE AVADHUT VASANT</t>
  </si>
  <si>
    <t>MORE SRUSHTI SANTOSH</t>
  </si>
  <si>
    <t>PADOL GAURAV ASHOK</t>
  </si>
  <si>
    <t>PATEL KALYANI PRADIP</t>
  </si>
  <si>
    <t>PATHAN AAMER KHAN RAIS KHAN</t>
  </si>
  <si>
    <t>PATIL KUNAL RAMESH</t>
  </si>
  <si>
    <t>POHANERKAR ONKAR KIRANRAO</t>
  </si>
  <si>
    <t>PRAJWAL CHANDRAKANT KONDHALKAR</t>
  </si>
  <si>
    <t>PRATHAM PRADEEP DAHATONDE</t>
  </si>
  <si>
    <t>PUJARI KRUNALI SHYAMSUNDAR</t>
  </si>
  <si>
    <t>SHAIKH SAHIL CHAND</t>
  </si>
  <si>
    <t>SHINDE ADITYA SHAHAJI</t>
  </si>
  <si>
    <t>SHINDE PRANAV KALURAM</t>
  </si>
  <si>
    <t>TAKALE SHRAVANI CHITTARANJAN</t>
  </si>
  <si>
    <t>VAISHNAVI SIDRAM SHINDE</t>
  </si>
  <si>
    <t>VARPE NIKITA NAYAN</t>
  </si>
  <si>
    <t>WAKCHAURE PRASAD VILAS</t>
  </si>
  <si>
    <t>WALAKE SHREYAS SANTOSH</t>
  </si>
  <si>
    <t>WANKHADE RAHILA SADANAND</t>
  </si>
  <si>
    <t>POOJA BABASAHEB KAVHARE</t>
  </si>
  <si>
    <t>TIKORE NEHA PINTU</t>
  </si>
  <si>
    <t>NIKITA BHUGURAH BORADE</t>
  </si>
  <si>
    <t>SUPRIYA SUKADEV</t>
  </si>
  <si>
    <t>SANIKA SATISH</t>
  </si>
  <si>
    <t>SHRADDHA JAGTAP</t>
  </si>
  <si>
    <t>SHITAL KAPARE</t>
  </si>
  <si>
    <t>RUSHIKESH KOLTE</t>
  </si>
  <si>
    <t>SHREYAS PANPATIL</t>
  </si>
  <si>
    <t>PRANAV PRAVIN PATIL</t>
  </si>
  <si>
    <t>Total Students = 67</t>
  </si>
  <si>
    <t>AVG</t>
  </si>
  <si>
    <t>Total Y</t>
  </si>
  <si>
    <t>Attainment</t>
  </si>
  <si>
    <t>Final CO1  Attainment</t>
  </si>
  <si>
    <t>Final CO2 Attainment</t>
  </si>
  <si>
    <t>Final CO3 Attainment</t>
  </si>
  <si>
    <t>Final CO4 Attainment</t>
  </si>
  <si>
    <t>Final CO5 Attainment</t>
  </si>
  <si>
    <t>Final CO6 Attainment</t>
  </si>
  <si>
    <t>CO1  Attainment-91</t>
  </si>
  <si>
    <t>CO2  Attainment-87</t>
  </si>
  <si>
    <t>CO3  Attainment-71.44</t>
  </si>
  <si>
    <t>CO4  Attainment-81.39</t>
  </si>
  <si>
    <t>CO5 Attainment-79.90</t>
  </si>
  <si>
    <t>CO6 Attainment-89.42</t>
  </si>
  <si>
    <t>Level</t>
  </si>
  <si>
    <t>CO 1</t>
  </si>
  <si>
    <t>CO 2</t>
  </si>
  <si>
    <t>CO 3</t>
  </si>
  <si>
    <t>CO 4</t>
  </si>
  <si>
    <t>CO 5</t>
  </si>
  <si>
    <t>CO 6</t>
  </si>
  <si>
    <t>Basket</t>
  </si>
  <si>
    <t>&gt;=65</t>
  </si>
  <si>
    <t>&gt;=55</t>
  </si>
  <si>
    <t>&gt;=45</t>
  </si>
  <si>
    <t>Name of Student</t>
  </si>
  <si>
    <t>SPPU INSEM</t>
  </si>
  <si>
    <t>SPPU ENDSEM</t>
  </si>
  <si>
    <t>Theroy(100)</t>
  </si>
  <si>
    <t>Course / Subject</t>
  </si>
  <si>
    <t>Course code</t>
  </si>
  <si>
    <t>Students securing equal to or more than Average Marks</t>
  </si>
  <si>
    <t>Number of students appearing for exam</t>
  </si>
  <si>
    <t>% of Students securing Average Marks</t>
  </si>
  <si>
    <t>basket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</si>
  <si>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</si>
  <si>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</si>
  <si>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</si>
  <si>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</si>
  <si>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</si>
  <si>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</si>
  <si>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</si>
  <si>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</si>
  <si>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</si>
  <si>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</si>
  <si>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</si>
  <si>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</si>
  <si>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</si>
  <si>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</si>
  <si>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PSO3</t>
  </si>
  <si>
    <t>SPOS</t>
  </si>
  <si>
    <t>M</t>
  </si>
  <si>
    <t>A</t>
  </si>
  <si>
    <t>-</t>
  </si>
  <si>
    <t>PO % Att</t>
  </si>
  <si>
    <t>PO - PSO Attainment for External SPPU Assesment</t>
  </si>
  <si>
    <t>PO/PSO</t>
  </si>
  <si>
    <t>% Attainment by Direct-Internal Assessment</t>
  </si>
  <si>
    <t xml:space="preserve"> </t>
  </si>
  <si>
    <t xml:space="preserve">Count of students securing &gt;= Avg </t>
  </si>
  <si>
    <t xml:space="preserve">Sub </t>
  </si>
  <si>
    <t>CO-PO-PSO Mapping after Content Beyond Syllabus</t>
  </si>
  <si>
    <t>COURSE MAPPING OF C202 OF SEMESTER-I ACADEMIC YEAR 2016-17 WITH DIFFERENT POs AND PSOs</t>
  </si>
  <si>
    <t>YEAR</t>
  </si>
  <si>
    <t>COURSE/ SUBJECT</t>
  </si>
  <si>
    <t>STAFF INITIALS</t>
  </si>
  <si>
    <t>COURSE CODE</t>
  </si>
  <si>
    <t>COURSE OUTCOMES</t>
  </si>
  <si>
    <t>TE</t>
  </si>
  <si>
    <t>SGS</t>
  </si>
  <si>
    <t>CO1</t>
  </si>
  <si>
    <t>CO Internal Attainment</t>
  </si>
  <si>
    <t>CO External Attainment</t>
  </si>
  <si>
    <t>COURSE NAME</t>
  </si>
  <si>
    <t>Internal</t>
  </si>
  <si>
    <t>External</t>
  </si>
  <si>
    <t>Attainment Level</t>
  </si>
  <si>
    <t>Actual % of Avg internal CO Att</t>
  </si>
  <si>
    <t>weight</t>
  </si>
  <si>
    <t>PO / PSO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</si>
</sst>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45" x14ac:knownFonts="1">
    <font>
      <color theme="1"/>
      <family val="2"/>
      <scheme val="minor"/>
      <sz val="11"/>
      <name val="Calibri"/>
    </font>
    <font>
      <color theme="1"/>
      <sz val="11"/>
      <name val="Calibri"/>
    </font>
    <font>
      <b/>
      <color theme="1"/>
      <sz val="14"/>
      <name val="Cambria"/>
    </font>
    <font>
      <color rgb="FF000000"/>
      <scheme val="minor"/>
      <sz val="11"/>
      <name val="Calibri"/>
    </font>
    <font>
      <color theme="1"/>
      <sz val="14"/>
      <name val="Cambria"/>
    </font>
    <font>
      <color rgb="FF000000"/>
      <sz val="11"/>
      <name val="Cambria"/>
    </font>
    <font>
      <b/>
      <color theme="1"/>
      <sz val="11"/>
      <name val="Cambria"/>
    </font>
    <font>
      <color theme="1"/>
      <sz val="11"/>
      <name val="Cambria"/>
    </font>
    <font>
      <sz val="11"/>
      <name val="Calibri"/>
    </font>
    <font>
      <color theme="1"/>
      <sz val="10"/>
      <name val="Cambria"/>
    </font>
    <font>
      <color rgb="FF000000"/>
      <sz val="14"/>
      <name val="Calibri"/>
    </font>
    <font>
      <color theme="1"/>
      <sz val="14"/>
      <name val="Calibri"/>
    </font>
    <font>
      <color rgb="FF000000"/>
      <sz val="11"/>
      <name val="Calibri"/>
    </font>
    <font>
      <b/>
      <color rgb="FF000000"/>
      <sz val="18"/>
      <name val="Arial Black"/>
    </font>
    <font>
      <color rgb="FF000000"/>
      <sz val="14"/>
      <name val="Arial Black"/>
    </font>
    <font>
      <color rgb="FF000000"/>
      <sz val="18"/>
      <name val="Arial Black"/>
    </font>
    <font>
      <b/>
      <color theme="1"/>
      <sz val="14"/>
      <name val="Calibri"/>
    </font>
    <font>
      <b/>
      <color rgb="FF000000"/>
      <sz val="14"/>
      <name val="Calibri"/>
    </font>
    <font>
      <color rgb="FF000000"/>
      <sz val="8"/>
      <name val="Calibri"/>
    </font>
    <font>
      <color rgb="FF000000"/>
      <sz val="9"/>
      <name val="Calibri"/>
    </font>
    <font>
      <b/>
      <color theme="1"/>
      <sz val="9"/>
      <name val="Times New Roman"/>
    </font>
    <font>
      <color theme="1"/>
      <sz val="9"/>
      <name val="Times New Roman"/>
    </font>
    <font>
      <b/>
      <color theme="1"/>
      <sz val="12"/>
      <name val="Cambria"/>
    </font>
    <font>
      <color theme="1"/>
      <sz val="9"/>
      <name val="Calibri"/>
    </font>
    <font>
      <b/>
      <color rgb="FF000000"/>
      <sz val="12"/>
      <name val="Cambria"/>
    </font>
    <font>
      <b/>
      <color theme="1"/>
      <sz val="12"/>
      <name val="Arial"/>
    </font>
    <font>
      <color rgb="FFFF0000"/>
      <sz val="9"/>
      <name val="Calibri"/>
    </font>
    <font>
      <color theme="1"/>
      <scheme val="minor"/>
      <sz val="11"/>
      <name val="Calibri"/>
    </font>
    <font>
      <color rgb="FFFF0000"/>
      <sz val="11"/>
      <name val="Calibri"/>
    </font>
    <font>
      <b/>
      <color theme="1"/>
      <sz val="10"/>
      <name val="Times New Roman"/>
    </font>
    <font>
      <color rgb="FF000000"/>
      <sz val="12"/>
      <name val="Calibri"/>
    </font>
    <font>
      <color theme="1"/>
      <sz val="11"/>
      <name val="Arial"/>
    </font>
    <font>
      <color theme="1"/>
      <sz val="12"/>
      <name val="Calibri"/>
    </font>
    <font>
      <color theme="0"/>
      <sz val="11"/>
      <name val="Calibri"/>
    </font>
    <font>
      <color rgb="FF000000"/>
      <sz val="11"/>
      <name val="Arial"/>
    </font>
    <font>
      <color rgb="FF000000"/>
      <sz val="10"/>
      <name val="Arial"/>
    </font>
    <font>
      <color rgb="FF000000"/>
      <sz val="9"/>
      <name val="Arial"/>
    </font>
    <font>
      <b/>
      <color rgb="FF000000"/>
      <sz val="11"/>
      <name val="Times New Roman"/>
    </font>
    <font>
      <color rgb="FF000000"/>
      <sz val="26"/>
      <name val="Calibri"/>
    </font>
    <font>
      <color theme="0"/>
      <sz val="12"/>
      <name val="Calibri"/>
    </font>
    <font>
      <b/>
      <color rgb="FF000000"/>
      <sz val="12"/>
      <name val="Calibri"/>
    </font>
    <font>
      <color theme="1"/>
      <sz val="22"/>
      <name val="Calibri"/>
    </font>
    <font>
      <color theme="1"/>
      <sz val="12"/>
      <name val="Times New Roman"/>
    </font>
    <font>
      <color rgb="FF000000"/>
      <sz val="12"/>
      <name val="Times New Roman"/>
    </font>
    <font>
      <color theme="1"/>
      <sz val="11"/>
      <name val="Times New Roman"/>
    </font>
  </fonts>
  <fills count="18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99CCFF"/>
        <bgColor rgb="FF99CCFF"/>
      </patternFill>
    </fill>
    <fill>
      <patternFill patternType="solid">
        <fgColor rgb="FFFABF8F"/>
        <bgColor rgb="FFFABF8F"/>
      </patternFill>
    </fill>
    <fill>
      <patternFill patternType="solid">
        <fgColor rgb="FFE36C09"/>
        <bgColor rgb="FFE36C0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FFCC00"/>
        <bgColor rgb="FFFFCC00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FF6600"/>
        <bgColor rgb="FFFF6600"/>
      </patternFill>
    </fill>
    <fill>
      <patternFill patternType="solid">
        <fgColor rgb="FFB2A1C7"/>
        <bgColor rgb="FFB2A1C7"/>
      </patternFill>
    </fill>
    <fill>
      <patternFill patternType="solid">
        <fgColor rgb="FF33CCCC"/>
        <bgColor rgb="FF33CCCC"/>
      </patternFill>
    </fill>
    <fill>
      <patternFill patternType="solid">
        <fgColor rgb="FFCCFFFF"/>
        <bgColor rgb="FFCCFFFF"/>
      </patternFill>
    </fill>
    <fill>
      <patternFill patternType="solid">
        <fgColor theme="9"/>
        <bgColor theme="9"/>
      </patternFill>
    </fill>
    <fill>
      <patternFill patternType="solid">
        <fgColor rgb="FFFFCC99"/>
        <bgColor rgb="FFFFCC99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7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wrapText="1"/>
    </xf>
    <xf numFmtId="0" fontId="3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0" borderId="3" xfId="0" applyFont="1" applyBorder="1"/>
    <xf numFmtId="0" fontId="8" fillId="0" borderId="4" xfId="0" applyFont="1" applyBorder="1"/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wrapText="1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/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7" fillId="0" borderId="0" xfId="0" applyFont="1"/>
    <xf numFmtId="0" fontId="7" fillId="3" borderId="2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wrapText="1"/>
    </xf>
    <xf numFmtId="0" fontId="7" fillId="3" borderId="1" xfId="0" applyFont="1" applyFill="1" applyBorder="1"/>
    <xf numFmtId="0" fontId="7" fillId="0" borderId="4" xfId="0" applyFont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horizontal="center"/>
    </xf>
    <xf numFmtId="0" fontId="8" fillId="0" borderId="7" xfId="0" applyFont="1" applyBorder="1"/>
    <xf numFmtId="0" fontId="2" fillId="0" borderId="7" xfId="0" applyFont="1" applyBorder="1"/>
    <xf numFmtId="0" fontId="10" fillId="0" borderId="8" xfId="0" applyFont="1" applyBorder="1" applyAlignment="1">
      <alignment horizontal="left" vertical="top" wrapText="1" readingOrder="1"/>
    </xf>
    <xf numFmtId="0" fontId="10" fillId="0" borderId="9" xfId="0" applyFont="1" applyBorder="1" applyAlignment="1">
      <alignment horizontal="left" vertical="top" wrapText="1" readingOrder="1"/>
    </xf>
    <xf numFmtId="0" fontId="10" fillId="0" borderId="5" xfId="0" applyFont="1" applyBorder="1" applyAlignment="1">
      <alignment horizontal="left" vertical="top" wrapText="1" readingOrder="1"/>
    </xf>
    <xf numFmtId="0" fontId="10" fillId="0" borderId="1" xfId="0" applyFont="1" applyBorder="1" applyAlignment="1">
      <alignment horizontal="left" vertical="top" wrapText="1" readingOrder="1"/>
    </xf>
    <xf numFmtId="0" fontId="10" fillId="0" borderId="10" xfId="0" applyFont="1" applyBorder="1" applyAlignment="1">
      <alignment horizontal="center" vertical="center" wrapText="1" readingOrder="1"/>
    </xf>
    <xf numFmtId="0" fontId="8" fillId="0" borderId="11" xfId="0" applyFont="1" applyBorder="1"/>
    <xf numFmtId="0" fontId="10" fillId="0" borderId="11" xfId="0" applyFont="1" applyBorder="1" applyAlignment="1">
      <alignment horizontal="left" vertical="top" wrapText="1" readingOrder="1"/>
    </xf>
    <xf numFmtId="0" fontId="10" fillId="0" borderId="1" xfId="0" applyFont="1" applyBorder="1" applyAlignment="1">
      <alignment horizontal="left" vertical="top" readingOrder="1"/>
    </xf>
    <xf numFmtId="0" fontId="1" fillId="0" borderId="11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center" vertical="top" wrapText="1" readingOrder="1"/>
    </xf>
    <xf numFmtId="0" fontId="10" fillId="0" borderId="12" xfId="0" applyFont="1" applyBorder="1" applyAlignment="1">
      <alignment horizontal="center" vertical="center" wrapText="1" readingOrder="1"/>
    </xf>
    <xf numFmtId="0" fontId="8" fillId="0" borderId="13" xfId="0" applyFont="1" applyBorder="1"/>
    <xf numFmtId="0" fontId="10" fillId="0" borderId="5" xfId="0" applyFont="1" applyBorder="1" applyAlignment="1">
      <alignment horizontal="center" vertical="center" wrapText="1" readingOrder="1"/>
    </xf>
    <xf numFmtId="0" fontId="1" fillId="0" borderId="5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center" vertical="center"/>
    </xf>
    <xf numFmtId="0" fontId="1" fillId="0" borderId="11" xfId="0" applyFont="1" applyBorder="1"/>
    <xf numFmtId="0" fontId="8" fillId="0" borderId="14" xfId="0" applyFont="1" applyBorder="1"/>
    <xf numFmtId="0" fontId="1" fillId="0" borderId="6" xfId="0" applyFont="1" applyBorder="1"/>
    <xf numFmtId="0" fontId="12" fillId="0" borderId="0" xfId="0" applyFont="1"/>
    <xf numFmtId="0" fontId="13" fillId="7" borderId="15" xfId="0" applyFont="1" applyFill="1" applyBorder="1"/>
    <xf numFmtId="0" fontId="14" fillId="7" borderId="16" xfId="0" applyFont="1" applyFill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8" fillId="0" borderId="17" xfId="0" applyFont="1" applyBorder="1"/>
    <xf numFmtId="0" fontId="12" fillId="0" borderId="11" xfId="0" applyFont="1" applyBorder="1" applyAlignment="1">
      <alignment horizontal="center"/>
    </xf>
    <xf numFmtId="0" fontId="17" fillId="8" borderId="4" xfId="0" applyFont="1" applyFill="1" applyBorder="1" applyAlignment="1">
      <alignment horizontal="center" wrapText="1"/>
    </xf>
    <xf numFmtId="0" fontId="18" fillId="0" borderId="0" xfId="0" applyFont="1"/>
    <xf numFmtId="0" fontId="17" fillId="8" borderId="3" xfId="0" applyFont="1" applyFill="1" applyBorder="1" applyAlignment="1">
      <alignment horizontal="center" wrapText="1"/>
    </xf>
    <xf numFmtId="0" fontId="17" fillId="8" borderId="2" xfId="0" applyFont="1" applyFill="1" applyBorder="1" applyAlignment="1">
      <alignment horizontal="center" wrapText="1"/>
    </xf>
    <xf numFmtId="0" fontId="19" fillId="0" borderId="11" xfId="0" applyFont="1" applyBorder="1" applyAlignment="1">
      <alignment horizontal="center"/>
    </xf>
    <xf numFmtId="0" fontId="20" fillId="9" borderId="18" xfId="0" applyFont="1" applyFill="1" applyBorder="1" applyAlignment="1">
      <alignment horizontal="center"/>
    </xf>
    <xf numFmtId="0" fontId="20" fillId="9" borderId="2" xfId="0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 wrapText="1"/>
    </xf>
    <xf numFmtId="0" fontId="8" fillId="0" borderId="19" xfId="0" applyFont="1" applyBorder="1"/>
    <xf numFmtId="0" fontId="8" fillId="0" borderId="20" xfId="0" applyFont="1" applyBorder="1"/>
    <xf numFmtId="0" fontId="20" fillId="9" borderId="21" xfId="0" applyFont="1" applyFill="1" applyBorder="1" applyAlignment="1">
      <alignment horizontal="center" vertical="center" wrapText="1"/>
    </xf>
    <xf numFmtId="0" fontId="8" fillId="0" borderId="10" xfId="0" applyFont="1" applyBorder="1"/>
    <xf numFmtId="0" fontId="20" fillId="9" borderId="2" xfId="0" applyFont="1" applyFill="1" applyBorder="1" applyAlignment="1">
      <alignment horizontal="center" vertical="center" wrapText="1"/>
    </xf>
    <xf numFmtId="0" fontId="20" fillId="9" borderId="10" xfId="0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20" fillId="9" borderId="22" xfId="0" applyFont="1" applyFill="1" applyBorder="1" applyAlignment="1">
      <alignment horizontal="center" vertical="center"/>
    </xf>
    <xf numFmtId="0" fontId="20" fillId="9" borderId="12" xfId="0" applyFont="1" applyFill="1" applyBorder="1" applyAlignment="1">
      <alignment horizontal="center" vertical="center"/>
    </xf>
    <xf numFmtId="0" fontId="20" fillId="9" borderId="5" xfId="0" applyFont="1" applyFill="1" applyBorder="1" applyAlignment="1">
      <alignment horizontal="center" vertical="center"/>
    </xf>
    <xf numFmtId="0" fontId="20" fillId="9" borderId="18" xfId="0" applyFont="1" applyFill="1" applyBorder="1" applyAlignment="1">
      <alignment horizontal="center" vertical="center" textRotation="90"/>
    </xf>
    <xf numFmtId="0" fontId="20" fillId="9" borderId="5" xfId="0" applyFont="1" applyFill="1" applyBorder="1" applyAlignment="1">
      <alignment horizontal="center" vertical="center" wrapText="1" textRotation="90"/>
    </xf>
    <xf numFmtId="0" fontId="20" fillId="9" borderId="5" xfId="0" applyFont="1" applyFill="1" applyBorder="1" applyAlignment="1">
      <alignment horizontal="center" vertical="center" textRotation="90"/>
    </xf>
    <xf numFmtId="0" fontId="20" fillId="9" borderId="5" xfId="0" applyFont="1" applyFill="1" applyBorder="1" applyAlignment="1">
      <alignment horizontal="center" vertical="center" wrapText="1"/>
    </xf>
    <xf numFmtId="0" fontId="20" fillId="9" borderId="5" xfId="0" applyFont="1" applyFill="1" applyBorder="1" applyAlignment="1">
      <alignment vertical="center" wrapText="1" textRotation="90"/>
    </xf>
    <xf numFmtId="0" fontId="20" fillId="9" borderId="12" xfId="0" applyFont="1" applyFill="1" applyBorder="1" applyAlignment="1">
      <alignment horizontal="center" vertical="center" textRotation="90"/>
    </xf>
    <xf numFmtId="0" fontId="20" fillId="9" borderId="1" xfId="0" applyFont="1" applyFill="1" applyBorder="1" applyAlignment="1">
      <alignment horizontal="center" vertical="center" wrapText="1"/>
    </xf>
    <xf numFmtId="0" fontId="20" fillId="9" borderId="23" xfId="0" applyFont="1" applyFill="1" applyBorder="1" applyAlignment="1">
      <alignment horizontal="center" vertical="center" textRotation="90"/>
    </xf>
    <xf numFmtId="0" fontId="20" fillId="9" borderId="24" xfId="0" applyFont="1" applyFill="1" applyBorder="1" applyAlignment="1">
      <alignment vertical="center" textRotation="90"/>
    </xf>
    <xf numFmtId="2" fontId="20" fillId="9" borderId="24" xfId="0" applyNumberFormat="1" applyFont="1" applyFill="1" applyBorder="1" applyAlignment="1">
      <alignment horizontal="center" vertical="center" textRotation="90"/>
    </xf>
    <xf numFmtId="0" fontId="20" fillId="9" borderId="24" xfId="0" applyFont="1" applyFill="1" applyBorder="1" applyAlignment="1">
      <alignment horizontal="center" vertical="center" textRotation="90"/>
    </xf>
    <xf numFmtId="0" fontId="20" fillId="9" borderId="6" xfId="0" applyFont="1" applyFill="1" applyBorder="1" applyAlignment="1">
      <alignment horizontal="center" vertical="center" wrapText="1"/>
    </xf>
    <xf numFmtId="0" fontId="20" fillId="9" borderId="11" xfId="0" applyFont="1" applyFill="1" applyBorder="1" applyAlignment="1">
      <alignment horizontal="center" vertical="center" textRotation="90"/>
    </xf>
    <xf numFmtId="0" fontId="20" fillId="9" borderId="6" xfId="0" applyFont="1" applyFill="1" applyBorder="1" applyAlignment="1">
      <alignment vertical="center" wrapText="1"/>
    </xf>
    <xf numFmtId="0" fontId="20" fillId="9" borderId="11" xfId="0" applyFont="1" applyFill="1" applyBorder="1" applyAlignment="1">
      <alignment horizontal="center" vertical="center" wrapText="1" textRotation="90"/>
    </xf>
    <xf numFmtId="0" fontId="20" fillId="9" borderId="11" xfId="0" applyFont="1" applyFill="1" applyBorder="1" applyAlignment="1">
      <alignment vertical="center" textRotation="90"/>
    </xf>
    <xf numFmtId="2" fontId="20" fillId="9" borderId="11" xfId="0" applyNumberFormat="1" applyFont="1" applyFill="1" applyBorder="1" applyAlignment="1">
      <alignment horizontal="center" vertical="center" textRotation="90"/>
    </xf>
    <xf numFmtId="0" fontId="20" fillId="9" borderId="25" xfId="0" applyFont="1" applyFill="1" applyBorder="1" applyAlignment="1">
      <alignment horizontal="center" vertical="center" textRotation="90"/>
    </xf>
    <xf numFmtId="0" fontId="20" fillId="9" borderId="22" xfId="0" applyFont="1" applyFill="1" applyBorder="1" applyAlignment="1">
      <alignment horizontal="center"/>
    </xf>
    <xf numFmtId="0" fontId="8" fillId="0" borderId="22" xfId="0" applyFont="1" applyBorder="1"/>
    <xf numFmtId="0" fontId="20" fillId="9" borderId="5" xfId="0" applyFont="1" applyFill="1" applyBorder="1" applyAlignment="1">
      <alignment horizontal="center" wrapText="1"/>
    </xf>
    <xf numFmtId="0" fontId="8" fillId="0" borderId="0" xfId="0" applyFont="1"/>
    <xf numFmtId="0" fontId="8" fillId="0" borderId="26" xfId="0" applyFont="1" applyBorder="1"/>
    <xf numFmtId="0" fontId="20" fillId="9" borderId="22" xfId="0" applyFont="1" applyFill="1" applyBorder="1" applyAlignment="1">
      <alignment horizontal="center" wrapText="1"/>
    </xf>
    <xf numFmtId="0" fontId="20" fillId="9" borderId="18" xfId="0" applyFont="1" applyFill="1" applyBorder="1" applyAlignment="1">
      <alignment horizontal="center" wrapText="1"/>
    </xf>
    <xf numFmtId="0" fontId="19" fillId="0" borderId="6" xfId="0" applyFont="1" applyBorder="1" applyAlignment="1">
      <alignment horizontal="center"/>
    </xf>
    <xf numFmtId="0" fontId="20" fillId="9" borderId="27" xfId="0" applyFont="1" applyFill="1" applyBorder="1" applyAlignment="1">
      <alignment horizontal="center" wrapText="1"/>
    </xf>
    <xf numFmtId="0" fontId="8" fillId="0" borderId="28" xfId="0" applyFont="1" applyBorder="1"/>
    <xf numFmtId="0" fontId="8" fillId="0" borderId="29" xfId="0" applyFont="1" applyBorder="1"/>
    <xf numFmtId="0" fontId="8" fillId="0" borderId="30" xfId="0" applyFont="1" applyBorder="1"/>
    <xf numFmtId="0" fontId="8" fillId="0" borderId="31" xfId="0" applyFont="1" applyBorder="1"/>
    <xf numFmtId="0" fontId="19" fillId="0" borderId="1" xfId="0" applyFont="1" applyBorder="1" applyAlignment="1">
      <alignment horizontal="center"/>
    </xf>
    <xf numFmtId="0" fontId="21" fillId="7" borderId="1" xfId="0" applyFont="1" applyFill="1" applyBorder="1" applyAlignment="1">
      <alignment horizontal="center"/>
    </xf>
    <xf numFmtId="0" fontId="21" fillId="0" borderId="1" xfId="0" applyFont="1" applyBorder="1"/>
    <xf numFmtId="0" fontId="22" fillId="7" borderId="1" xfId="0" applyFont="1" applyFill="1" applyBorder="1" applyAlignment="1">
      <alignment horizontal="center"/>
    </xf>
    <xf numFmtId="0" fontId="23" fillId="10" borderId="1" xfId="0" applyFont="1" applyFill="1" applyBorder="1" applyAlignment="1">
      <alignment horizontal="right"/>
    </xf>
    <xf numFmtId="0" fontId="12" fillId="0" borderId="1" xfId="0" applyFont="1" applyBorder="1" applyAlignment="1">
      <alignment horizontal="right"/>
    </xf>
    <xf numFmtId="0" fontId="19" fillId="0" borderId="1" xfId="0" applyFont="1" applyBorder="1"/>
    <xf numFmtId="2" fontId="23" fillId="10" borderId="1" xfId="0" applyNumberFormat="1" applyFont="1" applyFill="1" applyBorder="1" applyAlignment="1">
      <alignment horizontal="right"/>
    </xf>
    <xf numFmtId="0" fontId="24" fillId="7" borderId="1" xfId="0" applyFont="1" applyFill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23" fillId="10" borderId="1" xfId="0" applyFont="1" applyFill="1" applyBorder="1"/>
    <xf numFmtId="0" fontId="12" fillId="0" borderId="1" xfId="0" applyFont="1" applyBorder="1" applyAlignment="1">
      <alignment horizontal="center"/>
    </xf>
    <xf numFmtId="0" fontId="21" fillId="7" borderId="3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19" fillId="7" borderId="1" xfId="0" applyFont="1" applyFill="1" applyBorder="1"/>
    <xf numFmtId="0" fontId="22" fillId="0" borderId="1" xfId="0" applyFont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25" fillId="7" borderId="1" xfId="0" applyFont="1" applyFill="1" applyBorder="1" applyAlignment="1">
      <alignment horizontal="center"/>
    </xf>
    <xf numFmtId="0" fontId="19" fillId="10" borderId="1" xfId="0" applyFont="1" applyFill="1" applyBorder="1" applyAlignment="1">
      <alignment vertical="center"/>
    </xf>
    <xf numFmtId="0" fontId="19" fillId="10" borderId="6" xfId="0" applyFont="1" applyFill="1" applyBorder="1" applyAlignment="1">
      <alignment vertical="center"/>
    </xf>
    <xf numFmtId="0" fontId="19" fillId="6" borderId="11" xfId="0" applyFont="1" applyFill="1" applyBorder="1" applyAlignment="1">
      <alignment horizontal="center" vertical="center" wrapText="1"/>
    </xf>
    <xf numFmtId="0" fontId="23" fillId="6" borderId="11" xfId="0" applyFont="1" applyFill="1" applyBorder="1" applyAlignment="1">
      <alignment horizontal="center" wrapText="1"/>
    </xf>
    <xf numFmtId="0" fontId="12" fillId="0" borderId="0" xfId="0" applyFont="1" applyAlignment="1">
      <alignment horizontal="right"/>
    </xf>
    <xf numFmtId="0" fontId="19" fillId="6" borderId="0" xfId="0" applyFont="1" applyFill="1" applyAlignment="1">
      <alignment horizontal="center" vertical="center" wrapText="1"/>
    </xf>
    <xf numFmtId="0" fontId="19" fillId="6" borderId="13" xfId="0" applyFont="1" applyFill="1" applyBorder="1" applyAlignment="1">
      <alignment horizontal="center" vertical="center" wrapText="1"/>
    </xf>
    <xf numFmtId="0" fontId="23" fillId="6" borderId="13" xfId="0" applyFont="1" applyFill="1" applyBorder="1" applyAlignment="1">
      <alignment horizontal="center" wrapText="1"/>
    </xf>
    <xf numFmtId="0" fontId="19" fillId="6" borderId="22" xfId="0" applyFont="1" applyFill="1" applyBorder="1" applyAlignment="1">
      <alignment horizontal="center" vertical="center" wrapText="1"/>
    </xf>
    <xf numFmtId="0" fontId="23" fillId="6" borderId="0" xfId="0" applyFont="1" applyFill="1" applyAlignment="1">
      <alignment horizontal="center" wrapText="1"/>
    </xf>
    <xf numFmtId="0" fontId="23" fillId="6" borderId="6" xfId="0" applyFont="1" applyFill="1" applyBorder="1" applyAlignment="1">
      <alignment horizontal="center" wrapText="1"/>
    </xf>
    <xf numFmtId="0" fontId="19" fillId="0" borderId="0" xfId="0" applyFont="1"/>
    <xf numFmtId="0" fontId="19" fillId="6" borderId="6" xfId="0" applyFont="1" applyFill="1" applyBorder="1" applyAlignment="1">
      <alignment horizontal="center" vertical="center" wrapText="1"/>
    </xf>
    <xf numFmtId="0" fontId="19" fillId="6" borderId="30" xfId="0" applyFont="1" applyFill="1" applyBorder="1" applyAlignment="1">
      <alignment horizontal="center" vertical="center" wrapText="1"/>
    </xf>
    <xf numFmtId="0" fontId="19" fillId="6" borderId="14" xfId="0" applyFont="1" applyFill="1" applyBorder="1" applyAlignment="1">
      <alignment horizontal="center" vertical="center" wrapText="1"/>
    </xf>
    <xf numFmtId="0" fontId="19" fillId="6" borderId="29" xfId="0" applyFont="1" applyFill="1" applyBorder="1" applyAlignment="1">
      <alignment horizontal="center" vertical="center" wrapText="1"/>
    </xf>
    <xf numFmtId="0" fontId="19" fillId="10" borderId="0" xfId="0" applyFont="1" applyFill="1" applyAlignment="1">
      <alignment vertical="center"/>
    </xf>
    <xf numFmtId="164" fontId="19" fillId="6" borderId="1" xfId="0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6" borderId="4" xfId="0" applyFont="1" applyFill="1" applyBorder="1" applyAlignment="1">
      <alignment horizontal="center" vertical="center" wrapText="1"/>
    </xf>
    <xf numFmtId="2" fontId="19" fillId="6" borderId="2" xfId="0" applyNumberFormat="1" applyFont="1" applyFill="1" applyBorder="1" applyAlignment="1">
      <alignment horizontal="center" vertical="center" wrapText="1"/>
    </xf>
    <xf numFmtId="1" fontId="19" fillId="6" borderId="1" xfId="0" applyNumberFormat="1" applyFont="1" applyFill="1" applyBorder="1" applyAlignment="1">
      <alignment horizontal="center" vertical="center" wrapText="1"/>
    </xf>
    <xf numFmtId="164" fontId="19" fillId="6" borderId="3" xfId="0" applyNumberFormat="1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 wrapText="1"/>
    </xf>
    <xf numFmtId="2" fontId="19" fillId="6" borderId="1" xfId="0" applyNumberFormat="1" applyFont="1" applyFill="1" applyBorder="1" applyAlignment="1">
      <alignment horizontal="center" vertical="center" wrapText="1"/>
    </xf>
    <xf numFmtId="0" fontId="19" fillId="6" borderId="3" xfId="0" applyFont="1" applyFill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wrapText="1"/>
    </xf>
    <xf numFmtId="1" fontId="26" fillId="6" borderId="1" xfId="0" applyNumberFormat="1" applyFont="1" applyFill="1" applyBorder="1" applyAlignment="1">
      <alignment vertical="center"/>
    </xf>
    <xf numFmtId="0" fontId="26" fillId="6" borderId="2" xfId="0" applyFont="1" applyFill="1" applyBorder="1" applyAlignment="1">
      <alignment horizontal="center" wrapText="1"/>
    </xf>
    <xf numFmtId="2" fontId="23" fillId="6" borderId="16" xfId="0" applyNumberFormat="1" applyFont="1" applyFill="1" applyBorder="1" applyAlignment="1">
      <alignment horizontal="right"/>
    </xf>
    <xf numFmtId="0" fontId="19" fillId="6" borderId="1" xfId="0" applyFont="1" applyFill="1" applyBorder="1" applyAlignment="1">
      <alignment horizontal="center" vertical="center"/>
    </xf>
    <xf numFmtId="0" fontId="19" fillId="6" borderId="2" xfId="0" applyFont="1" applyFill="1" applyBorder="1" applyAlignment="1">
      <alignment horizontal="center" vertical="center" wrapText="1"/>
    </xf>
    <xf numFmtId="0" fontId="19" fillId="6" borderId="4" xfId="0" applyFont="1" applyFill="1" applyBorder="1" applyAlignment="1">
      <alignment horizontal="center" vertical="center"/>
    </xf>
    <xf numFmtId="0" fontId="19" fillId="6" borderId="3" xfId="0" applyFont="1" applyFill="1" applyBorder="1" applyAlignment="1">
      <alignment horizontal="center" vertical="center"/>
    </xf>
    <xf numFmtId="0" fontId="19" fillId="6" borderId="2" xfId="0" applyFont="1" applyFill="1" applyBorder="1" applyAlignment="1">
      <alignment horizontal="center" vertical="center"/>
    </xf>
    <xf numFmtId="0" fontId="19" fillId="6" borderId="2" xfId="0" applyFont="1" applyFill="1" applyBorder="1" applyAlignment="1">
      <alignment horizontal="center"/>
    </xf>
    <xf numFmtId="0" fontId="19" fillId="10" borderId="0" xfId="0" applyFont="1" applyFill="1" applyAlignment="1">
      <alignment horizontal="center" vertical="center" wrapText="1"/>
    </xf>
    <xf numFmtId="0" fontId="12" fillId="6" borderId="1" xfId="0" applyFont="1" applyFill="1" applyBorder="1"/>
    <xf numFmtId="0" fontId="12" fillId="6" borderId="1" xfId="0" applyFont="1" applyFill="1" applyBorder="1" applyAlignment="1">
      <alignment wrapText="1"/>
    </xf>
    <xf numFmtId="0" fontId="12" fillId="0" borderId="1" xfId="0" applyFont="1" applyBorder="1"/>
    <xf numFmtId="0" fontId="27" fillId="0" borderId="0" xfId="0" applyFont="1"/>
    <xf numFmtId="0" fontId="12" fillId="0" borderId="1" xfId="0" applyFont="1" applyBorder="1" applyAlignment="1">
      <alignment wrapText="1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8" fillId="6" borderId="30" xfId="0" applyFont="1" applyFill="1" applyBorder="1"/>
    <xf numFmtId="0" fontId="28" fillId="6" borderId="0" xfId="0" applyFont="1" applyFill="1" applyAlignment="1">
      <alignment horizontal="center"/>
    </xf>
    <xf numFmtId="0" fontId="20" fillId="0" borderId="5" xfId="0" applyFont="1" applyBorder="1"/>
    <xf numFmtId="0" fontId="20" fillId="0" borderId="12" xfId="0" applyFont="1" applyBorder="1"/>
    <xf numFmtId="0" fontId="20" fillId="0" borderId="1" xfId="0" applyFont="1" applyBorder="1" applyAlignment="1">
      <alignment horizontal="center" wrapText="1"/>
    </xf>
    <xf numFmtId="0" fontId="29" fillId="0" borderId="1" xfId="0" applyFont="1" applyBorder="1" applyAlignment="1">
      <alignment horizont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" fontId="30" fillId="9" borderId="4" xfId="0" applyNumberFormat="1" applyFont="1" applyFill="1" applyBorder="1" applyAlignment="1">
      <alignment horizontal="center" vertical="center" wrapText="1"/>
    </xf>
    <xf numFmtId="1" fontId="30" fillId="9" borderId="2" xfId="0" applyNumberFormat="1" applyFont="1" applyFill="1" applyBorder="1" applyAlignment="1">
      <alignment horizontal="center" vertical="center" wrapText="1"/>
    </xf>
    <xf numFmtId="1" fontId="30" fillId="9" borderId="0" xfId="0" applyNumberFormat="1" applyFont="1" applyFill="1" applyAlignment="1">
      <alignment horizontal="center" vertical="center" wrapText="1"/>
    </xf>
    <xf numFmtId="0" fontId="24" fillId="7" borderId="9" xfId="0" applyFont="1" applyFill="1" applyBorder="1" applyAlignment="1">
      <alignment horizontal="center" wrapText="1"/>
    </xf>
    <xf numFmtId="0" fontId="31" fillId="7" borderId="1" xfId="0" applyFont="1" applyFill="1" applyBorder="1" applyAlignment="1">
      <alignment horizontal="center"/>
    </xf>
    <xf numFmtId="0" fontId="1" fillId="9" borderId="3" xfId="0" applyFont="1" applyFill="1" applyBorder="1"/>
    <xf numFmtId="0" fontId="1" fillId="9" borderId="1" xfId="0" applyFont="1" applyFill="1" applyBorder="1"/>
    <xf numFmtId="2" fontId="1" fillId="9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/>
    <xf numFmtId="1" fontId="32" fillId="9" borderId="1" xfId="0" applyNumberFormat="1" applyFont="1" applyFill="1" applyBorder="1" applyAlignment="1">
      <alignment horizontal="center" wrapText="1"/>
    </xf>
    <xf numFmtId="1" fontId="32" fillId="9" borderId="3" xfId="0" applyNumberFormat="1" applyFont="1" applyFill="1" applyBorder="1" applyAlignment="1">
      <alignment horizontal="center" wrapText="1"/>
    </xf>
    <xf numFmtId="1" fontId="32" fillId="9" borderId="32" xfId="0" applyNumberFormat="1" applyFont="1" applyFill="1" applyBorder="1" applyAlignment="1">
      <alignment horizontal="center" wrapText="1"/>
    </xf>
    <xf numFmtId="0" fontId="24" fillId="7" borderId="33" xfId="0" applyFont="1" applyFill="1" applyBorder="1" applyAlignment="1">
      <alignment horizontal="center" wrapText="1"/>
    </xf>
    <xf numFmtId="2" fontId="12" fillId="6" borderId="1" xfId="0" applyNumberFormat="1" applyFont="1" applyFill="1" applyBorder="1"/>
    <xf numFmtId="0" fontId="12" fillId="12" borderId="0" xfId="0" applyFont="1" applyFill="1" applyAlignment="1">
      <alignment horizontal="right"/>
    </xf>
    <xf numFmtId="0" fontId="33" fillId="5" borderId="0" xfId="0" applyFont="1" applyFill="1" applyAlignment="1">
      <alignment horizontal="center"/>
    </xf>
    <xf numFmtId="0" fontId="1" fillId="9" borderId="1" xfId="0" applyFont="1" applyFill="1" applyBorder="1" applyAlignment="1">
      <alignment horizontal="center" wrapText="1"/>
    </xf>
    <xf numFmtId="0" fontId="12" fillId="13" borderId="1" xfId="0" applyFont="1" applyFill="1" applyBorder="1" applyAlignment="1">
      <alignment horizontal="center" vertical="center" wrapText="1" readingOrder="1"/>
    </xf>
    <xf numFmtId="0" fontId="34" fillId="7" borderId="1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 wrapText="1"/>
    </xf>
    <xf numFmtId="0" fontId="27" fillId="0" borderId="1" xfId="0" applyFont="1" applyBorder="1" applyAlignment="1">
      <alignment horizontal="center"/>
    </xf>
    <xf numFmtId="2" fontId="28" fillId="10" borderId="0" xfId="0" applyNumberFormat="1" applyFont="1" applyFill="1" applyAlignment="1">
      <alignment horizontal="center" vertical="center" readingOrder="1"/>
    </xf>
    <xf numFmtId="0" fontId="35" fillId="0" borderId="0" xfId="0" applyFont="1" applyAlignment="1">
      <alignment horizontal="center" wrapText="1"/>
    </xf>
    <xf numFmtId="0" fontId="12" fillId="6" borderId="5" xfId="0" applyFont="1" applyFill="1" applyBorder="1" applyAlignment="1">
      <alignment horizontal="center"/>
    </xf>
    <xf numFmtId="165" fontId="12" fillId="6" borderId="5" xfId="0" applyNumberFormat="1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36" fillId="0" borderId="0" xfId="0" applyFont="1" applyAlignment="1">
      <alignment horizontal="center" wrapText="1"/>
    </xf>
    <xf numFmtId="0" fontId="37" fillId="0" borderId="0" xfId="0" applyFont="1" applyAlignment="1">
      <alignment horizontal="center" wrapText="1"/>
    </xf>
    <xf numFmtId="0" fontId="28" fillId="6" borderId="0" xfId="0" applyFont="1" applyFill="1"/>
    <xf numFmtId="0" fontId="38" fillId="0" borderId="0" xfId="0" applyFont="1"/>
    <xf numFmtId="0" fontId="30" fillId="0" borderId="0" xfId="0" applyFont="1"/>
    <xf numFmtId="1" fontId="30" fillId="0" borderId="5" xfId="0" applyNumberFormat="1" applyFont="1" applyBorder="1" applyAlignment="1">
      <alignment horizontal="center" vertical="center"/>
    </xf>
    <xf numFmtId="1" fontId="39" fillId="5" borderId="2" xfId="0" applyNumberFormat="1" applyFont="1" applyFill="1" applyBorder="1" applyAlignment="1">
      <alignment horizontal="center" vertical="center"/>
    </xf>
    <xf numFmtId="1" fontId="12" fillId="0" borderId="12" xfId="0" applyNumberFormat="1" applyFont="1" applyBorder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0" fontId="40" fillId="0" borderId="2" xfId="0" applyFont="1" applyBorder="1" applyAlignment="1">
      <alignment horizontal="center"/>
    </xf>
    <xf numFmtId="0" fontId="32" fillId="9" borderId="5" xfId="0" applyFont="1" applyFill="1" applyBorder="1" applyAlignment="1">
      <alignment horizontal="center" vertical="center" wrapText="1"/>
    </xf>
    <xf numFmtId="0" fontId="32" fillId="9" borderId="5" xfId="0" applyFont="1" applyFill="1" applyBorder="1" applyAlignment="1">
      <alignment horizontal="center" wrapText="1"/>
    </xf>
    <xf numFmtId="0" fontId="32" fillId="9" borderId="1" xfId="0" applyFont="1" applyFill="1" applyBorder="1" applyAlignment="1">
      <alignment horizontal="center" vertical="center" wrapText="1"/>
    </xf>
    <xf numFmtId="1" fontId="32" fillId="9" borderId="1" xfId="0" applyNumberFormat="1" applyFont="1" applyFill="1" applyBorder="1" applyAlignment="1">
      <alignment horizontal="center" vertical="center" wrapText="1"/>
    </xf>
    <xf numFmtId="1" fontId="32" fillId="9" borderId="5" xfId="0" applyNumberFormat="1" applyFont="1" applyFill="1" applyBorder="1" applyAlignment="1">
      <alignment horizontal="center" vertical="center" wrapText="1"/>
    </xf>
    <xf numFmtId="0" fontId="41" fillId="9" borderId="5" xfId="0" applyFont="1" applyFill="1" applyBorder="1" applyAlignment="1">
      <alignment horizontal="center" vertical="center" wrapText="1"/>
    </xf>
    <xf numFmtId="0" fontId="32" fillId="9" borderId="2" xfId="0" applyFont="1" applyFill="1" applyBorder="1" applyAlignment="1">
      <alignment horizontal="center" vertical="center" wrapText="1"/>
    </xf>
    <xf numFmtId="0" fontId="42" fillId="14" borderId="3" xfId="0" applyFont="1" applyFill="1" applyBorder="1" applyAlignment="1">
      <alignment horizontal="center" wrapText="1"/>
    </xf>
    <xf numFmtId="0" fontId="43" fillId="14" borderId="1" xfId="0" applyFont="1" applyFill="1" applyBorder="1" applyAlignment="1">
      <alignment horizontal="center" vertical="center" wrapText="1"/>
    </xf>
    <xf numFmtId="0" fontId="12" fillId="10" borderId="0" xfId="0" applyFont="1" applyFill="1"/>
    <xf numFmtId="0" fontId="42" fillId="15" borderId="6" xfId="0" applyFont="1" applyFill="1" applyBorder="1" applyAlignment="1">
      <alignment horizontal="center" wrapText="1"/>
    </xf>
    <xf numFmtId="0" fontId="42" fillId="15" borderId="29" xfId="0" applyFont="1" applyFill="1" applyBorder="1" applyAlignment="1">
      <alignment horizontal="center" wrapText="1"/>
    </xf>
    <xf numFmtId="0" fontId="43" fillId="15" borderId="1" xfId="0" applyFont="1" applyFill="1" applyBorder="1" applyAlignment="1">
      <alignment horizontal="center" vertical="center" wrapText="1"/>
    </xf>
    <xf numFmtId="0" fontId="42" fillId="14" borderId="6" xfId="0" applyFont="1" applyFill="1" applyBorder="1" applyAlignment="1">
      <alignment horizontal="center" wrapText="1"/>
    </xf>
    <xf numFmtId="0" fontId="42" fillId="14" borderId="29" xfId="0" applyFont="1" applyFill="1" applyBorder="1" applyAlignment="1">
      <alignment horizontal="center" wrapText="1"/>
    </xf>
    <xf numFmtId="0" fontId="32" fillId="9" borderId="12" xfId="0" applyFont="1" applyFill="1" applyBorder="1" applyAlignment="1">
      <alignment horizontal="center" vertical="center" wrapText="1"/>
    </xf>
    <xf numFmtId="0" fontId="41" fillId="9" borderId="0" xfId="0" applyFont="1" applyFill="1" applyAlignment="1">
      <alignment horizontal="center" vertical="center" wrapText="1"/>
    </xf>
    <xf numFmtId="0" fontId="32" fillId="16" borderId="6" xfId="0" applyFont="1" applyFill="1" applyBorder="1" applyAlignment="1">
      <alignment horizontal="center" vertical="center" wrapText="1"/>
    </xf>
    <xf numFmtId="2" fontId="32" fillId="9" borderId="6" xfId="0" applyNumberFormat="1" applyFont="1" applyFill="1" applyBorder="1" applyAlignment="1">
      <alignment horizontal="center" vertical="center" wrapText="1"/>
    </xf>
    <xf numFmtId="2" fontId="12" fillId="10" borderId="0" xfId="0" applyNumberFormat="1" applyFont="1" applyFill="1"/>
    <xf numFmtId="1" fontId="32" fillId="9" borderId="2" xfId="0" applyNumberFormat="1" applyFont="1" applyFill="1" applyBorder="1" applyAlignment="1">
      <alignment horizontal="center" vertical="center" wrapText="1"/>
    </xf>
    <xf numFmtId="2" fontId="32" fillId="9" borderId="2" xfId="0" applyNumberFormat="1" applyFont="1" applyFill="1" applyBorder="1" applyAlignment="1">
      <alignment horizontal="center" vertical="center" wrapText="1"/>
    </xf>
    <xf numFmtId="2" fontId="44" fillId="10" borderId="1" xfId="0" applyNumberFormat="1" applyFont="1" applyFill="1" applyBorder="1" applyAlignment="1">
      <alignment vertical="top" wrapText="1"/>
    </xf>
    <xf numFmtId="0" fontId="44" fillId="10" borderId="1" xfId="0" applyFont="1" applyFill="1" applyBorder="1" applyAlignment="1">
      <alignment vertical="top" wrapText="1"/>
    </xf>
    <xf numFmtId="0" fontId="42" fillId="14" borderId="3" xfId="0" applyFont="1" applyFill="1" applyBorder="1" applyAlignment="1">
      <alignment horizontal="right" wrapText="1"/>
    </xf>
    <xf numFmtId="0" fontId="44" fillId="10" borderId="1" xfId="0" applyFont="1" applyFill="1" applyBorder="1" applyAlignment="1">
      <alignment horizontal="center" vertical="top" wrapText="1"/>
    </xf>
    <xf numFmtId="0" fontId="42" fillId="10" borderId="1" xfId="0" applyFont="1" applyFill="1" applyBorder="1" applyAlignment="1">
      <alignment horizontal="center" vertical="center" wrapText="1"/>
    </xf>
    <xf numFmtId="0" fontId="43" fillId="14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horizontal="center" vertical="top" wrapText="1"/>
    </xf>
    <xf numFmtId="0" fontId="42" fillId="15" borderId="29" xfId="0" applyFont="1" applyFill="1" applyBorder="1" applyAlignment="1">
      <alignment horizontal="right" wrapText="1"/>
    </xf>
    <xf numFmtId="0" fontId="43" fillId="15" borderId="1" xfId="0" applyFont="1" applyFill="1" applyBorder="1" applyAlignment="1">
      <alignment horizontal="right" vertical="center" wrapText="1"/>
    </xf>
    <xf numFmtId="0" fontId="43" fillId="15" borderId="1" xfId="0" applyFont="1" applyFill="1" applyBorder="1" applyAlignment="1">
      <alignment vertical="center" wrapText="1"/>
    </xf>
    <xf numFmtId="0" fontId="42" fillId="14" borderId="29" xfId="0" applyFont="1" applyFill="1" applyBorder="1" applyAlignment="1">
      <alignment horizontal="right" wrapText="1"/>
    </xf>
    <xf numFmtId="0" fontId="42" fillId="10" borderId="1" xfId="0" applyFont="1" applyFill="1" applyBorder="1" applyAlignment="1">
      <alignment vertical="center" wrapText="1"/>
    </xf>
    <xf numFmtId="0" fontId="43" fillId="14" borderId="1" xfId="0" applyFont="1" applyFill="1" applyBorder="1" applyAlignment="1">
      <alignment horizontal="right" vertical="center" wrapText="1"/>
    </xf>
    <xf numFmtId="0" fontId="12" fillId="0" borderId="2" xfId="0" applyFont="1" applyBorder="1"/>
    <xf numFmtId="0" fontId="12" fillId="6" borderId="2" xfId="0" applyFont="1" applyFill="1" applyBorder="1"/>
    <xf numFmtId="2" fontId="12" fillId="6" borderId="1" xfId="0" applyNumberFormat="1" applyFont="1" applyFill="1" applyBorder="1" applyAlignment="1">
      <alignment horizontal="center"/>
    </xf>
    <xf numFmtId="0" fontId="12" fillId="0" borderId="6" xfId="0" applyFont="1" applyBorder="1"/>
    <xf numFmtId="0" fontId="36" fillId="7" borderId="0" xfId="0" applyFont="1" applyFill="1"/>
    <xf numFmtId="0" fontId="1" fillId="10" borderId="0" xfId="0" applyFont="1" applyFill="1"/>
    <xf numFmtId="0" fontId="10" fillId="9" borderId="5" xfId="0" applyFont="1" applyFill="1" applyBorder="1" applyAlignment="1">
      <alignment horizontal="center" vertical="center" wrapText="1" readingOrder="1"/>
    </xf>
    <xf numFmtId="0" fontId="10" fillId="9" borderId="12" xfId="0" applyFont="1" applyFill="1" applyBorder="1" applyAlignment="1">
      <alignment horizontal="center" vertical="center" wrapText="1" readingOrder="1"/>
    </xf>
    <xf numFmtId="0" fontId="8" fillId="0" borderId="18" xfId="0" applyFont="1" applyBorder="1"/>
    <xf numFmtId="0" fontId="8" fillId="0" borderId="23" xfId="0" applyFont="1" applyBorder="1"/>
    <xf numFmtId="0" fontId="12" fillId="9" borderId="5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 readingOrder="1"/>
    </xf>
    <xf numFmtId="0" fontId="10" fillId="9" borderId="13" xfId="0" applyFont="1" applyFill="1" applyBorder="1" applyAlignment="1">
      <alignment horizontal="center" vertical="center" wrapText="1" readingOrder="1"/>
    </xf>
    <xf numFmtId="0" fontId="10" fillId="17" borderId="1" xfId="0" applyFont="1" applyFill="1" applyBorder="1" applyAlignment="1">
      <alignment horizontal="center" vertical="center" wrapText="1" readingOrder="1"/>
    </xf>
    <xf numFmtId="2" fontId="10" fillId="17" borderId="2" xfId="0" applyNumberFormat="1" applyFont="1" applyFill="1" applyBorder="1" applyAlignment="1">
      <alignment horizontal="center" vertical="center" wrapText="1" readingOrder="1"/>
    </xf>
    <xf numFmtId="2" fontId="1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996"/>
  <sheetViews>
    <sheetView workbookViewId="0" zoomScale="100" zoomScaleNormal="100"/>
  </sheetViews>
  <sheetFormatPr defaultRowHeight="15" outlineLevelRow="0" outlineLevelCol="0" x14ac:dyDescent="0" defaultColWidth="14.44140625"/>
  <cols>
    <col min="1" max="3" width="8" customWidth="1"/>
    <col min="4" max="4" width="38" customWidth="1"/>
    <col min="5" max="6" width="8" customWidth="1"/>
  </cols>
  <sheetData>
    <row r="5" ht="14.4" customHeight="1" spans="3:4" x14ac:dyDescent="0.25">
      <c r="C5" s="1" t="s">
        <v>0</v>
      </c>
      <c r="D5" s="1" t="s">
        <v>1</v>
      </c>
    </row>
    <row r="6" ht="14.4" customHeight="1" spans="3:4" x14ac:dyDescent="0.25">
      <c r="C6" s="2">
        <v>1</v>
      </c>
      <c r="D6" s="1" t="s">
        <v>2</v>
      </c>
    </row>
    <row r="7" ht="14.4" customHeight="1" spans="3:4" x14ac:dyDescent="0.25">
      <c r="C7" s="2">
        <v>2</v>
      </c>
      <c r="D7" s="1" t="s">
        <v>3</v>
      </c>
    </row>
    <row r="8" ht="14.4" customHeight="1" spans="3:4" x14ac:dyDescent="0.25">
      <c r="C8" s="2">
        <v>3</v>
      </c>
      <c r="D8" s="1" t="s">
        <v>4</v>
      </c>
    </row>
    <row r="9" ht="14.4" customHeight="1" spans="3:4" x14ac:dyDescent="0.25">
      <c r="C9" s="2">
        <v>4</v>
      </c>
      <c r="D9" s="1" t="s">
        <v>5</v>
      </c>
    </row>
    <row r="10" ht="14.4" customHeight="1" spans="3:4" x14ac:dyDescent="0.25">
      <c r="C10" s="2">
        <v>5</v>
      </c>
      <c r="D10" s="1" t="s">
        <v>6</v>
      </c>
    </row>
    <row r="11" ht="14.4" customHeight="1" spans="3:4" x14ac:dyDescent="0.25">
      <c r="C11" s="2">
        <v>6</v>
      </c>
      <c r="D11" s="1" t="s">
        <v>7</v>
      </c>
    </row>
    <row r="12" ht="14.4" customHeight="1" spans="3:4" x14ac:dyDescent="0.25">
      <c r="C12" s="2">
        <v>7</v>
      </c>
      <c r="D12" s="1" t="s">
        <v>8</v>
      </c>
    </row>
    <row r="13" ht="14.4" customHeight="1" spans="3:4" x14ac:dyDescent="0.25">
      <c r="C13" s="2">
        <v>8</v>
      </c>
      <c r="D13" s="1" t="s">
        <v>9</v>
      </c>
    </row>
    <row r="14" ht="14.4" customHeight="1" spans="3:4" x14ac:dyDescent="0.25">
      <c r="C14" s="2">
        <v>9</v>
      </c>
      <c r="D14" s="1" t="s">
        <v>10</v>
      </c>
    </row>
    <row r="15" ht="14.4" customHeight="1" spans="3:4" x14ac:dyDescent="0.25">
      <c r="C15" s="2">
        <v>10</v>
      </c>
      <c r="D15" s="1" t="s">
        <v>11</v>
      </c>
    </row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workbookViewId="0" zoomScale="100" zoomScaleNormal="100"/>
  </sheetViews>
  <sheetFormatPr defaultRowHeight="15" outlineLevelRow="0" outlineLevelCol="0" x14ac:dyDescent="0" defaultColWidth="14.44140625"/>
  <cols>
    <col min="1" max="5" width="8" customWidth="1"/>
    <col min="6" max="6" width="9.33203125" customWidth="1"/>
    <col min="7" max="7" width="8" customWidth="1"/>
    <col min="8" max="8" width="9.5546875" customWidth="1"/>
    <col min="9" max="9" width="8" customWidth="1"/>
    <col min="10" max="10" width="7.109375" customWidth="1"/>
    <col min="11" max="12" width="6.6640625" customWidth="1"/>
    <col min="13" max="13" width="6" customWidth="1"/>
    <col min="14" max="14" width="6.6640625" customWidth="1"/>
    <col min="15" max="23" width="8" customWidth="1"/>
  </cols>
  <sheetData>
    <row r="1" ht="18" customHeight="1" spans="2:23" x14ac:dyDescent="0.25">
      <c r="B1" s="3"/>
      <c r="C1" s="4" t="s">
        <v>12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6"/>
      <c r="W1" s="6"/>
    </row>
    <row r="2" ht="18" customHeight="1" spans="2:23" x14ac:dyDescent="0.25">
      <c r="B2" s="3"/>
      <c r="C2" s="7" t="s">
        <v>13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8"/>
      <c r="W2" s="8"/>
    </row>
    <row r="3" ht="18" customHeight="1" spans="2:23" x14ac:dyDescent="0.25">
      <c r="B3" s="3"/>
      <c r="C3" s="9" t="s">
        <v>14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10"/>
      <c r="W3" s="10"/>
    </row>
    <row r="4" ht="18" customHeight="1" spans="2:23" x14ac:dyDescent="0.25">
      <c r="B4" s="11"/>
      <c r="C4" s="11"/>
      <c r="D4" s="11"/>
      <c r="E4" s="11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ht="14.4" customHeight="1" spans="2:23" x14ac:dyDescent="0.25">
      <c r="B5" s="3"/>
      <c r="C5" s="12" t="s">
        <v>15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3"/>
      <c r="W5" s="3"/>
    </row>
    <row r="7" ht="42.75" customHeight="1" spans="2:23" x14ac:dyDescent="0.25">
      <c r="B7" s="13" t="s">
        <v>16</v>
      </c>
      <c r="C7" s="13" t="s">
        <v>17</v>
      </c>
      <c r="D7" s="14" t="s">
        <v>18</v>
      </c>
      <c r="E7" s="15" t="s">
        <v>19</v>
      </c>
      <c r="F7" s="16"/>
      <c r="G7" s="14"/>
      <c r="H7" s="14"/>
      <c r="I7" s="15" t="s">
        <v>20</v>
      </c>
      <c r="J7" s="17"/>
      <c r="K7" s="17"/>
      <c r="L7" s="17"/>
      <c r="M7" s="17"/>
      <c r="N7" s="16"/>
      <c r="O7" s="18" t="s">
        <v>21</v>
      </c>
      <c r="P7" s="19" t="s">
        <v>22</v>
      </c>
      <c r="Q7" s="20" t="s">
        <v>23</v>
      </c>
      <c r="R7" s="14" t="s">
        <v>24</v>
      </c>
      <c r="S7" s="21"/>
      <c r="T7" s="16"/>
      <c r="U7" s="22" t="s">
        <v>24</v>
      </c>
      <c r="V7" s="23"/>
      <c r="W7" s="23"/>
    </row>
    <row r="8" ht="52.5" customHeight="1" spans="2:23" x14ac:dyDescent="0.25">
      <c r="B8" s="13"/>
      <c r="C8" s="13"/>
      <c r="D8" s="13"/>
      <c r="E8" s="14" t="s">
        <v>25</v>
      </c>
      <c r="F8" s="14" t="s">
        <v>26</v>
      </c>
      <c r="G8" s="14" t="s">
        <v>27</v>
      </c>
      <c r="H8" s="14" t="s">
        <v>28</v>
      </c>
      <c r="I8" s="14" t="s">
        <v>29</v>
      </c>
      <c r="J8" s="14" t="s">
        <v>30</v>
      </c>
      <c r="K8" s="14" t="s">
        <v>31</v>
      </c>
      <c r="L8" s="14" t="s">
        <v>32</v>
      </c>
      <c r="M8" s="14" t="s">
        <v>33</v>
      </c>
      <c r="N8" s="14" t="s">
        <v>34</v>
      </c>
      <c r="O8" s="14">
        <v>5</v>
      </c>
      <c r="P8" s="14">
        <v>180</v>
      </c>
      <c r="Q8" s="24"/>
      <c r="R8" s="14">
        <v>238</v>
      </c>
      <c r="S8" s="25" t="s">
        <v>35</v>
      </c>
      <c r="T8" s="25" t="s">
        <v>36</v>
      </c>
      <c r="U8" s="22">
        <v>100</v>
      </c>
      <c r="V8" s="23"/>
      <c r="W8" s="23"/>
    </row>
    <row r="9" ht="14.4" customHeight="1" spans="2:23" x14ac:dyDescent="0.25">
      <c r="B9" s="26" t="s">
        <v>37</v>
      </c>
      <c r="C9" s="26" t="s">
        <v>38</v>
      </c>
      <c r="D9" s="26">
        <v>15</v>
      </c>
      <c r="E9" s="26">
        <v>20</v>
      </c>
      <c r="F9" s="26">
        <v>15</v>
      </c>
      <c r="G9" s="26"/>
      <c r="H9" s="26"/>
      <c r="I9" s="26">
        <v>5</v>
      </c>
      <c r="J9" s="26"/>
      <c r="K9" s="26"/>
      <c r="L9" s="26"/>
      <c r="M9" s="26"/>
      <c r="N9" s="26"/>
      <c r="O9" s="26"/>
      <c r="P9" s="26">
        <v>40</v>
      </c>
      <c r="Q9" s="26">
        <v>3</v>
      </c>
      <c r="R9" s="26">
        <f t="shared" ref="R9:R14" si="0">SUM(E9:Q9)</f>
        <v>83</v>
      </c>
      <c r="S9" s="26">
        <v>15</v>
      </c>
      <c r="T9" s="26"/>
      <c r="U9" s="26">
        <v>15</v>
      </c>
      <c r="V9" s="3"/>
      <c r="W9" s="3"/>
    </row>
    <row r="10" ht="14.4" customHeight="1" spans="2:23" x14ac:dyDescent="0.25">
      <c r="B10" s="26" t="s">
        <v>39</v>
      </c>
      <c r="C10" s="26" t="s">
        <v>40</v>
      </c>
      <c r="D10" s="26">
        <v>15</v>
      </c>
      <c r="E10" s="26"/>
      <c r="F10" s="26">
        <v>15</v>
      </c>
      <c r="G10" s="26"/>
      <c r="H10" s="26"/>
      <c r="I10" s="26"/>
      <c r="J10" s="26">
        <v>5</v>
      </c>
      <c r="K10" s="26"/>
      <c r="L10" s="26"/>
      <c r="M10" s="26"/>
      <c r="N10" s="26"/>
      <c r="O10" s="26"/>
      <c r="P10" s="26">
        <v>40</v>
      </c>
      <c r="Q10" s="26">
        <v>3</v>
      </c>
      <c r="R10" s="26">
        <f t="shared" si="0"/>
        <v>63</v>
      </c>
      <c r="S10" s="26">
        <v>15</v>
      </c>
      <c r="T10" s="26"/>
      <c r="U10" s="26">
        <v>15</v>
      </c>
      <c r="V10" s="3"/>
      <c r="W10" s="3"/>
    </row>
    <row r="11" ht="14.4" customHeight="1" spans="2:23" x14ac:dyDescent="0.25">
      <c r="B11" s="26" t="s">
        <v>41</v>
      </c>
      <c r="C11" s="27" t="s">
        <v>42</v>
      </c>
      <c r="D11" s="26">
        <v>18</v>
      </c>
      <c r="E11" s="26"/>
      <c r="F11" s="26"/>
      <c r="G11" s="26"/>
      <c r="H11" s="26">
        <v>17.5</v>
      </c>
      <c r="I11" s="26"/>
      <c r="J11" s="26"/>
      <c r="K11" s="26">
        <v>20</v>
      </c>
      <c r="L11" s="26"/>
      <c r="M11" s="26"/>
      <c r="N11" s="26"/>
      <c r="O11" s="26">
        <v>5</v>
      </c>
      <c r="P11" s="26"/>
      <c r="Q11" s="26">
        <v>3</v>
      </c>
      <c r="R11" s="26">
        <f t="shared" si="0"/>
        <v>45.5</v>
      </c>
      <c r="S11" s="26"/>
      <c r="T11" s="26">
        <v>18</v>
      </c>
      <c r="U11" s="26">
        <v>19</v>
      </c>
      <c r="V11" s="3"/>
      <c r="W11" s="3"/>
    </row>
    <row r="12" ht="14.4" customHeight="1" spans="2:23" x14ac:dyDescent="0.25">
      <c r="B12" s="26" t="s">
        <v>43</v>
      </c>
      <c r="C12" s="26" t="s">
        <v>44</v>
      </c>
      <c r="D12" s="26">
        <v>17</v>
      </c>
      <c r="E12" s="26"/>
      <c r="F12" s="26"/>
      <c r="G12" s="26">
        <v>20</v>
      </c>
      <c r="H12" s="26">
        <v>17.5</v>
      </c>
      <c r="I12" s="26"/>
      <c r="J12" s="26"/>
      <c r="K12" s="26"/>
      <c r="L12" s="26">
        <v>20</v>
      </c>
      <c r="M12" s="26"/>
      <c r="N12" s="26"/>
      <c r="O12" s="26"/>
      <c r="P12" s="26">
        <v>40</v>
      </c>
      <c r="Q12" s="26">
        <v>3</v>
      </c>
      <c r="R12" s="26">
        <f t="shared" si="0"/>
        <v>100.5</v>
      </c>
      <c r="S12" s="26"/>
      <c r="T12" s="26">
        <v>17</v>
      </c>
      <c r="U12" s="26">
        <v>17</v>
      </c>
      <c r="V12" s="3"/>
      <c r="W12" s="3"/>
    </row>
    <row r="13" ht="14.4" customHeight="1" spans="2:23" x14ac:dyDescent="0.25">
      <c r="B13" s="26" t="s">
        <v>45</v>
      </c>
      <c r="C13" s="26" t="s">
        <v>46</v>
      </c>
      <c r="D13" s="26">
        <v>18</v>
      </c>
      <c r="E13" s="26"/>
      <c r="F13" s="26"/>
      <c r="G13" s="26">
        <v>20</v>
      </c>
      <c r="H13" s="26">
        <v>17.5</v>
      </c>
      <c r="I13" s="26"/>
      <c r="J13" s="26"/>
      <c r="K13" s="26"/>
      <c r="L13" s="26"/>
      <c r="M13" s="26">
        <v>20</v>
      </c>
      <c r="N13" s="26"/>
      <c r="O13" s="26"/>
      <c r="P13" s="26"/>
      <c r="Q13" s="26">
        <v>3</v>
      </c>
      <c r="R13" s="26">
        <f t="shared" si="0"/>
        <v>60.5</v>
      </c>
      <c r="S13" s="26"/>
      <c r="T13" s="26">
        <v>18</v>
      </c>
      <c r="U13" s="26">
        <v>18</v>
      </c>
      <c r="V13" s="3"/>
      <c r="W13" s="3"/>
    </row>
    <row r="14" ht="14.4" customHeight="1" spans="2:23" x14ac:dyDescent="0.25">
      <c r="B14" s="26" t="s">
        <v>47</v>
      </c>
      <c r="C14" s="27" t="s">
        <v>48</v>
      </c>
      <c r="D14" s="26">
        <v>17</v>
      </c>
      <c r="E14" s="26"/>
      <c r="F14" s="26"/>
      <c r="G14" s="26"/>
      <c r="H14" s="26">
        <v>17.5</v>
      </c>
      <c r="I14" s="26"/>
      <c r="J14" s="26"/>
      <c r="K14" s="26"/>
      <c r="L14" s="26"/>
      <c r="M14" s="26"/>
      <c r="N14" s="26">
        <v>20</v>
      </c>
      <c r="O14" s="26"/>
      <c r="P14" s="26">
        <v>60</v>
      </c>
      <c r="Q14" s="26">
        <v>3</v>
      </c>
      <c r="R14" s="26">
        <f t="shared" si="0"/>
        <v>100.5</v>
      </c>
      <c r="S14" s="26"/>
      <c r="T14" s="26">
        <v>17</v>
      </c>
      <c r="U14" s="26">
        <v>17</v>
      </c>
      <c r="V14" s="3"/>
      <c r="W14" s="3"/>
    </row>
    <row r="15" ht="14.4" customHeight="1" spans="2:23" x14ac:dyDescent="0.25">
      <c r="B15" s="26"/>
      <c r="C15" s="26"/>
      <c r="D15" s="26">
        <v>100</v>
      </c>
      <c r="E15" s="26">
        <v>20</v>
      </c>
      <c r="F15" s="26">
        <v>30</v>
      </c>
      <c r="G15" s="26">
        <v>40</v>
      </c>
      <c r="H15" s="26">
        <v>70</v>
      </c>
      <c r="I15" s="26">
        <v>5</v>
      </c>
      <c r="J15" s="26">
        <v>5</v>
      </c>
      <c r="K15" s="26">
        <v>20</v>
      </c>
      <c r="L15" s="26">
        <v>20</v>
      </c>
      <c r="M15" s="26">
        <v>20</v>
      </c>
      <c r="N15" s="26">
        <v>20</v>
      </c>
      <c r="O15" s="26">
        <v>5</v>
      </c>
      <c r="P15" s="26">
        <v>180</v>
      </c>
      <c r="Q15" s="26">
        <v>18</v>
      </c>
      <c r="R15" s="26">
        <f>SUM(R9:R14)</f>
        <v>453</v>
      </c>
      <c r="S15" s="26">
        <v>30</v>
      </c>
      <c r="T15" s="26">
        <v>70</v>
      </c>
      <c r="U15" s="26">
        <v>100</v>
      </c>
      <c r="V15" s="3"/>
      <c r="W15" s="3"/>
    </row>
    <row r="16" ht="29.25" customHeight="1" spans="2:23" x14ac:dyDescent="0.25">
      <c r="B16" s="28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6"/>
      <c r="O16" s="28" t="s">
        <v>50</v>
      </c>
      <c r="P16" s="16"/>
      <c r="Q16" s="29" t="s">
        <v>51</v>
      </c>
      <c r="R16" s="30" t="s">
        <v>24</v>
      </c>
      <c r="S16" s="31"/>
      <c r="T16" s="17"/>
      <c r="U16" s="17"/>
      <c r="V16" s="3"/>
      <c r="W16" s="3"/>
    </row>
    <row r="17" ht="14.4" customHeight="1" spans="2:21" x14ac:dyDescent="0.25">
      <c r="B17" s="32" t="s">
        <v>52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6"/>
      <c r="S17" s="33" t="s">
        <v>53</v>
      </c>
      <c r="T17" s="17"/>
      <c r="U17" s="16"/>
    </row>
    <row r="18" ht="14.4" customHeight="1" spans="2:21" x14ac:dyDescent="0.25">
      <c r="B18" s="34" t="s">
        <v>54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6"/>
    </row>
    <row r="19" ht="14.4" customHeight="1" spans="2:2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1" ht="15.75" customHeight="1" x14ac:dyDescent="0.25"/>
    <row r="22" ht="15.75" customHeight="1" x14ac:dyDescent="0.25"/>
    <row r="23" ht="15.75" customHeight="1" spans="2:21" x14ac:dyDescent="0.25">
      <c r="B23" s="3"/>
      <c r="C23" s="35" t="s">
        <v>55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5">
    <mergeCell ref="C1:U1"/>
    <mergeCell ref="C2:U2"/>
    <mergeCell ref="C3:U3"/>
    <mergeCell ref="C5:U5"/>
    <mergeCell ref="E7:F7"/>
    <mergeCell ref="I7:N7"/>
    <mergeCell ref="S7:T7"/>
    <mergeCell ref="Q7:Q8"/>
    <mergeCell ref="B16:N16"/>
    <mergeCell ref="O16:P16"/>
    <mergeCell ref="S16:U16"/>
    <mergeCell ref="B17:R17"/>
    <mergeCell ref="S17:U17"/>
    <mergeCell ref="B18:U18"/>
    <mergeCell ref="C23:U23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 zoomScale="100" zoomScaleNormal="100"/>
  </sheetViews>
  <sheetFormatPr defaultRowHeight="15" outlineLevelRow="0" outlineLevelCol="0" x14ac:dyDescent="0" defaultColWidth="14.44140625"/>
  <cols>
    <col min="1" max="2" width="8" customWidth="1"/>
    <col min="3" max="3" width="41.5546875" customWidth="1"/>
    <col min="4" max="4" width="15.5546875" customWidth="1"/>
    <col min="5" max="5" width="32.5546875" customWidth="1"/>
    <col min="6" max="20" width="8" customWidth="1"/>
  </cols>
  <sheetData>
    <row r="1" ht="18" customHeight="1" spans="1:20" x14ac:dyDescent="0.25">
      <c r="A1" s="27"/>
      <c r="B1" s="4" t="s">
        <v>12</v>
      </c>
      <c r="C1" s="5"/>
      <c r="D1" s="5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ht="18" customHeight="1" spans="1:20" x14ac:dyDescent="0.25">
      <c r="A2" s="27"/>
      <c r="B2" s="7" t="s">
        <v>13</v>
      </c>
      <c r="C2" s="5"/>
      <c r="D2" s="5"/>
      <c r="E2" s="5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ht="18" customHeight="1" spans="1:20" x14ac:dyDescent="0.25">
      <c r="A3" s="9" t="s">
        <v>56</v>
      </c>
      <c r="B3" s="5"/>
      <c r="C3" s="5"/>
      <c r="D3" s="5"/>
      <c r="E3" s="5"/>
      <c r="F3" s="9"/>
      <c r="G3" s="9"/>
      <c r="H3" s="9"/>
      <c r="I3" s="9"/>
      <c r="J3" s="9"/>
      <c r="K3" s="9"/>
      <c r="L3" s="9"/>
      <c r="M3" s="9"/>
      <c r="N3" s="9"/>
      <c r="O3" s="9"/>
      <c r="P3" s="36"/>
      <c r="Q3" s="36"/>
      <c r="R3" s="36"/>
      <c r="S3" s="10"/>
      <c r="T3" s="10"/>
    </row>
    <row r="4" ht="14.4" customHeight="1" spans="1:20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ht="18.75" customHeight="1" spans="1:20" x14ac:dyDescent="0.25">
      <c r="A5" s="3"/>
      <c r="B5" s="37" t="s">
        <v>57</v>
      </c>
      <c r="C5" s="38"/>
      <c r="D5" s="38"/>
      <c r="E5" s="38"/>
      <c r="F5" s="39"/>
      <c r="G5" s="39"/>
      <c r="H5" s="39"/>
      <c r="I5" s="39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 spans="1:20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ht="57" customHeight="1" spans="1:20" x14ac:dyDescent="0.25">
      <c r="A7" s="3"/>
      <c r="B7" s="40" t="s">
        <v>58</v>
      </c>
      <c r="C7" s="40" t="s">
        <v>59</v>
      </c>
      <c r="D7" s="41" t="s">
        <v>60</v>
      </c>
      <c r="E7" s="40" t="s">
        <v>61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37.5" customHeight="1" spans="1:20" x14ac:dyDescent="0.25">
      <c r="A8" s="3"/>
      <c r="B8" s="42" t="s">
        <v>62</v>
      </c>
      <c r="C8" s="43" t="s">
        <v>63</v>
      </c>
      <c r="D8" s="44" t="s">
        <v>64</v>
      </c>
      <c r="E8" s="42" t="s">
        <v>65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18.75" customHeight="1" spans="1:20" x14ac:dyDescent="0.25">
      <c r="A9" s="3"/>
      <c r="B9" s="45"/>
      <c r="C9" s="43"/>
      <c r="D9" s="5"/>
      <c r="E9" s="46" t="s">
        <v>66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18.75" customHeight="1" spans="1:20" x14ac:dyDescent="0.25">
      <c r="A10" s="3"/>
      <c r="B10" s="45"/>
      <c r="C10" s="43" t="s">
        <v>67</v>
      </c>
      <c r="D10" s="5"/>
      <c r="E10" s="4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18.75" customHeight="1" spans="1:20" x14ac:dyDescent="0.25">
      <c r="A11" s="3"/>
      <c r="B11" s="45"/>
      <c r="C11" s="47" t="s">
        <v>68</v>
      </c>
      <c r="D11" s="5"/>
      <c r="E11" s="4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8.75" customHeight="1" spans="1:20" x14ac:dyDescent="0.25">
      <c r="A12" s="3"/>
      <c r="B12" s="24"/>
      <c r="C12" s="43" t="s">
        <v>69</v>
      </c>
      <c r="D12" s="5"/>
      <c r="E12" s="46" t="s">
        <v>70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8.75" customHeight="1" spans="1:20" x14ac:dyDescent="0.25">
      <c r="A13" s="3"/>
      <c r="B13" s="42" t="s">
        <v>71</v>
      </c>
      <c r="C13" s="43" t="s">
        <v>63</v>
      </c>
      <c r="D13" s="5"/>
      <c r="E13" s="46" t="s">
        <v>72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8.75" customHeight="1" spans="1:20" x14ac:dyDescent="0.25">
      <c r="A14" s="3"/>
      <c r="B14" s="45"/>
      <c r="C14" s="43" t="s">
        <v>73</v>
      </c>
      <c r="D14" s="5"/>
      <c r="E14" s="46" t="s">
        <v>74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8.75" customHeight="1" spans="1:20" x14ac:dyDescent="0.25">
      <c r="A15" s="3"/>
      <c r="B15" s="45"/>
      <c r="C15" s="43" t="s">
        <v>67</v>
      </c>
      <c r="D15" s="5"/>
      <c r="E15" s="4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8.75" customHeight="1" spans="2:5" x14ac:dyDescent="0.25">
      <c r="B16" s="45"/>
      <c r="C16" s="47" t="s">
        <v>68</v>
      </c>
      <c r="D16" s="5"/>
      <c r="E16" s="46"/>
    </row>
    <row r="17" ht="18.75" customHeight="1" spans="2:5" x14ac:dyDescent="0.25">
      <c r="B17" s="24"/>
      <c r="C17" s="43" t="s">
        <v>69</v>
      </c>
      <c r="D17" s="5"/>
      <c r="E17" s="48"/>
    </row>
    <row r="18" ht="18.75" customHeight="1" spans="2:5" x14ac:dyDescent="0.25">
      <c r="B18" s="49" t="s">
        <v>75</v>
      </c>
      <c r="C18" s="43" t="s">
        <v>63</v>
      </c>
      <c r="D18" s="50" t="s">
        <v>76</v>
      </c>
      <c r="E18" s="48"/>
    </row>
    <row r="19" ht="18.75" customHeight="1" spans="2:5" x14ac:dyDescent="0.25">
      <c r="B19" s="45"/>
      <c r="C19" s="43" t="s">
        <v>73</v>
      </c>
      <c r="D19" s="51"/>
      <c r="E19" s="48"/>
    </row>
    <row r="20" ht="18.75" customHeight="1" spans="2:5" x14ac:dyDescent="0.25">
      <c r="B20" s="45"/>
      <c r="C20" s="43" t="s">
        <v>67</v>
      </c>
      <c r="D20" s="51"/>
      <c r="E20" s="48"/>
    </row>
    <row r="21" ht="18.75" customHeight="1" spans="2:5" x14ac:dyDescent="0.25">
      <c r="B21" s="45"/>
      <c r="C21" s="47" t="s">
        <v>68</v>
      </c>
      <c r="D21" s="51"/>
      <c r="E21" s="46"/>
    </row>
    <row r="22" ht="18.75" customHeight="1" spans="2:5" x14ac:dyDescent="0.25">
      <c r="B22" s="24"/>
      <c r="C22" s="43" t="s">
        <v>69</v>
      </c>
      <c r="D22" s="51"/>
      <c r="E22" s="48"/>
    </row>
    <row r="23" ht="18.75" customHeight="1" spans="2:5" x14ac:dyDescent="0.25">
      <c r="B23" s="49" t="s">
        <v>77</v>
      </c>
      <c r="C23" s="43" t="s">
        <v>63</v>
      </c>
      <c r="D23" s="51"/>
      <c r="E23" s="48"/>
    </row>
    <row r="24" ht="18.75" customHeight="1" spans="2:5" x14ac:dyDescent="0.25">
      <c r="B24" s="45"/>
      <c r="C24" s="43" t="s">
        <v>73</v>
      </c>
      <c r="D24" s="51"/>
      <c r="E24" s="48"/>
    </row>
    <row r="25" ht="18.75" customHeight="1" spans="2:5" x14ac:dyDescent="0.25">
      <c r="B25" s="45"/>
      <c r="C25" s="47" t="s">
        <v>68</v>
      </c>
      <c r="D25" s="51"/>
      <c r="E25" s="46"/>
    </row>
    <row r="26" ht="18.75" customHeight="1" spans="2:5" x14ac:dyDescent="0.25">
      <c r="B26" s="45"/>
      <c r="C26" s="43" t="s">
        <v>67</v>
      </c>
      <c r="D26" s="51"/>
      <c r="E26" s="48"/>
    </row>
    <row r="27" ht="18.75" customHeight="1" spans="2:5" x14ac:dyDescent="0.25">
      <c r="B27" s="24"/>
      <c r="C27" s="43" t="s">
        <v>69</v>
      </c>
      <c r="D27" s="51"/>
      <c r="E27" s="48"/>
    </row>
    <row r="28" ht="18.75" customHeight="1" spans="2:5" x14ac:dyDescent="0.25">
      <c r="B28" s="52" t="s">
        <v>78</v>
      </c>
      <c r="C28" s="43" t="s">
        <v>63</v>
      </c>
      <c r="D28" s="51"/>
      <c r="E28" s="48"/>
    </row>
    <row r="29" ht="18.75" customHeight="1" spans="2:5" x14ac:dyDescent="0.25">
      <c r="B29" s="45"/>
      <c r="C29" s="43" t="s">
        <v>73</v>
      </c>
      <c r="D29" s="51"/>
      <c r="E29" s="48"/>
    </row>
    <row r="30" ht="18.75" customHeight="1" spans="2:5" x14ac:dyDescent="0.25">
      <c r="B30" s="45"/>
      <c r="C30" s="43" t="s">
        <v>67</v>
      </c>
      <c r="D30" s="51"/>
      <c r="E30" s="48"/>
    </row>
    <row r="31" ht="18.75" customHeight="1" spans="2:5" x14ac:dyDescent="0.25">
      <c r="B31" s="24"/>
      <c r="C31" s="43" t="s">
        <v>69</v>
      </c>
      <c r="D31" s="51"/>
      <c r="E31" s="53"/>
    </row>
    <row r="32" ht="18.75" customHeight="1" spans="2:5" x14ac:dyDescent="0.25">
      <c r="B32" s="54" t="s">
        <v>79</v>
      </c>
      <c r="C32" s="43" t="s">
        <v>63</v>
      </c>
      <c r="D32" s="51"/>
      <c r="E32" s="48"/>
    </row>
    <row r="33" ht="18.75" customHeight="1" spans="2:5" x14ac:dyDescent="0.25">
      <c r="B33" s="45"/>
      <c r="C33" s="43" t="s">
        <v>73</v>
      </c>
      <c r="D33" s="51"/>
      <c r="E33" s="48"/>
    </row>
    <row r="34" ht="18.75" customHeight="1" spans="2:5" x14ac:dyDescent="0.25">
      <c r="B34" s="45"/>
      <c r="C34" s="43" t="s">
        <v>67</v>
      </c>
      <c r="D34" s="51"/>
      <c r="E34" s="55"/>
    </row>
    <row r="35" ht="18.75" customHeight="1" spans="2:5" x14ac:dyDescent="0.25">
      <c r="B35" s="45"/>
      <c r="C35" s="43" t="s">
        <v>68</v>
      </c>
      <c r="D35" s="51"/>
      <c r="E35" s="55"/>
    </row>
    <row r="36" ht="18.75" customHeight="1" spans="2:5" x14ac:dyDescent="0.25">
      <c r="B36" s="24"/>
      <c r="C36" s="43" t="s">
        <v>69</v>
      </c>
      <c r="D36" s="56"/>
      <c r="E36" s="57"/>
    </row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2">
    <mergeCell ref="B1:E1"/>
    <mergeCell ref="B2:E2"/>
    <mergeCell ref="A3:E3"/>
    <mergeCell ref="B5:E5"/>
    <mergeCell ref="B8:B12"/>
    <mergeCell ref="D8:D17"/>
    <mergeCell ref="B13:B17"/>
    <mergeCell ref="B18:B22"/>
    <mergeCell ref="D18:D36"/>
    <mergeCell ref="B23:B27"/>
    <mergeCell ref="B28:B31"/>
    <mergeCell ref="B32:B36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990"/>
  <sheetViews>
    <sheetView workbookViewId="0" zoomScale="100" zoomScaleNormal="100">
      <pane xSplit="3" topLeftCell="D1" activePane="topRight" state="frozen"/>
      <selection pane="topRight" activeCell="BP12" sqref="BP12"/>
    </sheetView>
  </sheetViews>
  <sheetFormatPr defaultRowHeight="15" outlineLevelRow="0" outlineLevelCol="0" x14ac:dyDescent="0" defaultColWidth="14.44140625"/>
  <cols>
    <col min="1" max="1" width="3.5546875" customWidth="1"/>
    <col min="2" max="2" width="7" customWidth="1"/>
    <col min="3" max="3" width="27.6640625" customWidth="1"/>
    <col min="4" max="4" width="9.88671875" customWidth="1"/>
    <col min="5" max="5" width="8" customWidth="1"/>
    <col min="6" max="6" width="9.33203125" customWidth="1"/>
    <col min="7" max="7" width="5.88671875" customWidth="1"/>
    <col min="8" max="8" width="4.33203125" customWidth="1"/>
    <col min="9" max="9" width="6.5546875" customWidth="1"/>
    <col min="10" max="10" width="5.6640625" customWidth="1"/>
    <col min="11" max="11" width="7.5546875" customWidth="1"/>
    <col min="12" max="12" width="5.44140625" customWidth="1"/>
    <col min="13" max="13" width="6" customWidth="1"/>
    <col min="14" max="14" width="8.88671875" customWidth="1"/>
    <col min="15" max="25" width="4.6640625" customWidth="1"/>
    <col min="26" max="26" width="9.5546875" customWidth="1"/>
    <col min="27" max="27" width="7.5546875" customWidth="1"/>
    <col min="28" max="30" width="5" customWidth="1"/>
    <col min="31" max="31" width="4.88671875" customWidth="1"/>
    <col min="32" max="32" width="4.6640625" customWidth="1"/>
    <col min="33" max="33" width="4.109375" customWidth="1"/>
    <col min="34" max="34" width="6.109375" customWidth="1"/>
    <col min="35" max="35" width="5.88671875" customWidth="1"/>
    <col min="36" max="36" width="6.33203125" customWidth="1"/>
    <col min="37" max="37" width="5.109375" customWidth="1"/>
    <col min="38" max="38" width="6.5546875" customWidth="1"/>
    <col min="39" max="39" width="5.44140625" customWidth="1"/>
    <col min="40" max="40" width="6" customWidth="1"/>
    <col min="41" max="41" width="5.88671875" customWidth="1"/>
    <col min="42" max="42" width="5.5546875" customWidth="1"/>
    <col min="43" max="43" width="5.33203125" customWidth="1"/>
    <col min="44" max="44" width="4.5546875" customWidth="1"/>
    <col min="45" max="45" width="5.33203125" customWidth="1"/>
    <col min="46" max="46" width="5" customWidth="1"/>
    <col min="47" max="47" width="7.5546875" customWidth="1"/>
    <col min="48" max="49" width="8.5546875" customWidth="1"/>
    <col min="50" max="50" width="5.44140625" customWidth="1"/>
    <col min="51" max="51" width="5.5546875" customWidth="1"/>
    <col min="52" max="52" width="5.6640625" customWidth="1"/>
    <col min="53" max="53" width="5.5546875" customWidth="1"/>
    <col min="54" max="54" width="6.44140625" customWidth="1"/>
    <col min="55" max="55" width="5.33203125" customWidth="1"/>
    <col min="56" max="56" width="5.109375" customWidth="1"/>
    <col min="57" max="57" width="7.44140625" customWidth="1"/>
    <col min="58" max="58" width="7.33203125" customWidth="1"/>
    <col min="59" max="59" width="5" customWidth="1"/>
    <col min="60" max="60" width="8.44140625" customWidth="1"/>
    <col min="61" max="61" width="6.6640625" customWidth="1"/>
    <col min="62" max="62" width="5.5546875" customWidth="1"/>
    <col min="63" max="63" width="7.33203125" customWidth="1"/>
    <col min="64" max="64" width="6" customWidth="1"/>
    <col min="65" max="65" width="6.5546875" customWidth="1"/>
    <col min="66" max="66" width="6" customWidth="1"/>
    <col min="67" max="67" width="6.109375" customWidth="1"/>
    <col min="68" max="68" width="7" customWidth="1"/>
    <col min="69" max="69" width="7.109375" customWidth="1"/>
  </cols>
  <sheetData>
    <row r="1" ht="27.6" customHeight="1" spans="1:59" x14ac:dyDescent="0.25">
      <c r="A1" s="58"/>
      <c r="B1" s="59"/>
      <c r="C1" s="60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</row>
    <row r="2" ht="27.6" customHeight="1" spans="1:59" x14ac:dyDescent="0.25">
      <c r="A2" s="62" t="s">
        <v>80</v>
      </c>
      <c r="B2" s="63" t="s">
        <v>81</v>
      </c>
      <c r="C2" s="64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</row>
    <row r="3" ht="44.25" customHeight="1" spans="1:59" x14ac:dyDescent="0.25">
      <c r="A3" s="65"/>
      <c r="B3" s="66" t="s">
        <v>82</v>
      </c>
      <c r="C3" s="17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</row>
    <row r="4" ht="24.75" customHeight="1" spans="1:59" x14ac:dyDescent="0.25">
      <c r="A4" s="65"/>
      <c r="B4" s="68"/>
      <c r="C4" s="69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</row>
    <row r="5" ht="40.5" customHeight="1" spans="1:69" x14ac:dyDescent="0.25">
      <c r="A5" s="70"/>
      <c r="B5" s="71"/>
      <c r="C5" s="72" t="s">
        <v>83</v>
      </c>
      <c r="D5" s="73" t="s">
        <v>84</v>
      </c>
      <c r="E5" s="74"/>
      <c r="F5" s="74"/>
      <c r="G5" s="74"/>
      <c r="H5" s="74"/>
      <c r="I5" s="74"/>
      <c r="J5" s="74"/>
      <c r="K5" s="74"/>
      <c r="L5" s="74"/>
      <c r="M5" s="74"/>
      <c r="N5" s="74"/>
      <c r="O5" s="75"/>
      <c r="P5" s="76" t="s">
        <v>85</v>
      </c>
      <c r="Q5" s="77"/>
      <c r="R5" s="77"/>
      <c r="S5" s="77"/>
      <c r="T5" s="77"/>
      <c r="U5" s="77"/>
      <c r="V5" s="77"/>
      <c r="W5" s="77"/>
      <c r="X5" s="77"/>
      <c r="Y5" s="77"/>
      <c r="Z5" s="76" t="s">
        <v>86</v>
      </c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6" t="s">
        <v>87</v>
      </c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8" t="s">
        <v>88</v>
      </c>
      <c r="AY5" s="17"/>
      <c r="AZ5" s="17"/>
      <c r="BA5" s="17"/>
      <c r="BB5" s="17"/>
      <c r="BC5" s="17"/>
      <c r="BD5" s="17"/>
      <c r="BE5" s="17"/>
      <c r="BF5" s="17"/>
      <c r="BG5" s="16"/>
      <c r="BH5" s="79" t="s">
        <v>89</v>
      </c>
      <c r="BI5" s="77"/>
      <c r="BJ5" s="77"/>
      <c r="BK5" s="77"/>
      <c r="BL5" s="77"/>
      <c r="BM5" s="77"/>
      <c r="BN5" s="77"/>
      <c r="BO5" s="77"/>
      <c r="BP5" s="77"/>
      <c r="BQ5" s="77"/>
    </row>
    <row r="6" ht="60" customHeight="1" spans="1:69" x14ac:dyDescent="0.25">
      <c r="A6" s="80"/>
      <c r="B6" s="81"/>
      <c r="C6" s="82" t="s">
        <v>90</v>
      </c>
      <c r="D6" s="83" t="s">
        <v>91</v>
      </c>
      <c r="E6" s="84" t="s">
        <v>92</v>
      </c>
      <c r="F6" s="85" t="s">
        <v>93</v>
      </c>
      <c r="G6" s="86" t="s">
        <v>94</v>
      </c>
      <c r="H6" s="85" t="s">
        <v>95</v>
      </c>
      <c r="I6" s="85" t="s">
        <v>96</v>
      </c>
      <c r="J6" s="87" t="s">
        <v>97</v>
      </c>
      <c r="K6" s="85" t="s">
        <v>98</v>
      </c>
      <c r="L6" s="88" t="s">
        <v>11</v>
      </c>
      <c r="M6" s="85" t="s">
        <v>99</v>
      </c>
      <c r="N6" s="85" t="s">
        <v>100</v>
      </c>
      <c r="O6" s="89" t="s">
        <v>101</v>
      </c>
      <c r="P6" s="85" t="s">
        <v>93</v>
      </c>
      <c r="Q6" s="86" t="s">
        <v>94</v>
      </c>
      <c r="R6" s="85" t="s">
        <v>102</v>
      </c>
      <c r="S6" s="85" t="s">
        <v>103</v>
      </c>
      <c r="T6" s="87" t="s">
        <v>104</v>
      </c>
      <c r="U6" s="85" t="s">
        <v>105</v>
      </c>
      <c r="V6" s="88" t="s">
        <v>11</v>
      </c>
      <c r="W6" s="85" t="s">
        <v>106</v>
      </c>
      <c r="X6" s="85" t="s">
        <v>100</v>
      </c>
      <c r="Y6" s="89" t="s">
        <v>101</v>
      </c>
      <c r="Z6" s="90" t="s">
        <v>107</v>
      </c>
      <c r="AA6" s="91" t="s">
        <v>108</v>
      </c>
      <c r="AB6" s="87" t="s">
        <v>109</v>
      </c>
      <c r="AC6" s="84" t="s">
        <v>110</v>
      </c>
      <c r="AD6" s="85" t="s">
        <v>111</v>
      </c>
      <c r="AE6" s="86" t="s">
        <v>112</v>
      </c>
      <c r="AF6" s="92" t="s">
        <v>11</v>
      </c>
      <c r="AG6" s="93" t="s">
        <v>113</v>
      </c>
      <c r="AH6" s="94" t="s">
        <v>114</v>
      </c>
      <c r="AI6" s="86" t="s">
        <v>115</v>
      </c>
      <c r="AJ6" s="94" t="s">
        <v>100</v>
      </c>
      <c r="AK6" s="89" t="s">
        <v>101</v>
      </c>
      <c r="AL6" s="90" t="s">
        <v>107</v>
      </c>
      <c r="AM6" s="91" t="s">
        <v>116</v>
      </c>
      <c r="AN6" s="87" t="s">
        <v>117</v>
      </c>
      <c r="AO6" s="84" t="s">
        <v>118</v>
      </c>
      <c r="AP6" s="85" t="s">
        <v>119</v>
      </c>
      <c r="AQ6" s="86" t="s">
        <v>120</v>
      </c>
      <c r="AR6" s="87" t="s">
        <v>121</v>
      </c>
      <c r="AS6" s="86" t="s">
        <v>122</v>
      </c>
      <c r="AT6" s="92" t="s">
        <v>11</v>
      </c>
      <c r="AU6" s="93" t="s">
        <v>123</v>
      </c>
      <c r="AV6" s="94" t="s">
        <v>100</v>
      </c>
      <c r="AW6" s="89" t="s">
        <v>101</v>
      </c>
      <c r="AX6" s="95" t="s">
        <v>107</v>
      </c>
      <c r="AY6" s="96" t="s">
        <v>124</v>
      </c>
      <c r="AZ6" s="97" t="s">
        <v>125</v>
      </c>
      <c r="BA6" s="96" t="s">
        <v>126</v>
      </c>
      <c r="BB6" s="98" t="s">
        <v>127</v>
      </c>
      <c r="BC6" s="96" t="s">
        <v>128</v>
      </c>
      <c r="BD6" s="99" t="s">
        <v>11</v>
      </c>
      <c r="BE6" s="100" t="s">
        <v>129</v>
      </c>
      <c r="BF6" s="96" t="s">
        <v>100</v>
      </c>
      <c r="BG6" s="89" t="s">
        <v>101</v>
      </c>
      <c r="BH6" s="90" t="s">
        <v>107</v>
      </c>
      <c r="BI6" s="91" t="s">
        <v>130</v>
      </c>
      <c r="BJ6" s="85" t="s">
        <v>131</v>
      </c>
      <c r="BK6" s="86" t="s">
        <v>132</v>
      </c>
      <c r="BL6" s="87" t="s">
        <v>133</v>
      </c>
      <c r="BM6" s="86" t="s">
        <v>134</v>
      </c>
      <c r="BN6" s="92" t="s">
        <v>11</v>
      </c>
      <c r="BO6" s="93" t="s">
        <v>135</v>
      </c>
      <c r="BP6" s="94" t="s">
        <v>100</v>
      </c>
      <c r="BQ6" s="101" t="s">
        <v>136</v>
      </c>
    </row>
    <row r="7" ht="36" customHeight="1" spans="1:69" x14ac:dyDescent="0.25">
      <c r="A7" s="70"/>
      <c r="B7" s="102"/>
      <c r="C7" s="51"/>
      <c r="D7" s="45"/>
      <c r="E7" s="103"/>
      <c r="F7" s="45"/>
      <c r="G7" s="45"/>
      <c r="H7" s="45"/>
      <c r="I7" s="45"/>
      <c r="J7" s="45"/>
      <c r="K7" s="45"/>
      <c r="L7" s="45"/>
      <c r="M7" s="45"/>
      <c r="N7" s="45"/>
      <c r="O7" s="51"/>
      <c r="P7" s="45"/>
      <c r="Q7" s="45"/>
      <c r="R7" s="45"/>
      <c r="S7" s="45"/>
      <c r="T7" s="45"/>
      <c r="U7" s="45"/>
      <c r="V7" s="45"/>
      <c r="W7" s="45"/>
      <c r="X7" s="45"/>
      <c r="Y7" s="51"/>
      <c r="Z7" s="104">
        <v>17.5</v>
      </c>
      <c r="AA7" s="105"/>
      <c r="AB7" s="45"/>
      <c r="AC7" s="103"/>
      <c r="AD7" s="45"/>
      <c r="AE7" s="45"/>
      <c r="AF7" s="45"/>
      <c r="AG7" s="45"/>
      <c r="AH7" s="45"/>
      <c r="AI7" s="45"/>
      <c r="AJ7" s="45"/>
      <c r="AK7" s="51"/>
      <c r="AL7" s="104">
        <v>17.5</v>
      </c>
      <c r="AM7" s="105"/>
      <c r="AN7" s="45"/>
      <c r="AO7" s="103"/>
      <c r="AP7" s="45"/>
      <c r="AQ7" s="45"/>
      <c r="AR7" s="45"/>
      <c r="AS7" s="45"/>
      <c r="AT7" s="45"/>
      <c r="AU7" s="45"/>
      <c r="AV7" s="45"/>
      <c r="AW7" s="51"/>
      <c r="AX7" s="104">
        <v>17.5</v>
      </c>
      <c r="AY7" s="45"/>
      <c r="AZ7" s="104">
        <v>20</v>
      </c>
      <c r="BA7" s="45"/>
      <c r="BB7" s="45"/>
      <c r="BC7" s="45"/>
      <c r="BD7" s="45"/>
      <c r="BE7" s="45"/>
      <c r="BF7" s="45"/>
      <c r="BG7" s="51"/>
      <c r="BH7" s="104">
        <v>17.5</v>
      </c>
      <c r="BI7" s="105"/>
      <c r="BJ7" s="45"/>
      <c r="BK7" s="45"/>
      <c r="BL7" s="45"/>
      <c r="BM7" s="45"/>
      <c r="BN7" s="45"/>
      <c r="BO7" s="45"/>
      <c r="BP7" s="45"/>
      <c r="BQ7" s="106"/>
    </row>
    <row r="8" ht="14.4" customHeight="1" spans="1:69" x14ac:dyDescent="0.25">
      <c r="A8" s="70"/>
      <c r="B8" s="107"/>
      <c r="C8" s="56"/>
      <c r="D8" s="24"/>
      <c r="E8" s="103"/>
      <c r="F8" s="24"/>
      <c r="G8" s="45"/>
      <c r="H8" s="24"/>
      <c r="I8" s="45"/>
      <c r="J8" s="24"/>
      <c r="K8" s="45"/>
      <c r="L8" s="45"/>
      <c r="M8" s="45"/>
      <c r="N8" s="45"/>
      <c r="O8" s="51"/>
      <c r="P8" s="24"/>
      <c r="Q8" s="45"/>
      <c r="R8" s="24"/>
      <c r="S8" s="45"/>
      <c r="T8" s="24"/>
      <c r="U8" s="45"/>
      <c r="V8" s="45"/>
      <c r="W8" s="45"/>
      <c r="X8" s="45"/>
      <c r="Y8" s="51"/>
      <c r="Z8" s="45"/>
      <c r="AA8" s="105"/>
      <c r="AB8" s="45"/>
      <c r="AC8" s="103"/>
      <c r="AD8" s="24"/>
      <c r="AE8" s="45"/>
      <c r="AF8" s="45"/>
      <c r="AG8" s="45"/>
      <c r="AH8" s="45"/>
      <c r="AI8" s="45"/>
      <c r="AJ8" s="45"/>
      <c r="AK8" s="51"/>
      <c r="AL8" s="45"/>
      <c r="AM8" s="105"/>
      <c r="AN8" s="45"/>
      <c r="AO8" s="103"/>
      <c r="AP8" s="24"/>
      <c r="AQ8" s="45"/>
      <c r="AR8" s="24"/>
      <c r="AS8" s="45"/>
      <c r="AT8" s="45"/>
      <c r="AU8" s="45"/>
      <c r="AV8" s="45"/>
      <c r="AW8" s="51"/>
      <c r="AX8" s="45"/>
      <c r="AY8" s="45"/>
      <c r="AZ8" s="45"/>
      <c r="BA8" s="45"/>
      <c r="BB8" s="24"/>
      <c r="BC8" s="45"/>
      <c r="BD8" s="45"/>
      <c r="BE8" s="45"/>
      <c r="BF8" s="45"/>
      <c r="BG8" s="51"/>
      <c r="BH8" s="45"/>
      <c r="BI8" s="105"/>
      <c r="BJ8" s="24"/>
      <c r="BK8" s="45"/>
      <c r="BL8" s="24"/>
      <c r="BM8" s="45"/>
      <c r="BN8" s="45"/>
      <c r="BO8" s="45"/>
      <c r="BP8" s="45"/>
      <c r="BQ8" s="106"/>
    </row>
    <row r="9" ht="14.4" customHeight="1" spans="1:69" x14ac:dyDescent="0.25">
      <c r="A9" s="70"/>
      <c r="B9" s="108" t="s">
        <v>137</v>
      </c>
      <c r="C9" s="82" t="s">
        <v>138</v>
      </c>
      <c r="D9" s="83">
        <v>20</v>
      </c>
      <c r="E9" s="103"/>
      <c r="F9" s="83">
        <v>15</v>
      </c>
      <c r="G9" s="45"/>
      <c r="H9" s="83">
        <v>20</v>
      </c>
      <c r="I9" s="45"/>
      <c r="J9" s="87">
        <v>40</v>
      </c>
      <c r="K9" s="45"/>
      <c r="L9" s="45"/>
      <c r="M9" s="45"/>
      <c r="N9" s="45"/>
      <c r="O9" s="51"/>
      <c r="P9" s="83">
        <v>15</v>
      </c>
      <c r="Q9" s="45"/>
      <c r="R9" s="83">
        <v>20</v>
      </c>
      <c r="S9" s="45"/>
      <c r="T9" s="87">
        <v>40</v>
      </c>
      <c r="U9" s="45"/>
      <c r="V9" s="45"/>
      <c r="W9" s="45"/>
      <c r="X9" s="45"/>
      <c r="Y9" s="51"/>
      <c r="Z9" s="45"/>
      <c r="AA9" s="105"/>
      <c r="AB9" s="45"/>
      <c r="AC9" s="103"/>
      <c r="AD9" s="83">
        <v>20</v>
      </c>
      <c r="AE9" s="45"/>
      <c r="AF9" s="45"/>
      <c r="AG9" s="45"/>
      <c r="AH9" s="45"/>
      <c r="AI9" s="45"/>
      <c r="AJ9" s="45"/>
      <c r="AK9" s="51"/>
      <c r="AL9" s="45"/>
      <c r="AM9" s="105"/>
      <c r="AN9" s="45"/>
      <c r="AO9" s="103"/>
      <c r="AP9" s="83">
        <v>20</v>
      </c>
      <c r="AQ9" s="45"/>
      <c r="AR9" s="87">
        <v>80</v>
      </c>
      <c r="AS9" s="45"/>
      <c r="AT9" s="45"/>
      <c r="AU9" s="45"/>
      <c r="AV9" s="45"/>
      <c r="AW9" s="51"/>
      <c r="AX9" s="45"/>
      <c r="AY9" s="45"/>
      <c r="AZ9" s="45"/>
      <c r="BA9" s="45"/>
      <c r="BB9" s="83">
        <v>20</v>
      </c>
      <c r="BC9" s="45"/>
      <c r="BD9" s="45"/>
      <c r="BE9" s="45"/>
      <c r="BF9" s="45"/>
      <c r="BG9" s="51"/>
      <c r="BH9" s="45"/>
      <c r="BI9" s="105"/>
      <c r="BJ9" s="83">
        <v>20</v>
      </c>
      <c r="BK9" s="45"/>
      <c r="BL9" s="87">
        <v>60</v>
      </c>
      <c r="BM9" s="45"/>
      <c r="BN9" s="45"/>
      <c r="BO9" s="45"/>
      <c r="BP9" s="45"/>
      <c r="BQ9" s="106"/>
    </row>
    <row r="10" ht="14.4" customHeight="1" spans="1:69" x14ac:dyDescent="0.25">
      <c r="A10" s="70"/>
      <c r="B10" s="107"/>
      <c r="C10" s="51"/>
      <c r="D10" s="45"/>
      <c r="E10" s="103"/>
      <c r="F10" s="45"/>
      <c r="G10" s="45"/>
      <c r="H10" s="45"/>
      <c r="I10" s="45"/>
      <c r="J10" s="45"/>
      <c r="K10" s="45"/>
      <c r="L10" s="45"/>
      <c r="M10" s="45"/>
      <c r="N10" s="45"/>
      <c r="O10" s="51"/>
      <c r="P10" s="45"/>
      <c r="Q10" s="45"/>
      <c r="R10" s="45"/>
      <c r="S10" s="45"/>
      <c r="T10" s="45"/>
      <c r="U10" s="45"/>
      <c r="V10" s="45"/>
      <c r="W10" s="45"/>
      <c r="X10" s="45"/>
      <c r="Y10" s="51"/>
      <c r="Z10" s="45"/>
      <c r="AA10" s="105"/>
      <c r="AB10" s="45"/>
      <c r="AC10" s="103"/>
      <c r="AD10" s="45"/>
      <c r="AE10" s="45"/>
      <c r="AF10" s="45"/>
      <c r="AG10" s="45"/>
      <c r="AH10" s="45"/>
      <c r="AI10" s="45"/>
      <c r="AJ10" s="45"/>
      <c r="AK10" s="51"/>
      <c r="AL10" s="45"/>
      <c r="AM10" s="105"/>
      <c r="AN10" s="45"/>
      <c r="AO10" s="103"/>
      <c r="AP10" s="45"/>
      <c r="AQ10" s="45"/>
      <c r="AR10" s="45"/>
      <c r="AS10" s="45"/>
      <c r="AT10" s="45"/>
      <c r="AU10" s="45"/>
      <c r="AV10" s="45"/>
      <c r="AW10" s="51"/>
      <c r="AX10" s="45"/>
      <c r="AY10" s="45"/>
      <c r="AZ10" s="45"/>
      <c r="BA10" s="45"/>
      <c r="BB10" s="45"/>
      <c r="BC10" s="45"/>
      <c r="BD10" s="45"/>
      <c r="BE10" s="45"/>
      <c r="BF10" s="45"/>
      <c r="BG10" s="51"/>
      <c r="BH10" s="45"/>
      <c r="BI10" s="105"/>
      <c r="BJ10" s="45"/>
      <c r="BK10" s="45"/>
      <c r="BL10" s="45"/>
      <c r="BM10" s="45"/>
      <c r="BN10" s="45"/>
      <c r="BO10" s="45"/>
      <c r="BP10" s="45"/>
      <c r="BQ10" s="106"/>
    </row>
    <row r="11" ht="39" customHeight="1" spans="1:69" x14ac:dyDescent="0.25">
      <c r="A11" s="109"/>
      <c r="B11" s="110"/>
      <c r="C11" s="111"/>
      <c r="D11" s="24"/>
      <c r="E11" s="112"/>
      <c r="F11" s="24"/>
      <c r="G11" s="24"/>
      <c r="H11" s="24"/>
      <c r="I11" s="24"/>
      <c r="J11" s="24"/>
      <c r="K11" s="24"/>
      <c r="L11" s="24"/>
      <c r="M11" s="24"/>
      <c r="N11" s="24"/>
      <c r="O11" s="56"/>
      <c r="P11" s="24"/>
      <c r="Q11" s="24"/>
      <c r="R11" s="24"/>
      <c r="S11" s="24"/>
      <c r="T11" s="24"/>
      <c r="U11" s="24"/>
      <c r="V11" s="24"/>
      <c r="W11" s="24"/>
      <c r="X11" s="24"/>
      <c r="Y11" s="56"/>
      <c r="Z11" s="24"/>
      <c r="AA11" s="113"/>
      <c r="AB11" s="24"/>
      <c r="AC11" s="103"/>
      <c r="AD11" s="24"/>
      <c r="AE11" s="24"/>
      <c r="AF11" s="114"/>
      <c r="AG11" s="114"/>
      <c r="AH11" s="114"/>
      <c r="AI11" s="24"/>
      <c r="AJ11" s="114"/>
      <c r="AK11" s="56"/>
      <c r="AL11" s="24"/>
      <c r="AM11" s="113"/>
      <c r="AN11" s="24"/>
      <c r="AO11" s="103"/>
      <c r="AP11" s="24"/>
      <c r="AQ11" s="24"/>
      <c r="AR11" s="24"/>
      <c r="AS11" s="24"/>
      <c r="AT11" s="114"/>
      <c r="AU11" s="114"/>
      <c r="AV11" s="114"/>
      <c r="AW11" s="56"/>
      <c r="AX11" s="24"/>
      <c r="AY11" s="24"/>
      <c r="AZ11" s="24"/>
      <c r="BA11" s="24"/>
      <c r="BB11" s="24"/>
      <c r="BC11" s="24"/>
      <c r="BD11" s="114"/>
      <c r="BE11" s="114"/>
      <c r="BF11" s="114"/>
      <c r="BG11" s="56"/>
      <c r="BH11" s="24"/>
      <c r="BI11" s="113"/>
      <c r="BJ11" s="24"/>
      <c r="BK11" s="24"/>
      <c r="BL11" s="24"/>
      <c r="BM11" s="24"/>
      <c r="BN11" s="114"/>
      <c r="BO11" s="114"/>
      <c r="BP11" s="114"/>
      <c r="BQ11" s="106"/>
    </row>
    <row r="12" ht="31.5" customHeight="1" spans="1:69" x14ac:dyDescent="0.25">
      <c r="A12" s="115">
        <v>1</v>
      </c>
      <c r="B12" s="116">
        <v>3201</v>
      </c>
      <c r="C12" s="117" t="s">
        <v>139</v>
      </c>
      <c r="D12" s="118">
        <v>13</v>
      </c>
      <c r="E12" s="119">
        <f>IF(D12&gt;=8,"Y","N")</f>
      </c>
      <c r="F12" s="120">
        <v>6</v>
      </c>
      <c r="G12" s="119">
        <f>IF(F12&gt;=7,"Y","N")</f>
      </c>
      <c r="H12" s="121">
        <v>20</v>
      </c>
      <c r="I12" s="119">
        <f>IF(H12&gt;=18,"Y","N")</f>
      </c>
      <c r="J12" s="119">
        <v>35</v>
      </c>
      <c r="K12" s="119">
        <f>IF(J12&gt;=16,"Y","N")</f>
      </c>
      <c r="L12" s="119">
        <v>3</v>
      </c>
      <c r="M12" s="119">
        <f>IF(L12&gt;=2,"Y","N")</f>
      </c>
      <c r="N12" s="122">
        <f>=((D12+F12+H12)/3)*0.75 + J12*0.15 + L12*0.1</f>
      </c>
      <c r="O12" s="121"/>
      <c r="P12" s="120">
        <v>6</v>
      </c>
      <c r="Q12" s="119">
        <f>IF(P12&gt;=7,"Y","N")</f>
      </c>
      <c r="R12" s="121">
        <v>20</v>
      </c>
      <c r="S12" s="119">
        <f>IF(R12&gt;=18,"Y","N")</f>
      </c>
      <c r="T12" s="121">
        <v>30</v>
      </c>
      <c r="U12" s="119">
        <f>IF(T12&gt;=15,"Y","N")</f>
      </c>
      <c r="V12" s="121">
        <v>3</v>
      </c>
      <c r="W12" s="119">
        <f>IF(V12&gt;=2,"Y","N")</f>
      </c>
      <c r="X12" s="122"/>
      <c r="Y12" s="121">
        <f>((P12+R12+T12)/3)*0.85 + V12*0.15</f>
      </c>
      <c r="Z12" s="123">
        <v>8</v>
      </c>
      <c r="AA12" s="119">
        <f>IF(Z12&gt;=7,"Y","N")</f>
      </c>
      <c r="AB12" s="124">
        <v>0</v>
      </c>
      <c r="AC12" s="125">
        <f>IF(AB12&gt;=7,"Y","N")</f>
      </c>
      <c r="AD12" s="121">
        <v>17</v>
      </c>
      <c r="AE12" s="119">
        <f>IF(AD12&gt;=18,"Y","N")</f>
      </c>
      <c r="AF12" s="119">
        <v>2</v>
      </c>
      <c r="AG12" s="119">
        <f>IF(AF12&gt;=2,"Y","N")</f>
      </c>
      <c r="AH12" s="122">
        <v>2</v>
      </c>
      <c r="AI12" s="119">
        <f>IF(AH12&gt;2,"Y","N")</f>
      </c>
      <c r="AJ12" s="122"/>
      <c r="AK12" s="126"/>
      <c r="AL12" s="120">
        <v>7</v>
      </c>
      <c r="AM12" s="119">
        <f>IF(AL12&gt;=7,"Y","N")</f>
      </c>
      <c r="AN12" s="127">
        <v>0</v>
      </c>
      <c r="AO12" s="119">
        <f>IF(AN12&gt;=7,"Y","N")</f>
      </c>
      <c r="AP12" s="121">
        <v>16</v>
      </c>
      <c r="AQ12" s="119">
        <f>IF(AP12&gt;=16,"Y","N")</f>
      </c>
      <c r="AR12" s="119">
        <v>70</v>
      </c>
      <c r="AS12" s="119"/>
      <c r="AT12" s="119">
        <v>3</v>
      </c>
      <c r="AU12" s="119"/>
      <c r="AV12" s="122"/>
      <c r="AW12" s="126"/>
      <c r="AX12" s="120">
        <v>7</v>
      </c>
      <c r="AY12" s="119"/>
      <c r="AZ12" s="127">
        <v>0</v>
      </c>
      <c r="BA12" s="119"/>
      <c r="BB12" s="121">
        <v>19</v>
      </c>
      <c r="BC12" s="119"/>
      <c r="BD12" s="119">
        <v>3</v>
      </c>
      <c r="BE12" s="119"/>
      <c r="BF12" s="122"/>
      <c r="BG12" s="126"/>
      <c r="BH12" s="120">
        <v>7</v>
      </c>
      <c r="BI12" s="119"/>
      <c r="BJ12" s="121">
        <v>16</v>
      </c>
      <c r="BK12" s="119"/>
      <c r="BL12" s="119">
        <v>50</v>
      </c>
      <c r="BM12" s="119"/>
      <c r="BN12" s="119">
        <v>2</v>
      </c>
      <c r="BO12" s="119"/>
      <c r="BP12" s="122"/>
      <c r="BQ12" s="126"/>
    </row>
    <row r="13" ht="31.5" customHeight="1" spans="1:69" x14ac:dyDescent="0.25">
      <c r="A13" s="115">
        <v>2</v>
      </c>
      <c r="B13" s="128">
        <v>3202</v>
      </c>
      <c r="C13" s="117" t="s">
        <v>140</v>
      </c>
      <c r="D13" s="118">
        <v>15</v>
      </c>
      <c r="E13" s="119">
        <f>IF(D13&gt;=8,"Y","N")</f>
      </c>
      <c r="F13" s="120">
        <v>6.5</v>
      </c>
      <c r="G13" s="119">
        <f>IF(F13&gt;=7,"Y","N")</f>
      </c>
      <c r="H13" s="121">
        <v>20</v>
      </c>
      <c r="I13" s="119">
        <f>IF(H13&gt;=18,"Y","N")</f>
      </c>
      <c r="J13" s="119">
        <v>40</v>
      </c>
      <c r="K13" s="119">
        <f>IF(J13&gt;=16,"Y","N")</f>
      </c>
      <c r="L13" s="119">
        <v>3</v>
      </c>
      <c r="M13" s="119">
        <f>IF(L13&gt;=2,"Y","N")</f>
      </c>
      <c r="N13" s="122">
        <f>=((D13+F13+H13)/3)*0.75 + J13*0.15 + L13*0.1</f>
      </c>
      <c r="O13" s="121"/>
      <c r="P13" s="120">
        <v>6.5</v>
      </c>
      <c r="Q13" s="119">
        <f>IF(P13&gt;=7,"Y","N")</f>
      </c>
      <c r="R13" s="121">
        <v>20</v>
      </c>
      <c r="S13" s="119">
        <f>IF(R13&gt;=18,"Y","N")</f>
      </c>
      <c r="T13" s="121">
        <v>40</v>
      </c>
      <c r="U13" s="119">
        <f>IF(T13&gt;=15,"Y","N")</f>
      </c>
      <c r="V13" s="121">
        <v>3</v>
      </c>
      <c r="W13" s="119">
        <f>IF(V13&gt;=2,"Y","N")</f>
      </c>
      <c r="X13" s="122"/>
      <c r="Y13" s="121">
        <f>((P13+R13+T13)/3)*0.85 + V13*0.15</f>
      </c>
      <c r="Z13" s="123">
        <v>7</v>
      </c>
      <c r="AA13" s="119">
        <f>IF(Z13&gt;=7,"Y","N")</f>
      </c>
      <c r="AB13" s="124">
        <v>0</v>
      </c>
      <c r="AC13" s="125">
        <f>IF(AB13&gt;=7,"Y","N")</f>
      </c>
      <c r="AD13" s="121">
        <v>18</v>
      </c>
      <c r="AE13" s="119">
        <f>IF(AD13&gt;=18,"Y","N")</f>
      </c>
      <c r="AF13" s="119">
        <v>3</v>
      </c>
      <c r="AG13" s="119">
        <f>IF(AF13&gt;=2,"Y","N")</f>
      </c>
      <c r="AH13" s="122">
        <v>2</v>
      </c>
      <c r="AI13" s="119">
        <f>IF(AH13&gt;2,"Y","N")</f>
      </c>
      <c r="AJ13" s="122"/>
      <c r="AK13" s="126"/>
      <c r="AL13" s="120">
        <v>7</v>
      </c>
      <c r="AM13" s="119">
        <f>IF(AL13&gt;=7,"Y","N")</f>
      </c>
      <c r="AN13" s="127">
        <v>0</v>
      </c>
      <c r="AO13" s="119">
        <f>IF(AN13&gt;=7,"Y","N")</f>
      </c>
      <c r="AP13" s="121">
        <v>16</v>
      </c>
      <c r="AQ13" s="119">
        <f>IF(AP13&gt;=16,"Y","N")</f>
      </c>
      <c r="AR13" s="119">
        <v>80</v>
      </c>
      <c r="AS13" s="119"/>
      <c r="AT13" s="119">
        <v>2</v>
      </c>
      <c r="AU13" s="119"/>
      <c r="AV13" s="122"/>
      <c r="AW13" s="126"/>
      <c r="AX13" s="120">
        <v>7</v>
      </c>
      <c r="AY13" s="119"/>
      <c r="AZ13" s="127">
        <v>0</v>
      </c>
      <c r="BA13" s="119"/>
      <c r="BB13" s="121">
        <v>20</v>
      </c>
      <c r="BC13" s="119"/>
      <c r="BD13" s="119">
        <v>3</v>
      </c>
      <c r="BE13" s="119"/>
      <c r="BF13" s="122"/>
      <c r="BG13" s="126"/>
      <c r="BH13" s="120">
        <v>7</v>
      </c>
      <c r="BI13" s="119"/>
      <c r="BJ13" s="121">
        <v>16</v>
      </c>
      <c r="BK13" s="119"/>
      <c r="BL13" s="119">
        <v>60</v>
      </c>
      <c r="BM13" s="119"/>
      <c r="BN13" s="119">
        <v>3</v>
      </c>
      <c r="BO13" s="119"/>
      <c r="BP13" s="122"/>
      <c r="BQ13" s="126"/>
    </row>
    <row r="14" ht="31.5" customHeight="1" spans="1:69" x14ac:dyDescent="0.25">
      <c r="A14" s="115">
        <v>3</v>
      </c>
      <c r="B14" s="128">
        <v>3203</v>
      </c>
      <c r="C14" s="117" t="s">
        <v>141</v>
      </c>
      <c r="D14" s="118">
        <v>11</v>
      </c>
      <c r="E14" s="119">
        <f>IF(D14&gt;=8,"Y","N")</f>
      </c>
      <c r="F14" s="120">
        <v>7</v>
      </c>
      <c r="G14" s="119">
        <f>IF(F14&gt;=7,"Y","N")</f>
      </c>
      <c r="H14" s="121">
        <v>20</v>
      </c>
      <c r="I14" s="119">
        <f>IF(H14&gt;=18,"Y","N")</f>
      </c>
      <c r="J14" s="119">
        <v>40</v>
      </c>
      <c r="K14" s="119">
        <f>IF(J14&gt;=16,"Y","N")</f>
      </c>
      <c r="L14" s="119">
        <v>3</v>
      </c>
      <c r="M14" s="119">
        <f>IF(L14&gt;=2,"Y","N")</f>
      </c>
      <c r="N14" s="122">
        <f>=((D14+F14+H14)/3)*0.75 + J14*0.15 + L14*0.1</f>
      </c>
      <c r="O14" s="121"/>
      <c r="P14" s="120">
        <v>7</v>
      </c>
      <c r="Q14" s="119">
        <f>IF(P14&gt;=7,"Y","N")</f>
      </c>
      <c r="R14" s="121">
        <v>20</v>
      </c>
      <c r="S14" s="119">
        <f>IF(R14&gt;=18,"Y","N")</f>
      </c>
      <c r="T14" s="121">
        <v>40</v>
      </c>
      <c r="U14" s="119">
        <f>IF(T14&gt;=15,"Y","N")</f>
      </c>
      <c r="V14" s="121">
        <v>3</v>
      </c>
      <c r="W14" s="119">
        <f>IF(V14&gt;=2,"Y","N")</f>
      </c>
      <c r="X14" s="122"/>
      <c r="Y14" s="121">
        <f>((P14+R14+T14)/3)*0.85 + V14*0.15</f>
      </c>
      <c r="Z14" s="123">
        <v>9.25</v>
      </c>
      <c r="AA14" s="119">
        <f>IF(Z14&gt;=7,"Y","N")</f>
      </c>
      <c r="AB14" s="124">
        <v>12</v>
      </c>
      <c r="AC14" s="125">
        <f>IF(AB14&gt;=7,"Y","N")</f>
      </c>
      <c r="AD14" s="121">
        <v>15</v>
      </c>
      <c r="AE14" s="119">
        <f>IF(AD14&gt;=18,"Y","N")</f>
      </c>
      <c r="AF14" s="119">
        <v>2</v>
      </c>
      <c r="AG14" s="119">
        <f>IF(AF14&gt;=2,"Y","N")</f>
      </c>
      <c r="AH14" s="122">
        <v>2</v>
      </c>
      <c r="AI14" s="119">
        <f>IF(AH14&gt;2,"Y","N")</f>
      </c>
      <c r="AJ14" s="122"/>
      <c r="AK14" s="126"/>
      <c r="AL14" s="120">
        <v>8.5</v>
      </c>
      <c r="AM14" s="119">
        <f>IF(AL14&gt;=7,"Y","N")</f>
      </c>
      <c r="AN14" s="120">
        <v>12</v>
      </c>
      <c r="AO14" s="119">
        <f>IF(AN14&gt;=7,"Y","N")</f>
      </c>
      <c r="AP14" s="121">
        <v>18</v>
      </c>
      <c r="AQ14" s="119">
        <f>IF(AP14&gt;=16,"Y","N")</f>
      </c>
      <c r="AR14" s="119">
        <v>80</v>
      </c>
      <c r="AS14" s="119"/>
      <c r="AT14" s="119">
        <v>3</v>
      </c>
      <c r="AU14" s="119"/>
      <c r="AV14" s="122"/>
      <c r="AW14" s="126"/>
      <c r="AX14" s="120">
        <v>8.5</v>
      </c>
      <c r="AY14" s="119"/>
      <c r="AZ14" s="120">
        <v>12</v>
      </c>
      <c r="BA14" s="119"/>
      <c r="BB14" s="121">
        <v>18</v>
      </c>
      <c r="BC14" s="119"/>
      <c r="BD14" s="119">
        <v>3</v>
      </c>
      <c r="BE14" s="119"/>
      <c r="BF14" s="122"/>
      <c r="BG14" s="126"/>
      <c r="BH14" s="120">
        <v>8.5</v>
      </c>
      <c r="BI14" s="119"/>
      <c r="BJ14" s="121">
        <v>18</v>
      </c>
      <c r="BK14" s="119"/>
      <c r="BL14" s="119">
        <v>60</v>
      </c>
      <c r="BM14" s="119"/>
      <c r="BN14" s="119">
        <v>2</v>
      </c>
      <c r="BO14" s="119"/>
      <c r="BP14" s="122"/>
      <c r="BQ14" s="126"/>
    </row>
    <row r="15" ht="31.5" customHeight="1" spans="1:69" x14ac:dyDescent="0.25">
      <c r="A15" s="115">
        <v>4</v>
      </c>
      <c r="B15" s="128">
        <v>3204</v>
      </c>
      <c r="C15" s="117" t="s">
        <v>142</v>
      </c>
      <c r="D15" s="118">
        <v>13</v>
      </c>
      <c r="E15" s="119">
        <f>IF(D15&gt;=8,"Y","N")</f>
      </c>
      <c r="F15" s="120">
        <v>6.5</v>
      </c>
      <c r="G15" s="119">
        <f>IF(F15&gt;=7,"Y","N")</f>
      </c>
      <c r="H15" s="121">
        <v>20</v>
      </c>
      <c r="I15" s="119">
        <f>IF(H15&gt;=18,"Y","N")</f>
      </c>
      <c r="J15" s="119">
        <v>40</v>
      </c>
      <c r="K15" s="119">
        <f>IF(J15&gt;=16,"Y","N")</f>
      </c>
      <c r="L15" s="119">
        <v>3</v>
      </c>
      <c r="M15" s="119">
        <f>IF(L15&gt;=2,"Y","N")</f>
      </c>
      <c r="N15" s="122">
        <f>=((D15+F15+H15)/3)*0.75 + J15*0.15 + L15*0.1</f>
      </c>
      <c r="O15" s="121"/>
      <c r="P15" s="120">
        <v>6.5</v>
      </c>
      <c r="Q15" s="119">
        <f>IF(P15&gt;=7,"Y","N")</f>
      </c>
      <c r="R15" s="121">
        <v>20</v>
      </c>
      <c r="S15" s="119">
        <f>IF(R15&gt;=18,"Y","N")</f>
      </c>
      <c r="T15" s="121">
        <v>40</v>
      </c>
      <c r="U15" s="119">
        <f>IF(T15&gt;=15,"Y","N")</f>
      </c>
      <c r="V15" s="121">
        <v>3</v>
      </c>
      <c r="W15" s="119">
        <f>IF(V15&gt;=2,"Y","N")</f>
      </c>
      <c r="X15" s="122"/>
      <c r="Y15" s="121">
        <f>((P15+R15+T15)/3)*0.85 + V15*0.15</f>
      </c>
      <c r="Z15" s="123">
        <v>9</v>
      </c>
      <c r="AA15" s="119">
        <f>IF(Z15&gt;=7,"Y","N")</f>
      </c>
      <c r="AB15" s="124">
        <v>10</v>
      </c>
      <c r="AC15" s="125">
        <f>IF(AB15&gt;=7,"Y","N")</f>
      </c>
      <c r="AD15" s="121">
        <v>15</v>
      </c>
      <c r="AE15" s="119">
        <f>IF(AD15&gt;=18,"Y","N")</f>
      </c>
      <c r="AF15" s="119">
        <v>2</v>
      </c>
      <c r="AG15" s="119">
        <f>IF(AF15&gt;=2,"Y","N")</f>
      </c>
      <c r="AH15" s="122">
        <v>2</v>
      </c>
      <c r="AI15" s="119">
        <f>IF(AH15&gt;2,"Y","N")</f>
      </c>
      <c r="AJ15" s="122"/>
      <c r="AK15" s="126"/>
      <c r="AL15" s="120">
        <v>8.25</v>
      </c>
      <c r="AM15" s="119">
        <f>IF(AL15&gt;=7,"Y","N")</f>
      </c>
      <c r="AN15" s="120">
        <v>10</v>
      </c>
      <c r="AO15" s="119">
        <f>IF(AN15&gt;=7,"Y","N")</f>
      </c>
      <c r="AP15" s="121">
        <v>15</v>
      </c>
      <c r="AQ15" s="119">
        <f>IF(AP15&gt;=16,"Y","N")</f>
      </c>
      <c r="AR15" s="119">
        <v>80</v>
      </c>
      <c r="AS15" s="119"/>
      <c r="AT15" s="119">
        <v>2</v>
      </c>
      <c r="AU15" s="119"/>
      <c r="AV15" s="122"/>
      <c r="AW15" s="126"/>
      <c r="AX15" s="120">
        <v>8.25</v>
      </c>
      <c r="AY15" s="119"/>
      <c r="AZ15" s="120">
        <v>10</v>
      </c>
      <c r="BA15" s="119"/>
      <c r="BB15" s="121">
        <v>19</v>
      </c>
      <c r="BC15" s="119"/>
      <c r="BD15" s="119">
        <v>3</v>
      </c>
      <c r="BE15" s="119"/>
      <c r="BF15" s="122"/>
      <c r="BG15" s="126"/>
      <c r="BH15" s="120">
        <v>8.25</v>
      </c>
      <c r="BI15" s="119"/>
      <c r="BJ15" s="121">
        <v>15</v>
      </c>
      <c r="BK15" s="119"/>
      <c r="BL15" s="119">
        <v>60</v>
      </c>
      <c r="BM15" s="119"/>
      <c r="BN15" s="119">
        <v>3</v>
      </c>
      <c r="BO15" s="119"/>
      <c r="BP15" s="122"/>
      <c r="BQ15" s="126"/>
    </row>
    <row r="16" ht="16.5" customHeight="1" spans="1:69" x14ac:dyDescent="0.25">
      <c r="A16" s="115">
        <v>5</v>
      </c>
      <c r="B16" s="128">
        <v>3205</v>
      </c>
      <c r="C16" s="117" t="s">
        <v>143</v>
      </c>
      <c r="D16" s="118">
        <v>16</v>
      </c>
      <c r="E16" s="119">
        <f>IF(D16&gt;=8,"Y","N")</f>
      </c>
      <c r="F16" s="120">
        <v>6</v>
      </c>
      <c r="G16" s="119">
        <f>IF(F16&gt;=7,"Y","N")</f>
      </c>
      <c r="H16" s="121">
        <v>20</v>
      </c>
      <c r="I16" s="119">
        <f>IF(H16&gt;=18,"Y","N")</f>
      </c>
      <c r="J16" s="119">
        <v>40</v>
      </c>
      <c r="K16" s="119">
        <f>IF(J16&gt;=16,"Y","N")</f>
      </c>
      <c r="L16" s="119">
        <v>3</v>
      </c>
      <c r="M16" s="119">
        <f>IF(L16&gt;=2,"Y","N")</f>
      </c>
      <c r="N16" s="122">
        <f>=((D16+F16+H16)/3)*0.75 + J16*0.15 + L16*0.1</f>
      </c>
      <c r="O16" s="121"/>
      <c r="P16" s="120">
        <v>6</v>
      </c>
      <c r="Q16" s="119">
        <f>IF(P16&gt;=7,"Y","N")</f>
      </c>
      <c r="R16" s="121">
        <v>20</v>
      </c>
      <c r="S16" s="119">
        <f>IF(R16&gt;=18,"Y","N")</f>
      </c>
      <c r="T16" s="121">
        <v>40</v>
      </c>
      <c r="U16" s="119">
        <f>IF(T16&gt;=15,"Y","N")</f>
      </c>
      <c r="V16" s="121">
        <v>3</v>
      </c>
      <c r="W16" s="119">
        <f>IF(V16&gt;=2,"Y","N")</f>
      </c>
      <c r="X16" s="122"/>
      <c r="Y16" s="121">
        <f>((P16+R16+T16)/3)*0.85 + V16*0.15</f>
      </c>
      <c r="Z16" s="123">
        <v>7</v>
      </c>
      <c r="AA16" s="119">
        <f>IF(Z16&gt;=7,"Y","N")</f>
      </c>
      <c r="AB16" s="124">
        <v>11</v>
      </c>
      <c r="AC16" s="125">
        <f>IF(AB16&gt;=7,"Y","N")</f>
      </c>
      <c r="AD16" s="121">
        <v>16</v>
      </c>
      <c r="AE16" s="119">
        <f>IF(AD16&gt;=18,"Y","N")</f>
      </c>
      <c r="AF16" s="119">
        <v>3</v>
      </c>
      <c r="AG16" s="119">
        <f>IF(AF16&gt;=2,"Y","N")</f>
      </c>
      <c r="AH16" s="122">
        <v>5</v>
      </c>
      <c r="AI16" s="119">
        <f>IF(AH16&gt;2,"Y","N")</f>
      </c>
      <c r="AJ16" s="122"/>
      <c r="AK16" s="126"/>
      <c r="AL16" s="120">
        <v>8.75</v>
      </c>
      <c r="AM16" s="119">
        <f>IF(AL16&gt;=7,"Y","N")</f>
      </c>
      <c r="AN16" s="120">
        <v>11</v>
      </c>
      <c r="AO16" s="119">
        <f>IF(AN16&gt;=7,"Y","N")</f>
      </c>
      <c r="AP16" s="121">
        <v>19</v>
      </c>
      <c r="AQ16" s="119">
        <f>IF(AP16&gt;=16,"Y","N")</f>
      </c>
      <c r="AR16" s="119">
        <v>80</v>
      </c>
      <c r="AS16" s="119"/>
      <c r="AT16" s="119">
        <v>2</v>
      </c>
      <c r="AU16" s="119"/>
      <c r="AV16" s="122"/>
      <c r="AW16" s="126"/>
      <c r="AX16" s="120">
        <v>8.75</v>
      </c>
      <c r="AY16" s="119"/>
      <c r="AZ16" s="120">
        <v>11</v>
      </c>
      <c r="BA16" s="119"/>
      <c r="BB16" s="121">
        <v>18</v>
      </c>
      <c r="BC16" s="119"/>
      <c r="BD16" s="119">
        <v>3</v>
      </c>
      <c r="BE16" s="119"/>
      <c r="BF16" s="122"/>
      <c r="BG16" s="126"/>
      <c r="BH16" s="120">
        <v>8.75</v>
      </c>
      <c r="BI16" s="119"/>
      <c r="BJ16" s="121">
        <v>19</v>
      </c>
      <c r="BK16" s="119"/>
      <c r="BL16" s="119">
        <v>60</v>
      </c>
      <c r="BM16" s="119"/>
      <c r="BN16" s="119">
        <v>2</v>
      </c>
      <c r="BO16" s="119"/>
      <c r="BP16" s="122"/>
      <c r="BQ16" s="126"/>
    </row>
    <row r="17" ht="31.5" customHeight="1" spans="1:69" x14ac:dyDescent="0.25">
      <c r="A17" s="115">
        <v>6</v>
      </c>
      <c r="B17" s="128">
        <v>3206</v>
      </c>
      <c r="C17" s="117" t="s">
        <v>144</v>
      </c>
      <c r="D17" s="118">
        <v>14</v>
      </c>
      <c r="E17" s="119">
        <f>IF(D17&gt;=8,"Y","N")</f>
      </c>
      <c r="F17" s="120">
        <v>8.5</v>
      </c>
      <c r="G17" s="119">
        <f>IF(F17&gt;=7,"Y","N")</f>
      </c>
      <c r="H17" s="121">
        <v>20</v>
      </c>
      <c r="I17" s="119">
        <f>IF(H17&gt;=18,"Y","N")</f>
      </c>
      <c r="J17" s="119">
        <v>35</v>
      </c>
      <c r="K17" s="119">
        <f>IF(J17&gt;=16,"Y","N")</f>
      </c>
      <c r="L17" s="119">
        <v>2</v>
      </c>
      <c r="M17" s="119">
        <f>IF(L17&gt;=2,"Y","N")</f>
      </c>
      <c r="N17" s="122">
        <f>=((D17+F17+H17)/3)*0.75 + J17*0.15 + L17*0.1</f>
      </c>
      <c r="O17" s="121"/>
      <c r="P17" s="120">
        <v>8.5</v>
      </c>
      <c r="Q17" s="119">
        <f>IF(P17&gt;=7,"Y","N")</f>
      </c>
      <c r="R17" s="121">
        <v>20</v>
      </c>
      <c r="S17" s="119">
        <f>IF(R17&gt;=18,"Y","N")</f>
      </c>
      <c r="T17" s="121">
        <v>40</v>
      </c>
      <c r="U17" s="119">
        <f>IF(T17&gt;=15,"Y","N")</f>
      </c>
      <c r="V17" s="121">
        <v>3</v>
      </c>
      <c r="W17" s="119">
        <f>IF(V17&gt;=2,"Y","N")</f>
      </c>
      <c r="X17" s="122"/>
      <c r="Y17" s="121">
        <f>((P17+R17+T17)/3)*0.85 + V17*0.15</f>
      </c>
      <c r="Z17" s="123">
        <v>10.5</v>
      </c>
      <c r="AA17" s="119">
        <f>IF(Z17&gt;=7,"Y","N")</f>
      </c>
      <c r="AB17" s="124">
        <v>8</v>
      </c>
      <c r="AC17" s="125">
        <f>IF(AB17&gt;=7,"Y","N")</f>
      </c>
      <c r="AD17" s="121">
        <v>16</v>
      </c>
      <c r="AE17" s="119">
        <f>IF(AD17&gt;=18,"Y","N")</f>
      </c>
      <c r="AF17" s="119">
        <v>2</v>
      </c>
      <c r="AG17" s="119">
        <f>IF(AF17&gt;=2,"Y","N")</f>
      </c>
      <c r="AH17" s="122">
        <v>2</v>
      </c>
      <c r="AI17" s="119">
        <f>IF(AH17&gt;2,"Y","N")</f>
      </c>
      <c r="AJ17" s="122"/>
      <c r="AK17" s="126"/>
      <c r="AL17" s="120">
        <v>8.5</v>
      </c>
      <c r="AM17" s="119">
        <f>IF(AL17&gt;=7,"Y","N")</f>
      </c>
      <c r="AN17" s="120">
        <v>8</v>
      </c>
      <c r="AO17" s="119">
        <f>IF(AN17&gt;=7,"Y","N")</f>
      </c>
      <c r="AP17" s="121">
        <v>19</v>
      </c>
      <c r="AQ17" s="119">
        <f>IF(AP17&gt;=16,"Y","N")</f>
      </c>
      <c r="AR17" s="119">
        <v>65</v>
      </c>
      <c r="AS17" s="119"/>
      <c r="AT17" s="119">
        <v>3</v>
      </c>
      <c r="AU17" s="119"/>
      <c r="AV17" s="122"/>
      <c r="AW17" s="126"/>
      <c r="AX17" s="120">
        <v>8.5</v>
      </c>
      <c r="AY17" s="119"/>
      <c r="AZ17" s="120">
        <v>8</v>
      </c>
      <c r="BA17" s="119"/>
      <c r="BB17" s="121">
        <v>20</v>
      </c>
      <c r="BC17" s="119"/>
      <c r="BD17" s="119">
        <v>3</v>
      </c>
      <c r="BE17" s="119"/>
      <c r="BF17" s="122"/>
      <c r="BG17" s="126"/>
      <c r="BH17" s="120">
        <v>8.5</v>
      </c>
      <c r="BI17" s="119"/>
      <c r="BJ17" s="121">
        <v>19</v>
      </c>
      <c r="BK17" s="119"/>
      <c r="BL17" s="119">
        <v>60</v>
      </c>
      <c r="BM17" s="119"/>
      <c r="BN17" s="119">
        <v>3</v>
      </c>
      <c r="BO17" s="119"/>
      <c r="BP17" s="122"/>
      <c r="BQ17" s="126"/>
    </row>
    <row r="18" ht="31.5" customHeight="1" spans="1:69" x14ac:dyDescent="0.25">
      <c r="A18" s="115">
        <v>7</v>
      </c>
      <c r="B18" s="128">
        <v>3207</v>
      </c>
      <c r="C18" s="117" t="s">
        <v>145</v>
      </c>
      <c r="D18" s="118">
        <v>17</v>
      </c>
      <c r="E18" s="119">
        <f>IF(D18&gt;=8,"Y","N")</f>
      </c>
      <c r="F18" s="120">
        <v>8.5</v>
      </c>
      <c r="G18" s="119">
        <f>IF(F18&gt;=7,"Y","N")</f>
      </c>
      <c r="H18" s="121">
        <v>20</v>
      </c>
      <c r="I18" s="119">
        <f>IF(H18&gt;=18,"Y","N")</f>
      </c>
      <c r="J18" s="119">
        <v>40</v>
      </c>
      <c r="K18" s="119">
        <f>IF(J18&gt;=16,"Y","N")</f>
      </c>
      <c r="L18" s="119">
        <v>2</v>
      </c>
      <c r="M18" s="119">
        <f>IF(L18&gt;=2,"Y","N")</f>
      </c>
      <c r="N18" s="122">
        <f>=((D18+F18+H18)/3)*0.75 + J18*0.15 + L18*0.1</f>
      </c>
      <c r="O18" s="121"/>
      <c r="P18" s="120">
        <v>8.5</v>
      </c>
      <c r="Q18" s="119">
        <f>IF(P18&gt;=7,"Y","N")</f>
      </c>
      <c r="R18" s="121">
        <v>20</v>
      </c>
      <c r="S18" s="119">
        <f>IF(R18&gt;=18,"Y","N")</f>
      </c>
      <c r="T18" s="121">
        <v>40</v>
      </c>
      <c r="U18" s="119">
        <f>IF(T18&gt;=15,"Y","N")</f>
      </c>
      <c r="V18" s="121">
        <v>3</v>
      </c>
      <c r="W18" s="119">
        <f>IF(V18&gt;=2,"Y","N")</f>
      </c>
      <c r="X18" s="122"/>
      <c r="Y18" s="121">
        <f>((P18+R18+T18)/3)*0.85 + V18*0.15</f>
      </c>
      <c r="Z18" s="123">
        <v>7</v>
      </c>
      <c r="AA18" s="119">
        <f>IF(Z18&gt;=7,"Y","N")</f>
      </c>
      <c r="AB18" s="124">
        <v>11.5</v>
      </c>
      <c r="AC18" s="125">
        <f>IF(AB18&gt;=7,"Y","N")</f>
      </c>
      <c r="AD18" s="121">
        <v>18</v>
      </c>
      <c r="AE18" s="119">
        <f>IF(AD18&gt;=18,"Y","N")</f>
      </c>
      <c r="AF18" s="119">
        <v>2</v>
      </c>
      <c r="AG18" s="119">
        <f>IF(AF18&gt;=2,"Y","N")</f>
      </c>
      <c r="AH18" s="122">
        <v>2</v>
      </c>
      <c r="AI18" s="119">
        <f>IF(AH18&gt;2,"Y","N")</f>
      </c>
      <c r="AJ18" s="122"/>
      <c r="AK18" s="126"/>
      <c r="AL18" s="120">
        <v>7</v>
      </c>
      <c r="AM18" s="119">
        <f>IF(AL18&gt;=7,"Y","N")</f>
      </c>
      <c r="AN18" s="120">
        <v>11.5</v>
      </c>
      <c r="AO18" s="119">
        <f>IF(AN18&gt;=7,"Y","N")</f>
      </c>
      <c r="AP18" s="121">
        <v>16</v>
      </c>
      <c r="AQ18" s="119">
        <f>IF(AP18&gt;=16,"Y","N")</f>
      </c>
      <c r="AR18" s="119">
        <v>80</v>
      </c>
      <c r="AS18" s="119"/>
      <c r="AT18" s="119">
        <v>3</v>
      </c>
      <c r="AU18" s="119"/>
      <c r="AV18" s="122"/>
      <c r="AW18" s="126"/>
      <c r="AX18" s="120">
        <v>7</v>
      </c>
      <c r="AY18" s="119"/>
      <c r="AZ18" s="120">
        <v>11.5</v>
      </c>
      <c r="BA18" s="119"/>
      <c r="BB18" s="121">
        <v>18</v>
      </c>
      <c r="BC18" s="119"/>
      <c r="BD18" s="119">
        <v>3</v>
      </c>
      <c r="BE18" s="119"/>
      <c r="BF18" s="122"/>
      <c r="BG18" s="126"/>
      <c r="BH18" s="120">
        <v>7</v>
      </c>
      <c r="BI18" s="119"/>
      <c r="BJ18" s="121">
        <v>16</v>
      </c>
      <c r="BK18" s="119"/>
      <c r="BL18" s="119">
        <v>60</v>
      </c>
      <c r="BM18" s="119"/>
      <c r="BN18" s="119">
        <v>3</v>
      </c>
      <c r="BO18" s="119"/>
      <c r="BP18" s="122"/>
      <c r="BQ18" s="126"/>
    </row>
    <row r="19" ht="31.5" customHeight="1" spans="1:69" x14ac:dyDescent="0.25">
      <c r="A19" s="115">
        <v>8</v>
      </c>
      <c r="B19" s="128">
        <v>3208</v>
      </c>
      <c r="C19" s="117" t="s">
        <v>146</v>
      </c>
      <c r="D19" s="118">
        <v>19</v>
      </c>
      <c r="E19" s="119">
        <f>IF(D19&gt;=8,"Y","N")</f>
      </c>
      <c r="F19" s="120">
        <v>9.5</v>
      </c>
      <c r="G19" s="119">
        <f>IF(F19&gt;=7,"Y","N")</f>
      </c>
      <c r="H19" s="121">
        <v>20</v>
      </c>
      <c r="I19" s="119">
        <f>IF(H19&gt;=18,"Y","N")</f>
      </c>
      <c r="J19" s="119">
        <v>40</v>
      </c>
      <c r="K19" s="119">
        <f>IF(J19&gt;=16,"Y","N")</f>
      </c>
      <c r="L19" s="119">
        <v>3</v>
      </c>
      <c r="M19" s="119">
        <f>IF(L19&gt;=2,"Y","N")</f>
      </c>
      <c r="N19" s="122">
        <f>=((D19+F19+H19)/3)*0.75 + J19*0.15 + L19*0.1</f>
      </c>
      <c r="O19" s="121"/>
      <c r="P19" s="120">
        <v>9.5</v>
      </c>
      <c r="Q19" s="119">
        <f>IF(P19&gt;=7,"Y","N")</f>
      </c>
      <c r="R19" s="121">
        <v>20</v>
      </c>
      <c r="S19" s="119">
        <f>IF(R19&gt;=18,"Y","N")</f>
      </c>
      <c r="T19" s="121">
        <v>40</v>
      </c>
      <c r="U19" s="119">
        <f>IF(T19&gt;=15,"Y","N")</f>
      </c>
      <c r="V19" s="121">
        <v>3</v>
      </c>
      <c r="W19" s="119">
        <f>IF(V19&gt;=2,"Y","N")</f>
      </c>
      <c r="X19" s="122"/>
      <c r="Y19" s="121">
        <f>((P19+R19+T19)/3)*0.85 + V19*0.15</f>
      </c>
      <c r="Z19" s="123">
        <v>9</v>
      </c>
      <c r="AA19" s="119">
        <f>IF(Z19&gt;=7,"Y","N")</f>
      </c>
      <c r="AB19" s="124">
        <v>12</v>
      </c>
      <c r="AC19" s="125">
        <f>IF(AB19&gt;=7,"Y","N")</f>
      </c>
      <c r="AD19" s="121">
        <v>16</v>
      </c>
      <c r="AE19" s="119">
        <f>IF(AD19&gt;=18,"Y","N")</f>
      </c>
      <c r="AF19" s="119">
        <v>3</v>
      </c>
      <c r="AG19" s="119">
        <f>IF(AF19&gt;=2,"Y","N")</f>
      </c>
      <c r="AH19" s="122">
        <v>2</v>
      </c>
      <c r="AI19" s="119">
        <f>IF(AH19&gt;2,"Y","N")</f>
      </c>
      <c r="AJ19" s="122"/>
      <c r="AK19" s="126"/>
      <c r="AL19" s="120">
        <v>13.75</v>
      </c>
      <c r="AM19" s="119">
        <f>IF(AL19&gt;=7,"Y","N")</f>
      </c>
      <c r="AN19" s="120">
        <v>12</v>
      </c>
      <c r="AO19" s="119">
        <f>IF(AN19&gt;=7,"Y","N")</f>
      </c>
      <c r="AP19" s="121">
        <v>18</v>
      </c>
      <c r="AQ19" s="119">
        <f>IF(AP19&gt;=16,"Y","N")</f>
      </c>
      <c r="AR19" s="119">
        <v>80</v>
      </c>
      <c r="AS19" s="119"/>
      <c r="AT19" s="119">
        <v>3</v>
      </c>
      <c r="AU19" s="119"/>
      <c r="AV19" s="122"/>
      <c r="AW19" s="126"/>
      <c r="AX19" s="120">
        <v>13.75</v>
      </c>
      <c r="AY19" s="119"/>
      <c r="AZ19" s="120">
        <v>12</v>
      </c>
      <c r="BA19" s="119"/>
      <c r="BB19" s="121">
        <v>19</v>
      </c>
      <c r="BC19" s="119"/>
      <c r="BD19" s="119">
        <v>3</v>
      </c>
      <c r="BE19" s="119"/>
      <c r="BF19" s="122"/>
      <c r="BG19" s="126"/>
      <c r="BH19" s="120">
        <v>13.75</v>
      </c>
      <c r="BI19" s="119"/>
      <c r="BJ19" s="121">
        <v>18</v>
      </c>
      <c r="BK19" s="119"/>
      <c r="BL19" s="119">
        <v>60</v>
      </c>
      <c r="BM19" s="119"/>
      <c r="BN19" s="119">
        <v>3</v>
      </c>
      <c r="BO19" s="119"/>
      <c r="BP19" s="122"/>
      <c r="BQ19" s="126"/>
    </row>
    <row r="20" ht="31.5" customHeight="1" spans="1:69" x14ac:dyDescent="0.25">
      <c r="A20" s="115">
        <v>9</v>
      </c>
      <c r="B20" s="128">
        <v>3209</v>
      </c>
      <c r="C20" s="117" t="s">
        <v>147</v>
      </c>
      <c r="D20" s="118">
        <v>13</v>
      </c>
      <c r="E20" s="119">
        <f>IF(D20&gt;=8,"Y","N")</f>
      </c>
      <c r="F20" s="120">
        <v>6</v>
      </c>
      <c r="G20" s="119">
        <f>IF(F20&gt;=7,"Y","N")</f>
      </c>
      <c r="H20" s="121">
        <v>20</v>
      </c>
      <c r="I20" s="119">
        <f>IF(H20&gt;=18,"Y","N")</f>
      </c>
      <c r="J20" s="119">
        <v>35</v>
      </c>
      <c r="K20" s="119">
        <f>IF(J20&gt;=16,"Y","N")</f>
      </c>
      <c r="L20" s="119">
        <v>3</v>
      </c>
      <c r="M20" s="119">
        <f>IF(L20&gt;=2,"Y","N")</f>
      </c>
      <c r="N20" s="122">
        <f>=((D20+F20+H20)/3)*0.75 + J20*0.15 + L20*0.1</f>
      </c>
      <c r="O20" s="121"/>
      <c r="P20" s="120">
        <v>6</v>
      </c>
      <c r="Q20" s="119">
        <f>IF(P20&gt;=7,"Y","N")</f>
      </c>
      <c r="R20" s="121">
        <v>20</v>
      </c>
      <c r="S20" s="119">
        <f>IF(R20&gt;=18,"Y","N")</f>
      </c>
      <c r="T20" s="121">
        <v>40</v>
      </c>
      <c r="U20" s="119">
        <f>IF(T20&gt;=15,"Y","N")</f>
      </c>
      <c r="V20" s="121">
        <v>3</v>
      </c>
      <c r="W20" s="119">
        <f>IF(V20&gt;=2,"Y","N")</f>
      </c>
      <c r="X20" s="122"/>
      <c r="Y20" s="121">
        <f>((P20+R20+T20)/3)*0.85 + V20*0.15</f>
      </c>
      <c r="Z20" s="123">
        <v>10</v>
      </c>
      <c r="AA20" s="119">
        <f>IF(Z20&gt;=7,"Y","N")</f>
      </c>
      <c r="AB20" s="124">
        <v>0</v>
      </c>
      <c r="AC20" s="125">
        <f>IF(AB20&gt;=7,"Y","N")</f>
      </c>
      <c r="AD20" s="121">
        <v>16</v>
      </c>
      <c r="AE20" s="119">
        <f>IF(AD20&gt;=18,"Y","N")</f>
      </c>
      <c r="AF20" s="119">
        <v>2</v>
      </c>
      <c r="AG20" s="119">
        <f>IF(AF20&gt;=2,"Y","N")</f>
      </c>
      <c r="AH20" s="122">
        <v>2</v>
      </c>
      <c r="AI20" s="119">
        <f>IF(AH20&gt;2,"Y","N")</f>
      </c>
      <c r="AJ20" s="122"/>
      <c r="AK20" s="126"/>
      <c r="AL20" s="120">
        <v>8.75</v>
      </c>
      <c r="AM20" s="119">
        <f>IF(AL20&gt;=7,"Y","N")</f>
      </c>
      <c r="AN20" s="127">
        <v>0</v>
      </c>
      <c r="AO20" s="119">
        <f>IF(AN20&gt;=7,"Y","N")</f>
      </c>
      <c r="AP20" s="121">
        <v>16</v>
      </c>
      <c r="AQ20" s="119">
        <f>IF(AP20&gt;=16,"Y","N")</f>
      </c>
      <c r="AR20" s="119">
        <v>80</v>
      </c>
      <c r="AS20" s="119"/>
      <c r="AT20" s="119">
        <v>2</v>
      </c>
      <c r="AU20" s="119"/>
      <c r="AV20" s="122"/>
      <c r="AW20" s="126"/>
      <c r="AX20" s="120">
        <v>8.75</v>
      </c>
      <c r="AY20" s="119"/>
      <c r="AZ20" s="127">
        <v>0</v>
      </c>
      <c r="BA20" s="119"/>
      <c r="BB20" s="121">
        <v>19</v>
      </c>
      <c r="BC20" s="119"/>
      <c r="BD20" s="119">
        <v>2</v>
      </c>
      <c r="BE20" s="119"/>
      <c r="BF20" s="122"/>
      <c r="BG20" s="126"/>
      <c r="BH20" s="120">
        <v>8.75</v>
      </c>
      <c r="BI20" s="119"/>
      <c r="BJ20" s="121">
        <v>16</v>
      </c>
      <c r="BK20" s="119"/>
      <c r="BL20" s="119">
        <v>60</v>
      </c>
      <c r="BM20" s="119"/>
      <c r="BN20" s="119">
        <v>3</v>
      </c>
      <c r="BO20" s="119"/>
      <c r="BP20" s="122"/>
      <c r="BQ20" s="126"/>
    </row>
    <row r="21" ht="31.5" customHeight="1" spans="1:69" x14ac:dyDescent="0.25">
      <c r="A21" s="115">
        <v>10</v>
      </c>
      <c r="B21" s="128">
        <v>3211</v>
      </c>
      <c r="C21" s="117" t="s">
        <v>148</v>
      </c>
      <c r="D21" s="118">
        <v>12</v>
      </c>
      <c r="E21" s="119">
        <f>IF(D21&gt;=8,"Y","N")</f>
      </c>
      <c r="F21" s="120">
        <v>7.5</v>
      </c>
      <c r="G21" s="119">
        <f>IF(F21&gt;=7,"Y","N")</f>
      </c>
      <c r="H21" s="121">
        <v>20</v>
      </c>
      <c r="I21" s="119">
        <f>IF(H21&gt;=18,"Y","N")</f>
      </c>
      <c r="J21" s="119">
        <v>40</v>
      </c>
      <c r="K21" s="119">
        <f>IF(J21&gt;=16,"Y","N")</f>
      </c>
      <c r="L21" s="119">
        <v>2</v>
      </c>
      <c r="M21" s="119">
        <f>IF(L21&gt;=2,"Y","N")</f>
      </c>
      <c r="N21" s="122">
        <f>=((D21+F21+H21)/3)*0.75 + J21*0.15 + L21*0.1</f>
      </c>
      <c r="O21" s="121"/>
      <c r="P21" s="120">
        <v>7.5</v>
      </c>
      <c r="Q21" s="119">
        <f>IF(P21&gt;=7,"Y","N")</f>
      </c>
      <c r="R21" s="121">
        <v>20</v>
      </c>
      <c r="S21" s="119">
        <f>IF(R21&gt;=18,"Y","N")</f>
      </c>
      <c r="T21" s="121">
        <v>40</v>
      </c>
      <c r="U21" s="119">
        <f>IF(T21&gt;=15,"Y","N")</f>
      </c>
      <c r="V21" s="121">
        <v>3</v>
      </c>
      <c r="W21" s="119">
        <f>IF(V21&gt;=2,"Y","N")</f>
      </c>
      <c r="X21" s="122"/>
      <c r="Y21" s="121">
        <f>((P21+R21+T21)/3)*0.85 + V21*0.15</f>
      </c>
      <c r="Z21" s="123">
        <v>8</v>
      </c>
      <c r="AA21" s="119">
        <f>IF(Z21&gt;=7,"Y","N")</f>
      </c>
      <c r="AB21" s="124">
        <v>0</v>
      </c>
      <c r="AC21" s="125">
        <f>IF(AB21&gt;=7,"Y","N")</f>
      </c>
      <c r="AD21" s="121">
        <v>18</v>
      </c>
      <c r="AE21" s="119">
        <f>IF(AD21&gt;=18,"Y","N")</f>
      </c>
      <c r="AF21" s="119">
        <v>2</v>
      </c>
      <c r="AG21" s="119">
        <f>IF(AF21&gt;=2,"Y","N")</f>
      </c>
      <c r="AH21" s="122">
        <v>2</v>
      </c>
      <c r="AI21" s="119">
        <f>IF(AH21&gt;2,"Y","N")</f>
      </c>
      <c r="AJ21" s="122"/>
      <c r="AK21" s="126"/>
      <c r="AL21" s="120">
        <v>0</v>
      </c>
      <c r="AM21" s="119">
        <f>IF(AL21&gt;=7,"Y","N")</f>
      </c>
      <c r="AN21" s="120">
        <v>0</v>
      </c>
      <c r="AO21" s="119">
        <f>IF(AN21&gt;=7,"Y","N")</f>
      </c>
      <c r="AP21" s="121">
        <v>18</v>
      </c>
      <c r="AQ21" s="119">
        <f>IF(AP21&gt;=16,"Y","N")</f>
      </c>
      <c r="AR21" s="119">
        <v>80</v>
      </c>
      <c r="AS21" s="119"/>
      <c r="AT21" s="119">
        <v>2</v>
      </c>
      <c r="AU21" s="119"/>
      <c r="AV21" s="122"/>
      <c r="AW21" s="126"/>
      <c r="AX21" s="120">
        <v>0</v>
      </c>
      <c r="AY21" s="119"/>
      <c r="AZ21" s="120">
        <v>0</v>
      </c>
      <c r="BA21" s="119"/>
      <c r="BB21" s="121">
        <v>20</v>
      </c>
      <c r="BC21" s="119"/>
      <c r="BD21" s="119">
        <v>2</v>
      </c>
      <c r="BE21" s="119"/>
      <c r="BF21" s="122"/>
      <c r="BG21" s="126"/>
      <c r="BH21" s="120">
        <v>0</v>
      </c>
      <c r="BI21" s="119"/>
      <c r="BJ21" s="121">
        <v>18</v>
      </c>
      <c r="BK21" s="119"/>
      <c r="BL21" s="119">
        <v>60</v>
      </c>
      <c r="BM21" s="119"/>
      <c r="BN21" s="119">
        <v>3</v>
      </c>
      <c r="BO21" s="119"/>
      <c r="BP21" s="122"/>
      <c r="BQ21" s="126"/>
    </row>
    <row r="22" ht="31.5" customHeight="1" spans="1:69" x14ac:dyDescent="0.25">
      <c r="A22" s="115">
        <v>11</v>
      </c>
      <c r="B22" s="128">
        <v>3212</v>
      </c>
      <c r="C22" s="117" t="s">
        <v>149</v>
      </c>
      <c r="D22" s="118">
        <v>18</v>
      </c>
      <c r="E22" s="119">
        <f>IF(D22&gt;=8,"Y","N")</f>
      </c>
      <c r="F22" s="129">
        <v>8</v>
      </c>
      <c r="G22" s="119">
        <f>IF(F22&gt;=7,"Y","N")</f>
      </c>
      <c r="H22" s="121">
        <v>20</v>
      </c>
      <c r="I22" s="119">
        <f>IF(H22&gt;=18,"Y","N")</f>
      </c>
      <c r="J22" s="119">
        <v>40</v>
      </c>
      <c r="K22" s="119">
        <f>IF(J22&gt;=16,"Y","N")</f>
      </c>
      <c r="L22" s="119">
        <v>3</v>
      </c>
      <c r="M22" s="119">
        <f>IF(L22&gt;=2,"Y","N")</f>
      </c>
      <c r="N22" s="122">
        <f>=((D22+F22+H22)/3)*0.75 + J22*0.15 + L22*0.1</f>
      </c>
      <c r="O22" s="121"/>
      <c r="P22" s="129">
        <v>8</v>
      </c>
      <c r="Q22" s="119">
        <f>IF(P22&gt;=7,"Y","N")</f>
      </c>
      <c r="R22" s="121">
        <v>20</v>
      </c>
      <c r="S22" s="119">
        <f>IF(R22&gt;=18,"Y","N")</f>
      </c>
      <c r="T22" s="121">
        <v>40</v>
      </c>
      <c r="U22" s="119">
        <f>IF(T22&gt;=15,"Y","N")</f>
      </c>
      <c r="V22" s="121">
        <v>3</v>
      </c>
      <c r="W22" s="119">
        <f>IF(V22&gt;=2,"Y","N")</f>
      </c>
      <c r="X22" s="122"/>
      <c r="Y22" s="121">
        <f>((P22+R22+T22)/3)*0.85 + V22*0.15</f>
      </c>
      <c r="Z22" s="123">
        <v>9.75</v>
      </c>
      <c r="AA22" s="119">
        <f>IF(Z22&gt;=7,"Y","N")</f>
      </c>
      <c r="AB22" s="124">
        <v>0</v>
      </c>
      <c r="AC22" s="125">
        <f>IF(AB22&gt;=7,"Y","N")</f>
      </c>
      <c r="AD22" s="121">
        <v>15</v>
      </c>
      <c r="AE22" s="119">
        <f>IF(AD22&gt;=18,"Y","N")</f>
      </c>
      <c r="AF22" s="119">
        <v>3</v>
      </c>
      <c r="AG22" s="119">
        <f>IF(AF22&gt;=2,"Y","N")</f>
      </c>
      <c r="AH22" s="122">
        <v>5</v>
      </c>
      <c r="AI22" s="119">
        <f>IF(AH22&gt;2,"Y","N")</f>
      </c>
      <c r="AJ22" s="122"/>
      <c r="AK22" s="126"/>
      <c r="AL22" s="120">
        <v>8.5</v>
      </c>
      <c r="AM22" s="119">
        <f>IF(AL22&gt;=7,"Y","N")</f>
      </c>
      <c r="AN22" s="127">
        <v>0</v>
      </c>
      <c r="AO22" s="119">
        <f>IF(AN22&gt;=7,"Y","N")</f>
      </c>
      <c r="AP22" s="121">
        <v>15</v>
      </c>
      <c r="AQ22" s="119">
        <f>IF(AP22&gt;=16,"Y","N")</f>
      </c>
      <c r="AR22" s="119">
        <v>80</v>
      </c>
      <c r="AS22" s="119"/>
      <c r="AT22" s="119">
        <v>3</v>
      </c>
      <c r="AU22" s="119"/>
      <c r="AV22" s="122"/>
      <c r="AW22" s="126"/>
      <c r="AX22" s="120">
        <v>8.5</v>
      </c>
      <c r="AY22" s="119"/>
      <c r="AZ22" s="127">
        <v>0</v>
      </c>
      <c r="BA22" s="119"/>
      <c r="BB22" s="121">
        <v>18</v>
      </c>
      <c r="BC22" s="119"/>
      <c r="BD22" s="119">
        <v>3</v>
      </c>
      <c r="BE22" s="119"/>
      <c r="BF22" s="122"/>
      <c r="BG22" s="126"/>
      <c r="BH22" s="120">
        <v>8.5</v>
      </c>
      <c r="BI22" s="119"/>
      <c r="BJ22" s="121">
        <v>15</v>
      </c>
      <c r="BK22" s="119"/>
      <c r="BL22" s="119">
        <v>60</v>
      </c>
      <c r="BM22" s="119"/>
      <c r="BN22" s="119">
        <v>3</v>
      </c>
      <c r="BO22" s="119"/>
      <c r="BP22" s="122"/>
      <c r="BQ22" s="126"/>
    </row>
    <row r="23" ht="31.5" customHeight="1" spans="1:69" x14ac:dyDescent="0.25">
      <c r="A23" s="115">
        <v>12</v>
      </c>
      <c r="B23" s="128">
        <v>3213</v>
      </c>
      <c r="C23" s="117" t="s">
        <v>150</v>
      </c>
      <c r="D23" s="118">
        <v>15</v>
      </c>
      <c r="E23" s="119">
        <f>IF(D23&gt;=8,"Y","N")</f>
      </c>
      <c r="F23" s="120">
        <v>11.5</v>
      </c>
      <c r="G23" s="119">
        <f>IF(F23&gt;=7,"Y","N")</f>
      </c>
      <c r="H23" s="121">
        <v>20</v>
      </c>
      <c r="I23" s="119">
        <f>IF(H23&gt;=18,"Y","N")</f>
      </c>
      <c r="J23" s="119">
        <v>40</v>
      </c>
      <c r="K23" s="119">
        <f>IF(J23&gt;=16,"Y","N")</f>
      </c>
      <c r="L23" s="119">
        <v>2</v>
      </c>
      <c r="M23" s="119">
        <f>IF(L23&gt;=2,"Y","N")</f>
      </c>
      <c r="N23" s="122">
        <f>=((D23+F23+H23)/3)*0.75 + J23*0.15 + L23*0.1</f>
      </c>
      <c r="O23" s="121"/>
      <c r="P23" s="120">
        <v>11.5</v>
      </c>
      <c r="Q23" s="119">
        <f>IF(P23&gt;=7,"Y","N")</f>
      </c>
      <c r="R23" s="121">
        <v>20</v>
      </c>
      <c r="S23" s="119">
        <f>IF(R23&gt;=18,"Y","N")</f>
      </c>
      <c r="T23" s="121">
        <v>40</v>
      </c>
      <c r="U23" s="119">
        <f>IF(T23&gt;=15,"Y","N")</f>
      </c>
      <c r="V23" s="121">
        <v>3</v>
      </c>
      <c r="W23" s="119">
        <f>IF(V23&gt;=2,"Y","N")</f>
      </c>
      <c r="X23" s="122"/>
      <c r="Y23" s="121">
        <f>((P23+R23+T23)/3)*0.85 + V23*0.15</f>
      </c>
      <c r="Z23" s="123">
        <v>16</v>
      </c>
      <c r="AA23" s="119">
        <f>IF(Z23&gt;=7,"Y","N")</f>
      </c>
      <c r="AB23" s="124">
        <v>0</v>
      </c>
      <c r="AC23" s="125">
        <f>IF(AB23&gt;=7,"Y","N")</f>
      </c>
      <c r="AD23" s="121">
        <v>19</v>
      </c>
      <c r="AE23" s="119">
        <f>IF(AD23&gt;=18,"Y","N")</f>
      </c>
      <c r="AF23" s="119">
        <v>2</v>
      </c>
      <c r="AG23" s="119">
        <f>IF(AF23&gt;=2,"Y","N")</f>
      </c>
      <c r="AH23" s="122">
        <v>2</v>
      </c>
      <c r="AI23" s="119">
        <f>IF(AH23&gt;2,"Y","N")</f>
      </c>
      <c r="AJ23" s="122"/>
      <c r="AK23" s="126"/>
      <c r="AL23" s="120">
        <v>8.5</v>
      </c>
      <c r="AM23" s="119">
        <f>IF(AL23&gt;=7,"Y","N")</f>
      </c>
      <c r="AN23" s="127">
        <v>0</v>
      </c>
      <c r="AO23" s="119">
        <f>IF(AN23&gt;=7,"Y","N")</f>
      </c>
      <c r="AP23" s="121">
        <v>19</v>
      </c>
      <c r="AQ23" s="119">
        <f>IF(AP23&gt;=16,"Y","N")</f>
      </c>
      <c r="AR23" s="119">
        <v>80</v>
      </c>
      <c r="AS23" s="119"/>
      <c r="AT23" s="119">
        <v>3</v>
      </c>
      <c r="AU23" s="119"/>
      <c r="AV23" s="122"/>
      <c r="AW23" s="126"/>
      <c r="AX23" s="120">
        <v>8.5</v>
      </c>
      <c r="AY23" s="119"/>
      <c r="AZ23" s="127">
        <v>0</v>
      </c>
      <c r="BA23" s="119"/>
      <c r="BB23" s="121">
        <v>19</v>
      </c>
      <c r="BC23" s="119"/>
      <c r="BD23" s="119">
        <v>3</v>
      </c>
      <c r="BE23" s="119"/>
      <c r="BF23" s="122"/>
      <c r="BG23" s="126"/>
      <c r="BH23" s="120">
        <v>8.5</v>
      </c>
      <c r="BI23" s="119"/>
      <c r="BJ23" s="121">
        <v>19</v>
      </c>
      <c r="BK23" s="119"/>
      <c r="BL23" s="119">
        <v>60</v>
      </c>
      <c r="BM23" s="119"/>
      <c r="BN23" s="119">
        <v>3</v>
      </c>
      <c r="BO23" s="119"/>
      <c r="BP23" s="122"/>
      <c r="BQ23" s="126"/>
    </row>
    <row r="24" ht="31.5" customHeight="1" spans="1:69" x14ac:dyDescent="0.25">
      <c r="A24" s="115">
        <v>13</v>
      </c>
      <c r="B24" s="128">
        <v>3214</v>
      </c>
      <c r="C24" s="117" t="s">
        <v>151</v>
      </c>
      <c r="D24" s="118">
        <v>11</v>
      </c>
      <c r="E24" s="119">
        <f>IF(D24&gt;=8,"Y","N")</f>
      </c>
      <c r="F24" s="129">
        <v>8</v>
      </c>
      <c r="G24" s="119">
        <f>IF(F24&gt;=7,"Y","N")</f>
      </c>
      <c r="H24" s="121">
        <v>20</v>
      </c>
      <c r="I24" s="119">
        <f>IF(H24&gt;=18,"Y","N")</f>
      </c>
      <c r="J24" s="119">
        <v>40</v>
      </c>
      <c r="K24" s="119">
        <f>IF(J24&gt;=16,"Y","N")</f>
      </c>
      <c r="L24" s="119">
        <v>3</v>
      </c>
      <c r="M24" s="119">
        <f>IF(L24&gt;=2,"Y","N")</f>
      </c>
      <c r="N24" s="122">
        <f>=((D24+F24+H24)/3)*0.75 + J24*0.15 + L24*0.1</f>
      </c>
      <c r="O24" s="121"/>
      <c r="P24" s="129">
        <v>8</v>
      </c>
      <c r="Q24" s="119">
        <f>IF(P24&gt;=7,"Y","N")</f>
      </c>
      <c r="R24" s="121">
        <v>20</v>
      </c>
      <c r="S24" s="119">
        <f>IF(R24&gt;=18,"Y","N")</f>
      </c>
      <c r="T24" s="121">
        <v>40</v>
      </c>
      <c r="U24" s="119">
        <f>IF(T24&gt;=15,"Y","N")</f>
      </c>
      <c r="V24" s="121">
        <v>3</v>
      </c>
      <c r="W24" s="119">
        <f>IF(V24&gt;=2,"Y","N")</f>
      </c>
      <c r="X24" s="122"/>
      <c r="Y24" s="121">
        <f>((P24+R24+T24)/3)*0.85 + V24*0.15</f>
      </c>
      <c r="Z24" s="123">
        <v>9</v>
      </c>
      <c r="AA24" s="119">
        <f>IF(Z24&gt;=7,"Y","N")</f>
      </c>
      <c r="AB24" s="124">
        <v>11.5</v>
      </c>
      <c r="AC24" s="125">
        <f>IF(AB24&gt;=7,"Y","N")</f>
      </c>
      <c r="AD24" s="121">
        <v>19</v>
      </c>
      <c r="AE24" s="119">
        <f>IF(AD24&gt;=18,"Y","N")</f>
      </c>
      <c r="AF24" s="119">
        <v>2</v>
      </c>
      <c r="AG24" s="119">
        <f>IF(AF24&gt;=2,"Y","N")</f>
      </c>
      <c r="AH24" s="122">
        <v>2</v>
      </c>
      <c r="AI24" s="119">
        <f>IF(AH24&gt;2,"Y","N")</f>
      </c>
      <c r="AJ24" s="122"/>
      <c r="AK24" s="126"/>
      <c r="AL24" s="120">
        <v>10.25</v>
      </c>
      <c r="AM24" s="119">
        <f>IF(AL24&gt;=7,"Y","N")</f>
      </c>
      <c r="AN24" s="120">
        <v>11.5</v>
      </c>
      <c r="AO24" s="119">
        <f>IF(AN24&gt;=7,"Y","N")</f>
      </c>
      <c r="AP24" s="121">
        <v>19</v>
      </c>
      <c r="AQ24" s="119">
        <f>IF(AP24&gt;=16,"Y","N")</f>
      </c>
      <c r="AR24" s="119">
        <v>55</v>
      </c>
      <c r="AS24" s="119"/>
      <c r="AT24" s="119">
        <v>2</v>
      </c>
      <c r="AU24" s="119"/>
      <c r="AV24" s="122"/>
      <c r="AW24" s="126"/>
      <c r="AX24" s="120">
        <v>10.25</v>
      </c>
      <c r="AY24" s="119"/>
      <c r="AZ24" s="120">
        <v>11.5</v>
      </c>
      <c r="BA24" s="119"/>
      <c r="BB24" s="121">
        <v>17</v>
      </c>
      <c r="BC24" s="119"/>
      <c r="BD24" s="119">
        <v>2</v>
      </c>
      <c r="BE24" s="119"/>
      <c r="BF24" s="122"/>
      <c r="BG24" s="126"/>
      <c r="BH24" s="120">
        <v>10.25</v>
      </c>
      <c r="BI24" s="119"/>
      <c r="BJ24" s="121">
        <v>19</v>
      </c>
      <c r="BK24" s="119"/>
      <c r="BL24" s="119">
        <v>50</v>
      </c>
      <c r="BM24" s="119"/>
      <c r="BN24" s="119">
        <v>3</v>
      </c>
      <c r="BO24" s="119"/>
      <c r="BP24" s="122"/>
      <c r="BQ24" s="126"/>
    </row>
    <row r="25" ht="31.5" customHeight="1" spans="1:69" x14ac:dyDescent="0.25">
      <c r="A25" s="115">
        <v>14</v>
      </c>
      <c r="B25" s="128">
        <v>3215</v>
      </c>
      <c r="C25" s="117" t="s">
        <v>152</v>
      </c>
      <c r="D25" s="129">
        <v>15</v>
      </c>
      <c r="E25" s="119">
        <f>IF(D25&gt;=8,"Y","N")</f>
      </c>
      <c r="F25" s="120">
        <v>6.5</v>
      </c>
      <c r="G25" s="119">
        <f>IF(F25&gt;=7,"Y","N")</f>
      </c>
      <c r="H25" s="121">
        <v>20</v>
      </c>
      <c r="I25" s="119">
        <f>IF(H25&gt;=18,"Y","N")</f>
      </c>
      <c r="J25" s="119">
        <v>40</v>
      </c>
      <c r="K25" s="119">
        <f>IF(J25&gt;=16,"Y","N")</f>
      </c>
      <c r="L25" s="119">
        <v>2</v>
      </c>
      <c r="M25" s="119">
        <f>IF(L25&gt;=2,"Y","N")</f>
      </c>
      <c r="N25" s="122">
        <f>=((D25+F25+H25)/3)*0.75 + J25*0.15 + L25*0.1</f>
      </c>
      <c r="O25" s="121"/>
      <c r="P25" s="120">
        <v>6.5</v>
      </c>
      <c r="Q25" s="119">
        <f>IF(P25&gt;=7,"Y","N")</f>
      </c>
      <c r="R25" s="121">
        <v>20</v>
      </c>
      <c r="S25" s="119">
        <f>IF(R25&gt;=18,"Y","N")</f>
      </c>
      <c r="T25" s="121">
        <v>40</v>
      </c>
      <c r="U25" s="119">
        <f>IF(T25&gt;=15,"Y","N")</f>
      </c>
      <c r="V25" s="121">
        <v>3</v>
      </c>
      <c r="W25" s="119">
        <f>IF(V25&gt;=2,"Y","N")</f>
      </c>
      <c r="X25" s="122"/>
      <c r="Y25" s="121">
        <f>((P25+R25+T25)/3)*0.85 + V25*0.15</f>
      </c>
      <c r="Z25" s="123">
        <v>10.25</v>
      </c>
      <c r="AA25" s="119">
        <f>IF(Z25&gt;=7,"Y","N")</f>
      </c>
      <c r="AB25" s="124">
        <v>8</v>
      </c>
      <c r="AC25" s="125">
        <f>IF(AB25&gt;=7,"Y","N")</f>
      </c>
      <c r="AD25" s="121">
        <v>16</v>
      </c>
      <c r="AE25" s="119">
        <f>IF(AD25&gt;=18,"Y","N")</f>
      </c>
      <c r="AF25" s="119">
        <v>3</v>
      </c>
      <c r="AG25" s="119">
        <f>IF(AF25&gt;=2,"Y","N")</f>
      </c>
      <c r="AH25" s="122">
        <v>2</v>
      </c>
      <c r="AI25" s="119">
        <f>IF(AH25&gt;2,"Y","N")</f>
      </c>
      <c r="AJ25" s="122"/>
      <c r="AK25" s="126"/>
      <c r="AL25" s="120">
        <v>8.5</v>
      </c>
      <c r="AM25" s="119">
        <f>IF(AL25&gt;=7,"Y","N")</f>
      </c>
      <c r="AN25" s="120">
        <v>8</v>
      </c>
      <c r="AO25" s="119">
        <f>IF(AN25&gt;=7,"Y","N")</f>
      </c>
      <c r="AP25" s="121">
        <v>16</v>
      </c>
      <c r="AQ25" s="119">
        <f>IF(AP25&gt;=16,"Y","N")</f>
      </c>
      <c r="AR25" s="119">
        <v>70</v>
      </c>
      <c r="AS25" s="119"/>
      <c r="AT25" s="119">
        <v>3</v>
      </c>
      <c r="AU25" s="119"/>
      <c r="AV25" s="122"/>
      <c r="AW25" s="126"/>
      <c r="AX25" s="120">
        <v>8.5</v>
      </c>
      <c r="AY25" s="119"/>
      <c r="AZ25" s="120">
        <v>8</v>
      </c>
      <c r="BA25" s="119"/>
      <c r="BB25" s="121">
        <v>17</v>
      </c>
      <c r="BC25" s="119"/>
      <c r="BD25" s="119">
        <v>3</v>
      </c>
      <c r="BE25" s="119"/>
      <c r="BF25" s="122"/>
      <c r="BG25" s="126"/>
      <c r="BH25" s="120">
        <v>8.5</v>
      </c>
      <c r="BI25" s="119"/>
      <c r="BJ25" s="121">
        <v>16</v>
      </c>
      <c r="BK25" s="119"/>
      <c r="BL25" s="119">
        <v>50</v>
      </c>
      <c r="BM25" s="119"/>
      <c r="BN25" s="119">
        <v>3</v>
      </c>
      <c r="BO25" s="119"/>
      <c r="BP25" s="122"/>
      <c r="BQ25" s="126"/>
    </row>
    <row r="26" ht="31.5" customHeight="1" spans="1:69" x14ac:dyDescent="0.25">
      <c r="A26" s="115">
        <v>15</v>
      </c>
      <c r="B26" s="128">
        <v>3216</v>
      </c>
      <c r="C26" s="117" t="s">
        <v>153</v>
      </c>
      <c r="D26" s="118">
        <v>10</v>
      </c>
      <c r="E26" s="119">
        <f>IF(D26&gt;=8,"Y","N")</f>
      </c>
      <c r="F26" s="120">
        <v>8</v>
      </c>
      <c r="G26" s="119">
        <f>IF(F26&gt;=7,"Y","N")</f>
      </c>
      <c r="H26" s="121">
        <v>20</v>
      </c>
      <c r="I26" s="119">
        <f>IF(H26&gt;=18,"Y","N")</f>
      </c>
      <c r="J26" s="119">
        <v>40</v>
      </c>
      <c r="K26" s="119">
        <f>IF(J26&gt;=16,"Y","N")</f>
      </c>
      <c r="L26" s="119">
        <v>3</v>
      </c>
      <c r="M26" s="119">
        <f>IF(L26&gt;=2,"Y","N")</f>
      </c>
      <c r="N26" s="122">
        <f>=((D26+F26+H26)/3)*0.75 + J26*0.15 + L26*0.1</f>
      </c>
      <c r="O26" s="121"/>
      <c r="P26" s="120">
        <v>8</v>
      </c>
      <c r="Q26" s="119">
        <f>IF(P26&gt;=7,"Y","N")</f>
      </c>
      <c r="R26" s="121">
        <v>20</v>
      </c>
      <c r="S26" s="119">
        <f>IF(R26&gt;=18,"Y","N")</f>
      </c>
      <c r="T26" s="121">
        <v>30</v>
      </c>
      <c r="U26" s="119">
        <f>IF(T26&gt;=15,"Y","N")</f>
      </c>
      <c r="V26" s="121">
        <v>3</v>
      </c>
      <c r="W26" s="119">
        <f>IF(V26&gt;=2,"Y","N")</f>
      </c>
      <c r="X26" s="122"/>
      <c r="Y26" s="121">
        <f>((P26+R26+T26)/3)*0.85 + V26*0.15</f>
      </c>
      <c r="Z26" s="123">
        <v>10</v>
      </c>
      <c r="AA26" s="119">
        <f>IF(Z26&gt;=7,"Y","N")</f>
      </c>
      <c r="AB26" s="124">
        <v>0</v>
      </c>
      <c r="AC26" s="125">
        <f>IF(AB26&gt;=7,"Y","N")</f>
      </c>
      <c r="AD26" s="121">
        <v>18</v>
      </c>
      <c r="AE26" s="119">
        <f>IF(AD26&gt;=18,"Y","N")</f>
      </c>
      <c r="AF26" s="119">
        <v>2</v>
      </c>
      <c r="AG26" s="119">
        <f>IF(AF26&gt;=2,"Y","N")</f>
      </c>
      <c r="AH26" s="122">
        <v>2</v>
      </c>
      <c r="AI26" s="119">
        <f>IF(AH26&gt;2,"Y","N")</f>
      </c>
      <c r="AJ26" s="122"/>
      <c r="AK26" s="126"/>
      <c r="AL26" s="120">
        <v>7.25</v>
      </c>
      <c r="AM26" s="119">
        <f>IF(AL26&gt;=7,"Y","N")</f>
      </c>
      <c r="AN26" s="127">
        <v>0</v>
      </c>
      <c r="AO26" s="119">
        <f>IF(AN26&gt;=7,"Y","N")</f>
      </c>
      <c r="AP26" s="121">
        <v>18</v>
      </c>
      <c r="AQ26" s="119">
        <f>IF(AP26&gt;=16,"Y","N")</f>
      </c>
      <c r="AR26" s="119">
        <v>60</v>
      </c>
      <c r="AS26" s="119"/>
      <c r="AT26" s="119">
        <v>2</v>
      </c>
      <c r="AU26" s="119"/>
      <c r="AV26" s="122"/>
      <c r="AW26" s="126"/>
      <c r="AX26" s="120">
        <v>7.25</v>
      </c>
      <c r="AY26" s="119"/>
      <c r="AZ26" s="127">
        <v>0</v>
      </c>
      <c r="BA26" s="119"/>
      <c r="BB26" s="121">
        <v>20</v>
      </c>
      <c r="BC26" s="119"/>
      <c r="BD26" s="119">
        <v>2</v>
      </c>
      <c r="BE26" s="119"/>
      <c r="BF26" s="122"/>
      <c r="BG26" s="126"/>
      <c r="BH26" s="120">
        <v>7.25</v>
      </c>
      <c r="BI26" s="119"/>
      <c r="BJ26" s="121">
        <v>18</v>
      </c>
      <c r="BK26" s="119"/>
      <c r="BL26" s="119">
        <v>60</v>
      </c>
      <c r="BM26" s="119"/>
      <c r="BN26" s="119">
        <v>2</v>
      </c>
      <c r="BO26" s="119"/>
      <c r="BP26" s="122"/>
      <c r="BQ26" s="126"/>
    </row>
    <row r="27" ht="31.5" customHeight="1" spans="1:69" x14ac:dyDescent="0.25">
      <c r="A27" s="115">
        <v>16</v>
      </c>
      <c r="B27" s="128">
        <v>3217</v>
      </c>
      <c r="C27" s="117" t="s">
        <v>154</v>
      </c>
      <c r="D27" s="129">
        <v>15</v>
      </c>
      <c r="E27" s="119">
        <f>IF(D27&gt;=8,"Y","N")</f>
      </c>
      <c r="F27" s="120">
        <v>7</v>
      </c>
      <c r="G27" s="119">
        <f>IF(F27&gt;=7,"Y","N")</f>
      </c>
      <c r="H27" s="121">
        <v>20</v>
      </c>
      <c r="I27" s="119">
        <f>IF(H27&gt;=18,"Y","N")</f>
      </c>
      <c r="J27" s="119">
        <v>40</v>
      </c>
      <c r="K27" s="119">
        <f>IF(J27&gt;=16,"Y","N")</f>
      </c>
      <c r="L27" s="119">
        <v>2</v>
      </c>
      <c r="M27" s="119">
        <f>IF(L27&gt;=2,"Y","N")</f>
      </c>
      <c r="N27" s="122">
        <f>=((D27+F27+H27)/3)*0.75 + J27*0.15 + L27*0.1</f>
      </c>
      <c r="O27" s="121"/>
      <c r="P27" s="120">
        <v>7</v>
      </c>
      <c r="Q27" s="119">
        <f>IF(P27&gt;=7,"Y","N")</f>
      </c>
      <c r="R27" s="121">
        <v>20</v>
      </c>
      <c r="S27" s="119">
        <f>IF(R27&gt;=18,"Y","N")</f>
      </c>
      <c r="T27" s="121">
        <v>40</v>
      </c>
      <c r="U27" s="119">
        <f>IF(T27&gt;=15,"Y","N")</f>
      </c>
      <c r="V27" s="121">
        <v>3</v>
      </c>
      <c r="W27" s="119">
        <f>IF(V27&gt;=2,"Y","N")</f>
      </c>
      <c r="X27" s="122"/>
      <c r="Y27" s="121">
        <f>((P27+R27+T27)/3)*0.85 + V27*0.15</f>
      </c>
      <c r="Z27" s="123">
        <v>7</v>
      </c>
      <c r="AA27" s="119">
        <f>IF(Z27&gt;=7,"Y","N")</f>
      </c>
      <c r="AB27" s="124">
        <v>0</v>
      </c>
      <c r="AC27" s="125">
        <f>IF(AB27&gt;=7,"Y","N")</f>
      </c>
      <c r="AD27" s="121">
        <v>18</v>
      </c>
      <c r="AE27" s="119">
        <f>IF(AD27&gt;=18,"Y","N")</f>
      </c>
      <c r="AF27" s="119">
        <v>2</v>
      </c>
      <c r="AG27" s="119">
        <f>IF(AF27&gt;=2,"Y","N")</f>
      </c>
      <c r="AH27" s="122">
        <v>2</v>
      </c>
      <c r="AI27" s="119">
        <f>IF(AH27&gt;2,"Y","N")</f>
      </c>
      <c r="AJ27" s="122"/>
      <c r="AK27" s="126"/>
      <c r="AL27" s="120">
        <v>3.25</v>
      </c>
      <c r="AM27" s="119">
        <f>IF(AL27&gt;=7,"Y","N")</f>
      </c>
      <c r="AN27" s="127">
        <v>0</v>
      </c>
      <c r="AO27" s="119">
        <f>IF(AN27&gt;=7,"Y","N")</f>
      </c>
      <c r="AP27" s="121">
        <v>18</v>
      </c>
      <c r="AQ27" s="119">
        <f>IF(AP27&gt;=16,"Y","N")</f>
      </c>
      <c r="AR27" s="119">
        <v>70</v>
      </c>
      <c r="AS27" s="119"/>
      <c r="AT27" s="119">
        <v>2</v>
      </c>
      <c r="AU27" s="119"/>
      <c r="AV27" s="122"/>
      <c r="AW27" s="126"/>
      <c r="AX27" s="120">
        <v>3.25</v>
      </c>
      <c r="AY27" s="119"/>
      <c r="AZ27" s="127">
        <v>0</v>
      </c>
      <c r="BA27" s="119"/>
      <c r="BB27" s="121">
        <v>18</v>
      </c>
      <c r="BC27" s="119"/>
      <c r="BD27" s="119">
        <v>2</v>
      </c>
      <c r="BE27" s="119"/>
      <c r="BF27" s="122"/>
      <c r="BG27" s="126"/>
      <c r="BH27" s="120">
        <v>3.25</v>
      </c>
      <c r="BI27" s="119"/>
      <c r="BJ27" s="121">
        <v>18</v>
      </c>
      <c r="BK27" s="119"/>
      <c r="BL27" s="119">
        <v>60</v>
      </c>
      <c r="BM27" s="119"/>
      <c r="BN27" s="119">
        <v>2</v>
      </c>
      <c r="BO27" s="119"/>
      <c r="BP27" s="122"/>
      <c r="BQ27" s="126"/>
    </row>
    <row r="28" ht="31.5" customHeight="1" spans="1:69" x14ac:dyDescent="0.25">
      <c r="A28" s="115">
        <v>17</v>
      </c>
      <c r="B28" s="128">
        <v>3218</v>
      </c>
      <c r="C28" s="117" t="s">
        <v>155</v>
      </c>
      <c r="D28" s="118">
        <v>13</v>
      </c>
      <c r="E28" s="119">
        <f>IF(D28&gt;=8,"Y","N")</f>
      </c>
      <c r="F28" s="120">
        <v>6</v>
      </c>
      <c r="G28" s="119">
        <f>IF(F28&gt;=7,"Y","N")</f>
      </c>
      <c r="H28" s="121">
        <v>20</v>
      </c>
      <c r="I28" s="119">
        <f>IF(H28&gt;=18,"Y","N")</f>
      </c>
      <c r="J28" s="119">
        <v>40</v>
      </c>
      <c r="K28" s="119">
        <f>IF(J28&gt;=16,"Y","N")</f>
      </c>
      <c r="L28" s="119">
        <v>2</v>
      </c>
      <c r="M28" s="119">
        <f>IF(L28&gt;=2,"Y","N")</f>
      </c>
      <c r="N28" s="122">
        <f>=((D28+F28+H28)/3)*0.75 + J28*0.15 + L28*0.1</f>
      </c>
      <c r="O28" s="121"/>
      <c r="P28" s="120">
        <v>6</v>
      </c>
      <c r="Q28" s="119">
        <f>IF(P28&gt;=7,"Y","N")</f>
      </c>
      <c r="R28" s="121">
        <v>20</v>
      </c>
      <c r="S28" s="119">
        <f>IF(R28&gt;=18,"Y","N")</f>
      </c>
      <c r="T28" s="121">
        <v>40</v>
      </c>
      <c r="U28" s="119">
        <f>IF(T28&gt;=15,"Y","N")</f>
      </c>
      <c r="V28" s="121">
        <v>3</v>
      </c>
      <c r="W28" s="119">
        <f>IF(V28&gt;=2,"Y","N")</f>
      </c>
      <c r="X28" s="122"/>
      <c r="Y28" s="121">
        <f>((P28+R28+T28)/3)*0.85 + V28*0.15</f>
      </c>
      <c r="Z28" s="123">
        <v>3.75</v>
      </c>
      <c r="AA28" s="119">
        <f>IF(Z28&gt;=7,"Y","N")</f>
      </c>
      <c r="AB28" s="124">
        <v>11.5</v>
      </c>
      <c r="AC28" s="125">
        <f>IF(AB28&gt;=7,"Y","N")</f>
      </c>
      <c r="AD28" s="121">
        <v>16</v>
      </c>
      <c r="AE28" s="119">
        <f>IF(AD28&gt;=18,"Y","N")</f>
      </c>
      <c r="AF28" s="119">
        <v>3</v>
      </c>
      <c r="AG28" s="119">
        <f>IF(AF28&gt;=2,"Y","N")</f>
      </c>
      <c r="AH28" s="122">
        <v>2</v>
      </c>
      <c r="AI28" s="119">
        <f>IF(AH28&gt;2,"Y","N")</f>
      </c>
      <c r="AJ28" s="122"/>
      <c r="AK28" s="126"/>
      <c r="AL28" s="120">
        <v>7.5</v>
      </c>
      <c r="AM28" s="119">
        <f>IF(AL28&gt;=7,"Y","N")</f>
      </c>
      <c r="AN28" s="120">
        <v>11.5</v>
      </c>
      <c r="AO28" s="119">
        <f>IF(AN28&gt;=7,"Y","N")</f>
      </c>
      <c r="AP28" s="121">
        <v>16</v>
      </c>
      <c r="AQ28" s="119">
        <f>IF(AP28&gt;=16,"Y","N")</f>
      </c>
      <c r="AR28" s="119">
        <v>75</v>
      </c>
      <c r="AS28" s="119"/>
      <c r="AT28" s="119">
        <v>3</v>
      </c>
      <c r="AU28" s="119"/>
      <c r="AV28" s="122"/>
      <c r="AW28" s="126"/>
      <c r="AX28" s="120">
        <v>7.5</v>
      </c>
      <c r="AY28" s="119"/>
      <c r="AZ28" s="120">
        <v>11.5</v>
      </c>
      <c r="BA28" s="119"/>
      <c r="BB28" s="121">
        <v>20</v>
      </c>
      <c r="BC28" s="119"/>
      <c r="BD28" s="119">
        <v>3</v>
      </c>
      <c r="BE28" s="119"/>
      <c r="BF28" s="122"/>
      <c r="BG28" s="126"/>
      <c r="BH28" s="120">
        <v>7.5</v>
      </c>
      <c r="BI28" s="119"/>
      <c r="BJ28" s="121">
        <v>16</v>
      </c>
      <c r="BK28" s="119"/>
      <c r="BL28" s="119">
        <v>60</v>
      </c>
      <c r="BM28" s="119"/>
      <c r="BN28" s="119">
        <v>3</v>
      </c>
      <c r="BO28" s="119"/>
      <c r="BP28" s="122"/>
      <c r="BQ28" s="126"/>
    </row>
    <row r="29" ht="31.5" customHeight="1" spans="1:69" x14ac:dyDescent="0.25">
      <c r="A29" s="115">
        <v>18</v>
      </c>
      <c r="B29" s="128">
        <v>3219</v>
      </c>
      <c r="C29" s="117" t="s">
        <v>156</v>
      </c>
      <c r="D29" s="118">
        <v>13</v>
      </c>
      <c r="E29" s="119">
        <f>IF(D29&gt;=8,"Y","N")</f>
      </c>
      <c r="F29" s="120">
        <v>8</v>
      </c>
      <c r="G29" s="119">
        <f>IF(F29&gt;=7,"Y","N")</f>
      </c>
      <c r="H29" s="121">
        <v>20</v>
      </c>
      <c r="I29" s="119">
        <f>IF(H29&gt;=18,"Y","N")</f>
      </c>
      <c r="J29" s="119">
        <v>40</v>
      </c>
      <c r="K29" s="119">
        <f>IF(J29&gt;=16,"Y","N")</f>
      </c>
      <c r="L29" s="119">
        <v>3</v>
      </c>
      <c r="M29" s="119">
        <f>IF(L29&gt;=2,"Y","N")</f>
      </c>
      <c r="N29" s="122">
        <f>=((D29+F29+H29)/3)*0.75 + J29*0.15 + L29*0.1</f>
      </c>
      <c r="O29" s="121"/>
      <c r="P29" s="120">
        <v>8</v>
      </c>
      <c r="Q29" s="119">
        <f>IF(P29&gt;=7,"Y","N")</f>
      </c>
      <c r="R29" s="121">
        <v>20</v>
      </c>
      <c r="S29" s="119">
        <f>IF(R29&gt;=18,"Y","N")</f>
      </c>
      <c r="T29" s="121">
        <v>40</v>
      </c>
      <c r="U29" s="119">
        <f>IF(T29&gt;=15,"Y","N")</f>
      </c>
      <c r="V29" s="121">
        <v>3</v>
      </c>
      <c r="W29" s="119">
        <f>IF(V29&gt;=2,"Y","N")</f>
      </c>
      <c r="X29" s="122"/>
      <c r="Y29" s="121">
        <f>((P29+R29+T29)/3)*0.85 + V29*0.15</f>
      </c>
      <c r="Z29" s="123">
        <v>7</v>
      </c>
      <c r="AA29" s="119">
        <f>IF(Z29&gt;=7,"Y","N")</f>
      </c>
      <c r="AB29" s="124">
        <v>0</v>
      </c>
      <c r="AC29" s="125">
        <f>IF(AB29&gt;=7,"Y","N")</f>
      </c>
      <c r="AD29" s="121">
        <v>15</v>
      </c>
      <c r="AE29" s="119">
        <f>IF(AD29&gt;=18,"Y","N")</f>
      </c>
      <c r="AF29" s="119">
        <v>2</v>
      </c>
      <c r="AG29" s="119">
        <f>IF(AF29&gt;=2,"Y","N")</f>
      </c>
      <c r="AH29" s="122">
        <v>2</v>
      </c>
      <c r="AI29" s="119">
        <f>IF(AH29&gt;2,"Y","N")</f>
      </c>
      <c r="AJ29" s="122"/>
      <c r="AK29" s="126"/>
      <c r="AL29" s="120">
        <v>7</v>
      </c>
      <c r="AM29" s="119">
        <f>IF(AL29&gt;=7,"Y","N")</f>
      </c>
      <c r="AN29" s="127">
        <v>0</v>
      </c>
      <c r="AO29" s="119">
        <f>IF(AN29&gt;=7,"Y","N")</f>
      </c>
      <c r="AP29" s="121">
        <v>15</v>
      </c>
      <c r="AQ29" s="119">
        <f>IF(AP29&gt;=16,"Y","N")</f>
      </c>
      <c r="AR29" s="119">
        <v>80</v>
      </c>
      <c r="AS29" s="119"/>
      <c r="AT29" s="119">
        <v>2</v>
      </c>
      <c r="AU29" s="119"/>
      <c r="AV29" s="122"/>
      <c r="AW29" s="126"/>
      <c r="AX29" s="120">
        <v>7</v>
      </c>
      <c r="AY29" s="119"/>
      <c r="AZ29" s="127">
        <v>0</v>
      </c>
      <c r="BA29" s="119"/>
      <c r="BB29" s="121">
        <v>19</v>
      </c>
      <c r="BC29" s="119"/>
      <c r="BD29" s="119">
        <v>2</v>
      </c>
      <c r="BE29" s="119"/>
      <c r="BF29" s="122"/>
      <c r="BG29" s="126"/>
      <c r="BH29" s="120">
        <v>7</v>
      </c>
      <c r="BI29" s="119"/>
      <c r="BJ29" s="121">
        <v>15</v>
      </c>
      <c r="BK29" s="119"/>
      <c r="BL29" s="119">
        <v>60</v>
      </c>
      <c r="BM29" s="119"/>
      <c r="BN29" s="119">
        <v>2</v>
      </c>
      <c r="BO29" s="119"/>
      <c r="BP29" s="122"/>
      <c r="BQ29" s="126"/>
    </row>
    <row r="30" ht="31.5" customHeight="1" spans="1:69" x14ac:dyDescent="0.25">
      <c r="A30" s="115">
        <v>19</v>
      </c>
      <c r="B30" s="128">
        <v>3220</v>
      </c>
      <c r="C30" s="117" t="s">
        <v>157</v>
      </c>
      <c r="D30" s="118">
        <v>15</v>
      </c>
      <c r="E30" s="119">
        <f>IF(D30&gt;=8,"Y","N")</f>
      </c>
      <c r="F30" s="120">
        <v>12.5</v>
      </c>
      <c r="G30" s="119">
        <f>IF(F30&gt;=7,"Y","N")</f>
      </c>
      <c r="H30" s="121">
        <v>20</v>
      </c>
      <c r="I30" s="119">
        <f>IF(H30&gt;=18,"Y","N")</f>
      </c>
      <c r="J30" s="119">
        <v>40</v>
      </c>
      <c r="K30" s="119">
        <f>IF(J30&gt;=16,"Y","N")</f>
      </c>
      <c r="L30" s="119">
        <v>2</v>
      </c>
      <c r="M30" s="119">
        <f>IF(L30&gt;=2,"Y","N")</f>
      </c>
      <c r="N30" s="122">
        <f>=((D30+F30+H30)/3)*0.75 + J30*0.15 + L30*0.1</f>
      </c>
      <c r="O30" s="121"/>
      <c r="P30" s="120">
        <v>12.5</v>
      </c>
      <c r="Q30" s="119">
        <f>IF(P30&gt;=7,"Y","N")</f>
      </c>
      <c r="R30" s="121">
        <v>20</v>
      </c>
      <c r="S30" s="119">
        <f>IF(R30&gt;=18,"Y","N")</f>
      </c>
      <c r="T30" s="121">
        <v>40</v>
      </c>
      <c r="U30" s="119">
        <f>IF(T30&gt;=15,"Y","N")</f>
      </c>
      <c r="V30" s="121">
        <v>3</v>
      </c>
      <c r="W30" s="119">
        <f>IF(V30&gt;=2,"Y","N")</f>
      </c>
      <c r="X30" s="122"/>
      <c r="Y30" s="121">
        <f>((P30+R30+T30)/3)*0.85 + V30*0.15</f>
      </c>
      <c r="Z30" s="123">
        <v>11</v>
      </c>
      <c r="AA30" s="119">
        <f>IF(Z30&gt;=7,"Y","N")</f>
      </c>
      <c r="AB30" s="124">
        <v>0</v>
      </c>
      <c r="AC30" s="125">
        <f>IF(AB30&gt;=7,"Y","N")</f>
      </c>
      <c r="AD30" s="121">
        <v>17</v>
      </c>
      <c r="AE30" s="119">
        <f>IF(AD30&gt;=18,"Y","N")</f>
      </c>
      <c r="AF30" s="119">
        <v>2</v>
      </c>
      <c r="AG30" s="119">
        <f>IF(AF30&gt;=2,"Y","N")</f>
      </c>
      <c r="AH30" s="122">
        <v>2</v>
      </c>
      <c r="AI30" s="119">
        <f>IF(AH30&gt;2,"Y","N")</f>
      </c>
      <c r="AJ30" s="122"/>
      <c r="AK30" s="126"/>
      <c r="AL30" s="120">
        <v>8</v>
      </c>
      <c r="AM30" s="119">
        <f>IF(AL30&gt;=7,"Y","N")</f>
      </c>
      <c r="AN30" s="127">
        <v>0</v>
      </c>
      <c r="AO30" s="119">
        <f>IF(AN30&gt;=7,"Y","N")</f>
      </c>
      <c r="AP30" s="121">
        <v>17</v>
      </c>
      <c r="AQ30" s="119">
        <f>IF(AP30&gt;=16,"Y","N")</f>
      </c>
      <c r="AR30" s="119">
        <v>80</v>
      </c>
      <c r="AS30" s="119"/>
      <c r="AT30" s="119">
        <v>2</v>
      </c>
      <c r="AU30" s="119"/>
      <c r="AV30" s="122"/>
      <c r="AW30" s="126"/>
      <c r="AX30" s="120">
        <v>8</v>
      </c>
      <c r="AY30" s="119"/>
      <c r="AZ30" s="127">
        <v>0</v>
      </c>
      <c r="BA30" s="119"/>
      <c r="BB30" s="121">
        <v>20</v>
      </c>
      <c r="BC30" s="119"/>
      <c r="BD30" s="119">
        <v>2</v>
      </c>
      <c r="BE30" s="119"/>
      <c r="BF30" s="122"/>
      <c r="BG30" s="126"/>
      <c r="BH30" s="120">
        <v>8</v>
      </c>
      <c r="BI30" s="119"/>
      <c r="BJ30" s="121">
        <v>17</v>
      </c>
      <c r="BK30" s="119"/>
      <c r="BL30" s="119">
        <v>60</v>
      </c>
      <c r="BM30" s="119"/>
      <c r="BN30" s="119">
        <v>2</v>
      </c>
      <c r="BO30" s="119"/>
      <c r="BP30" s="122"/>
      <c r="BQ30" s="126"/>
    </row>
    <row r="31" ht="31.5" customHeight="1" spans="1:69" x14ac:dyDescent="0.25">
      <c r="A31" s="115">
        <v>20</v>
      </c>
      <c r="B31" s="128">
        <v>3221</v>
      </c>
      <c r="C31" s="117" t="s">
        <v>158</v>
      </c>
      <c r="D31" s="118">
        <v>16</v>
      </c>
      <c r="E31" s="119">
        <f>IF(D31&gt;=8,"Y","N")</f>
      </c>
      <c r="F31" s="120">
        <v>8.5</v>
      </c>
      <c r="G31" s="119">
        <f>IF(F31&gt;=7,"Y","N")</f>
      </c>
      <c r="H31" s="121">
        <v>20</v>
      </c>
      <c r="I31" s="119">
        <f>IF(H31&gt;=18,"Y","N")</f>
      </c>
      <c r="J31" s="119">
        <v>35</v>
      </c>
      <c r="K31" s="119">
        <f>IF(J31&gt;=16,"Y","N")</f>
      </c>
      <c r="L31" s="119">
        <v>2</v>
      </c>
      <c r="M31" s="119">
        <f>IF(L31&gt;=2,"Y","N")</f>
      </c>
      <c r="N31" s="122">
        <f>=((D31+F31+H31)/3)*0.75 + J31*0.15 + L31*0.1</f>
      </c>
      <c r="O31" s="121"/>
      <c r="P31" s="120">
        <v>8.5</v>
      </c>
      <c r="Q31" s="119">
        <f>IF(P31&gt;=7,"Y","N")</f>
      </c>
      <c r="R31" s="121">
        <v>20</v>
      </c>
      <c r="S31" s="119">
        <f>IF(R31&gt;=18,"Y","N")</f>
      </c>
      <c r="T31" s="121">
        <v>40</v>
      </c>
      <c r="U31" s="119">
        <f>IF(T31&gt;=15,"Y","N")</f>
      </c>
      <c r="V31" s="121">
        <v>3</v>
      </c>
      <c r="W31" s="119">
        <f>IF(V31&gt;=2,"Y","N")</f>
      </c>
      <c r="X31" s="122"/>
      <c r="Y31" s="121">
        <f>((P31+R31+T31)/3)*0.85 + V31*0.15</f>
      </c>
      <c r="Z31" s="123">
        <v>9.75</v>
      </c>
      <c r="AA31" s="119">
        <f>IF(Z31&gt;=7,"Y","N")</f>
      </c>
      <c r="AB31" s="124">
        <v>0</v>
      </c>
      <c r="AC31" s="125">
        <f>IF(AB31&gt;=7,"Y","N")</f>
      </c>
      <c r="AD31" s="121">
        <v>16</v>
      </c>
      <c r="AE31" s="119">
        <f>IF(AD31&gt;=18,"Y","N")</f>
      </c>
      <c r="AF31" s="119">
        <v>3</v>
      </c>
      <c r="AG31" s="119">
        <f>IF(AF31&gt;=2,"Y","N")</f>
      </c>
      <c r="AH31" s="122">
        <v>2</v>
      </c>
      <c r="AI31" s="119">
        <f>IF(AH31&gt;2,"Y","N")</f>
      </c>
      <c r="AJ31" s="122"/>
      <c r="AK31" s="126"/>
      <c r="AL31" s="120">
        <v>8</v>
      </c>
      <c r="AM31" s="119">
        <f>IF(AL31&gt;=7,"Y","N")</f>
      </c>
      <c r="AN31" s="127">
        <v>0</v>
      </c>
      <c r="AO31" s="119">
        <f>IF(AN31&gt;=7,"Y","N")</f>
      </c>
      <c r="AP31" s="121">
        <v>16</v>
      </c>
      <c r="AQ31" s="119">
        <f>IF(AP31&gt;=16,"Y","N")</f>
      </c>
      <c r="AR31" s="119">
        <v>65</v>
      </c>
      <c r="AS31" s="119"/>
      <c r="AT31" s="119">
        <v>3</v>
      </c>
      <c r="AU31" s="119"/>
      <c r="AV31" s="122"/>
      <c r="AW31" s="126"/>
      <c r="AX31" s="120">
        <v>8</v>
      </c>
      <c r="AY31" s="119"/>
      <c r="AZ31" s="127">
        <v>0</v>
      </c>
      <c r="BA31" s="119"/>
      <c r="BB31" s="121">
        <v>18</v>
      </c>
      <c r="BC31" s="119"/>
      <c r="BD31" s="119">
        <v>3</v>
      </c>
      <c r="BE31" s="119"/>
      <c r="BF31" s="122"/>
      <c r="BG31" s="126"/>
      <c r="BH31" s="120">
        <v>8</v>
      </c>
      <c r="BI31" s="119"/>
      <c r="BJ31" s="121">
        <v>16</v>
      </c>
      <c r="BK31" s="119"/>
      <c r="BL31" s="119">
        <v>60</v>
      </c>
      <c r="BM31" s="119"/>
      <c r="BN31" s="119">
        <v>3</v>
      </c>
      <c r="BO31" s="119"/>
      <c r="BP31" s="122"/>
      <c r="BQ31" s="126"/>
    </row>
    <row r="32" ht="31.5" customHeight="1" spans="1:69" x14ac:dyDescent="0.25">
      <c r="A32" s="115">
        <v>21</v>
      </c>
      <c r="B32" s="128">
        <v>3222</v>
      </c>
      <c r="C32" s="117" t="s">
        <v>159</v>
      </c>
      <c r="D32" s="118">
        <v>14</v>
      </c>
      <c r="E32" s="119">
        <f>IF(D32&gt;=8,"Y","N")</f>
      </c>
      <c r="F32" s="120">
        <v>10</v>
      </c>
      <c r="G32" s="119">
        <f>IF(F32&gt;=7,"Y","N")</f>
      </c>
      <c r="H32" s="121">
        <v>20</v>
      </c>
      <c r="I32" s="119">
        <f>IF(H32&gt;=18,"Y","N")</f>
      </c>
      <c r="J32" s="119">
        <v>40</v>
      </c>
      <c r="K32" s="119">
        <f>IF(J32&gt;=16,"Y","N")</f>
      </c>
      <c r="L32" s="119">
        <v>3</v>
      </c>
      <c r="M32" s="119">
        <f>IF(L32&gt;=2,"Y","N")</f>
      </c>
      <c r="N32" s="122">
        <f>=((D32+F32+H32)/3)*0.75 + J32*0.15 + L32*0.1</f>
      </c>
      <c r="O32" s="121"/>
      <c r="P32" s="120">
        <v>10</v>
      </c>
      <c r="Q32" s="119">
        <f>IF(P32&gt;=7,"Y","N")</f>
      </c>
      <c r="R32" s="121">
        <v>20</v>
      </c>
      <c r="S32" s="119">
        <f>IF(R32&gt;=18,"Y","N")</f>
      </c>
      <c r="T32" s="121">
        <v>40</v>
      </c>
      <c r="U32" s="119">
        <f>IF(T32&gt;=15,"Y","N")</f>
      </c>
      <c r="V32" s="121">
        <v>3</v>
      </c>
      <c r="W32" s="119">
        <f>IF(V32&gt;=2,"Y","N")</f>
      </c>
      <c r="X32" s="122"/>
      <c r="Y32" s="121">
        <f>((P32+R32+T32)/3)*0.85 + V32*0.15</f>
      </c>
      <c r="Z32" s="123">
        <v>9</v>
      </c>
      <c r="AA32" s="119">
        <f>IF(Z32&gt;=7,"Y","N")</f>
      </c>
      <c r="AB32" s="124">
        <v>0</v>
      </c>
      <c r="AC32" s="125">
        <f>IF(AB32&gt;=7,"Y","N")</f>
      </c>
      <c r="AD32" s="121">
        <v>18</v>
      </c>
      <c r="AE32" s="119">
        <f>IF(AD32&gt;=18,"Y","N")</f>
      </c>
      <c r="AF32" s="119">
        <v>2</v>
      </c>
      <c r="AG32" s="119">
        <f>IF(AF32&gt;=2,"Y","N")</f>
      </c>
      <c r="AH32" s="122">
        <v>2</v>
      </c>
      <c r="AI32" s="119">
        <f>IF(AH32&gt;2,"Y","N")</f>
      </c>
      <c r="AJ32" s="122"/>
      <c r="AK32" s="126"/>
      <c r="AL32" s="120">
        <v>9</v>
      </c>
      <c r="AM32" s="119">
        <f>IF(AL32&gt;=7,"Y","N")</f>
      </c>
      <c r="AN32" s="127">
        <v>0</v>
      </c>
      <c r="AO32" s="119">
        <f>IF(AN32&gt;=7,"Y","N")</f>
      </c>
      <c r="AP32" s="121">
        <v>18</v>
      </c>
      <c r="AQ32" s="119">
        <f>IF(AP32&gt;=16,"Y","N")</f>
      </c>
      <c r="AR32" s="119">
        <v>80</v>
      </c>
      <c r="AS32" s="119"/>
      <c r="AT32" s="119">
        <v>2</v>
      </c>
      <c r="AU32" s="119"/>
      <c r="AV32" s="122"/>
      <c r="AW32" s="126"/>
      <c r="AX32" s="120">
        <v>9</v>
      </c>
      <c r="AY32" s="119"/>
      <c r="AZ32" s="127">
        <v>0</v>
      </c>
      <c r="BA32" s="119"/>
      <c r="BB32" s="121">
        <v>19</v>
      </c>
      <c r="BC32" s="119"/>
      <c r="BD32" s="119">
        <v>2</v>
      </c>
      <c r="BE32" s="119"/>
      <c r="BF32" s="122"/>
      <c r="BG32" s="126"/>
      <c r="BH32" s="120">
        <v>9</v>
      </c>
      <c r="BI32" s="119"/>
      <c r="BJ32" s="121">
        <v>18</v>
      </c>
      <c r="BK32" s="119"/>
      <c r="BL32" s="119">
        <v>60</v>
      </c>
      <c r="BM32" s="119"/>
      <c r="BN32" s="119">
        <v>2</v>
      </c>
      <c r="BO32" s="119"/>
      <c r="BP32" s="122"/>
      <c r="BQ32" s="126"/>
    </row>
    <row r="33" ht="16.5" customHeight="1" spans="1:69" x14ac:dyDescent="0.25">
      <c r="A33" s="115">
        <v>22</v>
      </c>
      <c r="B33" s="128">
        <v>3223</v>
      </c>
      <c r="C33" s="117" t="s">
        <v>160</v>
      </c>
      <c r="D33" s="129">
        <v>15</v>
      </c>
      <c r="E33" s="119">
        <f>IF(D33&gt;=8,"Y","N")</f>
      </c>
      <c r="F33" s="120">
        <v>5</v>
      </c>
      <c r="G33" s="119">
        <f>IF(F33&gt;=7,"Y","N")</f>
      </c>
      <c r="H33" s="121">
        <v>20</v>
      </c>
      <c r="I33" s="119">
        <f>IF(H33&gt;=18,"Y","N")</f>
      </c>
      <c r="J33" s="119">
        <v>40</v>
      </c>
      <c r="K33" s="119">
        <f>IF(J33&gt;=16,"Y","N")</f>
      </c>
      <c r="L33" s="119">
        <v>2</v>
      </c>
      <c r="M33" s="119">
        <f>IF(L33&gt;=2,"Y","N")</f>
      </c>
      <c r="N33" s="122">
        <f>=((D33+F33+H33)/3)*0.75 + J33*0.15 + L33*0.1</f>
      </c>
      <c r="O33" s="121"/>
      <c r="P33" s="120">
        <v>5</v>
      </c>
      <c r="Q33" s="119">
        <f>IF(P33&gt;=7,"Y","N")</f>
      </c>
      <c r="R33" s="121">
        <v>20</v>
      </c>
      <c r="S33" s="119">
        <f>IF(R33&gt;=18,"Y","N")</f>
      </c>
      <c r="T33" s="121">
        <v>40</v>
      </c>
      <c r="U33" s="119">
        <f>IF(T33&gt;=15,"Y","N")</f>
      </c>
      <c r="V33" s="121">
        <v>3</v>
      </c>
      <c r="W33" s="119">
        <f>IF(V33&gt;=2,"Y","N")</f>
      </c>
      <c r="X33" s="122"/>
      <c r="Y33" s="121">
        <f>((P33+R33+T33)/3)*0.85 + V33*0.15</f>
      </c>
      <c r="Z33" s="123">
        <v>8.5</v>
      </c>
      <c r="AA33" s="119">
        <f>IF(Z33&gt;=7,"Y","N")</f>
      </c>
      <c r="AB33" s="124">
        <v>0</v>
      </c>
      <c r="AC33" s="125">
        <f>IF(AB33&gt;=7,"Y","N")</f>
      </c>
      <c r="AD33" s="121">
        <v>18</v>
      </c>
      <c r="AE33" s="119">
        <f>IF(AD33&gt;=18,"Y","N")</f>
      </c>
      <c r="AF33" s="119">
        <v>3</v>
      </c>
      <c r="AG33" s="119">
        <f>IF(AF33&gt;=2,"Y","N")</f>
      </c>
      <c r="AH33" s="122">
        <v>2</v>
      </c>
      <c r="AI33" s="119">
        <f>IF(AH33&gt;2,"Y","N")</f>
      </c>
      <c r="AJ33" s="122"/>
      <c r="AK33" s="126"/>
      <c r="AL33" s="120">
        <v>8</v>
      </c>
      <c r="AM33" s="119">
        <f>IF(AL33&gt;=7,"Y","N")</f>
      </c>
      <c r="AN33" s="127">
        <v>0</v>
      </c>
      <c r="AO33" s="119">
        <f>IF(AN33&gt;=7,"Y","N")</f>
      </c>
      <c r="AP33" s="121">
        <v>18</v>
      </c>
      <c r="AQ33" s="119">
        <f>IF(AP33&gt;=16,"Y","N")</f>
      </c>
      <c r="AR33" s="119">
        <v>80</v>
      </c>
      <c r="AS33" s="119"/>
      <c r="AT33" s="119">
        <v>3</v>
      </c>
      <c r="AU33" s="119"/>
      <c r="AV33" s="122"/>
      <c r="AW33" s="126"/>
      <c r="AX33" s="120">
        <v>8</v>
      </c>
      <c r="AY33" s="119"/>
      <c r="AZ33" s="127">
        <v>0</v>
      </c>
      <c r="BA33" s="119"/>
      <c r="BB33" s="121">
        <v>18</v>
      </c>
      <c r="BC33" s="119"/>
      <c r="BD33" s="119">
        <v>3</v>
      </c>
      <c r="BE33" s="119"/>
      <c r="BF33" s="122"/>
      <c r="BG33" s="126"/>
      <c r="BH33" s="120">
        <v>8</v>
      </c>
      <c r="BI33" s="119"/>
      <c r="BJ33" s="121">
        <v>18</v>
      </c>
      <c r="BK33" s="119"/>
      <c r="BL33" s="119">
        <v>60</v>
      </c>
      <c r="BM33" s="119"/>
      <c r="BN33" s="119">
        <v>3</v>
      </c>
      <c r="BO33" s="119"/>
      <c r="BP33" s="122"/>
      <c r="BQ33" s="126"/>
    </row>
    <row r="34" ht="31.5" customHeight="1" spans="1:69" x14ac:dyDescent="0.25">
      <c r="A34" s="115">
        <v>23</v>
      </c>
      <c r="B34" s="128">
        <v>3224</v>
      </c>
      <c r="C34" s="117" t="s">
        <v>161</v>
      </c>
      <c r="D34" s="118">
        <v>12</v>
      </c>
      <c r="E34" s="119">
        <f>IF(D34&gt;=8,"Y","N")</f>
      </c>
      <c r="F34" s="120">
        <v>6</v>
      </c>
      <c r="G34" s="119">
        <f>IF(F34&gt;=7,"Y","N")</f>
      </c>
      <c r="H34" s="121">
        <v>20</v>
      </c>
      <c r="I34" s="119">
        <f>IF(H34&gt;=18,"Y","N")</f>
      </c>
      <c r="J34" s="119">
        <v>30</v>
      </c>
      <c r="K34" s="119">
        <f>IF(J34&gt;=16,"Y","N")</f>
      </c>
      <c r="L34" s="119">
        <v>3</v>
      </c>
      <c r="M34" s="119">
        <f>IF(L34&gt;=2,"Y","N")</f>
      </c>
      <c r="N34" s="122">
        <f>=((D34+F34+H34)/3)*0.75 + J34*0.15 + L34*0.1</f>
      </c>
      <c r="O34" s="121"/>
      <c r="P34" s="120">
        <v>6</v>
      </c>
      <c r="Q34" s="119">
        <f>IF(P34&gt;=7,"Y","N")</f>
      </c>
      <c r="R34" s="121">
        <v>20</v>
      </c>
      <c r="S34" s="119">
        <f>IF(R34&gt;=18,"Y","N")</f>
      </c>
      <c r="T34" s="121">
        <v>40</v>
      </c>
      <c r="U34" s="119">
        <f>IF(T34&gt;=15,"Y","N")</f>
      </c>
      <c r="V34" s="121">
        <v>3</v>
      </c>
      <c r="W34" s="119">
        <f>IF(V34&gt;=2,"Y","N")</f>
      </c>
      <c r="X34" s="122"/>
      <c r="Y34" s="121">
        <f>((P34+R34+T34)/3)*0.85 + V34*0.15</f>
      </c>
      <c r="Z34" s="123">
        <v>9.5</v>
      </c>
      <c r="AA34" s="119">
        <f>IF(Z34&gt;=7,"Y","N")</f>
      </c>
      <c r="AB34" s="124">
        <v>0</v>
      </c>
      <c r="AC34" s="125">
        <f>IF(AB34&gt;=7,"Y","N")</f>
      </c>
      <c r="AD34" s="121">
        <v>18</v>
      </c>
      <c r="AE34" s="119">
        <f>IF(AD34&gt;=18,"Y","N")</f>
      </c>
      <c r="AF34" s="119">
        <v>2</v>
      </c>
      <c r="AG34" s="119">
        <f>IF(AF34&gt;=2,"Y","N")</f>
      </c>
      <c r="AH34" s="122">
        <v>2</v>
      </c>
      <c r="AI34" s="119">
        <f>IF(AH34&gt;2,"Y","N")</f>
      </c>
      <c r="AJ34" s="122"/>
      <c r="AK34" s="126"/>
      <c r="AL34" s="120">
        <v>8</v>
      </c>
      <c r="AM34" s="119">
        <f>IF(AL34&gt;=7,"Y","N")</f>
      </c>
      <c r="AN34" s="127">
        <v>0</v>
      </c>
      <c r="AO34" s="119">
        <f>IF(AN34&gt;=7,"Y","N")</f>
      </c>
      <c r="AP34" s="121">
        <v>18</v>
      </c>
      <c r="AQ34" s="119">
        <f>IF(AP34&gt;=16,"Y","N")</f>
      </c>
      <c r="AR34" s="119">
        <v>50</v>
      </c>
      <c r="AS34" s="119"/>
      <c r="AT34" s="119">
        <v>2</v>
      </c>
      <c r="AU34" s="119"/>
      <c r="AV34" s="122"/>
      <c r="AW34" s="126"/>
      <c r="AX34" s="120">
        <v>8</v>
      </c>
      <c r="AY34" s="119"/>
      <c r="AZ34" s="127">
        <v>0</v>
      </c>
      <c r="BA34" s="119"/>
      <c r="BB34" s="121">
        <v>20</v>
      </c>
      <c r="BC34" s="119"/>
      <c r="BD34" s="119">
        <v>2</v>
      </c>
      <c r="BE34" s="119"/>
      <c r="BF34" s="122"/>
      <c r="BG34" s="126"/>
      <c r="BH34" s="120">
        <v>8</v>
      </c>
      <c r="BI34" s="119"/>
      <c r="BJ34" s="121">
        <v>18</v>
      </c>
      <c r="BK34" s="119"/>
      <c r="BL34" s="119">
        <v>60</v>
      </c>
      <c r="BM34" s="119"/>
      <c r="BN34" s="119">
        <v>2</v>
      </c>
      <c r="BO34" s="119"/>
      <c r="BP34" s="122"/>
      <c r="BQ34" s="126"/>
    </row>
    <row r="35" ht="31.5" customHeight="1" spans="1:69" x14ac:dyDescent="0.25">
      <c r="A35" s="115">
        <v>24</v>
      </c>
      <c r="B35" s="128">
        <v>3225</v>
      </c>
      <c r="C35" s="117" t="s">
        <v>162</v>
      </c>
      <c r="D35" s="118">
        <v>13</v>
      </c>
      <c r="E35" s="119">
        <f>IF(D35&gt;=8,"Y","N")</f>
      </c>
      <c r="F35" s="120">
        <v>8.5</v>
      </c>
      <c r="G35" s="119">
        <f>IF(F35&gt;=7,"Y","N")</f>
      </c>
      <c r="H35" s="121">
        <v>20</v>
      </c>
      <c r="I35" s="119">
        <f>IF(H35&gt;=18,"Y","N")</f>
      </c>
      <c r="J35" s="119">
        <v>40</v>
      </c>
      <c r="K35" s="119">
        <f>IF(J35&gt;=16,"Y","N")</f>
      </c>
      <c r="L35" s="119">
        <v>3</v>
      </c>
      <c r="M35" s="119">
        <f>IF(L35&gt;=2,"Y","N")</f>
      </c>
      <c r="N35" s="122">
        <f>=((D35+F35+H35)/3)*0.75 + J35*0.15 + L35*0.1</f>
      </c>
      <c r="O35" s="121"/>
      <c r="P35" s="120">
        <v>8.5</v>
      </c>
      <c r="Q35" s="119">
        <f>IF(P35&gt;=7,"Y","N")</f>
      </c>
      <c r="R35" s="121">
        <v>20</v>
      </c>
      <c r="S35" s="119">
        <f>IF(R35&gt;=18,"Y","N")</f>
      </c>
      <c r="T35" s="121">
        <v>40</v>
      </c>
      <c r="U35" s="119">
        <f>IF(T35&gt;=15,"Y","N")</f>
      </c>
      <c r="V35" s="121">
        <v>3</v>
      </c>
      <c r="W35" s="119">
        <f>IF(V35&gt;=2,"Y","N")</f>
      </c>
      <c r="X35" s="122"/>
      <c r="Y35" s="121">
        <f>((P35+R35+T35)/3)*0.85 + V35*0.15</f>
      </c>
      <c r="Z35" s="123">
        <v>10.5</v>
      </c>
      <c r="AA35" s="119">
        <f>IF(Z35&gt;=7,"Y","N")</f>
      </c>
      <c r="AB35" s="124">
        <v>0</v>
      </c>
      <c r="AC35" s="125">
        <f>IF(AB35&gt;=7,"Y","N")</f>
      </c>
      <c r="AD35" s="121">
        <v>17</v>
      </c>
      <c r="AE35" s="119">
        <f>IF(AD35&gt;=18,"Y","N")</f>
      </c>
      <c r="AF35" s="119">
        <v>3</v>
      </c>
      <c r="AG35" s="119">
        <f>IF(AF35&gt;=2,"Y","N")</f>
      </c>
      <c r="AH35" s="122">
        <v>2</v>
      </c>
      <c r="AI35" s="119">
        <f>IF(AH35&gt;2,"Y","N")</f>
      </c>
      <c r="AJ35" s="122"/>
      <c r="AK35" s="126"/>
      <c r="AL35" s="120">
        <v>7.5</v>
      </c>
      <c r="AM35" s="119">
        <f>IF(AL35&gt;=7,"Y","N")</f>
      </c>
      <c r="AN35" s="127">
        <v>0</v>
      </c>
      <c r="AO35" s="119">
        <f>IF(AN35&gt;=7,"Y","N")</f>
      </c>
      <c r="AP35" s="121">
        <v>17</v>
      </c>
      <c r="AQ35" s="119">
        <f>IF(AP35&gt;=16,"Y","N")</f>
      </c>
      <c r="AR35" s="119">
        <v>75</v>
      </c>
      <c r="AS35" s="119"/>
      <c r="AT35" s="119">
        <v>3</v>
      </c>
      <c r="AU35" s="119"/>
      <c r="AV35" s="122"/>
      <c r="AW35" s="126"/>
      <c r="AX35" s="120">
        <v>7.5</v>
      </c>
      <c r="AY35" s="119"/>
      <c r="AZ35" s="127">
        <v>0</v>
      </c>
      <c r="BA35" s="119"/>
      <c r="BB35" s="121">
        <v>18</v>
      </c>
      <c r="BC35" s="119"/>
      <c r="BD35" s="119">
        <v>3</v>
      </c>
      <c r="BE35" s="119"/>
      <c r="BF35" s="122"/>
      <c r="BG35" s="126"/>
      <c r="BH35" s="120">
        <v>7.5</v>
      </c>
      <c r="BI35" s="119"/>
      <c r="BJ35" s="121">
        <v>17</v>
      </c>
      <c r="BK35" s="119"/>
      <c r="BL35" s="119">
        <v>60</v>
      </c>
      <c r="BM35" s="119"/>
      <c r="BN35" s="119">
        <v>3</v>
      </c>
      <c r="BO35" s="119"/>
      <c r="BP35" s="122"/>
      <c r="BQ35" s="126"/>
    </row>
    <row r="36" ht="16.5" customHeight="1" spans="1:69" x14ac:dyDescent="0.25">
      <c r="A36" s="115">
        <v>25</v>
      </c>
      <c r="B36" s="128">
        <v>3226</v>
      </c>
      <c r="C36" s="117" t="s">
        <v>163</v>
      </c>
      <c r="D36" s="118">
        <v>14</v>
      </c>
      <c r="E36" s="119">
        <f>IF(D36&gt;=8,"Y","N")</f>
      </c>
      <c r="F36" s="120">
        <v>7</v>
      </c>
      <c r="G36" s="119">
        <f>IF(F36&gt;=7,"Y","N")</f>
      </c>
      <c r="H36" s="121">
        <v>20</v>
      </c>
      <c r="I36" s="119">
        <f>IF(H36&gt;=18,"Y","N")</f>
      </c>
      <c r="J36" s="119">
        <v>40</v>
      </c>
      <c r="K36" s="119">
        <f>IF(J36&gt;=16,"Y","N")</f>
      </c>
      <c r="L36" s="119">
        <v>3</v>
      </c>
      <c r="M36" s="119">
        <f>IF(L36&gt;=2,"Y","N")</f>
      </c>
      <c r="N36" s="122">
        <f>=((D36+F36+H36)/3)*0.75 + J36*0.15 + L36*0.1</f>
      </c>
      <c r="O36" s="121"/>
      <c r="P36" s="120">
        <v>7</v>
      </c>
      <c r="Q36" s="119">
        <f>IF(P36&gt;=7,"Y","N")</f>
      </c>
      <c r="R36" s="121">
        <v>20</v>
      </c>
      <c r="S36" s="119">
        <f>IF(R36&gt;=18,"Y","N")</f>
      </c>
      <c r="T36" s="121">
        <v>40</v>
      </c>
      <c r="U36" s="119">
        <f>IF(T36&gt;=15,"Y","N")</f>
      </c>
      <c r="V36" s="121">
        <v>3</v>
      </c>
      <c r="W36" s="119">
        <f>IF(V36&gt;=2,"Y","N")</f>
      </c>
      <c r="X36" s="122"/>
      <c r="Y36" s="121">
        <f>((P36+R36+T36)/3)*0.85 + V36*0.15</f>
      </c>
      <c r="Z36" s="123">
        <v>12.5</v>
      </c>
      <c r="AA36" s="119">
        <f>IF(Z36&gt;=7,"Y","N")</f>
      </c>
      <c r="AB36" s="124">
        <v>11.5</v>
      </c>
      <c r="AC36" s="125">
        <f>IF(AB36&gt;=7,"Y","N")</f>
      </c>
      <c r="AD36" s="121">
        <v>18</v>
      </c>
      <c r="AE36" s="119">
        <f>IF(AD36&gt;=18,"Y","N")</f>
      </c>
      <c r="AF36" s="119">
        <v>2</v>
      </c>
      <c r="AG36" s="119">
        <f>IF(AF36&gt;=2,"Y","N")</f>
      </c>
      <c r="AH36" s="122">
        <v>2</v>
      </c>
      <c r="AI36" s="119">
        <f>IF(AH36&gt;2,"Y","N")</f>
      </c>
      <c r="AJ36" s="122"/>
      <c r="AK36" s="126"/>
      <c r="AL36" s="120">
        <v>9.75</v>
      </c>
      <c r="AM36" s="119">
        <f>IF(AL36&gt;=7,"Y","N")</f>
      </c>
      <c r="AN36" s="120">
        <v>11.5</v>
      </c>
      <c r="AO36" s="119">
        <f>IF(AN36&gt;=7,"Y","N")</f>
      </c>
      <c r="AP36" s="121">
        <v>18</v>
      </c>
      <c r="AQ36" s="119">
        <f>IF(AP36&gt;=16,"Y","N")</f>
      </c>
      <c r="AR36" s="119">
        <v>80</v>
      </c>
      <c r="AS36" s="119"/>
      <c r="AT36" s="119">
        <v>3</v>
      </c>
      <c r="AU36" s="119"/>
      <c r="AV36" s="122"/>
      <c r="AW36" s="126"/>
      <c r="AX36" s="120">
        <v>9.75</v>
      </c>
      <c r="AY36" s="119"/>
      <c r="AZ36" s="120">
        <v>11.5</v>
      </c>
      <c r="BA36" s="119"/>
      <c r="BB36" s="121">
        <v>19</v>
      </c>
      <c r="BC36" s="119"/>
      <c r="BD36" s="119">
        <v>2</v>
      </c>
      <c r="BE36" s="119"/>
      <c r="BF36" s="122"/>
      <c r="BG36" s="126"/>
      <c r="BH36" s="120">
        <v>9.75</v>
      </c>
      <c r="BI36" s="119"/>
      <c r="BJ36" s="121">
        <v>18</v>
      </c>
      <c r="BK36" s="119"/>
      <c r="BL36" s="119">
        <v>50</v>
      </c>
      <c r="BM36" s="119"/>
      <c r="BN36" s="119">
        <v>3</v>
      </c>
      <c r="BO36" s="119"/>
      <c r="BP36" s="122"/>
      <c r="BQ36" s="126"/>
    </row>
    <row r="37" ht="31.5" customHeight="1" spans="1:69" x14ac:dyDescent="0.25">
      <c r="A37" s="115">
        <v>26</v>
      </c>
      <c r="B37" s="128">
        <v>3227</v>
      </c>
      <c r="C37" s="117" t="s">
        <v>164</v>
      </c>
      <c r="D37" s="129">
        <v>15</v>
      </c>
      <c r="E37" s="119">
        <f>IF(D37&gt;=8,"Y","N")</f>
      </c>
      <c r="F37" s="120">
        <v>9.5</v>
      </c>
      <c r="G37" s="119">
        <f>IF(F37&gt;=7,"Y","N")</f>
      </c>
      <c r="H37" s="121">
        <v>20</v>
      </c>
      <c r="I37" s="119">
        <f>IF(H37&gt;=18,"Y","N")</f>
      </c>
      <c r="J37" s="119">
        <v>40</v>
      </c>
      <c r="K37" s="119">
        <f>IF(J37&gt;=16,"Y","N")</f>
      </c>
      <c r="L37" s="119">
        <v>2</v>
      </c>
      <c r="M37" s="119">
        <f>IF(L37&gt;=2,"Y","N")</f>
      </c>
      <c r="N37" s="122">
        <f>=((D37+F37+H37)/3)*0.75 + J37*0.15 + L37*0.1</f>
      </c>
      <c r="O37" s="121"/>
      <c r="P37" s="120">
        <v>9.5</v>
      </c>
      <c r="Q37" s="119">
        <f>IF(P37&gt;=7,"Y","N")</f>
      </c>
      <c r="R37" s="121">
        <v>20</v>
      </c>
      <c r="S37" s="119">
        <f>IF(R37&gt;=18,"Y","N")</f>
      </c>
      <c r="T37" s="121">
        <v>40</v>
      </c>
      <c r="U37" s="119">
        <f>IF(T37&gt;=15,"Y","N")</f>
      </c>
      <c r="V37" s="121">
        <v>3</v>
      </c>
      <c r="W37" s="119">
        <f>IF(V37&gt;=2,"Y","N")</f>
      </c>
      <c r="X37" s="122"/>
      <c r="Y37" s="121">
        <f>((P37+R37+T37)/3)*0.85 + V37*0.15</f>
      </c>
      <c r="Z37" s="123">
        <v>7</v>
      </c>
      <c r="AA37" s="119">
        <f>IF(Z37&gt;=7,"Y","N")</f>
      </c>
      <c r="AB37" s="124">
        <v>13.5</v>
      </c>
      <c r="AC37" s="125">
        <f>IF(AB37&gt;=7,"Y","N")</f>
      </c>
      <c r="AD37" s="121">
        <v>16</v>
      </c>
      <c r="AE37" s="119">
        <f>IF(AD37&gt;=18,"Y","N")</f>
      </c>
      <c r="AF37" s="119">
        <v>2</v>
      </c>
      <c r="AG37" s="119">
        <f>IF(AF37&gt;=2,"Y","N")</f>
      </c>
      <c r="AH37" s="122">
        <v>2</v>
      </c>
      <c r="AI37" s="119">
        <f>IF(AH37&gt;2,"Y","N")</f>
      </c>
      <c r="AJ37" s="122"/>
      <c r="AK37" s="126"/>
      <c r="AL37" s="120">
        <v>9</v>
      </c>
      <c r="AM37" s="119">
        <f>IF(AL37&gt;=7,"Y","N")</f>
      </c>
      <c r="AN37" s="120">
        <v>13.5</v>
      </c>
      <c r="AO37" s="119">
        <f>IF(AN37&gt;=7,"Y","N")</f>
      </c>
      <c r="AP37" s="121">
        <v>16</v>
      </c>
      <c r="AQ37" s="119">
        <f>IF(AP37&gt;=16,"Y","N")</f>
      </c>
      <c r="AR37" s="119">
        <v>80</v>
      </c>
      <c r="AS37" s="119"/>
      <c r="AT37" s="119">
        <v>3</v>
      </c>
      <c r="AU37" s="119"/>
      <c r="AV37" s="122"/>
      <c r="AW37" s="126"/>
      <c r="AX37" s="120">
        <v>9</v>
      </c>
      <c r="AY37" s="119"/>
      <c r="AZ37" s="120">
        <v>13.5</v>
      </c>
      <c r="BA37" s="119"/>
      <c r="BB37" s="121">
        <v>19</v>
      </c>
      <c r="BC37" s="119"/>
      <c r="BD37" s="119">
        <v>2</v>
      </c>
      <c r="BE37" s="119"/>
      <c r="BF37" s="122"/>
      <c r="BG37" s="126"/>
      <c r="BH37" s="120">
        <v>9</v>
      </c>
      <c r="BI37" s="119"/>
      <c r="BJ37" s="121">
        <v>16</v>
      </c>
      <c r="BK37" s="119"/>
      <c r="BL37" s="119">
        <v>60</v>
      </c>
      <c r="BM37" s="119"/>
      <c r="BN37" s="119">
        <v>3</v>
      </c>
      <c r="BO37" s="119"/>
      <c r="BP37" s="122"/>
      <c r="BQ37" s="126"/>
    </row>
    <row r="38" ht="31.5" customHeight="1" spans="1:69" x14ac:dyDescent="0.25">
      <c r="A38" s="115">
        <v>27</v>
      </c>
      <c r="B38" s="128">
        <v>3228</v>
      </c>
      <c r="C38" s="117" t="s">
        <v>165</v>
      </c>
      <c r="D38" s="118">
        <v>16</v>
      </c>
      <c r="E38" s="119">
        <f>IF(D38&gt;=8,"Y","N")</f>
      </c>
      <c r="F38" s="120">
        <v>7.5</v>
      </c>
      <c r="G38" s="119">
        <f>IF(F38&gt;=7,"Y","N")</f>
      </c>
      <c r="H38" s="121">
        <v>20</v>
      </c>
      <c r="I38" s="119">
        <f>IF(H38&gt;=18,"Y","N")</f>
      </c>
      <c r="J38" s="119">
        <v>40</v>
      </c>
      <c r="K38" s="119">
        <f>IF(J38&gt;=16,"Y","N")</f>
      </c>
      <c r="L38" s="119">
        <v>3</v>
      </c>
      <c r="M38" s="119">
        <f>IF(L38&gt;=2,"Y","N")</f>
      </c>
      <c r="N38" s="122">
        <f>=((D38+F38+H38)/3)*0.75 + J38*0.15 + L38*0.1</f>
      </c>
      <c r="O38" s="121"/>
      <c r="P38" s="120">
        <v>7.5</v>
      </c>
      <c r="Q38" s="119">
        <f>IF(P38&gt;=7,"Y","N")</f>
      </c>
      <c r="R38" s="121">
        <v>20</v>
      </c>
      <c r="S38" s="119">
        <f>IF(R38&gt;=18,"Y","N")</f>
      </c>
      <c r="T38" s="121">
        <v>40</v>
      </c>
      <c r="U38" s="119">
        <f>IF(T38&gt;=15,"Y","N")</f>
      </c>
      <c r="V38" s="121">
        <v>3</v>
      </c>
      <c r="W38" s="119">
        <f>IF(V38&gt;=2,"Y","N")</f>
      </c>
      <c r="X38" s="122"/>
      <c r="Y38" s="121">
        <f>((P38+R38+T38)/3)*0.85 + V38*0.15</f>
      </c>
      <c r="Z38" s="123">
        <v>4</v>
      </c>
      <c r="AA38" s="119">
        <f>IF(Z38&gt;=7,"Y","N")</f>
      </c>
      <c r="AB38" s="124">
        <v>0</v>
      </c>
      <c r="AC38" s="125">
        <f>IF(AB38&gt;=7,"Y","N")</f>
      </c>
      <c r="AD38" s="121">
        <v>18</v>
      </c>
      <c r="AE38" s="119">
        <f>IF(AD38&gt;=18,"Y","N")</f>
      </c>
      <c r="AF38" s="119">
        <v>3</v>
      </c>
      <c r="AG38" s="119">
        <f>IF(AF38&gt;=2,"Y","N")</f>
      </c>
      <c r="AH38" s="122">
        <v>2</v>
      </c>
      <c r="AI38" s="119">
        <f>IF(AH38&gt;2,"Y","N")</f>
      </c>
      <c r="AJ38" s="122"/>
      <c r="AK38" s="126"/>
      <c r="AL38" s="120">
        <v>7</v>
      </c>
      <c r="AM38" s="119">
        <f>IF(AL38&gt;=7,"Y","N")</f>
      </c>
      <c r="AN38" s="127">
        <v>0</v>
      </c>
      <c r="AO38" s="119">
        <f>IF(AN38&gt;=7,"Y","N")</f>
      </c>
      <c r="AP38" s="121">
        <v>18</v>
      </c>
      <c r="AQ38" s="119">
        <f>IF(AP38&gt;=16,"Y","N")</f>
      </c>
      <c r="AR38" s="119">
        <v>75</v>
      </c>
      <c r="AS38" s="119"/>
      <c r="AT38" s="119">
        <v>3</v>
      </c>
      <c r="AU38" s="119"/>
      <c r="AV38" s="122"/>
      <c r="AW38" s="126"/>
      <c r="AX38" s="120">
        <v>7</v>
      </c>
      <c r="AY38" s="119"/>
      <c r="AZ38" s="127">
        <v>0</v>
      </c>
      <c r="BA38" s="119"/>
      <c r="BB38" s="121">
        <v>20</v>
      </c>
      <c r="BC38" s="119"/>
      <c r="BD38" s="119">
        <v>3</v>
      </c>
      <c r="BE38" s="119"/>
      <c r="BF38" s="122"/>
      <c r="BG38" s="126"/>
      <c r="BH38" s="120">
        <v>7</v>
      </c>
      <c r="BI38" s="119"/>
      <c r="BJ38" s="121">
        <v>18</v>
      </c>
      <c r="BK38" s="119"/>
      <c r="BL38" s="119">
        <v>60</v>
      </c>
      <c r="BM38" s="119"/>
      <c r="BN38" s="119">
        <v>3</v>
      </c>
      <c r="BO38" s="119"/>
      <c r="BP38" s="122"/>
      <c r="BQ38" s="126"/>
    </row>
    <row r="39" ht="31.5" customHeight="1" spans="1:69" x14ac:dyDescent="0.25">
      <c r="A39" s="115">
        <v>28</v>
      </c>
      <c r="B39" s="128">
        <v>3230</v>
      </c>
      <c r="C39" s="117" t="s">
        <v>166</v>
      </c>
      <c r="D39" s="118">
        <v>11</v>
      </c>
      <c r="E39" s="119">
        <f>IF(D39&gt;=8,"Y","N")</f>
      </c>
      <c r="F39" s="120">
        <v>6</v>
      </c>
      <c r="G39" s="119">
        <f>IF(F39&gt;=7,"Y","N")</f>
      </c>
      <c r="H39" s="121">
        <v>20</v>
      </c>
      <c r="I39" s="119">
        <f>IF(H39&gt;=18,"Y","N")</f>
      </c>
      <c r="J39" s="119">
        <v>40</v>
      </c>
      <c r="K39" s="119">
        <f>IF(J39&gt;=16,"Y","N")</f>
      </c>
      <c r="L39" s="119">
        <v>2</v>
      </c>
      <c r="M39" s="119">
        <f>IF(L39&gt;=2,"Y","N")</f>
      </c>
      <c r="N39" s="122">
        <f>=((D39+F39+H39)/3)*0.75 + J39*0.15 + L39*0.1</f>
      </c>
      <c r="O39" s="121"/>
      <c r="P39" s="120">
        <v>6</v>
      </c>
      <c r="Q39" s="119">
        <f>IF(P39&gt;=7,"Y","N")</f>
      </c>
      <c r="R39" s="121">
        <v>20</v>
      </c>
      <c r="S39" s="119">
        <f>IF(R39&gt;=18,"Y","N")</f>
      </c>
      <c r="T39" s="121">
        <v>40</v>
      </c>
      <c r="U39" s="119">
        <f>IF(T39&gt;=15,"Y","N")</f>
      </c>
      <c r="V39" s="121">
        <v>3</v>
      </c>
      <c r="W39" s="119">
        <f>IF(V39&gt;=2,"Y","N")</f>
      </c>
      <c r="X39" s="122"/>
      <c r="Y39" s="121">
        <f>((P39+R39+T39)/3)*0.85 + V39*0.15</f>
      </c>
      <c r="Z39" s="123">
        <v>10.25</v>
      </c>
      <c r="AA39" s="119">
        <f>IF(Z39&gt;=7,"Y","N")</f>
      </c>
      <c r="AB39" s="124">
        <v>0</v>
      </c>
      <c r="AC39" s="125">
        <f>IF(AB39&gt;=7,"Y","N")</f>
      </c>
      <c r="AD39" s="121">
        <v>16</v>
      </c>
      <c r="AE39" s="119">
        <f>IF(AD39&gt;=18,"Y","N")</f>
      </c>
      <c r="AF39" s="119">
        <v>2</v>
      </c>
      <c r="AG39" s="119">
        <f>IF(AF39&gt;=2,"Y","N")</f>
      </c>
      <c r="AH39" s="122">
        <v>2</v>
      </c>
      <c r="AI39" s="119">
        <f>IF(AH39&gt;2,"Y","N")</f>
      </c>
      <c r="AJ39" s="122"/>
      <c r="AK39" s="126"/>
      <c r="AL39" s="120">
        <v>7</v>
      </c>
      <c r="AM39" s="119">
        <f>IF(AL39&gt;=7,"Y","N")</f>
      </c>
      <c r="AN39" s="127">
        <v>0</v>
      </c>
      <c r="AO39" s="119">
        <f>IF(AN39&gt;=7,"Y","N")</f>
      </c>
      <c r="AP39" s="121">
        <v>14</v>
      </c>
      <c r="AQ39" s="119">
        <f>IF(AP39&gt;=16,"Y","N")</f>
      </c>
      <c r="AR39" s="119">
        <v>80</v>
      </c>
      <c r="AS39" s="119"/>
      <c r="AT39" s="119">
        <v>3</v>
      </c>
      <c r="AU39" s="119"/>
      <c r="AV39" s="122"/>
      <c r="AW39" s="126"/>
      <c r="AX39" s="120">
        <v>7</v>
      </c>
      <c r="AY39" s="119"/>
      <c r="AZ39" s="127">
        <v>0</v>
      </c>
      <c r="BA39" s="119"/>
      <c r="BB39" s="121">
        <v>20</v>
      </c>
      <c r="BC39" s="119"/>
      <c r="BD39" s="119">
        <v>2</v>
      </c>
      <c r="BE39" s="119"/>
      <c r="BF39" s="122"/>
      <c r="BG39" s="126"/>
      <c r="BH39" s="120">
        <v>7</v>
      </c>
      <c r="BI39" s="119"/>
      <c r="BJ39" s="121">
        <v>14</v>
      </c>
      <c r="BK39" s="119"/>
      <c r="BL39" s="119">
        <v>60</v>
      </c>
      <c r="BM39" s="119"/>
      <c r="BN39" s="119">
        <v>3</v>
      </c>
      <c r="BO39" s="119"/>
      <c r="BP39" s="122"/>
      <c r="BQ39" s="126"/>
    </row>
    <row r="40" ht="16.5" customHeight="1" spans="1:69" x14ac:dyDescent="0.25">
      <c r="A40" s="115">
        <v>29</v>
      </c>
      <c r="B40" s="128">
        <v>3231</v>
      </c>
      <c r="C40" s="117" t="s">
        <v>167</v>
      </c>
      <c r="D40" s="118">
        <v>17</v>
      </c>
      <c r="E40" s="119">
        <f>IF(D40&gt;=8,"Y","N")</f>
      </c>
      <c r="F40" s="120">
        <v>6</v>
      </c>
      <c r="G40" s="119">
        <f>IF(F40&gt;=7,"Y","N")</f>
      </c>
      <c r="H40" s="121">
        <v>20</v>
      </c>
      <c r="I40" s="119">
        <f>IF(H40&gt;=18,"Y","N")</f>
      </c>
      <c r="J40" s="119">
        <v>40</v>
      </c>
      <c r="K40" s="119">
        <f>IF(J40&gt;=16,"Y","N")</f>
      </c>
      <c r="L40" s="119">
        <v>3</v>
      </c>
      <c r="M40" s="119">
        <f>IF(L40&gt;=2,"Y","N")</f>
      </c>
      <c r="N40" s="122">
        <f>=((D40+F40+H40)/3)*0.75 + J40*0.15 + L40*0.1</f>
      </c>
      <c r="O40" s="121"/>
      <c r="P40" s="120">
        <v>6</v>
      </c>
      <c r="Q40" s="119">
        <f>IF(P40&gt;=7,"Y","N")</f>
      </c>
      <c r="R40" s="121">
        <v>20</v>
      </c>
      <c r="S40" s="119">
        <f>IF(R40&gt;=18,"Y","N")</f>
      </c>
      <c r="T40" s="121">
        <v>40</v>
      </c>
      <c r="U40" s="119">
        <f>IF(T40&gt;=15,"Y","N")</f>
      </c>
      <c r="V40" s="121">
        <v>3</v>
      </c>
      <c r="W40" s="119">
        <f>IF(V40&gt;=2,"Y","N")</f>
      </c>
      <c r="X40" s="122"/>
      <c r="Y40" s="121">
        <f>((P40+R40+T40)/3)*0.85 + V40*0.15</f>
      </c>
      <c r="Z40" s="123">
        <v>4</v>
      </c>
      <c r="AA40" s="119">
        <f>IF(Z40&gt;=7,"Y","N")</f>
      </c>
      <c r="AB40" s="124">
        <v>0</v>
      </c>
      <c r="AC40" s="125">
        <f>IF(AB40&gt;=7,"Y","N")</f>
      </c>
      <c r="AD40" s="121">
        <v>16</v>
      </c>
      <c r="AE40" s="119">
        <f>IF(AD40&gt;=18,"Y","N")</f>
      </c>
      <c r="AF40" s="119">
        <v>2</v>
      </c>
      <c r="AG40" s="119">
        <f>IF(AF40&gt;=2,"Y","N")</f>
      </c>
      <c r="AH40" s="122">
        <v>2</v>
      </c>
      <c r="AI40" s="119">
        <f>IF(AH40&gt;2,"Y","N")</f>
      </c>
      <c r="AJ40" s="122"/>
      <c r="AK40" s="126"/>
      <c r="AL40" s="120">
        <v>0</v>
      </c>
      <c r="AM40" s="119">
        <f>IF(AL40&gt;=7,"Y","N")</f>
      </c>
      <c r="AN40" s="120">
        <v>0</v>
      </c>
      <c r="AO40" s="119">
        <f>IF(AN40&gt;=7,"Y","N")</f>
      </c>
      <c r="AP40" s="121">
        <v>18</v>
      </c>
      <c r="AQ40" s="119">
        <f>IF(AP40&gt;=16,"Y","N")</f>
      </c>
      <c r="AR40" s="119">
        <v>70</v>
      </c>
      <c r="AS40" s="119"/>
      <c r="AT40" s="119">
        <v>3</v>
      </c>
      <c r="AU40" s="119"/>
      <c r="AV40" s="122"/>
      <c r="AW40" s="126"/>
      <c r="AX40" s="120">
        <v>0</v>
      </c>
      <c r="AY40" s="119"/>
      <c r="AZ40" s="120">
        <v>0</v>
      </c>
      <c r="BA40" s="119"/>
      <c r="BB40" s="121">
        <v>20</v>
      </c>
      <c r="BC40" s="119"/>
      <c r="BD40" s="119">
        <v>2</v>
      </c>
      <c r="BE40" s="119"/>
      <c r="BF40" s="122"/>
      <c r="BG40" s="126"/>
      <c r="BH40" s="120">
        <v>0</v>
      </c>
      <c r="BI40" s="119"/>
      <c r="BJ40" s="121">
        <v>18</v>
      </c>
      <c r="BK40" s="119"/>
      <c r="BL40" s="119">
        <v>60</v>
      </c>
      <c r="BM40" s="119"/>
      <c r="BN40" s="119">
        <v>3</v>
      </c>
      <c r="BO40" s="119"/>
      <c r="BP40" s="122"/>
      <c r="BQ40" s="126"/>
    </row>
    <row r="41" ht="31.5" customHeight="1" spans="1:69" x14ac:dyDescent="0.25">
      <c r="A41" s="115">
        <v>30</v>
      </c>
      <c r="B41" s="128">
        <v>3232</v>
      </c>
      <c r="C41" s="117" t="s">
        <v>168</v>
      </c>
      <c r="D41" s="118">
        <v>19</v>
      </c>
      <c r="E41" s="119">
        <f>IF(D41&gt;=8,"Y","N")</f>
      </c>
      <c r="F41" s="120">
        <v>9.5</v>
      </c>
      <c r="G41" s="119">
        <f>IF(F41&gt;=7,"Y","N")</f>
      </c>
      <c r="H41" s="121">
        <v>20</v>
      </c>
      <c r="I41" s="119">
        <f>IF(H41&gt;=18,"Y","N")</f>
      </c>
      <c r="J41" s="119">
        <v>40</v>
      </c>
      <c r="K41" s="119">
        <f>IF(J41&gt;=16,"Y","N")</f>
      </c>
      <c r="L41" s="119">
        <v>3</v>
      </c>
      <c r="M41" s="119">
        <f>IF(L41&gt;=2,"Y","N")</f>
      </c>
      <c r="N41" s="122">
        <f>=((D41+F41+H41)/3)*0.75 + J41*0.15 + L41*0.1</f>
      </c>
      <c r="O41" s="121"/>
      <c r="P41" s="120">
        <v>9.5</v>
      </c>
      <c r="Q41" s="119">
        <f>IF(P41&gt;=7,"Y","N")</f>
      </c>
      <c r="R41" s="121">
        <v>20</v>
      </c>
      <c r="S41" s="119">
        <f>IF(R41&gt;=18,"Y","N")</f>
      </c>
      <c r="T41" s="121">
        <v>40</v>
      </c>
      <c r="U41" s="119">
        <f>IF(T41&gt;=15,"Y","N")</f>
      </c>
      <c r="V41" s="121">
        <v>3</v>
      </c>
      <c r="W41" s="119">
        <f>IF(V41&gt;=2,"Y","N")</f>
      </c>
      <c r="X41" s="122"/>
      <c r="Y41" s="121">
        <f>((P41+R41+T41)/3)*0.85 + V41*0.15</f>
      </c>
      <c r="Z41" s="123">
        <v>5</v>
      </c>
      <c r="AA41" s="119">
        <f>IF(Z41&gt;=7,"Y","N")</f>
      </c>
      <c r="AB41" s="124">
        <v>0</v>
      </c>
      <c r="AC41" s="125">
        <f>IF(AB41&gt;=7,"Y","N")</f>
      </c>
      <c r="AD41" s="121">
        <v>16</v>
      </c>
      <c r="AE41" s="119">
        <f>IF(AD41&gt;=18,"Y","N")</f>
      </c>
      <c r="AF41" s="119">
        <v>3</v>
      </c>
      <c r="AG41" s="119">
        <f>IF(AF41&gt;=2,"Y","N")</f>
      </c>
      <c r="AH41" s="122">
        <v>5</v>
      </c>
      <c r="AI41" s="119">
        <f>IF(AH41&gt;2,"Y","N")</f>
      </c>
      <c r="AJ41" s="122"/>
      <c r="AK41" s="126"/>
      <c r="AL41" s="120">
        <v>7</v>
      </c>
      <c r="AM41" s="119">
        <f>IF(AL41&gt;=7,"Y","N")</f>
      </c>
      <c r="AN41" s="127">
        <v>0</v>
      </c>
      <c r="AO41" s="119">
        <f>IF(AN41&gt;=7,"Y","N")</f>
      </c>
      <c r="AP41" s="121">
        <v>16</v>
      </c>
      <c r="AQ41" s="119">
        <f>IF(AP41&gt;=16,"Y","N")</f>
      </c>
      <c r="AR41" s="119">
        <v>80</v>
      </c>
      <c r="AS41" s="119"/>
      <c r="AT41" s="119">
        <v>3</v>
      </c>
      <c r="AU41" s="119"/>
      <c r="AV41" s="122"/>
      <c r="AW41" s="126"/>
      <c r="AX41" s="120">
        <v>7</v>
      </c>
      <c r="AY41" s="119"/>
      <c r="AZ41" s="127">
        <v>0</v>
      </c>
      <c r="BA41" s="119"/>
      <c r="BB41" s="121">
        <v>20</v>
      </c>
      <c r="BC41" s="119"/>
      <c r="BD41" s="119">
        <v>3</v>
      </c>
      <c r="BE41" s="119"/>
      <c r="BF41" s="122"/>
      <c r="BG41" s="126"/>
      <c r="BH41" s="120">
        <v>7</v>
      </c>
      <c r="BI41" s="119"/>
      <c r="BJ41" s="121">
        <v>16</v>
      </c>
      <c r="BK41" s="119"/>
      <c r="BL41" s="119">
        <v>60</v>
      </c>
      <c r="BM41" s="119"/>
      <c r="BN41" s="119">
        <v>3</v>
      </c>
      <c r="BO41" s="119"/>
      <c r="BP41" s="122"/>
      <c r="BQ41" s="126"/>
    </row>
    <row r="42" ht="31.5" customHeight="1" spans="1:69" x14ac:dyDescent="0.25">
      <c r="A42" s="115">
        <v>31</v>
      </c>
      <c r="B42" s="128">
        <v>3233</v>
      </c>
      <c r="C42" s="117" t="s">
        <v>169</v>
      </c>
      <c r="D42" s="118">
        <v>17</v>
      </c>
      <c r="E42" s="119">
        <f>IF(D42&gt;=8,"Y","N")</f>
      </c>
      <c r="F42" s="129">
        <v>8</v>
      </c>
      <c r="G42" s="119">
        <f>IF(F42&gt;=7,"Y","N")</f>
      </c>
      <c r="H42" s="121">
        <v>20</v>
      </c>
      <c r="I42" s="119">
        <f>IF(H42&gt;=18,"Y","N")</f>
      </c>
      <c r="J42" s="119">
        <v>40</v>
      </c>
      <c r="K42" s="119">
        <f>IF(J42&gt;=16,"Y","N")</f>
      </c>
      <c r="L42" s="119">
        <v>2</v>
      </c>
      <c r="M42" s="119">
        <f>IF(L42&gt;=2,"Y","N")</f>
      </c>
      <c r="N42" s="122">
        <f>=((D42+F42+H42)/3)*0.75 + J42*0.15 + L42*0.1</f>
      </c>
      <c r="O42" s="121"/>
      <c r="P42" s="129">
        <v>8</v>
      </c>
      <c r="Q42" s="119">
        <f>IF(P42&gt;=7,"Y","N")</f>
      </c>
      <c r="R42" s="121">
        <v>20</v>
      </c>
      <c r="S42" s="119">
        <f>IF(R42&gt;=18,"Y","N")</f>
      </c>
      <c r="T42" s="121">
        <v>40</v>
      </c>
      <c r="U42" s="119">
        <f>IF(T42&gt;=15,"Y","N")</f>
      </c>
      <c r="V42" s="121">
        <v>3</v>
      </c>
      <c r="W42" s="119">
        <f>IF(V42&gt;=2,"Y","N")</f>
      </c>
      <c r="X42" s="122"/>
      <c r="Y42" s="121">
        <f>((P42+R42+T42)/3)*0.85 + V42*0.15</f>
      </c>
      <c r="Z42" s="123">
        <v>13</v>
      </c>
      <c r="AA42" s="119">
        <f>IF(Z42&gt;=7,"Y","N")</f>
      </c>
      <c r="AB42" s="124">
        <v>9</v>
      </c>
      <c r="AC42" s="125">
        <f>IF(AB42&gt;=7,"Y","N")</f>
      </c>
      <c r="AD42" s="121">
        <v>16</v>
      </c>
      <c r="AE42" s="119">
        <f>IF(AD42&gt;=18,"Y","N")</f>
      </c>
      <c r="AF42" s="119">
        <v>2</v>
      </c>
      <c r="AG42" s="119">
        <f>IF(AF42&gt;=2,"Y","N")</f>
      </c>
      <c r="AH42" s="122">
        <v>2</v>
      </c>
      <c r="AI42" s="119">
        <f>IF(AH42&gt;2,"Y","N")</f>
      </c>
      <c r="AJ42" s="122"/>
      <c r="AK42" s="126"/>
      <c r="AL42" s="120">
        <v>8.75</v>
      </c>
      <c r="AM42" s="119">
        <f>IF(AL42&gt;=7,"Y","N")</f>
      </c>
      <c r="AN42" s="120">
        <v>9</v>
      </c>
      <c r="AO42" s="119">
        <f>IF(AN42&gt;=7,"Y","N")</f>
      </c>
      <c r="AP42" s="121">
        <v>18</v>
      </c>
      <c r="AQ42" s="119">
        <f>IF(AP42&gt;=16,"Y","N")</f>
      </c>
      <c r="AR42" s="119">
        <v>75</v>
      </c>
      <c r="AS42" s="119"/>
      <c r="AT42" s="119">
        <v>3</v>
      </c>
      <c r="AU42" s="119"/>
      <c r="AV42" s="122"/>
      <c r="AW42" s="126"/>
      <c r="AX42" s="120">
        <v>8.75</v>
      </c>
      <c r="AY42" s="119"/>
      <c r="AZ42" s="120">
        <v>9</v>
      </c>
      <c r="BA42" s="119"/>
      <c r="BB42" s="121">
        <v>20</v>
      </c>
      <c r="BC42" s="119"/>
      <c r="BD42" s="119">
        <v>2</v>
      </c>
      <c r="BE42" s="119"/>
      <c r="BF42" s="122"/>
      <c r="BG42" s="126"/>
      <c r="BH42" s="120">
        <v>8.75</v>
      </c>
      <c r="BI42" s="119"/>
      <c r="BJ42" s="121">
        <v>18</v>
      </c>
      <c r="BK42" s="119"/>
      <c r="BL42" s="119">
        <v>60</v>
      </c>
      <c r="BM42" s="119"/>
      <c r="BN42" s="119">
        <v>3</v>
      </c>
      <c r="BO42" s="119"/>
      <c r="BP42" s="122"/>
      <c r="BQ42" s="126"/>
    </row>
    <row r="43" ht="31.5" customHeight="1" spans="1:69" x14ac:dyDescent="0.25">
      <c r="A43" s="115">
        <v>32</v>
      </c>
      <c r="B43" s="128">
        <v>3235</v>
      </c>
      <c r="C43" s="117" t="s">
        <v>170</v>
      </c>
      <c r="D43" s="129">
        <v>15</v>
      </c>
      <c r="E43" s="119">
        <f>IF(D43&gt;=8,"Y","N")</f>
      </c>
      <c r="F43" s="120">
        <v>0.5</v>
      </c>
      <c r="G43" s="119">
        <f>IF(F43&gt;=7,"Y","N")</f>
      </c>
      <c r="H43" s="121">
        <v>10</v>
      </c>
      <c r="I43" s="119">
        <f>IF(H43&gt;=18,"Y","N")</f>
      </c>
      <c r="J43" s="119">
        <v>35</v>
      </c>
      <c r="K43" s="119">
        <f>IF(J43&gt;=16,"Y","N")</f>
      </c>
      <c r="L43" s="119">
        <v>2</v>
      </c>
      <c r="M43" s="119">
        <f>IF(L43&gt;=2,"Y","N")</f>
      </c>
      <c r="N43" s="122">
        <f>=((D43+F43+H43)/3)*0.75 + J43*0.15 + L43*0.1</f>
      </c>
      <c r="O43" s="121"/>
      <c r="P43" s="120">
        <v>0.5</v>
      </c>
      <c r="Q43" s="119">
        <f>IF(P43&gt;=7,"Y","N")</f>
      </c>
      <c r="R43" s="121">
        <v>10</v>
      </c>
      <c r="S43" s="119">
        <f>IF(R43&gt;=18,"Y","N")</f>
      </c>
      <c r="T43" s="121">
        <v>40</v>
      </c>
      <c r="U43" s="119">
        <f>IF(T43&gt;=15,"Y","N")</f>
      </c>
      <c r="V43" s="121">
        <v>3</v>
      </c>
      <c r="W43" s="119">
        <f>IF(V43&gt;=2,"Y","N")</f>
      </c>
      <c r="X43" s="122"/>
      <c r="Y43" s="121">
        <f>((P43+R43+T43)/3)*0.85 + V43*0.15</f>
      </c>
      <c r="Z43" s="123">
        <v>13.5</v>
      </c>
      <c r="AA43" s="119">
        <f>IF(Z43&gt;=7,"Y","N")</f>
      </c>
      <c r="AB43" s="124">
        <v>11.5</v>
      </c>
      <c r="AC43" s="125">
        <f>IF(AB43&gt;=7,"Y","N")</f>
      </c>
      <c r="AD43" s="121">
        <v>18</v>
      </c>
      <c r="AE43" s="119">
        <f>IF(AD43&gt;=18,"Y","N")</f>
      </c>
      <c r="AF43" s="119">
        <v>2</v>
      </c>
      <c r="AG43" s="119">
        <f>IF(AF43&gt;=2,"Y","N")</f>
      </c>
      <c r="AH43" s="122">
        <v>2</v>
      </c>
      <c r="AI43" s="119">
        <f>IF(AH43&gt;2,"Y","N")</f>
      </c>
      <c r="AJ43" s="122"/>
      <c r="AK43" s="126"/>
      <c r="AL43" s="120">
        <v>8.75</v>
      </c>
      <c r="AM43" s="119">
        <f>IF(AL43&gt;=7,"Y","N")</f>
      </c>
      <c r="AN43" s="120">
        <v>11.5</v>
      </c>
      <c r="AO43" s="119">
        <f>IF(AN43&gt;=7,"Y","N")</f>
      </c>
      <c r="AP43" s="121">
        <v>16</v>
      </c>
      <c r="AQ43" s="119">
        <f>IF(AP43&gt;=16,"Y","N")</f>
      </c>
      <c r="AR43" s="119">
        <v>65</v>
      </c>
      <c r="AS43" s="119"/>
      <c r="AT43" s="119">
        <v>3</v>
      </c>
      <c r="AU43" s="119"/>
      <c r="AV43" s="122"/>
      <c r="AW43" s="126"/>
      <c r="AX43" s="120">
        <v>8.75</v>
      </c>
      <c r="AY43" s="119"/>
      <c r="AZ43" s="120">
        <v>11.5</v>
      </c>
      <c r="BA43" s="119"/>
      <c r="BB43" s="121">
        <v>20</v>
      </c>
      <c r="BC43" s="119"/>
      <c r="BD43" s="119">
        <v>2</v>
      </c>
      <c r="BE43" s="119"/>
      <c r="BF43" s="122"/>
      <c r="BG43" s="126"/>
      <c r="BH43" s="120">
        <v>8.75</v>
      </c>
      <c r="BI43" s="119"/>
      <c r="BJ43" s="121">
        <v>16</v>
      </c>
      <c r="BK43" s="119"/>
      <c r="BL43" s="119">
        <v>50</v>
      </c>
      <c r="BM43" s="119"/>
      <c r="BN43" s="119">
        <v>3</v>
      </c>
      <c r="BO43" s="119"/>
      <c r="BP43" s="122"/>
      <c r="BQ43" s="126"/>
    </row>
    <row r="44" ht="31.5" customHeight="1" spans="1:69" x14ac:dyDescent="0.25">
      <c r="A44" s="115">
        <v>33</v>
      </c>
      <c r="B44" s="128">
        <v>3236</v>
      </c>
      <c r="C44" s="117" t="s">
        <v>171</v>
      </c>
      <c r="D44" s="129">
        <v>15</v>
      </c>
      <c r="E44" s="119">
        <f>IF(D44&gt;=8,"Y","N")</f>
      </c>
      <c r="F44" s="129">
        <v>8</v>
      </c>
      <c r="G44" s="119">
        <f>IF(F44&gt;=7,"Y","N")</f>
      </c>
      <c r="H44" s="121">
        <v>20</v>
      </c>
      <c r="I44" s="119">
        <f>IF(H44&gt;=18,"Y","N")</f>
      </c>
      <c r="J44" s="119">
        <v>40</v>
      </c>
      <c r="K44" s="119">
        <f>IF(J44&gt;=16,"Y","N")</f>
      </c>
      <c r="L44" s="119">
        <v>3</v>
      </c>
      <c r="M44" s="119">
        <f>IF(L44&gt;=2,"Y","N")</f>
      </c>
      <c r="N44" s="122">
        <f>=((D44+F44+H44)/3)*0.75 + J44*0.15 + L44*0.1</f>
      </c>
      <c r="O44" s="121"/>
      <c r="P44" s="129">
        <v>8</v>
      </c>
      <c r="Q44" s="119">
        <f>IF(P44&gt;=7,"Y","N")</f>
      </c>
      <c r="R44" s="121">
        <v>20</v>
      </c>
      <c r="S44" s="119">
        <f>IF(R44&gt;=18,"Y","N")</f>
      </c>
      <c r="T44" s="121">
        <v>40</v>
      </c>
      <c r="U44" s="119">
        <f>IF(T44&gt;=15,"Y","N")</f>
      </c>
      <c r="V44" s="121">
        <v>3</v>
      </c>
      <c r="W44" s="119">
        <f>IF(V44&gt;=2,"Y","N")</f>
      </c>
      <c r="X44" s="122"/>
      <c r="Y44" s="121">
        <f>((P44+R44+T44)/3)*0.85 + V44*0.15</f>
      </c>
      <c r="Z44" s="123">
        <v>11</v>
      </c>
      <c r="AA44" s="119">
        <f>IF(Z44&gt;=7,"Y","N")</f>
      </c>
      <c r="AB44" s="124">
        <v>8.5</v>
      </c>
      <c r="AC44" s="125">
        <f>IF(AB44&gt;=7,"Y","N")</f>
      </c>
      <c r="AD44" s="121">
        <v>16</v>
      </c>
      <c r="AE44" s="119">
        <f>IF(AD44&gt;=18,"Y","N")</f>
      </c>
      <c r="AF44" s="119">
        <v>3</v>
      </c>
      <c r="AG44" s="119">
        <f>IF(AF44&gt;=2,"Y","N")</f>
      </c>
      <c r="AH44" s="122">
        <v>2</v>
      </c>
      <c r="AI44" s="119">
        <f>IF(AH44&gt;2,"Y","N")</f>
      </c>
      <c r="AJ44" s="122"/>
      <c r="AK44" s="126"/>
      <c r="AL44" s="120">
        <v>7</v>
      </c>
      <c r="AM44" s="119">
        <f>IF(AL44&gt;=7,"Y","N")</f>
      </c>
      <c r="AN44" s="120">
        <v>8.5</v>
      </c>
      <c r="AO44" s="119">
        <f>IF(AN44&gt;=7,"Y","N")</f>
      </c>
      <c r="AP44" s="121">
        <v>17</v>
      </c>
      <c r="AQ44" s="119">
        <f>IF(AP44&gt;=16,"Y","N")</f>
      </c>
      <c r="AR44" s="119">
        <v>75</v>
      </c>
      <c r="AS44" s="119"/>
      <c r="AT44" s="119">
        <v>3</v>
      </c>
      <c r="AU44" s="119"/>
      <c r="AV44" s="122"/>
      <c r="AW44" s="126"/>
      <c r="AX44" s="120">
        <v>7</v>
      </c>
      <c r="AY44" s="119"/>
      <c r="AZ44" s="120">
        <v>8.5</v>
      </c>
      <c r="BA44" s="119"/>
      <c r="BB44" s="121">
        <v>20</v>
      </c>
      <c r="BC44" s="119"/>
      <c r="BD44" s="119">
        <v>3</v>
      </c>
      <c r="BE44" s="119"/>
      <c r="BF44" s="122"/>
      <c r="BG44" s="126"/>
      <c r="BH44" s="120">
        <v>7</v>
      </c>
      <c r="BI44" s="119"/>
      <c r="BJ44" s="121">
        <v>17</v>
      </c>
      <c r="BK44" s="119"/>
      <c r="BL44" s="119">
        <v>50</v>
      </c>
      <c r="BM44" s="119"/>
      <c r="BN44" s="119">
        <v>3</v>
      </c>
      <c r="BO44" s="119"/>
      <c r="BP44" s="122"/>
      <c r="BQ44" s="126"/>
    </row>
    <row r="45" ht="16.5" customHeight="1" spans="1:69" x14ac:dyDescent="0.25">
      <c r="A45" s="115">
        <v>34</v>
      </c>
      <c r="B45" s="128">
        <v>3237</v>
      </c>
      <c r="C45" s="117" t="s">
        <v>172</v>
      </c>
      <c r="D45" s="118">
        <v>19</v>
      </c>
      <c r="E45" s="119">
        <f>IF(D45&gt;=8,"Y","N")</f>
      </c>
      <c r="F45" s="120">
        <v>9.5</v>
      </c>
      <c r="G45" s="119">
        <f>IF(F45&gt;=7,"Y","N")</f>
      </c>
      <c r="H45" s="121">
        <v>20</v>
      </c>
      <c r="I45" s="119">
        <f>IF(H45&gt;=18,"Y","N")</f>
      </c>
      <c r="J45" s="119">
        <v>40</v>
      </c>
      <c r="K45" s="119">
        <f>IF(J45&gt;=16,"Y","N")</f>
      </c>
      <c r="L45" s="119">
        <v>2</v>
      </c>
      <c r="M45" s="119">
        <f>IF(L45&gt;=2,"Y","N")</f>
      </c>
      <c r="N45" s="122">
        <f>=((D45+F45+H45)/3)*0.75 + J45*0.15 + L45*0.1</f>
      </c>
      <c r="O45" s="121"/>
      <c r="P45" s="120">
        <v>9.5</v>
      </c>
      <c r="Q45" s="119">
        <f>IF(P45&gt;=7,"Y","N")</f>
      </c>
      <c r="R45" s="121">
        <v>20</v>
      </c>
      <c r="S45" s="119">
        <f>IF(R45&gt;=18,"Y","N")</f>
      </c>
      <c r="T45" s="121">
        <v>40</v>
      </c>
      <c r="U45" s="119">
        <f>IF(T45&gt;=15,"Y","N")</f>
      </c>
      <c r="V45" s="121">
        <v>3</v>
      </c>
      <c r="W45" s="119">
        <f>IF(V45&gt;=2,"Y","N")</f>
      </c>
      <c r="X45" s="122"/>
      <c r="Y45" s="121">
        <f>((P45+R45+T45)/3)*0.85 + V45*0.15</f>
      </c>
      <c r="Z45" s="123">
        <v>8.25</v>
      </c>
      <c r="AA45" s="119">
        <f>IF(Z45&gt;=7,"Y","N")</f>
      </c>
      <c r="AB45" s="124">
        <v>0</v>
      </c>
      <c r="AC45" s="125">
        <f>IF(AB45&gt;=7,"Y","N")</f>
      </c>
      <c r="AD45" s="121">
        <v>18</v>
      </c>
      <c r="AE45" s="119">
        <f>IF(AD45&gt;=18,"Y","N")</f>
      </c>
      <c r="AF45" s="119">
        <v>3</v>
      </c>
      <c r="AG45" s="119">
        <f>IF(AF45&gt;=2,"Y","N")</f>
      </c>
      <c r="AH45" s="122">
        <v>5</v>
      </c>
      <c r="AI45" s="119">
        <f>IF(AH45&gt;2,"Y","N")</f>
      </c>
      <c r="AJ45" s="122"/>
      <c r="AK45" s="126"/>
      <c r="AL45" s="120">
        <v>0</v>
      </c>
      <c r="AM45" s="119">
        <f>IF(AL45&gt;=7,"Y","N")</f>
      </c>
      <c r="AN45" s="120">
        <v>0</v>
      </c>
      <c r="AO45" s="119">
        <f>IF(AN45&gt;=7,"Y","N")</f>
      </c>
      <c r="AP45" s="121">
        <v>17</v>
      </c>
      <c r="AQ45" s="119">
        <f>IF(AP45&gt;=16,"Y","N")</f>
      </c>
      <c r="AR45" s="119">
        <v>80</v>
      </c>
      <c r="AS45" s="119"/>
      <c r="AT45" s="119">
        <v>3</v>
      </c>
      <c r="AU45" s="119"/>
      <c r="AV45" s="122"/>
      <c r="AW45" s="126"/>
      <c r="AX45" s="120">
        <v>0</v>
      </c>
      <c r="AY45" s="119"/>
      <c r="AZ45" s="120">
        <v>0</v>
      </c>
      <c r="BA45" s="119"/>
      <c r="BB45" s="121">
        <v>20</v>
      </c>
      <c r="BC45" s="119"/>
      <c r="BD45" s="119">
        <v>3</v>
      </c>
      <c r="BE45" s="119"/>
      <c r="BF45" s="122"/>
      <c r="BG45" s="126"/>
      <c r="BH45" s="120">
        <v>0</v>
      </c>
      <c r="BI45" s="119"/>
      <c r="BJ45" s="121">
        <v>17</v>
      </c>
      <c r="BK45" s="119"/>
      <c r="BL45" s="119">
        <v>60</v>
      </c>
      <c r="BM45" s="119"/>
      <c r="BN45" s="119">
        <v>3</v>
      </c>
      <c r="BO45" s="119"/>
      <c r="BP45" s="122"/>
      <c r="BQ45" s="126"/>
    </row>
    <row r="46" ht="16.5" customHeight="1" spans="1:69" x14ac:dyDescent="0.25">
      <c r="A46" s="115">
        <v>35</v>
      </c>
      <c r="B46" s="128">
        <v>3238</v>
      </c>
      <c r="C46" s="117" t="s">
        <v>173</v>
      </c>
      <c r="D46" s="118">
        <v>15</v>
      </c>
      <c r="E46" s="119">
        <f>IF(D46&gt;=8,"Y","N")</f>
      </c>
      <c r="F46" s="120">
        <v>9.5</v>
      </c>
      <c r="G46" s="119">
        <f>IF(F46&gt;=7,"Y","N")</f>
      </c>
      <c r="H46" s="121">
        <v>20</v>
      </c>
      <c r="I46" s="119">
        <f>IF(H46&gt;=18,"Y","N")</f>
      </c>
      <c r="J46" s="119">
        <v>40</v>
      </c>
      <c r="K46" s="119">
        <f>IF(J46&gt;=16,"Y","N")</f>
      </c>
      <c r="L46" s="119">
        <v>2</v>
      </c>
      <c r="M46" s="119">
        <f>IF(L46&gt;=2,"Y","N")</f>
      </c>
      <c r="N46" s="122">
        <f>=((D46+F46+H46)/3)*0.75 + J46*0.15 + L46*0.1</f>
      </c>
      <c r="O46" s="121"/>
      <c r="P46" s="120">
        <v>9.5</v>
      </c>
      <c r="Q46" s="119">
        <f>IF(P46&gt;=7,"Y","N")</f>
      </c>
      <c r="R46" s="121">
        <v>20</v>
      </c>
      <c r="S46" s="119">
        <f>IF(R46&gt;=18,"Y","N")</f>
      </c>
      <c r="T46" s="121">
        <v>40</v>
      </c>
      <c r="U46" s="119">
        <f>IF(T46&gt;=15,"Y","N")</f>
      </c>
      <c r="V46" s="121">
        <v>3</v>
      </c>
      <c r="W46" s="119">
        <f>IF(V46&gt;=2,"Y","N")</f>
      </c>
      <c r="X46" s="122"/>
      <c r="Y46" s="121">
        <f>((P46+R46+T46)/3)*0.85 + V46*0.15</f>
      </c>
      <c r="Z46" s="123">
        <v>7.75</v>
      </c>
      <c r="AA46" s="119">
        <f>IF(Z46&gt;=7,"Y","N")</f>
      </c>
      <c r="AB46" s="124">
        <v>0</v>
      </c>
      <c r="AC46" s="125">
        <f>IF(AB46&gt;=7,"Y","N")</f>
      </c>
      <c r="AD46" s="121">
        <v>18</v>
      </c>
      <c r="AE46" s="119">
        <f>IF(AD46&gt;=18,"Y","N")</f>
      </c>
      <c r="AF46" s="119">
        <v>2</v>
      </c>
      <c r="AG46" s="119">
        <f>IF(AF46&gt;=2,"Y","N")</f>
      </c>
      <c r="AH46" s="122">
        <v>2</v>
      </c>
      <c r="AI46" s="119">
        <f>IF(AH46&gt;2,"Y","N")</f>
      </c>
      <c r="AJ46" s="122"/>
      <c r="AK46" s="126"/>
      <c r="AL46" s="120">
        <v>8</v>
      </c>
      <c r="AM46" s="119">
        <f>IF(AL46&gt;=7,"Y","N")</f>
      </c>
      <c r="AN46" s="127">
        <v>0</v>
      </c>
      <c r="AO46" s="119">
        <f>IF(AN46&gt;=7,"Y","N")</f>
      </c>
      <c r="AP46" s="121">
        <v>17</v>
      </c>
      <c r="AQ46" s="119">
        <f>IF(AP46&gt;=16,"Y","N")</f>
      </c>
      <c r="AR46" s="119">
        <v>75</v>
      </c>
      <c r="AS46" s="119"/>
      <c r="AT46" s="119">
        <v>3</v>
      </c>
      <c r="AU46" s="119"/>
      <c r="AV46" s="122"/>
      <c r="AW46" s="126"/>
      <c r="AX46" s="120">
        <v>8</v>
      </c>
      <c r="AY46" s="119"/>
      <c r="AZ46" s="127">
        <v>0</v>
      </c>
      <c r="BA46" s="119"/>
      <c r="BB46" s="121">
        <v>20</v>
      </c>
      <c r="BC46" s="119"/>
      <c r="BD46" s="119">
        <v>2</v>
      </c>
      <c r="BE46" s="119"/>
      <c r="BF46" s="122"/>
      <c r="BG46" s="126"/>
      <c r="BH46" s="120">
        <v>8</v>
      </c>
      <c r="BI46" s="119"/>
      <c r="BJ46" s="121">
        <v>17</v>
      </c>
      <c r="BK46" s="119"/>
      <c r="BL46" s="119">
        <v>60</v>
      </c>
      <c r="BM46" s="119"/>
      <c r="BN46" s="119">
        <v>3</v>
      </c>
      <c r="BO46" s="119"/>
      <c r="BP46" s="122"/>
      <c r="BQ46" s="126"/>
    </row>
    <row r="47" ht="16.5" customHeight="1" spans="1:69" x14ac:dyDescent="0.25">
      <c r="A47" s="115">
        <v>36</v>
      </c>
      <c r="B47" s="128">
        <v>3239</v>
      </c>
      <c r="C47" s="117" t="s">
        <v>174</v>
      </c>
      <c r="D47" s="118">
        <v>12</v>
      </c>
      <c r="E47" s="119">
        <f>IF(D47&gt;=8,"Y","N")</f>
      </c>
      <c r="F47" s="120">
        <v>6</v>
      </c>
      <c r="G47" s="119">
        <f>IF(F47&gt;=7,"Y","N")</f>
      </c>
      <c r="H47" s="121">
        <v>20</v>
      </c>
      <c r="I47" s="119">
        <f>IF(H47&gt;=18,"Y","N")</f>
      </c>
      <c r="J47" s="119">
        <v>40</v>
      </c>
      <c r="K47" s="119">
        <f>IF(J47&gt;=16,"Y","N")</f>
      </c>
      <c r="L47" s="119">
        <v>3</v>
      </c>
      <c r="M47" s="119">
        <f>IF(L47&gt;=2,"Y","N")</f>
      </c>
      <c r="N47" s="122">
        <f>=((D47+F47+H47)/3)*0.75 + J47*0.15 + L47*0.1</f>
      </c>
      <c r="O47" s="121"/>
      <c r="P47" s="120">
        <v>6</v>
      </c>
      <c r="Q47" s="119">
        <f>IF(P47&gt;=7,"Y","N")</f>
      </c>
      <c r="R47" s="121">
        <v>20</v>
      </c>
      <c r="S47" s="119">
        <f>IF(R47&gt;=18,"Y","N")</f>
      </c>
      <c r="T47" s="121">
        <v>40</v>
      </c>
      <c r="U47" s="119">
        <f>IF(T47&gt;=15,"Y","N")</f>
      </c>
      <c r="V47" s="121">
        <v>3</v>
      </c>
      <c r="W47" s="119">
        <f>IF(V47&gt;=2,"Y","N")</f>
      </c>
      <c r="X47" s="122"/>
      <c r="Y47" s="121">
        <f>((P47+R47+T47)/3)*0.85 + V47*0.15</f>
      </c>
      <c r="Z47" s="123">
        <v>10.5</v>
      </c>
      <c r="AA47" s="119">
        <f>IF(Z47&gt;=7,"Y","N")</f>
      </c>
      <c r="AB47" s="124">
        <v>8.5</v>
      </c>
      <c r="AC47" s="125">
        <f>IF(AB47&gt;=7,"Y","N")</f>
      </c>
      <c r="AD47" s="121">
        <v>18</v>
      </c>
      <c r="AE47" s="119">
        <f>IF(AD47&gt;=18,"Y","N")</f>
      </c>
      <c r="AF47" s="119">
        <v>3</v>
      </c>
      <c r="AG47" s="119">
        <f>IF(AF47&gt;=2,"Y","N")</f>
      </c>
      <c r="AH47" s="122">
        <v>2</v>
      </c>
      <c r="AI47" s="119">
        <f>IF(AH47&gt;2,"Y","N")</f>
      </c>
      <c r="AJ47" s="122"/>
      <c r="AK47" s="126"/>
      <c r="AL47" s="120">
        <v>7</v>
      </c>
      <c r="AM47" s="119">
        <f>IF(AL47&gt;=7,"Y","N")</f>
      </c>
      <c r="AN47" s="120">
        <v>8.5</v>
      </c>
      <c r="AO47" s="119">
        <f>IF(AN47&gt;=7,"Y","N")</f>
      </c>
      <c r="AP47" s="121">
        <v>17</v>
      </c>
      <c r="AQ47" s="119">
        <f>IF(AP47&gt;=16,"Y","N")</f>
      </c>
      <c r="AR47" s="119">
        <v>80</v>
      </c>
      <c r="AS47" s="119"/>
      <c r="AT47" s="119">
        <v>3</v>
      </c>
      <c r="AU47" s="119"/>
      <c r="AV47" s="122"/>
      <c r="AW47" s="126"/>
      <c r="AX47" s="120">
        <v>7</v>
      </c>
      <c r="AY47" s="119"/>
      <c r="AZ47" s="120">
        <v>8.5</v>
      </c>
      <c r="BA47" s="119"/>
      <c r="BB47" s="121">
        <v>20</v>
      </c>
      <c r="BC47" s="119"/>
      <c r="BD47" s="119">
        <v>3</v>
      </c>
      <c r="BE47" s="119"/>
      <c r="BF47" s="122"/>
      <c r="BG47" s="126"/>
      <c r="BH47" s="120">
        <v>7</v>
      </c>
      <c r="BI47" s="119"/>
      <c r="BJ47" s="121">
        <v>17</v>
      </c>
      <c r="BK47" s="119"/>
      <c r="BL47" s="119">
        <v>50</v>
      </c>
      <c r="BM47" s="119"/>
      <c r="BN47" s="119">
        <v>3</v>
      </c>
      <c r="BO47" s="119"/>
      <c r="BP47" s="122"/>
      <c r="BQ47" s="126"/>
    </row>
    <row r="48" ht="31.5" customHeight="1" spans="1:69" x14ac:dyDescent="0.25">
      <c r="A48" s="115">
        <v>37</v>
      </c>
      <c r="B48" s="128">
        <v>3240</v>
      </c>
      <c r="C48" s="117" t="s">
        <v>175</v>
      </c>
      <c r="D48" s="118">
        <v>17</v>
      </c>
      <c r="E48" s="119">
        <f>IF(D48&gt;=8,"Y","N")</f>
      </c>
      <c r="F48" s="120">
        <v>7.5</v>
      </c>
      <c r="G48" s="119">
        <f>IF(F48&gt;=7,"Y","N")</f>
      </c>
      <c r="H48" s="121">
        <v>20</v>
      </c>
      <c r="I48" s="119">
        <f>IF(H48&gt;=18,"Y","N")</f>
      </c>
      <c r="J48" s="119">
        <v>40</v>
      </c>
      <c r="K48" s="119">
        <f>IF(J48&gt;=16,"Y","N")</f>
      </c>
      <c r="L48" s="119">
        <v>2</v>
      </c>
      <c r="M48" s="119">
        <f>IF(L48&gt;=2,"Y","N")</f>
      </c>
      <c r="N48" s="122">
        <f>=((D48+F48+H48)/3)*0.75 + J48*0.15 + L48*0.1</f>
      </c>
      <c r="O48" s="121"/>
      <c r="P48" s="120">
        <v>7.5</v>
      </c>
      <c r="Q48" s="119">
        <f>IF(P48&gt;=7,"Y","N")</f>
      </c>
      <c r="R48" s="121">
        <v>20</v>
      </c>
      <c r="S48" s="119">
        <f>IF(R48&gt;=18,"Y","N")</f>
      </c>
      <c r="T48" s="121">
        <v>40</v>
      </c>
      <c r="U48" s="119">
        <f>IF(T48&gt;=15,"Y","N")</f>
      </c>
      <c r="V48" s="121">
        <v>3</v>
      </c>
      <c r="W48" s="119">
        <f>IF(V48&gt;=2,"Y","N")</f>
      </c>
      <c r="X48" s="122"/>
      <c r="Y48" s="121">
        <f>((P48+R48+T48)/3)*0.85 + V48*0.15</f>
      </c>
      <c r="Z48" s="123">
        <v>11</v>
      </c>
      <c r="AA48" s="119">
        <f>IF(Z48&gt;=7,"Y","N")</f>
      </c>
      <c r="AB48" s="124">
        <v>10</v>
      </c>
      <c r="AC48" s="125">
        <f>IF(AB48&gt;=7,"Y","N")</f>
      </c>
      <c r="AD48" s="121">
        <v>16</v>
      </c>
      <c r="AE48" s="119">
        <f>IF(AD48&gt;=18,"Y","N")</f>
      </c>
      <c r="AF48" s="119">
        <v>2</v>
      </c>
      <c r="AG48" s="119">
        <f>IF(AF48&gt;=2,"Y","N")</f>
      </c>
      <c r="AH48" s="122">
        <v>2</v>
      </c>
      <c r="AI48" s="119">
        <f>IF(AH48&gt;2,"Y","N")</f>
      </c>
      <c r="AJ48" s="122"/>
      <c r="AK48" s="126"/>
      <c r="AL48" s="120">
        <v>9.75</v>
      </c>
      <c r="AM48" s="119">
        <f>IF(AL48&gt;=7,"Y","N")</f>
      </c>
      <c r="AN48" s="120">
        <v>10</v>
      </c>
      <c r="AO48" s="119">
        <f>IF(AN48&gt;=7,"Y","N")</f>
      </c>
      <c r="AP48" s="121">
        <v>17</v>
      </c>
      <c r="AQ48" s="119">
        <f>IF(AP48&gt;=16,"Y","N")</f>
      </c>
      <c r="AR48" s="119">
        <v>80</v>
      </c>
      <c r="AS48" s="119"/>
      <c r="AT48" s="119">
        <v>2</v>
      </c>
      <c r="AU48" s="119"/>
      <c r="AV48" s="122"/>
      <c r="AW48" s="126"/>
      <c r="AX48" s="120">
        <v>9.75</v>
      </c>
      <c r="AY48" s="119"/>
      <c r="AZ48" s="120">
        <v>10</v>
      </c>
      <c r="BA48" s="119"/>
      <c r="BB48" s="121">
        <v>20</v>
      </c>
      <c r="BC48" s="119"/>
      <c r="BD48" s="119">
        <v>2</v>
      </c>
      <c r="BE48" s="119"/>
      <c r="BF48" s="122"/>
      <c r="BG48" s="126"/>
      <c r="BH48" s="120">
        <v>9.75</v>
      </c>
      <c r="BI48" s="119"/>
      <c r="BJ48" s="121">
        <v>17</v>
      </c>
      <c r="BK48" s="119"/>
      <c r="BL48" s="119">
        <v>60</v>
      </c>
      <c r="BM48" s="119"/>
      <c r="BN48" s="119">
        <v>2</v>
      </c>
      <c r="BO48" s="119"/>
      <c r="BP48" s="122"/>
      <c r="BQ48" s="126"/>
    </row>
    <row r="49" ht="16.5" customHeight="1" spans="1:69" x14ac:dyDescent="0.25">
      <c r="A49" s="115">
        <v>38</v>
      </c>
      <c r="B49" s="128">
        <v>3242</v>
      </c>
      <c r="C49" s="117" t="s">
        <v>176</v>
      </c>
      <c r="D49" s="118">
        <v>16</v>
      </c>
      <c r="E49" s="119">
        <f>IF(D49&gt;=8,"Y","N")</f>
      </c>
      <c r="F49" s="120">
        <v>12</v>
      </c>
      <c r="G49" s="119">
        <f>IF(F49&gt;=7,"Y","N")</f>
      </c>
      <c r="H49" s="121">
        <v>20</v>
      </c>
      <c r="I49" s="119">
        <f>IF(H49&gt;=18,"Y","N")</f>
      </c>
      <c r="J49" s="119">
        <v>40</v>
      </c>
      <c r="K49" s="119">
        <f>IF(J49&gt;=16,"Y","N")</f>
      </c>
      <c r="L49" s="119">
        <v>3</v>
      </c>
      <c r="M49" s="119">
        <f>IF(L49&gt;=2,"Y","N")</f>
      </c>
      <c r="N49" s="122">
        <f>=((D49+F49+H49)/3)*0.75 + J49*0.15 + L49*0.1</f>
      </c>
      <c r="O49" s="121"/>
      <c r="P49" s="120">
        <v>12</v>
      </c>
      <c r="Q49" s="119">
        <f>IF(P49&gt;=7,"Y","N")</f>
      </c>
      <c r="R49" s="121">
        <v>20</v>
      </c>
      <c r="S49" s="119">
        <f>IF(R49&gt;=18,"Y","N")</f>
      </c>
      <c r="T49" s="121">
        <v>40</v>
      </c>
      <c r="U49" s="119">
        <f>IF(T49&gt;=15,"Y","N")</f>
      </c>
      <c r="V49" s="121">
        <v>3</v>
      </c>
      <c r="W49" s="119">
        <f>IF(V49&gt;=2,"Y","N")</f>
      </c>
      <c r="X49" s="122"/>
      <c r="Y49" s="121">
        <f>((P49+R49+T49)/3)*0.85 + V49*0.15</f>
      </c>
      <c r="Z49" s="123">
        <v>7.75</v>
      </c>
      <c r="AA49" s="119">
        <f>IF(Z49&gt;=7,"Y","N")</f>
      </c>
      <c r="AB49" s="124">
        <v>9.5</v>
      </c>
      <c r="AC49" s="125">
        <f>IF(AB49&gt;=7,"Y","N")</f>
      </c>
      <c r="AD49" s="121">
        <v>18</v>
      </c>
      <c r="AE49" s="119">
        <f>IF(AD49&gt;=18,"Y","N")</f>
      </c>
      <c r="AF49" s="119">
        <v>2</v>
      </c>
      <c r="AG49" s="119">
        <f>IF(AF49&gt;=2,"Y","N")</f>
      </c>
      <c r="AH49" s="122">
        <v>2</v>
      </c>
      <c r="AI49" s="119">
        <f>IF(AH49&gt;2,"Y","N")</f>
      </c>
      <c r="AJ49" s="122"/>
      <c r="AK49" s="126"/>
      <c r="AL49" s="120">
        <v>10</v>
      </c>
      <c r="AM49" s="119">
        <f>IF(AL49&gt;=7,"Y","N")</f>
      </c>
      <c r="AN49" s="120">
        <v>9.5</v>
      </c>
      <c r="AO49" s="119">
        <f>IF(AN49&gt;=7,"Y","N")</f>
      </c>
      <c r="AP49" s="121">
        <v>17</v>
      </c>
      <c r="AQ49" s="119">
        <f>IF(AP49&gt;=16,"Y","N")</f>
      </c>
      <c r="AR49" s="119">
        <v>80</v>
      </c>
      <c r="AS49" s="119"/>
      <c r="AT49" s="119">
        <v>2</v>
      </c>
      <c r="AU49" s="119"/>
      <c r="AV49" s="122"/>
      <c r="AW49" s="126"/>
      <c r="AX49" s="120">
        <v>10</v>
      </c>
      <c r="AY49" s="119"/>
      <c r="AZ49" s="120">
        <v>9.5</v>
      </c>
      <c r="BA49" s="119"/>
      <c r="BB49" s="121">
        <v>20</v>
      </c>
      <c r="BC49" s="119"/>
      <c r="BD49" s="119">
        <v>2</v>
      </c>
      <c r="BE49" s="119"/>
      <c r="BF49" s="122"/>
      <c r="BG49" s="126"/>
      <c r="BH49" s="120">
        <v>10</v>
      </c>
      <c r="BI49" s="119"/>
      <c r="BJ49" s="121">
        <v>17</v>
      </c>
      <c r="BK49" s="119"/>
      <c r="BL49" s="119">
        <v>60</v>
      </c>
      <c r="BM49" s="119"/>
      <c r="BN49" s="119">
        <v>2</v>
      </c>
      <c r="BO49" s="119"/>
      <c r="BP49" s="122"/>
      <c r="BQ49" s="126"/>
    </row>
    <row r="50" ht="31.5" customHeight="1" spans="1:69" x14ac:dyDescent="0.25">
      <c r="A50" s="115">
        <v>39</v>
      </c>
      <c r="B50" s="128">
        <v>3243</v>
      </c>
      <c r="C50" s="117" t="s">
        <v>177</v>
      </c>
      <c r="D50" s="118">
        <v>17</v>
      </c>
      <c r="E50" s="119">
        <f>IF(D50&gt;=8,"Y","N")</f>
      </c>
      <c r="F50" s="120">
        <v>10.5</v>
      </c>
      <c r="G50" s="119">
        <f>IF(F50&gt;=7,"Y","N")</f>
      </c>
      <c r="H50" s="121">
        <v>20</v>
      </c>
      <c r="I50" s="119">
        <f>IF(H50&gt;=18,"Y","N")</f>
      </c>
      <c r="J50" s="119">
        <v>40</v>
      </c>
      <c r="K50" s="119">
        <f>IF(J50&gt;=16,"Y","N")</f>
      </c>
      <c r="L50" s="119">
        <v>2</v>
      </c>
      <c r="M50" s="119">
        <f>IF(L50&gt;=2,"Y","N")</f>
      </c>
      <c r="N50" s="122">
        <f>=((D50+F50+H50)/3)*0.75 + J50*0.15 + L50*0.1</f>
      </c>
      <c r="O50" s="121"/>
      <c r="P50" s="120">
        <v>10.5</v>
      </c>
      <c r="Q50" s="119">
        <f>IF(P50&gt;=7,"Y","N")</f>
      </c>
      <c r="R50" s="121">
        <v>20</v>
      </c>
      <c r="S50" s="119">
        <f>IF(R50&gt;=18,"Y","N")</f>
      </c>
      <c r="T50" s="121">
        <v>40</v>
      </c>
      <c r="U50" s="119">
        <f>IF(T50&gt;=15,"Y","N")</f>
      </c>
      <c r="V50" s="121">
        <v>3</v>
      </c>
      <c r="W50" s="119">
        <f>IF(V50&gt;=2,"Y","N")</f>
      </c>
      <c r="X50" s="122"/>
      <c r="Y50" s="121">
        <f>((P50+R50+T50)/3)*0.85 + V50*0.15</f>
      </c>
      <c r="Z50" s="123">
        <v>7.25</v>
      </c>
      <c r="AA50" s="119">
        <f>IF(Z50&gt;=7,"Y","N")</f>
      </c>
      <c r="AB50" s="124">
        <v>0</v>
      </c>
      <c r="AC50" s="125">
        <f>IF(AB50&gt;=7,"Y","N")</f>
      </c>
      <c r="AD50" s="121">
        <v>18</v>
      </c>
      <c r="AE50" s="119">
        <f>IF(AD50&gt;=18,"Y","N")</f>
      </c>
      <c r="AF50" s="119">
        <v>3</v>
      </c>
      <c r="AG50" s="119">
        <f>IF(AF50&gt;=2,"Y","N")</f>
      </c>
      <c r="AH50" s="122">
        <v>5</v>
      </c>
      <c r="AI50" s="119">
        <f>IF(AH50&gt;2,"Y","N")</f>
      </c>
      <c r="AJ50" s="122"/>
      <c r="AK50" s="126"/>
      <c r="AL50" s="120">
        <v>7</v>
      </c>
      <c r="AM50" s="119">
        <f>IF(AL50&gt;=7,"Y","N")</f>
      </c>
      <c r="AN50" s="127">
        <v>0</v>
      </c>
      <c r="AO50" s="119">
        <f>IF(AN50&gt;=7,"Y","N")</f>
      </c>
      <c r="AP50" s="121">
        <v>17</v>
      </c>
      <c r="AQ50" s="119">
        <f>IF(AP50&gt;=16,"Y","N")</f>
      </c>
      <c r="AR50" s="119">
        <v>80</v>
      </c>
      <c r="AS50" s="119"/>
      <c r="AT50" s="119">
        <v>3</v>
      </c>
      <c r="AU50" s="119"/>
      <c r="AV50" s="122"/>
      <c r="AW50" s="126"/>
      <c r="AX50" s="120">
        <v>7</v>
      </c>
      <c r="AY50" s="119"/>
      <c r="AZ50" s="127">
        <v>0</v>
      </c>
      <c r="BA50" s="119"/>
      <c r="BB50" s="121">
        <v>20</v>
      </c>
      <c r="BC50" s="119"/>
      <c r="BD50" s="119">
        <v>3</v>
      </c>
      <c r="BE50" s="119"/>
      <c r="BF50" s="122"/>
      <c r="BG50" s="126"/>
      <c r="BH50" s="120">
        <v>7</v>
      </c>
      <c r="BI50" s="119"/>
      <c r="BJ50" s="121">
        <v>17</v>
      </c>
      <c r="BK50" s="119"/>
      <c r="BL50" s="119">
        <v>60</v>
      </c>
      <c r="BM50" s="119"/>
      <c r="BN50" s="119">
        <v>3</v>
      </c>
      <c r="BO50" s="119"/>
      <c r="BP50" s="122"/>
      <c r="BQ50" s="126"/>
    </row>
    <row r="51" ht="31.5" customHeight="1" spans="1:69" x14ac:dyDescent="0.25">
      <c r="A51" s="115">
        <v>40</v>
      </c>
      <c r="B51" s="128">
        <v>3244</v>
      </c>
      <c r="C51" s="117" t="s">
        <v>178</v>
      </c>
      <c r="D51" s="118">
        <v>12</v>
      </c>
      <c r="E51" s="119">
        <f>IF(D51&gt;=8,"Y","N")</f>
      </c>
      <c r="F51" s="120">
        <v>9</v>
      </c>
      <c r="G51" s="119">
        <f>IF(F51&gt;=7,"Y","N")</f>
      </c>
      <c r="H51" s="121">
        <v>20</v>
      </c>
      <c r="I51" s="119">
        <f>IF(H51&gt;=18,"Y","N")</f>
      </c>
      <c r="J51" s="119">
        <v>40</v>
      </c>
      <c r="K51" s="119">
        <f>IF(J51&gt;=16,"Y","N")</f>
      </c>
      <c r="L51" s="119">
        <v>2</v>
      </c>
      <c r="M51" s="119">
        <f>IF(L51&gt;=2,"Y","N")</f>
      </c>
      <c r="N51" s="122">
        <f>=((D51+F51+H51)/3)*0.75 + J51*0.15 + L51*0.1</f>
      </c>
      <c r="O51" s="121"/>
      <c r="P51" s="120">
        <v>9</v>
      </c>
      <c r="Q51" s="119">
        <f>IF(P51&gt;=7,"Y","N")</f>
      </c>
      <c r="R51" s="121">
        <v>20</v>
      </c>
      <c r="S51" s="119">
        <f>IF(R51&gt;=18,"Y","N")</f>
      </c>
      <c r="T51" s="121">
        <v>40</v>
      </c>
      <c r="U51" s="119">
        <f>IF(T51&gt;=15,"Y","N")</f>
      </c>
      <c r="V51" s="121">
        <v>3</v>
      </c>
      <c r="W51" s="119">
        <f>IF(V51&gt;=2,"Y","N")</f>
      </c>
      <c r="X51" s="122"/>
      <c r="Y51" s="121">
        <f>((P51+R51+T51)/3)*0.85 + V51*0.15</f>
      </c>
      <c r="Z51" s="123">
        <v>8.25</v>
      </c>
      <c r="AA51" s="119">
        <f>IF(Z51&gt;=7,"Y","N")</f>
      </c>
      <c r="AB51" s="124">
        <v>13</v>
      </c>
      <c r="AC51" s="125">
        <f>IF(AB51&gt;=7,"Y","N")</f>
      </c>
      <c r="AD51" s="121">
        <v>18</v>
      </c>
      <c r="AE51" s="119">
        <f>IF(AD51&gt;=18,"Y","N")</f>
      </c>
      <c r="AF51" s="119">
        <v>2</v>
      </c>
      <c r="AG51" s="119">
        <f>IF(AF51&gt;=2,"Y","N")</f>
      </c>
      <c r="AH51" s="122">
        <v>5</v>
      </c>
      <c r="AI51" s="119">
        <f>IF(AH51&gt;2,"Y","N")</f>
      </c>
      <c r="AJ51" s="122"/>
      <c r="AK51" s="126"/>
      <c r="AL51" s="120">
        <v>9.25</v>
      </c>
      <c r="AM51" s="119">
        <f>IF(AL51&gt;=7,"Y","N")</f>
      </c>
      <c r="AN51" s="120">
        <v>13</v>
      </c>
      <c r="AO51" s="119">
        <f>IF(AN51&gt;=7,"Y","N")</f>
      </c>
      <c r="AP51" s="115">
        <v>15</v>
      </c>
      <c r="AQ51" s="119">
        <f>IF(AP51&gt;=16,"Y","N")</f>
      </c>
      <c r="AR51" s="119">
        <v>80</v>
      </c>
      <c r="AS51" s="119"/>
      <c r="AT51" s="119">
        <v>2</v>
      </c>
      <c r="AU51" s="119"/>
      <c r="AV51" s="122"/>
      <c r="AW51" s="126"/>
      <c r="AX51" s="120">
        <v>9.25</v>
      </c>
      <c r="AY51" s="119"/>
      <c r="AZ51" s="120">
        <v>13</v>
      </c>
      <c r="BA51" s="119"/>
      <c r="BB51" s="121">
        <v>20</v>
      </c>
      <c r="BC51" s="119"/>
      <c r="BD51" s="119">
        <v>2</v>
      </c>
      <c r="BE51" s="119"/>
      <c r="BF51" s="122"/>
      <c r="BG51" s="126"/>
      <c r="BH51" s="120">
        <v>9.25</v>
      </c>
      <c r="BI51" s="119"/>
      <c r="BJ51" s="115">
        <v>15</v>
      </c>
      <c r="BK51" s="119"/>
      <c r="BL51" s="119">
        <v>60</v>
      </c>
      <c r="BM51" s="119"/>
      <c r="BN51" s="119">
        <v>2</v>
      </c>
      <c r="BO51" s="119"/>
      <c r="BP51" s="122"/>
      <c r="BQ51" s="126"/>
    </row>
    <row r="52" ht="16.5" customHeight="1" spans="1:69" x14ac:dyDescent="0.25">
      <c r="A52" s="115">
        <v>41</v>
      </c>
      <c r="B52" s="128">
        <v>3245</v>
      </c>
      <c r="C52" s="117" t="s">
        <v>179</v>
      </c>
      <c r="D52" s="118">
        <v>11</v>
      </c>
      <c r="E52" s="119">
        <f>IF(D52&gt;=8,"Y","N")</f>
      </c>
      <c r="F52" s="129">
        <v>8</v>
      </c>
      <c r="G52" s="119">
        <f>IF(F52&gt;=7,"Y","N")</f>
      </c>
      <c r="H52" s="121">
        <v>20</v>
      </c>
      <c r="I52" s="119">
        <f>IF(H52&gt;=18,"Y","N")</f>
      </c>
      <c r="J52" s="119">
        <v>40</v>
      </c>
      <c r="K52" s="119">
        <f>IF(J52&gt;=16,"Y","N")</f>
      </c>
      <c r="L52" s="119">
        <v>3</v>
      </c>
      <c r="M52" s="119">
        <f>IF(L52&gt;=2,"Y","N")</f>
      </c>
      <c r="N52" s="122">
        <f>=((D52+F52+H52)/3)*0.75 + J52*0.15 + L52*0.1</f>
      </c>
      <c r="O52" s="121"/>
      <c r="P52" s="129">
        <v>8</v>
      </c>
      <c r="Q52" s="119">
        <f>IF(P52&gt;=7,"Y","N")</f>
      </c>
      <c r="R52" s="121">
        <v>20</v>
      </c>
      <c r="S52" s="119">
        <f>IF(R52&gt;=18,"Y","N")</f>
      </c>
      <c r="T52" s="121">
        <v>40</v>
      </c>
      <c r="U52" s="119">
        <f>IF(T52&gt;=15,"Y","N")</f>
      </c>
      <c r="V52" s="121">
        <v>3</v>
      </c>
      <c r="W52" s="119">
        <f>IF(V52&gt;=2,"Y","N")</f>
      </c>
      <c r="X52" s="122"/>
      <c r="Y52" s="121">
        <f>((P52+R52+T52)/3)*0.85 + V52*0.15</f>
      </c>
      <c r="Z52" s="123">
        <v>8.75</v>
      </c>
      <c r="AA52" s="119">
        <f>IF(Z52&gt;=7,"Y","N")</f>
      </c>
      <c r="AB52" s="124">
        <v>0</v>
      </c>
      <c r="AC52" s="125">
        <f>IF(AB52&gt;=7,"Y","N")</f>
      </c>
      <c r="AD52" s="121">
        <v>19</v>
      </c>
      <c r="AE52" s="119">
        <f>IF(AD52&gt;=18,"Y","N")</f>
      </c>
      <c r="AF52" s="119">
        <v>2</v>
      </c>
      <c r="AG52" s="119">
        <f>IF(AF52&gt;=2,"Y","N")</f>
      </c>
      <c r="AH52" s="122">
        <v>2</v>
      </c>
      <c r="AI52" s="119">
        <f>IF(AH52&gt;2,"Y","N")</f>
      </c>
      <c r="AJ52" s="122"/>
      <c r="AK52" s="126"/>
      <c r="AL52" s="120">
        <v>0</v>
      </c>
      <c r="AM52" s="119">
        <f>IF(AL52&gt;=7,"Y","N")</f>
      </c>
      <c r="AN52" s="120">
        <v>0</v>
      </c>
      <c r="AO52" s="119">
        <f>IF(AN52&gt;=7,"Y","N")</f>
      </c>
      <c r="AP52" s="121">
        <v>19</v>
      </c>
      <c r="AQ52" s="119">
        <f>IF(AP52&gt;=16,"Y","N")</f>
      </c>
      <c r="AR52" s="119">
        <v>65</v>
      </c>
      <c r="AS52" s="119"/>
      <c r="AT52" s="119">
        <v>2</v>
      </c>
      <c r="AU52" s="119"/>
      <c r="AV52" s="122"/>
      <c r="AW52" s="126"/>
      <c r="AX52" s="120">
        <v>0</v>
      </c>
      <c r="AY52" s="119"/>
      <c r="AZ52" s="120">
        <v>0</v>
      </c>
      <c r="BA52" s="119"/>
      <c r="BB52" s="121">
        <v>20</v>
      </c>
      <c r="BC52" s="119"/>
      <c r="BD52" s="119">
        <v>2</v>
      </c>
      <c r="BE52" s="119"/>
      <c r="BF52" s="122"/>
      <c r="BG52" s="126"/>
      <c r="BH52" s="120">
        <v>0</v>
      </c>
      <c r="BI52" s="119"/>
      <c r="BJ52" s="121">
        <v>19</v>
      </c>
      <c r="BK52" s="119"/>
      <c r="BL52" s="119">
        <v>60</v>
      </c>
      <c r="BM52" s="119"/>
      <c r="BN52" s="119">
        <v>2</v>
      </c>
      <c r="BO52" s="119"/>
      <c r="BP52" s="122"/>
      <c r="BQ52" s="126"/>
    </row>
    <row r="53" ht="31.5" customHeight="1" spans="1:69" x14ac:dyDescent="0.25">
      <c r="A53" s="115">
        <v>42</v>
      </c>
      <c r="B53" s="128">
        <v>3247</v>
      </c>
      <c r="C53" s="117" t="s">
        <v>180</v>
      </c>
      <c r="D53" s="118">
        <v>19</v>
      </c>
      <c r="E53" s="119">
        <f>IF(D53&gt;=8,"Y","N")</f>
      </c>
      <c r="F53" s="120">
        <v>11</v>
      </c>
      <c r="G53" s="119">
        <f>IF(F53&gt;=7,"Y","N")</f>
      </c>
      <c r="H53" s="121">
        <v>20</v>
      </c>
      <c r="I53" s="119">
        <f>IF(H53&gt;=18,"Y","N")</f>
      </c>
      <c r="J53" s="119">
        <v>40</v>
      </c>
      <c r="K53" s="119">
        <f>IF(J53&gt;=16,"Y","N")</f>
      </c>
      <c r="L53" s="119">
        <v>2</v>
      </c>
      <c r="M53" s="119">
        <f>IF(L53&gt;=2,"Y","N")</f>
      </c>
      <c r="N53" s="122">
        <f>=((D53+F53+H53)/3)*0.75 + J53*0.15 + L53*0.1</f>
      </c>
      <c r="O53" s="121"/>
      <c r="P53" s="120">
        <v>11</v>
      </c>
      <c r="Q53" s="119">
        <f>IF(P53&gt;=7,"Y","N")</f>
      </c>
      <c r="R53" s="121">
        <v>20</v>
      </c>
      <c r="S53" s="119">
        <f>IF(R53&gt;=18,"Y","N")</f>
      </c>
      <c r="T53" s="121">
        <v>40</v>
      </c>
      <c r="U53" s="119">
        <f>IF(T53&gt;=15,"Y","N")</f>
      </c>
      <c r="V53" s="121">
        <v>3</v>
      </c>
      <c r="W53" s="119">
        <f>IF(V53&gt;=2,"Y","N")</f>
      </c>
      <c r="X53" s="122"/>
      <c r="Y53" s="121">
        <f>((P53+R53+T53)/3)*0.85 + V53*0.15</f>
      </c>
      <c r="Z53" s="123">
        <v>8.5</v>
      </c>
      <c r="AA53" s="119">
        <f>IF(Z53&gt;=7,"Y","N")</f>
      </c>
      <c r="AB53" s="124">
        <v>14</v>
      </c>
      <c r="AC53" s="125">
        <f>IF(AB53&gt;=7,"Y","N")</f>
      </c>
      <c r="AD53" s="121">
        <v>16</v>
      </c>
      <c r="AE53" s="119">
        <f>IF(AD53&gt;=18,"Y","N")</f>
      </c>
      <c r="AF53" s="119">
        <v>3</v>
      </c>
      <c r="AG53" s="119">
        <f>IF(AF53&gt;=2,"Y","N")</f>
      </c>
      <c r="AH53" s="122">
        <v>5</v>
      </c>
      <c r="AI53" s="119">
        <f>IF(AH53&gt;2,"Y","N")</f>
      </c>
      <c r="AJ53" s="122"/>
      <c r="AK53" s="126"/>
      <c r="AL53" s="120">
        <v>11.75</v>
      </c>
      <c r="AM53" s="119">
        <f>IF(AL53&gt;=7,"Y","N")</f>
      </c>
      <c r="AN53" s="120">
        <v>14</v>
      </c>
      <c r="AO53" s="119">
        <f>IF(AN53&gt;=7,"Y","N")</f>
      </c>
      <c r="AP53" s="121">
        <v>16</v>
      </c>
      <c r="AQ53" s="119">
        <f>IF(AP53&gt;=16,"Y","N")</f>
      </c>
      <c r="AR53" s="119">
        <v>80</v>
      </c>
      <c r="AS53" s="119"/>
      <c r="AT53" s="119">
        <v>3</v>
      </c>
      <c r="AU53" s="119"/>
      <c r="AV53" s="122"/>
      <c r="AW53" s="126"/>
      <c r="AX53" s="120">
        <v>11.75</v>
      </c>
      <c r="AY53" s="119"/>
      <c r="AZ53" s="120">
        <v>14</v>
      </c>
      <c r="BA53" s="119"/>
      <c r="BB53" s="121">
        <v>20</v>
      </c>
      <c r="BC53" s="119"/>
      <c r="BD53" s="119">
        <v>3</v>
      </c>
      <c r="BE53" s="119"/>
      <c r="BF53" s="122"/>
      <c r="BG53" s="126"/>
      <c r="BH53" s="120">
        <v>11.75</v>
      </c>
      <c r="BI53" s="119"/>
      <c r="BJ53" s="121">
        <v>16</v>
      </c>
      <c r="BK53" s="119"/>
      <c r="BL53" s="119">
        <v>60</v>
      </c>
      <c r="BM53" s="119"/>
      <c r="BN53" s="119">
        <v>3</v>
      </c>
      <c r="BO53" s="119"/>
      <c r="BP53" s="122"/>
      <c r="BQ53" s="126"/>
    </row>
    <row r="54" ht="16.5" customHeight="1" spans="1:69" x14ac:dyDescent="0.25">
      <c r="A54" s="115">
        <v>43</v>
      </c>
      <c r="B54" s="128">
        <v>3248</v>
      </c>
      <c r="C54" s="117" t="s">
        <v>181</v>
      </c>
      <c r="D54" s="118">
        <v>12</v>
      </c>
      <c r="E54" s="119">
        <f>IF(D54&gt;=8,"Y","N")</f>
      </c>
      <c r="F54" s="120">
        <v>7.5</v>
      </c>
      <c r="G54" s="119">
        <f>IF(F54&gt;=7,"Y","N")</f>
      </c>
      <c r="H54" s="121">
        <v>20</v>
      </c>
      <c r="I54" s="119">
        <f>IF(H54&gt;=18,"Y","N")</f>
      </c>
      <c r="J54" s="119">
        <v>35</v>
      </c>
      <c r="K54" s="119">
        <f>IF(J54&gt;=16,"Y","N")</f>
      </c>
      <c r="L54" s="119">
        <v>2</v>
      </c>
      <c r="M54" s="119">
        <f>IF(L54&gt;=2,"Y","N")</f>
      </c>
      <c r="N54" s="122">
        <f>=((D54+F54+H54)/3)*0.75 + J54*0.15 + L54*0.1</f>
      </c>
      <c r="O54" s="121"/>
      <c r="P54" s="120">
        <v>7.5</v>
      </c>
      <c r="Q54" s="119">
        <f>IF(P54&gt;=7,"Y","N")</f>
      </c>
      <c r="R54" s="121">
        <v>20</v>
      </c>
      <c r="S54" s="119">
        <f>IF(R54&gt;=18,"Y","N")</f>
      </c>
      <c r="T54" s="121">
        <v>40</v>
      </c>
      <c r="U54" s="119">
        <f>IF(T54&gt;=15,"Y","N")</f>
      </c>
      <c r="V54" s="121">
        <v>3</v>
      </c>
      <c r="W54" s="119">
        <f>IF(V54&gt;=2,"Y","N")</f>
      </c>
      <c r="X54" s="122"/>
      <c r="Y54" s="121">
        <f>((P54+R54+T54)/3)*0.85 + V54*0.15</f>
      </c>
      <c r="Z54" s="123">
        <v>12</v>
      </c>
      <c r="AA54" s="119">
        <f>IF(Z54&gt;=7,"Y","N")</f>
      </c>
      <c r="AB54" s="124">
        <v>0</v>
      </c>
      <c r="AC54" s="125">
        <f>IF(AB54&gt;=7,"Y","N")</f>
      </c>
      <c r="AD54" s="121">
        <v>17</v>
      </c>
      <c r="AE54" s="119">
        <f>IF(AD54&gt;=18,"Y","N")</f>
      </c>
      <c r="AF54" s="119">
        <v>2</v>
      </c>
      <c r="AG54" s="119">
        <f>IF(AF54&gt;=2,"Y","N")</f>
      </c>
      <c r="AH54" s="122">
        <v>2</v>
      </c>
      <c r="AI54" s="119">
        <f>IF(AH54&gt;2,"Y","N")</f>
      </c>
      <c r="AJ54" s="122"/>
      <c r="AK54" s="126"/>
      <c r="AL54" s="120">
        <v>8.75</v>
      </c>
      <c r="AM54" s="119">
        <f>IF(AL54&gt;=7,"Y","N")</f>
      </c>
      <c r="AN54" s="127">
        <v>0</v>
      </c>
      <c r="AO54" s="119">
        <f>IF(AN54&gt;=7,"Y","N")</f>
      </c>
      <c r="AP54" s="121">
        <v>17</v>
      </c>
      <c r="AQ54" s="119">
        <f>IF(AP54&gt;=16,"Y","N")</f>
      </c>
      <c r="AR54" s="119">
        <v>80</v>
      </c>
      <c r="AS54" s="119"/>
      <c r="AT54" s="119">
        <v>3</v>
      </c>
      <c r="AU54" s="119"/>
      <c r="AV54" s="122"/>
      <c r="AW54" s="126"/>
      <c r="AX54" s="120">
        <v>8.75</v>
      </c>
      <c r="AY54" s="119"/>
      <c r="AZ54" s="127">
        <v>0</v>
      </c>
      <c r="BA54" s="119"/>
      <c r="BB54" s="121">
        <v>20</v>
      </c>
      <c r="BC54" s="119"/>
      <c r="BD54" s="119">
        <v>2</v>
      </c>
      <c r="BE54" s="119"/>
      <c r="BF54" s="122"/>
      <c r="BG54" s="126"/>
      <c r="BH54" s="120">
        <v>8.75</v>
      </c>
      <c r="BI54" s="119"/>
      <c r="BJ54" s="121">
        <v>17</v>
      </c>
      <c r="BK54" s="119"/>
      <c r="BL54" s="119">
        <v>60</v>
      </c>
      <c r="BM54" s="119"/>
      <c r="BN54" s="119">
        <v>3</v>
      </c>
      <c r="BO54" s="119"/>
      <c r="BP54" s="122"/>
      <c r="BQ54" s="126"/>
    </row>
    <row r="55" ht="31.5" customHeight="1" spans="1:69" x14ac:dyDescent="0.25">
      <c r="A55" s="115">
        <v>44</v>
      </c>
      <c r="B55" s="128">
        <v>3249</v>
      </c>
      <c r="C55" s="117" t="s">
        <v>182</v>
      </c>
      <c r="D55" s="129">
        <v>15</v>
      </c>
      <c r="E55" s="119">
        <f>IF(D55&gt;=8,"Y","N")</f>
      </c>
      <c r="F55" s="120">
        <v>10.5</v>
      </c>
      <c r="G55" s="119">
        <f>IF(F55&gt;=7,"Y","N")</f>
      </c>
      <c r="H55" s="121">
        <v>20</v>
      </c>
      <c r="I55" s="119">
        <f>IF(H55&gt;=18,"Y","N")</f>
      </c>
      <c r="J55" s="119">
        <v>40</v>
      </c>
      <c r="K55" s="119">
        <f>IF(J55&gt;=16,"Y","N")</f>
      </c>
      <c r="L55" s="119">
        <v>3</v>
      </c>
      <c r="M55" s="119">
        <f>IF(L55&gt;=2,"Y","N")</f>
      </c>
      <c r="N55" s="122">
        <f>=((D55+F55+H55)/3)*0.75 + J55*0.15 + L55*0.1</f>
      </c>
      <c r="O55" s="121"/>
      <c r="P55" s="120">
        <v>10.5</v>
      </c>
      <c r="Q55" s="119">
        <f>IF(P55&gt;=7,"Y","N")</f>
      </c>
      <c r="R55" s="121">
        <v>20</v>
      </c>
      <c r="S55" s="119">
        <f>IF(R55&gt;=18,"Y","N")</f>
      </c>
      <c r="T55" s="121">
        <v>40</v>
      </c>
      <c r="U55" s="119">
        <f>IF(T55&gt;=15,"Y","N")</f>
      </c>
      <c r="V55" s="121">
        <v>3</v>
      </c>
      <c r="W55" s="119">
        <f>IF(V55&gt;=2,"Y","N")</f>
      </c>
      <c r="X55" s="122"/>
      <c r="Y55" s="121">
        <f>((P55+R55+T55)/3)*0.85 + V55*0.15</f>
      </c>
      <c r="Z55" s="123">
        <v>10.75</v>
      </c>
      <c r="AA55" s="119">
        <f>IF(Z55&gt;=7,"Y","N")</f>
      </c>
      <c r="AB55" s="124">
        <v>13.5</v>
      </c>
      <c r="AC55" s="125">
        <f>IF(AB55&gt;=7,"Y","N")</f>
      </c>
      <c r="AD55" s="130">
        <v>18</v>
      </c>
      <c r="AE55" s="119">
        <f>IF(AD55&gt;=18,"Y","N")</f>
      </c>
      <c r="AF55" s="119">
        <v>2</v>
      </c>
      <c r="AG55" s="119">
        <f>IF(AF55&gt;=2,"Y","N")</f>
      </c>
      <c r="AH55" s="122">
        <v>2</v>
      </c>
      <c r="AI55" s="119">
        <f>IF(AH55&gt;2,"Y","N")</f>
      </c>
      <c r="AJ55" s="122"/>
      <c r="AK55" s="126"/>
      <c r="AL55" s="120">
        <v>10</v>
      </c>
      <c r="AM55" s="119">
        <f>IF(AL55&gt;=7,"Y","N")</f>
      </c>
      <c r="AN55" s="120">
        <v>13.5</v>
      </c>
      <c r="AO55" s="119">
        <f>IF(AN55&gt;=7,"Y","N")</f>
      </c>
      <c r="AP55" s="130">
        <v>18</v>
      </c>
      <c r="AQ55" s="119">
        <f>IF(AP55&gt;=16,"Y","N")</f>
      </c>
      <c r="AR55" s="119">
        <v>75</v>
      </c>
      <c r="AS55" s="119"/>
      <c r="AT55" s="119">
        <v>2</v>
      </c>
      <c r="AU55" s="119"/>
      <c r="AV55" s="122"/>
      <c r="AW55" s="126"/>
      <c r="AX55" s="120">
        <v>10</v>
      </c>
      <c r="AY55" s="119"/>
      <c r="AZ55" s="120">
        <v>13.5</v>
      </c>
      <c r="BA55" s="119"/>
      <c r="BB55" s="121">
        <v>20</v>
      </c>
      <c r="BC55" s="119"/>
      <c r="BD55" s="119">
        <v>2</v>
      </c>
      <c r="BE55" s="119"/>
      <c r="BF55" s="122"/>
      <c r="BG55" s="126"/>
      <c r="BH55" s="120">
        <v>10</v>
      </c>
      <c r="BI55" s="119"/>
      <c r="BJ55" s="130">
        <v>18</v>
      </c>
      <c r="BK55" s="119"/>
      <c r="BL55" s="119">
        <v>60</v>
      </c>
      <c r="BM55" s="119"/>
      <c r="BN55" s="119">
        <v>2</v>
      </c>
      <c r="BO55" s="119"/>
      <c r="BP55" s="122"/>
      <c r="BQ55" s="126"/>
    </row>
    <row r="56" ht="16.5" customHeight="1" spans="1:69" x14ac:dyDescent="0.25">
      <c r="A56" s="115">
        <v>45</v>
      </c>
      <c r="B56" s="128">
        <v>3250</v>
      </c>
      <c r="C56" s="117" t="s">
        <v>183</v>
      </c>
      <c r="D56" s="129">
        <v>15</v>
      </c>
      <c r="E56" s="119">
        <f>IF(D56&gt;=8,"Y","N")</f>
      </c>
      <c r="F56" s="120">
        <v>9</v>
      </c>
      <c r="G56" s="119">
        <f>IF(F56&gt;=7,"Y","N")</f>
      </c>
      <c r="H56" s="121">
        <v>20</v>
      </c>
      <c r="I56" s="119">
        <f>IF(H56&gt;=18,"Y","N")</f>
      </c>
      <c r="J56" s="119">
        <v>40</v>
      </c>
      <c r="K56" s="119">
        <f>IF(J56&gt;=16,"Y","N")</f>
      </c>
      <c r="L56" s="119">
        <v>2</v>
      </c>
      <c r="M56" s="119">
        <f>IF(L56&gt;=2,"Y","N")</f>
      </c>
      <c r="N56" s="122">
        <f>=((D56+F56+H56)/3)*0.75 + J56*0.15 + L56*0.1</f>
      </c>
      <c r="O56" s="121"/>
      <c r="P56" s="120">
        <v>9</v>
      </c>
      <c r="Q56" s="119">
        <f>IF(P56&gt;=7,"Y","N")</f>
      </c>
      <c r="R56" s="121">
        <v>20</v>
      </c>
      <c r="S56" s="119">
        <f>IF(R56&gt;=18,"Y","N")</f>
      </c>
      <c r="T56" s="121">
        <v>40</v>
      </c>
      <c r="U56" s="119">
        <f>IF(T56&gt;=15,"Y","N")</f>
      </c>
      <c r="V56" s="121">
        <v>3</v>
      </c>
      <c r="W56" s="119">
        <f>IF(V56&gt;=2,"Y","N")</f>
      </c>
      <c r="X56" s="122"/>
      <c r="Y56" s="121">
        <f>((P56+R56+T56)/3)*0.85 + V56*0.15</f>
      </c>
      <c r="Z56" s="123">
        <v>12.25</v>
      </c>
      <c r="AA56" s="119">
        <f>IF(Z56&gt;=7,"Y","N")</f>
      </c>
      <c r="AB56" s="124">
        <v>0</v>
      </c>
      <c r="AC56" s="125">
        <f>IF(AB56&gt;=7,"Y","N")</f>
      </c>
      <c r="AD56" s="121">
        <v>18</v>
      </c>
      <c r="AE56" s="119">
        <f>IF(AD56&gt;=18,"Y","N")</f>
      </c>
      <c r="AF56" s="119">
        <v>3</v>
      </c>
      <c r="AG56" s="119">
        <f>IF(AF56&gt;=2,"Y","N")</f>
      </c>
      <c r="AH56" s="122">
        <v>2</v>
      </c>
      <c r="AI56" s="119">
        <f>IF(AH56&gt;2,"Y","N")</f>
      </c>
      <c r="AJ56" s="122"/>
      <c r="AK56" s="126"/>
      <c r="AL56" s="120">
        <v>7</v>
      </c>
      <c r="AM56" s="119">
        <f>IF(AL56&gt;=7,"Y","N")</f>
      </c>
      <c r="AN56" s="127">
        <v>0</v>
      </c>
      <c r="AO56" s="119">
        <f>IF(AN56&gt;=7,"Y","N")</f>
      </c>
      <c r="AP56" s="121">
        <v>18</v>
      </c>
      <c r="AQ56" s="119">
        <f>IF(AP56&gt;=16,"Y","N")</f>
      </c>
      <c r="AR56" s="119">
        <v>80</v>
      </c>
      <c r="AS56" s="119"/>
      <c r="AT56" s="119">
        <v>3</v>
      </c>
      <c r="AU56" s="119"/>
      <c r="AV56" s="122"/>
      <c r="AW56" s="126"/>
      <c r="AX56" s="120">
        <v>7</v>
      </c>
      <c r="AY56" s="119"/>
      <c r="AZ56" s="127">
        <v>0</v>
      </c>
      <c r="BA56" s="119"/>
      <c r="BB56" s="121">
        <v>20</v>
      </c>
      <c r="BC56" s="119"/>
      <c r="BD56" s="119">
        <v>3</v>
      </c>
      <c r="BE56" s="119"/>
      <c r="BF56" s="122"/>
      <c r="BG56" s="126"/>
      <c r="BH56" s="120">
        <v>7</v>
      </c>
      <c r="BI56" s="119"/>
      <c r="BJ56" s="121">
        <v>18</v>
      </c>
      <c r="BK56" s="119"/>
      <c r="BL56" s="119">
        <v>60</v>
      </c>
      <c r="BM56" s="119"/>
      <c r="BN56" s="119">
        <v>3</v>
      </c>
      <c r="BO56" s="119"/>
      <c r="BP56" s="122"/>
      <c r="BQ56" s="126"/>
    </row>
    <row r="57" ht="31.5" customHeight="1" spans="1:69" x14ac:dyDescent="0.25">
      <c r="A57" s="115">
        <v>46</v>
      </c>
      <c r="B57" s="128">
        <v>3251</v>
      </c>
      <c r="C57" s="117" t="s">
        <v>184</v>
      </c>
      <c r="D57" s="118">
        <v>12</v>
      </c>
      <c r="E57" s="119">
        <f>IF(D57&gt;=8,"Y","N")</f>
      </c>
      <c r="F57" s="120">
        <v>6</v>
      </c>
      <c r="G57" s="119">
        <f>IF(F57&gt;=7,"Y","N")</f>
      </c>
      <c r="H57" s="121">
        <v>20</v>
      </c>
      <c r="I57" s="119">
        <f>IF(H57&gt;=18,"Y","N")</f>
      </c>
      <c r="J57" s="119">
        <v>35</v>
      </c>
      <c r="K57" s="119">
        <f>IF(J57&gt;=16,"Y","N")</f>
      </c>
      <c r="L57" s="119">
        <v>2</v>
      </c>
      <c r="M57" s="119">
        <f>IF(L57&gt;=2,"Y","N")</f>
      </c>
      <c r="N57" s="122">
        <f>=((D57+F57+H57)/3)*0.75 + J57*0.15 + L57*0.1</f>
      </c>
      <c r="O57" s="121"/>
      <c r="P57" s="120">
        <v>6</v>
      </c>
      <c r="Q57" s="119">
        <f>IF(P57&gt;=7,"Y","N")</f>
      </c>
      <c r="R57" s="121">
        <v>20</v>
      </c>
      <c r="S57" s="119">
        <f>IF(R57&gt;=18,"Y","N")</f>
      </c>
      <c r="T57" s="121">
        <v>40</v>
      </c>
      <c r="U57" s="119">
        <f>IF(T57&gt;=15,"Y","N")</f>
      </c>
      <c r="V57" s="121">
        <v>3</v>
      </c>
      <c r="W57" s="119">
        <f>IF(V57&gt;=2,"Y","N")</f>
      </c>
      <c r="X57" s="122"/>
      <c r="Y57" s="121">
        <f>((P57+R57+T57)/3)*0.85 + V57*0.15</f>
      </c>
      <c r="Z57" s="123">
        <v>11</v>
      </c>
      <c r="AA57" s="119">
        <f>IF(Z57&gt;=7,"Y","N")</f>
      </c>
      <c r="AB57" s="124">
        <v>0</v>
      </c>
      <c r="AC57" s="125">
        <f>IF(AB57&gt;=7,"Y","N")</f>
      </c>
      <c r="AD57" s="121">
        <v>19</v>
      </c>
      <c r="AE57" s="119">
        <f>IF(AD57&gt;=18,"Y","N")</f>
      </c>
      <c r="AF57" s="119">
        <v>2</v>
      </c>
      <c r="AG57" s="119">
        <f>IF(AF57&gt;=2,"Y","N")</f>
      </c>
      <c r="AH57" s="122">
        <v>2</v>
      </c>
      <c r="AI57" s="119">
        <f>IF(AH57&gt;2,"Y","N")</f>
      </c>
      <c r="AJ57" s="122"/>
      <c r="AK57" s="126"/>
      <c r="AL57" s="120">
        <v>0</v>
      </c>
      <c r="AM57" s="119">
        <f>IF(AL57&gt;=7,"Y","N")</f>
      </c>
      <c r="AN57" s="120">
        <v>0</v>
      </c>
      <c r="AO57" s="119">
        <f>IF(AN57&gt;=7,"Y","N")</f>
      </c>
      <c r="AP57" s="121">
        <v>19</v>
      </c>
      <c r="AQ57" s="119">
        <f>IF(AP57&gt;=16,"Y","N")</f>
      </c>
      <c r="AR57" s="119">
        <v>75</v>
      </c>
      <c r="AS57" s="119"/>
      <c r="AT57" s="119">
        <v>2</v>
      </c>
      <c r="AU57" s="119"/>
      <c r="AV57" s="122"/>
      <c r="AW57" s="126"/>
      <c r="AX57" s="120">
        <v>0</v>
      </c>
      <c r="AY57" s="119"/>
      <c r="AZ57" s="120">
        <v>0</v>
      </c>
      <c r="BA57" s="119"/>
      <c r="BB57" s="121">
        <v>20</v>
      </c>
      <c r="BC57" s="119"/>
      <c r="BD57" s="119">
        <v>2</v>
      </c>
      <c r="BE57" s="119"/>
      <c r="BF57" s="122"/>
      <c r="BG57" s="126"/>
      <c r="BH57" s="120">
        <v>0</v>
      </c>
      <c r="BI57" s="119"/>
      <c r="BJ57" s="121">
        <v>19</v>
      </c>
      <c r="BK57" s="119"/>
      <c r="BL57" s="119">
        <v>50</v>
      </c>
      <c r="BM57" s="119"/>
      <c r="BN57" s="119">
        <v>2</v>
      </c>
      <c r="BO57" s="119"/>
      <c r="BP57" s="122"/>
      <c r="BQ57" s="126"/>
    </row>
    <row r="58" ht="16.5" customHeight="1" spans="1:69" x14ac:dyDescent="0.25">
      <c r="A58" s="115">
        <v>47</v>
      </c>
      <c r="B58" s="128">
        <v>3252</v>
      </c>
      <c r="C58" s="117" t="s">
        <v>185</v>
      </c>
      <c r="D58" s="118">
        <v>13</v>
      </c>
      <c r="E58" s="119">
        <f>IF(D58&gt;=8,"Y","N")</f>
      </c>
      <c r="F58" s="120">
        <v>9.5</v>
      </c>
      <c r="G58" s="119">
        <f>IF(F58&gt;=7,"Y","N")</f>
      </c>
      <c r="H58" s="121">
        <v>20</v>
      </c>
      <c r="I58" s="119">
        <f>IF(H58&gt;=18,"Y","N")</f>
      </c>
      <c r="J58" s="119">
        <v>35</v>
      </c>
      <c r="K58" s="119">
        <f>IF(J58&gt;=16,"Y","N")</f>
      </c>
      <c r="L58" s="119">
        <v>3</v>
      </c>
      <c r="M58" s="119">
        <f>IF(L58&gt;=2,"Y","N")</f>
      </c>
      <c r="N58" s="122">
        <f>=((D58+F58+H58)/3)*0.75 + J58*0.15 + L58*0.1</f>
      </c>
      <c r="O58" s="121"/>
      <c r="P58" s="120">
        <v>9.5</v>
      </c>
      <c r="Q58" s="119">
        <f>IF(P58&gt;=7,"Y","N")</f>
      </c>
      <c r="R58" s="121">
        <v>20</v>
      </c>
      <c r="S58" s="119">
        <f>IF(R58&gt;=18,"Y","N")</f>
      </c>
      <c r="T58" s="121">
        <v>40</v>
      </c>
      <c r="U58" s="119">
        <f>IF(T58&gt;=15,"Y","N")</f>
      </c>
      <c r="V58" s="121">
        <v>3</v>
      </c>
      <c r="W58" s="119">
        <f>IF(V58&gt;=2,"Y","N")</f>
      </c>
      <c r="X58" s="122"/>
      <c r="Y58" s="121">
        <f>((P58+R58+T58)/3)*0.85 + V58*0.15</f>
      </c>
      <c r="Z58" s="123">
        <v>10.75</v>
      </c>
      <c r="AA58" s="119">
        <f>IF(Z58&gt;=7,"Y","N")</f>
      </c>
      <c r="AB58" s="124">
        <v>11</v>
      </c>
      <c r="AC58" s="125">
        <f>IF(AB58&gt;=7,"Y","N")</f>
      </c>
      <c r="AD58" s="121">
        <v>19</v>
      </c>
      <c r="AE58" s="119">
        <f>IF(AD58&gt;=18,"Y","N")</f>
      </c>
      <c r="AF58" s="119">
        <v>3</v>
      </c>
      <c r="AG58" s="119">
        <f>IF(AF58&gt;=2,"Y","N")</f>
      </c>
      <c r="AH58" s="122">
        <v>2</v>
      </c>
      <c r="AI58" s="119">
        <f>IF(AH58&gt;2,"Y","N")</f>
      </c>
      <c r="AJ58" s="122"/>
      <c r="AK58" s="126"/>
      <c r="AL58" s="120">
        <v>8.75</v>
      </c>
      <c r="AM58" s="119">
        <f>IF(AL58&gt;=7,"Y","N")</f>
      </c>
      <c r="AN58" s="120">
        <v>11</v>
      </c>
      <c r="AO58" s="119">
        <f>IF(AN58&gt;=7,"Y","N")</f>
      </c>
      <c r="AP58" s="121">
        <v>19</v>
      </c>
      <c r="AQ58" s="119">
        <f>IF(AP58&gt;=16,"Y","N")</f>
      </c>
      <c r="AR58" s="119">
        <v>80</v>
      </c>
      <c r="AS58" s="119"/>
      <c r="AT58" s="119">
        <v>3</v>
      </c>
      <c r="AU58" s="119"/>
      <c r="AV58" s="122"/>
      <c r="AW58" s="126"/>
      <c r="AX58" s="120">
        <v>8.75</v>
      </c>
      <c r="AY58" s="119"/>
      <c r="AZ58" s="120">
        <v>11</v>
      </c>
      <c r="BA58" s="119"/>
      <c r="BB58" s="121">
        <v>20</v>
      </c>
      <c r="BC58" s="119"/>
      <c r="BD58" s="119">
        <v>3</v>
      </c>
      <c r="BE58" s="119"/>
      <c r="BF58" s="122"/>
      <c r="BG58" s="126"/>
      <c r="BH58" s="120">
        <v>8.75</v>
      </c>
      <c r="BI58" s="119"/>
      <c r="BJ58" s="121">
        <v>19</v>
      </c>
      <c r="BK58" s="119"/>
      <c r="BL58" s="119">
        <v>50</v>
      </c>
      <c r="BM58" s="119"/>
      <c r="BN58" s="119">
        <v>3</v>
      </c>
      <c r="BO58" s="119"/>
      <c r="BP58" s="122"/>
      <c r="BQ58" s="126"/>
    </row>
    <row r="59" ht="31.5" customHeight="1" spans="1:69" x14ac:dyDescent="0.25">
      <c r="A59" s="115">
        <v>48</v>
      </c>
      <c r="B59" s="128">
        <v>3253</v>
      </c>
      <c r="C59" s="117" t="s">
        <v>186</v>
      </c>
      <c r="D59" s="129">
        <v>15</v>
      </c>
      <c r="E59" s="119">
        <f>IF(D59&gt;=8,"Y","N")</f>
      </c>
      <c r="F59" s="120">
        <v>6</v>
      </c>
      <c r="G59" s="119">
        <f>IF(F59&gt;=7,"Y","N")</f>
      </c>
      <c r="H59" s="121">
        <v>20</v>
      </c>
      <c r="I59" s="119">
        <f>IF(H59&gt;=18,"Y","N")</f>
      </c>
      <c r="J59" s="119">
        <v>40</v>
      </c>
      <c r="K59" s="119">
        <f>IF(J59&gt;=16,"Y","N")</f>
      </c>
      <c r="L59" s="119">
        <v>2</v>
      </c>
      <c r="M59" s="119">
        <f>IF(L59&gt;=2,"Y","N")</f>
      </c>
      <c r="N59" s="122">
        <f>=((D59+F59+H59)/3)*0.75 + J59*0.15 + L59*0.1</f>
      </c>
      <c r="O59" s="121"/>
      <c r="P59" s="120">
        <v>6</v>
      </c>
      <c r="Q59" s="119">
        <f>IF(P59&gt;=7,"Y","N")</f>
      </c>
      <c r="R59" s="121">
        <v>20</v>
      </c>
      <c r="S59" s="119">
        <f>IF(R59&gt;=18,"Y","N")</f>
      </c>
      <c r="T59" s="121">
        <v>40</v>
      </c>
      <c r="U59" s="119">
        <f>IF(T59&gt;=15,"Y","N")</f>
      </c>
      <c r="V59" s="121">
        <v>3</v>
      </c>
      <c r="W59" s="119">
        <f>IF(V59&gt;=2,"Y","N")</f>
      </c>
      <c r="X59" s="122"/>
      <c r="Y59" s="121">
        <f>((P59+R59+T59)/3)*0.85 + V59*0.15</f>
      </c>
      <c r="Z59" s="123">
        <v>10</v>
      </c>
      <c r="AA59" s="119">
        <f>IF(Z59&gt;=7,"Y","N")</f>
      </c>
      <c r="AB59" s="124">
        <v>0</v>
      </c>
      <c r="AC59" s="125">
        <f>IF(AB59&gt;=7,"Y","N")</f>
      </c>
      <c r="AD59" s="121">
        <v>19</v>
      </c>
      <c r="AE59" s="119">
        <f>IF(AD59&gt;=18,"Y","N")</f>
      </c>
      <c r="AF59" s="119">
        <v>1</v>
      </c>
      <c r="AG59" s="119">
        <f>IF(AF59&gt;=2,"Y","N")</f>
      </c>
      <c r="AH59" s="122">
        <v>5</v>
      </c>
      <c r="AI59" s="119">
        <f>IF(AH59&gt;2,"Y","N")</f>
      </c>
      <c r="AJ59" s="122"/>
      <c r="AK59" s="126"/>
      <c r="AL59" s="127">
        <v>0</v>
      </c>
      <c r="AM59" s="119">
        <f>IF(AL59&gt;=7,"Y","N")</f>
      </c>
      <c r="AN59" s="127">
        <v>0</v>
      </c>
      <c r="AO59" s="119">
        <f>IF(AN59&gt;=7,"Y","N")</f>
      </c>
      <c r="AP59" s="121">
        <v>19</v>
      </c>
      <c r="AQ59" s="119">
        <f>IF(AP59&gt;=16,"Y","N")</f>
      </c>
      <c r="AR59" s="119">
        <v>80</v>
      </c>
      <c r="AS59" s="119"/>
      <c r="AT59" s="119">
        <v>3</v>
      </c>
      <c r="AU59" s="119"/>
      <c r="AV59" s="122"/>
      <c r="AW59" s="126"/>
      <c r="AX59" s="127">
        <v>0</v>
      </c>
      <c r="AY59" s="119"/>
      <c r="AZ59" s="127">
        <v>0</v>
      </c>
      <c r="BA59" s="119"/>
      <c r="BB59" s="121">
        <v>20</v>
      </c>
      <c r="BC59" s="119"/>
      <c r="BD59" s="119">
        <v>1</v>
      </c>
      <c r="BE59" s="119"/>
      <c r="BF59" s="122"/>
      <c r="BG59" s="126"/>
      <c r="BH59" s="127">
        <v>0</v>
      </c>
      <c r="BI59" s="119"/>
      <c r="BJ59" s="121">
        <v>19</v>
      </c>
      <c r="BK59" s="119"/>
      <c r="BL59" s="119">
        <v>60</v>
      </c>
      <c r="BM59" s="119"/>
      <c r="BN59" s="119">
        <v>3</v>
      </c>
      <c r="BO59" s="119"/>
      <c r="BP59" s="122"/>
      <c r="BQ59" s="126"/>
    </row>
    <row r="60" ht="31.5" customHeight="1" spans="1:69" x14ac:dyDescent="0.25">
      <c r="A60" s="115">
        <v>49</v>
      </c>
      <c r="B60" s="128">
        <v>3254</v>
      </c>
      <c r="C60" s="117" t="s">
        <v>187</v>
      </c>
      <c r="D60" s="118">
        <v>13</v>
      </c>
      <c r="E60" s="119">
        <f>IF(D60&gt;=8,"Y","N")</f>
      </c>
      <c r="F60" s="120">
        <v>6.5</v>
      </c>
      <c r="G60" s="119">
        <f>IF(F60&gt;=7,"Y","N")</f>
      </c>
      <c r="H60" s="121">
        <v>20</v>
      </c>
      <c r="I60" s="119">
        <f>IF(H60&gt;=18,"Y","N")</f>
      </c>
      <c r="J60" s="119">
        <v>35</v>
      </c>
      <c r="K60" s="119">
        <f>IF(J60&gt;=16,"Y","N")</f>
      </c>
      <c r="L60" s="119">
        <v>3</v>
      </c>
      <c r="M60" s="119">
        <f>IF(L60&gt;=2,"Y","N")</f>
      </c>
      <c r="N60" s="122">
        <f>=((D60+F60+H60)/3)*0.75 + J60*0.15 + L60*0.1</f>
      </c>
      <c r="O60" s="121"/>
      <c r="P60" s="120">
        <v>6.5</v>
      </c>
      <c r="Q60" s="119">
        <f>IF(P60&gt;=7,"Y","N")</f>
      </c>
      <c r="R60" s="121">
        <v>20</v>
      </c>
      <c r="S60" s="119">
        <f>IF(R60&gt;=18,"Y","N")</f>
      </c>
      <c r="T60" s="121">
        <v>40</v>
      </c>
      <c r="U60" s="119">
        <f>IF(T60&gt;=15,"Y","N")</f>
      </c>
      <c r="V60" s="121">
        <v>3</v>
      </c>
      <c r="W60" s="119">
        <f>IF(V60&gt;=2,"Y","N")</f>
      </c>
      <c r="X60" s="122"/>
      <c r="Y60" s="121">
        <f>((P60+R60+T60)/3)*0.85 + V60*0.15</f>
      </c>
      <c r="Z60" s="123">
        <v>8</v>
      </c>
      <c r="AA60" s="119">
        <f>IF(Z60&gt;=7,"Y","N")</f>
      </c>
      <c r="AB60" s="124">
        <v>12</v>
      </c>
      <c r="AC60" s="125">
        <f>IF(AB60&gt;=7,"Y","N")</f>
      </c>
      <c r="AD60" s="121">
        <v>18</v>
      </c>
      <c r="AE60" s="119">
        <f>IF(AD60&gt;=18,"Y","N")</f>
      </c>
      <c r="AF60" s="119">
        <v>3</v>
      </c>
      <c r="AG60" s="119">
        <f>IF(AF60&gt;=2,"Y","N")</f>
      </c>
      <c r="AH60" s="122">
        <v>2</v>
      </c>
      <c r="AI60" s="119">
        <f>IF(AH60&gt;2,"Y","N")</f>
      </c>
      <c r="AJ60" s="122"/>
      <c r="AK60" s="126"/>
      <c r="AL60" s="120">
        <v>9</v>
      </c>
      <c r="AM60" s="119">
        <f>IF(AL60&gt;=7,"Y","N")</f>
      </c>
      <c r="AN60" s="120">
        <v>12</v>
      </c>
      <c r="AO60" s="119">
        <f>IF(AN60&gt;=7,"Y","N")</f>
      </c>
      <c r="AP60" s="121">
        <v>18</v>
      </c>
      <c r="AQ60" s="119">
        <f>IF(AP60&gt;=16,"Y","N")</f>
      </c>
      <c r="AR60" s="119">
        <v>75</v>
      </c>
      <c r="AS60" s="119"/>
      <c r="AT60" s="119">
        <v>3</v>
      </c>
      <c r="AU60" s="119"/>
      <c r="AV60" s="122"/>
      <c r="AW60" s="126"/>
      <c r="AX60" s="120">
        <v>9</v>
      </c>
      <c r="AY60" s="119"/>
      <c r="AZ60" s="120">
        <v>12</v>
      </c>
      <c r="BA60" s="119"/>
      <c r="BB60" s="121">
        <v>20</v>
      </c>
      <c r="BC60" s="119"/>
      <c r="BD60" s="119">
        <v>3</v>
      </c>
      <c r="BE60" s="119"/>
      <c r="BF60" s="122"/>
      <c r="BG60" s="126"/>
      <c r="BH60" s="120">
        <v>9</v>
      </c>
      <c r="BI60" s="119"/>
      <c r="BJ60" s="121">
        <v>18</v>
      </c>
      <c r="BK60" s="119"/>
      <c r="BL60" s="119">
        <v>60</v>
      </c>
      <c r="BM60" s="119"/>
      <c r="BN60" s="119">
        <v>3</v>
      </c>
      <c r="BO60" s="119"/>
      <c r="BP60" s="122"/>
      <c r="BQ60" s="126"/>
    </row>
    <row r="61" ht="16.5" customHeight="1" spans="1:69" x14ac:dyDescent="0.25">
      <c r="A61" s="115">
        <v>50</v>
      </c>
      <c r="B61" s="128">
        <v>3255</v>
      </c>
      <c r="C61" s="117" t="s">
        <v>188</v>
      </c>
      <c r="D61" s="129">
        <v>15</v>
      </c>
      <c r="E61" s="119">
        <f>IF(D61&gt;=8,"Y","N")</f>
      </c>
      <c r="F61" s="129">
        <v>8</v>
      </c>
      <c r="G61" s="119">
        <f>IF(F61&gt;=7,"Y","N")</f>
      </c>
      <c r="H61" s="121">
        <v>20</v>
      </c>
      <c r="I61" s="119">
        <f>IF(H61&gt;=18,"Y","N")</f>
      </c>
      <c r="J61" s="119">
        <v>35</v>
      </c>
      <c r="K61" s="119">
        <f>IF(J61&gt;=16,"Y","N")</f>
      </c>
      <c r="L61" s="119">
        <v>2</v>
      </c>
      <c r="M61" s="119">
        <f>IF(L61&gt;=2,"Y","N")</f>
      </c>
      <c r="N61" s="122">
        <f>=((D61+F61+H61)/3)*0.75 + J61*0.15 + L61*0.1</f>
      </c>
      <c r="O61" s="121"/>
      <c r="P61" s="129">
        <v>8</v>
      </c>
      <c r="Q61" s="119">
        <f>IF(P61&gt;=7,"Y","N")</f>
      </c>
      <c r="R61" s="121">
        <v>20</v>
      </c>
      <c r="S61" s="119">
        <f>IF(R61&gt;=18,"Y","N")</f>
      </c>
      <c r="T61" s="121">
        <v>40</v>
      </c>
      <c r="U61" s="119">
        <f>IF(T61&gt;=15,"Y","N")</f>
      </c>
      <c r="V61" s="121">
        <v>3</v>
      </c>
      <c r="W61" s="119">
        <f>IF(V61&gt;=2,"Y","N")</f>
      </c>
      <c r="X61" s="122"/>
      <c r="Y61" s="121">
        <f>((P61+R61+T61)/3)*0.85 + V61*0.15</f>
      </c>
      <c r="Z61" s="123">
        <v>0</v>
      </c>
      <c r="AA61" s="119">
        <f>IF(Z61&gt;=7,"Y","N")</f>
      </c>
      <c r="AB61" s="124">
        <v>0</v>
      </c>
      <c r="AC61" s="125">
        <f>IF(AB61&gt;=7,"Y","N")</f>
      </c>
      <c r="AD61" s="121">
        <v>17</v>
      </c>
      <c r="AE61" s="119">
        <f>IF(AD61&gt;=18,"Y","N")</f>
      </c>
      <c r="AF61" s="119">
        <v>3</v>
      </c>
      <c r="AG61" s="119">
        <f>IF(AF61&gt;=2,"Y","N")</f>
      </c>
      <c r="AH61" s="122">
        <v>2</v>
      </c>
      <c r="AI61" s="119">
        <f>IF(AH61&gt;2,"Y","N")</f>
      </c>
      <c r="AJ61" s="122"/>
      <c r="AK61" s="126"/>
      <c r="AL61" s="120">
        <v>7.5</v>
      </c>
      <c r="AM61" s="119">
        <f>IF(AL61&gt;=7,"Y","N")</f>
      </c>
      <c r="AN61" s="127">
        <v>0</v>
      </c>
      <c r="AO61" s="119">
        <f>IF(AN61&gt;=7,"Y","N")</f>
      </c>
      <c r="AP61" s="121">
        <v>17</v>
      </c>
      <c r="AQ61" s="119">
        <f>IF(AP61&gt;=16,"Y","N")</f>
      </c>
      <c r="AR61" s="119">
        <v>80</v>
      </c>
      <c r="AS61" s="119"/>
      <c r="AT61" s="119">
        <v>3</v>
      </c>
      <c r="AU61" s="119"/>
      <c r="AV61" s="122"/>
      <c r="AW61" s="126"/>
      <c r="AX61" s="120">
        <v>7.5</v>
      </c>
      <c r="AY61" s="119"/>
      <c r="AZ61" s="127">
        <v>0</v>
      </c>
      <c r="BA61" s="119"/>
      <c r="BB61" s="121">
        <v>20</v>
      </c>
      <c r="BC61" s="119"/>
      <c r="BD61" s="119">
        <v>3</v>
      </c>
      <c r="BE61" s="119"/>
      <c r="BF61" s="122"/>
      <c r="BG61" s="126"/>
      <c r="BH61" s="120">
        <v>7.5</v>
      </c>
      <c r="BI61" s="119"/>
      <c r="BJ61" s="121">
        <v>17</v>
      </c>
      <c r="BK61" s="119"/>
      <c r="BL61" s="119">
        <v>60</v>
      </c>
      <c r="BM61" s="119"/>
      <c r="BN61" s="119">
        <v>3</v>
      </c>
      <c r="BO61" s="119"/>
      <c r="BP61" s="122"/>
      <c r="BQ61" s="126"/>
    </row>
    <row r="62" ht="31.5" customHeight="1" spans="1:69" x14ac:dyDescent="0.25">
      <c r="A62" s="115">
        <v>51</v>
      </c>
      <c r="B62" s="128">
        <v>3256</v>
      </c>
      <c r="C62" s="117" t="s">
        <v>189</v>
      </c>
      <c r="D62" s="118">
        <v>13</v>
      </c>
      <c r="E62" s="119">
        <f>IF(D62&gt;=8,"Y","N")</f>
      </c>
      <c r="F62" s="120">
        <v>4.5</v>
      </c>
      <c r="G62" s="119">
        <f>IF(F62&gt;=7,"Y","N")</f>
      </c>
      <c r="H62" s="121">
        <v>20</v>
      </c>
      <c r="I62" s="119">
        <f>IF(H62&gt;=18,"Y","N")</f>
      </c>
      <c r="J62" s="119">
        <v>35</v>
      </c>
      <c r="K62" s="119">
        <f>IF(J62&gt;=16,"Y","N")</f>
      </c>
      <c r="L62" s="119">
        <v>2</v>
      </c>
      <c r="M62" s="119">
        <f>IF(L62&gt;=2,"Y","N")</f>
      </c>
      <c r="N62" s="122">
        <f>=((D62+F62+H62)/3)*0.75 + J62*0.15 + L62*0.1</f>
      </c>
      <c r="O62" s="121"/>
      <c r="P62" s="120">
        <v>4.5</v>
      </c>
      <c r="Q62" s="119">
        <f>IF(P62&gt;=7,"Y","N")</f>
      </c>
      <c r="R62" s="121">
        <v>20</v>
      </c>
      <c r="S62" s="119">
        <f>IF(R62&gt;=18,"Y","N")</f>
      </c>
      <c r="T62" s="121">
        <v>40</v>
      </c>
      <c r="U62" s="119">
        <f>IF(T62&gt;=15,"Y","N")</f>
      </c>
      <c r="V62" s="121">
        <v>3</v>
      </c>
      <c r="W62" s="119">
        <f>IF(V62&gt;=2,"Y","N")</f>
      </c>
      <c r="X62" s="122"/>
      <c r="Y62" s="121">
        <f>((P62+R62+T62)/3)*0.85 + V62*0.15</f>
      </c>
      <c r="Z62" s="123">
        <v>11</v>
      </c>
      <c r="AA62" s="119">
        <f>IF(Z62&gt;=7,"Y","N")</f>
      </c>
      <c r="AB62" s="124">
        <v>0</v>
      </c>
      <c r="AC62" s="125">
        <f>IF(AB62&gt;=7,"Y","N")</f>
      </c>
      <c r="AD62" s="121">
        <v>17</v>
      </c>
      <c r="AE62" s="119">
        <f>IF(AD62&gt;=18,"Y","N")</f>
      </c>
      <c r="AF62" s="119">
        <v>2</v>
      </c>
      <c r="AG62" s="119">
        <f>IF(AF62&gt;=2,"Y","N")</f>
      </c>
      <c r="AH62" s="122">
        <v>2</v>
      </c>
      <c r="AI62" s="119">
        <f>IF(AH62&gt;2,"Y","N")</f>
      </c>
      <c r="AJ62" s="122"/>
      <c r="AK62" s="126"/>
      <c r="AL62" s="120">
        <v>8.25</v>
      </c>
      <c r="AM62" s="119">
        <f>IF(AL62&gt;=7,"Y","N")</f>
      </c>
      <c r="AN62" s="127">
        <v>0</v>
      </c>
      <c r="AO62" s="119">
        <f>IF(AN62&gt;=7,"Y","N")</f>
      </c>
      <c r="AP62" s="121">
        <v>17</v>
      </c>
      <c r="AQ62" s="119">
        <f>IF(AP62&gt;=16,"Y","N")</f>
      </c>
      <c r="AR62" s="119">
        <v>75</v>
      </c>
      <c r="AS62" s="119"/>
      <c r="AT62" s="119">
        <v>3</v>
      </c>
      <c r="AU62" s="119"/>
      <c r="AV62" s="122"/>
      <c r="AW62" s="126"/>
      <c r="AX62" s="120">
        <v>8.25</v>
      </c>
      <c r="AY62" s="119"/>
      <c r="AZ62" s="127">
        <v>0</v>
      </c>
      <c r="BA62" s="119"/>
      <c r="BB62" s="121">
        <v>20</v>
      </c>
      <c r="BC62" s="119"/>
      <c r="BD62" s="119">
        <v>2</v>
      </c>
      <c r="BE62" s="119"/>
      <c r="BF62" s="122"/>
      <c r="BG62" s="126"/>
      <c r="BH62" s="120">
        <v>8.25</v>
      </c>
      <c r="BI62" s="119"/>
      <c r="BJ62" s="121">
        <v>17</v>
      </c>
      <c r="BK62" s="119"/>
      <c r="BL62" s="119">
        <v>60</v>
      </c>
      <c r="BM62" s="119"/>
      <c r="BN62" s="119">
        <v>3</v>
      </c>
      <c r="BO62" s="119"/>
      <c r="BP62" s="122"/>
      <c r="BQ62" s="126"/>
    </row>
    <row r="63" ht="16.5" customHeight="1" spans="1:69" x14ac:dyDescent="0.25">
      <c r="A63" s="115">
        <v>52</v>
      </c>
      <c r="B63" s="128">
        <v>3257</v>
      </c>
      <c r="C63" s="117" t="s">
        <v>190</v>
      </c>
      <c r="D63" s="129">
        <v>15</v>
      </c>
      <c r="E63" s="119">
        <f>IF(D63&gt;=8,"Y","N")</f>
      </c>
      <c r="F63" s="120">
        <v>12</v>
      </c>
      <c r="G63" s="119">
        <f>IF(F63&gt;=7,"Y","N")</f>
      </c>
      <c r="H63" s="121">
        <v>20</v>
      </c>
      <c r="I63" s="119">
        <f>IF(H63&gt;=18,"Y","N")</f>
      </c>
      <c r="J63" s="119">
        <v>40</v>
      </c>
      <c r="K63" s="119">
        <f>IF(J63&gt;=16,"Y","N")</f>
      </c>
      <c r="L63" s="119">
        <v>3</v>
      </c>
      <c r="M63" s="119">
        <f>IF(L63&gt;=2,"Y","N")</f>
      </c>
      <c r="N63" s="122">
        <f>=((D63+F63+H63)/3)*0.75 + J63*0.15 + L63*0.1</f>
      </c>
      <c r="O63" s="121"/>
      <c r="P63" s="120">
        <v>12</v>
      </c>
      <c r="Q63" s="119">
        <f>IF(P63&gt;=7,"Y","N")</f>
      </c>
      <c r="R63" s="121">
        <v>20</v>
      </c>
      <c r="S63" s="119">
        <f>IF(R63&gt;=18,"Y","N")</f>
      </c>
      <c r="T63" s="121">
        <v>40</v>
      </c>
      <c r="U63" s="119">
        <f>IF(T63&gt;=15,"Y","N")</f>
      </c>
      <c r="V63" s="121">
        <v>3</v>
      </c>
      <c r="W63" s="119">
        <f>IF(V63&gt;=2,"Y","N")</f>
      </c>
      <c r="X63" s="122"/>
      <c r="Y63" s="121">
        <f>((P63+R63+T63)/3)*0.85 + V63*0.15</f>
      </c>
      <c r="Z63" s="123">
        <v>7</v>
      </c>
      <c r="AA63" s="119">
        <f>IF(Z63&gt;=7,"Y","N")</f>
      </c>
      <c r="AB63" s="124">
        <v>0</v>
      </c>
      <c r="AC63" s="125">
        <f>IF(AB63&gt;=7,"Y","N")</f>
      </c>
      <c r="AD63" s="121">
        <v>14</v>
      </c>
      <c r="AE63" s="119">
        <f>IF(AD63&gt;=18,"Y","N")</f>
      </c>
      <c r="AF63" s="119">
        <v>2</v>
      </c>
      <c r="AG63" s="119">
        <f>IF(AF63&gt;=2,"Y","N")</f>
      </c>
      <c r="AH63" s="122">
        <v>5</v>
      </c>
      <c r="AI63" s="119">
        <f>IF(AH63&gt;2,"Y","N")</f>
      </c>
      <c r="AJ63" s="122"/>
      <c r="AK63" s="126"/>
      <c r="AL63" s="120">
        <v>7</v>
      </c>
      <c r="AM63" s="119">
        <f>IF(AL63&gt;=7,"Y","N")</f>
      </c>
      <c r="AN63" s="127">
        <v>0</v>
      </c>
      <c r="AO63" s="119">
        <f>IF(AN63&gt;=7,"Y","N")</f>
      </c>
      <c r="AP63" s="121">
        <v>14</v>
      </c>
      <c r="AQ63" s="119">
        <f>IF(AP63&gt;=16,"Y","N")</f>
      </c>
      <c r="AR63" s="119">
        <v>75</v>
      </c>
      <c r="AS63" s="119"/>
      <c r="AT63" s="119">
        <v>3</v>
      </c>
      <c r="AU63" s="119"/>
      <c r="AV63" s="122"/>
      <c r="AW63" s="126"/>
      <c r="AX63" s="120">
        <v>7</v>
      </c>
      <c r="AY63" s="119"/>
      <c r="AZ63" s="127">
        <v>0</v>
      </c>
      <c r="BA63" s="119"/>
      <c r="BB63" s="121">
        <v>20</v>
      </c>
      <c r="BC63" s="119"/>
      <c r="BD63" s="119">
        <v>2</v>
      </c>
      <c r="BE63" s="119"/>
      <c r="BF63" s="122"/>
      <c r="BG63" s="126"/>
      <c r="BH63" s="120">
        <v>7</v>
      </c>
      <c r="BI63" s="119"/>
      <c r="BJ63" s="121">
        <v>14</v>
      </c>
      <c r="BK63" s="119"/>
      <c r="BL63" s="119">
        <v>60</v>
      </c>
      <c r="BM63" s="119"/>
      <c r="BN63" s="119">
        <v>3</v>
      </c>
      <c r="BO63" s="119"/>
      <c r="BP63" s="122"/>
      <c r="BQ63" s="126"/>
    </row>
    <row r="64" ht="31.5" customHeight="1" spans="1:69" x14ac:dyDescent="0.25">
      <c r="A64" s="115">
        <v>53</v>
      </c>
      <c r="B64" s="128">
        <v>3259</v>
      </c>
      <c r="C64" s="117" t="s">
        <v>191</v>
      </c>
      <c r="D64" s="118">
        <v>15</v>
      </c>
      <c r="E64" s="119">
        <f>IF(D64&gt;=8,"Y","N")</f>
      </c>
      <c r="F64" s="120">
        <v>9</v>
      </c>
      <c r="G64" s="119">
        <f>IF(F64&gt;=7,"Y","N")</f>
      </c>
      <c r="H64" s="121">
        <v>20</v>
      </c>
      <c r="I64" s="119">
        <f>IF(H64&gt;=18,"Y","N")</f>
      </c>
      <c r="J64" s="119">
        <v>40</v>
      </c>
      <c r="K64" s="119">
        <f>IF(J64&gt;=16,"Y","N")</f>
      </c>
      <c r="L64" s="119">
        <v>2</v>
      </c>
      <c r="M64" s="119">
        <f>IF(L64&gt;=2,"Y","N")</f>
      </c>
      <c r="N64" s="122">
        <f>=((D64+F64+H64)/3)*0.75 + J64*0.15 + L64*0.1</f>
      </c>
      <c r="O64" s="121"/>
      <c r="P64" s="120">
        <v>9</v>
      </c>
      <c r="Q64" s="119">
        <f>IF(P64&gt;=7,"Y","N")</f>
      </c>
      <c r="R64" s="121">
        <v>20</v>
      </c>
      <c r="S64" s="119">
        <f>IF(R64&gt;=18,"Y","N")</f>
      </c>
      <c r="T64" s="121">
        <v>40</v>
      </c>
      <c r="U64" s="119">
        <f>IF(T64&gt;=15,"Y","N")</f>
      </c>
      <c r="V64" s="121">
        <v>3</v>
      </c>
      <c r="W64" s="119">
        <f>IF(V64&gt;=2,"Y","N")</f>
      </c>
      <c r="X64" s="122"/>
      <c r="Y64" s="121">
        <f>((P64+R64+T64)/3)*0.85 + V64*0.15</f>
      </c>
      <c r="Z64" s="123">
        <v>11</v>
      </c>
      <c r="AA64" s="119">
        <f>IF(Z64&gt;=7,"Y","N")</f>
      </c>
      <c r="AB64" s="124">
        <v>10.5</v>
      </c>
      <c r="AC64" s="125">
        <f>IF(AB64&gt;=7,"Y","N")</f>
      </c>
      <c r="AD64" s="121">
        <v>18</v>
      </c>
      <c r="AE64" s="119">
        <f>IF(AD64&gt;=18,"Y","N")</f>
      </c>
      <c r="AF64" s="119">
        <v>3</v>
      </c>
      <c r="AG64" s="119">
        <f>IF(AF64&gt;=2,"Y","N")</f>
      </c>
      <c r="AH64" s="122">
        <v>2</v>
      </c>
      <c r="AI64" s="119">
        <f>IF(AH64&gt;2,"Y","N")</f>
      </c>
      <c r="AJ64" s="122"/>
      <c r="AK64" s="126"/>
      <c r="AL64" s="120">
        <v>7.5</v>
      </c>
      <c r="AM64" s="119">
        <f>IF(AL64&gt;=7,"Y","N")</f>
      </c>
      <c r="AN64" s="120">
        <v>10.5</v>
      </c>
      <c r="AO64" s="119">
        <f>IF(AN64&gt;=7,"Y","N")</f>
      </c>
      <c r="AP64" s="121">
        <v>18</v>
      </c>
      <c r="AQ64" s="119">
        <f>IF(AP64&gt;=16,"Y","N")</f>
      </c>
      <c r="AR64" s="119">
        <v>75</v>
      </c>
      <c r="AS64" s="119"/>
      <c r="AT64" s="119">
        <v>3</v>
      </c>
      <c r="AU64" s="119"/>
      <c r="AV64" s="122"/>
      <c r="AW64" s="126"/>
      <c r="AX64" s="120">
        <v>7.5</v>
      </c>
      <c r="AY64" s="119"/>
      <c r="AZ64" s="120">
        <v>10.5</v>
      </c>
      <c r="BA64" s="119"/>
      <c r="BB64" s="121">
        <v>20</v>
      </c>
      <c r="BC64" s="119"/>
      <c r="BD64" s="119">
        <v>3</v>
      </c>
      <c r="BE64" s="119"/>
      <c r="BF64" s="122"/>
      <c r="BG64" s="126"/>
      <c r="BH64" s="120">
        <v>7.5</v>
      </c>
      <c r="BI64" s="119"/>
      <c r="BJ64" s="121">
        <v>18</v>
      </c>
      <c r="BK64" s="119"/>
      <c r="BL64" s="119">
        <v>60</v>
      </c>
      <c r="BM64" s="119"/>
      <c r="BN64" s="119">
        <v>3</v>
      </c>
      <c r="BO64" s="119"/>
      <c r="BP64" s="122"/>
      <c r="BQ64" s="126"/>
    </row>
    <row r="65" ht="15.75" customHeight="1" spans="1:69" x14ac:dyDescent="0.25">
      <c r="A65" s="115">
        <v>54</v>
      </c>
      <c r="B65" s="128">
        <v>3260</v>
      </c>
      <c r="C65" s="117" t="s">
        <v>192</v>
      </c>
      <c r="D65" s="118">
        <v>19</v>
      </c>
      <c r="E65" s="119">
        <f>IF(D65&gt;=8,"Y","N")</f>
      </c>
      <c r="F65" s="120">
        <v>13</v>
      </c>
      <c r="G65" s="119">
        <f>IF(F65&gt;=7,"Y","N")</f>
      </c>
      <c r="H65" s="121">
        <v>20</v>
      </c>
      <c r="I65" s="119">
        <f>IF(H65&gt;=18,"Y","N")</f>
      </c>
      <c r="J65" s="119">
        <v>40</v>
      </c>
      <c r="K65" s="119">
        <f>IF(J65&gt;=16,"Y","N")</f>
      </c>
      <c r="L65" s="119">
        <v>2</v>
      </c>
      <c r="M65" s="119">
        <f>IF(L65&gt;=2,"Y","N")</f>
      </c>
      <c r="N65" s="122">
        <f>=((D65+F65+H65)/3)*0.75 + J65*0.15 + L65*0.1</f>
      </c>
      <c r="O65" s="121"/>
      <c r="P65" s="120">
        <v>13</v>
      </c>
      <c r="Q65" s="119">
        <f>IF(P65&gt;=7,"Y","N")</f>
      </c>
      <c r="R65" s="121">
        <v>20</v>
      </c>
      <c r="S65" s="119">
        <f>IF(R65&gt;=18,"Y","N")</f>
      </c>
      <c r="T65" s="121">
        <v>40</v>
      </c>
      <c r="U65" s="119">
        <f>IF(T65&gt;=15,"Y","N")</f>
      </c>
      <c r="V65" s="121">
        <v>3</v>
      </c>
      <c r="W65" s="119">
        <f>IF(V65&gt;=2,"Y","N")</f>
      </c>
      <c r="X65" s="122"/>
      <c r="Y65" s="121">
        <f>((P65+R65+T65)/3)*0.85 + V65*0.15</f>
      </c>
      <c r="Z65" s="123">
        <v>8</v>
      </c>
      <c r="AA65" s="119">
        <f>IF(Z65&gt;=7,"Y","N")</f>
      </c>
      <c r="AB65" s="124">
        <v>0</v>
      </c>
      <c r="AC65" s="125">
        <f>IF(AB65&gt;=7,"Y","N")</f>
      </c>
      <c r="AD65" s="121">
        <v>16</v>
      </c>
      <c r="AE65" s="119">
        <f>IF(AD65&gt;=18,"Y","N")</f>
      </c>
      <c r="AF65" s="119">
        <v>3</v>
      </c>
      <c r="AG65" s="119">
        <f>IF(AF65&gt;=2,"Y","N")</f>
      </c>
      <c r="AH65" s="122">
        <v>5</v>
      </c>
      <c r="AI65" s="119">
        <f>IF(AH65&gt;2,"Y","N")</f>
      </c>
      <c r="AJ65" s="122"/>
      <c r="AK65" s="126"/>
      <c r="AL65" s="120">
        <v>1.75</v>
      </c>
      <c r="AM65" s="119">
        <f>IF(AL65&gt;=7,"Y","N")</f>
      </c>
      <c r="AN65" s="127">
        <v>0</v>
      </c>
      <c r="AO65" s="119">
        <f>IF(AN65&gt;=7,"Y","N")</f>
      </c>
      <c r="AP65" s="121">
        <v>16</v>
      </c>
      <c r="AQ65" s="119">
        <f>IF(AP65&gt;=16,"Y","N")</f>
      </c>
      <c r="AR65" s="119">
        <v>80</v>
      </c>
      <c r="AS65" s="119"/>
      <c r="AT65" s="119">
        <v>3</v>
      </c>
      <c r="AU65" s="119"/>
      <c r="AV65" s="122"/>
      <c r="AW65" s="126"/>
      <c r="AX65" s="120">
        <v>1.75</v>
      </c>
      <c r="AY65" s="119"/>
      <c r="AZ65" s="127">
        <v>0</v>
      </c>
      <c r="BA65" s="119"/>
      <c r="BB65" s="121">
        <v>20</v>
      </c>
      <c r="BC65" s="119"/>
      <c r="BD65" s="119">
        <v>3</v>
      </c>
      <c r="BE65" s="119"/>
      <c r="BF65" s="122"/>
      <c r="BG65" s="126"/>
      <c r="BH65" s="120">
        <v>1.75</v>
      </c>
      <c r="BI65" s="119"/>
      <c r="BJ65" s="121">
        <v>16</v>
      </c>
      <c r="BK65" s="119"/>
      <c r="BL65" s="119">
        <v>60</v>
      </c>
      <c r="BM65" s="119"/>
      <c r="BN65" s="119">
        <v>3</v>
      </c>
      <c r="BO65" s="119"/>
      <c r="BP65" s="122"/>
      <c r="BQ65" s="126"/>
    </row>
    <row r="66" ht="31.5" customHeight="1" spans="1:69" x14ac:dyDescent="0.25">
      <c r="A66" s="115">
        <v>55</v>
      </c>
      <c r="B66" s="128">
        <v>3261</v>
      </c>
      <c r="C66" s="117" t="s">
        <v>193</v>
      </c>
      <c r="D66" s="131">
        <v>14</v>
      </c>
      <c r="E66" s="119">
        <f>IF(D66&gt;=8,"Y","N")</f>
      </c>
      <c r="F66" s="120">
        <v>6</v>
      </c>
      <c r="G66" s="119">
        <f>IF(F66&gt;=7,"Y","N")</f>
      </c>
      <c r="H66" s="121">
        <v>20</v>
      </c>
      <c r="I66" s="119">
        <f>IF(H66&gt;=18,"Y","N")</f>
      </c>
      <c r="J66" s="119">
        <v>40</v>
      </c>
      <c r="K66" s="119">
        <f>IF(J66&gt;=16,"Y","N")</f>
      </c>
      <c r="L66" s="119">
        <v>3</v>
      </c>
      <c r="M66" s="119">
        <f>IF(L66&gt;=2,"Y","N")</f>
      </c>
      <c r="N66" s="122">
        <f>=((D66+F66+H66)/3)*0.75 + J66*0.15 + L66*0.1</f>
      </c>
      <c r="O66" s="121"/>
      <c r="P66" s="120">
        <v>6</v>
      </c>
      <c r="Q66" s="119">
        <f>IF(P66&gt;=7,"Y","N")</f>
      </c>
      <c r="R66" s="121">
        <v>20</v>
      </c>
      <c r="S66" s="119">
        <f>IF(R66&gt;=18,"Y","N")</f>
      </c>
      <c r="T66" s="121">
        <v>40</v>
      </c>
      <c r="U66" s="119">
        <f>IF(T66&gt;=15,"Y","N")</f>
      </c>
      <c r="V66" s="121">
        <v>3</v>
      </c>
      <c r="W66" s="119">
        <f>IF(V66&gt;=2,"Y","N")</f>
      </c>
      <c r="X66" s="122"/>
      <c r="Y66" s="121">
        <f>((P66+R66+T66)/3)*0.85 + V66*0.15</f>
      </c>
      <c r="Z66" s="123">
        <v>7.5</v>
      </c>
      <c r="AA66" s="119">
        <f>IF(Z66&gt;=7,"Y","N")</f>
      </c>
      <c r="AB66" s="124">
        <v>0</v>
      </c>
      <c r="AC66" s="125">
        <f>IF(AB66&gt;=7,"Y","N")</f>
      </c>
      <c r="AD66" s="121">
        <v>16</v>
      </c>
      <c r="AE66" s="119">
        <f>IF(AD66&gt;=18,"Y","N")</f>
      </c>
      <c r="AF66" s="119">
        <v>3</v>
      </c>
      <c r="AG66" s="119">
        <f>IF(AF66&gt;=2,"Y","N")</f>
      </c>
      <c r="AH66" s="122">
        <v>2</v>
      </c>
      <c r="AI66" s="119">
        <f>IF(AH66&gt;2,"Y","N")</f>
      </c>
      <c r="AJ66" s="122"/>
      <c r="AK66" s="126"/>
      <c r="AL66" s="120">
        <v>7</v>
      </c>
      <c r="AM66" s="119">
        <f>IF(AL66&gt;=7,"Y","N")</f>
      </c>
      <c r="AN66" s="127">
        <v>0</v>
      </c>
      <c r="AO66" s="119">
        <f>IF(AN66&gt;=7,"Y","N")</f>
      </c>
      <c r="AP66" s="121">
        <v>16</v>
      </c>
      <c r="AQ66" s="119">
        <f>IF(AP66&gt;=16,"Y","N")</f>
      </c>
      <c r="AR66" s="119">
        <v>80</v>
      </c>
      <c r="AS66" s="119"/>
      <c r="AT66" s="119">
        <v>3</v>
      </c>
      <c r="AU66" s="119"/>
      <c r="AV66" s="122"/>
      <c r="AW66" s="126"/>
      <c r="AX66" s="120">
        <v>7</v>
      </c>
      <c r="AY66" s="119"/>
      <c r="AZ66" s="127">
        <v>0</v>
      </c>
      <c r="BA66" s="119"/>
      <c r="BB66" s="121">
        <v>20</v>
      </c>
      <c r="BC66" s="119"/>
      <c r="BD66" s="119">
        <v>3</v>
      </c>
      <c r="BE66" s="119"/>
      <c r="BF66" s="122"/>
      <c r="BG66" s="126"/>
      <c r="BH66" s="120">
        <v>7</v>
      </c>
      <c r="BI66" s="119"/>
      <c r="BJ66" s="121">
        <v>16</v>
      </c>
      <c r="BK66" s="119"/>
      <c r="BL66" s="119">
        <v>60</v>
      </c>
      <c r="BM66" s="119"/>
      <c r="BN66" s="119">
        <v>3</v>
      </c>
      <c r="BO66" s="119"/>
      <c r="BP66" s="122"/>
      <c r="BQ66" s="126"/>
    </row>
    <row r="67" ht="31.5" customHeight="1" spans="1:69" x14ac:dyDescent="0.25">
      <c r="A67" s="115">
        <v>56</v>
      </c>
      <c r="B67" s="128">
        <v>3262</v>
      </c>
      <c r="C67" s="117" t="s">
        <v>194</v>
      </c>
      <c r="D67" s="131">
        <v>11</v>
      </c>
      <c r="E67" s="119">
        <f>IF(D67&gt;=8,"Y","N")</f>
      </c>
      <c r="F67" s="120">
        <v>8</v>
      </c>
      <c r="G67" s="119">
        <f>IF(F67&gt;=7,"Y","N")</f>
      </c>
      <c r="H67" s="121">
        <v>20</v>
      </c>
      <c r="I67" s="119">
        <f>IF(H67&gt;=18,"Y","N")</f>
      </c>
      <c r="J67" s="119">
        <v>40</v>
      </c>
      <c r="K67" s="119">
        <f>IF(J67&gt;=16,"Y","N")</f>
      </c>
      <c r="L67" s="119">
        <v>2</v>
      </c>
      <c r="M67" s="119">
        <f>IF(L67&gt;=2,"Y","N")</f>
      </c>
      <c r="N67" s="122">
        <f>=((D67+F67+H67)/3)*0.75 + J67*0.15 + L67*0.1</f>
      </c>
      <c r="O67" s="121"/>
      <c r="P67" s="120">
        <v>8</v>
      </c>
      <c r="Q67" s="119">
        <f>IF(P67&gt;=7,"Y","N")</f>
      </c>
      <c r="R67" s="121">
        <v>20</v>
      </c>
      <c r="S67" s="119">
        <f>IF(R67&gt;=18,"Y","N")</f>
      </c>
      <c r="T67" s="121">
        <v>40</v>
      </c>
      <c r="U67" s="119">
        <f>IF(T67&gt;=15,"Y","N")</f>
      </c>
      <c r="V67" s="121">
        <v>3</v>
      </c>
      <c r="W67" s="119">
        <f>IF(V67&gt;=2,"Y","N")</f>
      </c>
      <c r="X67" s="122"/>
      <c r="Y67" s="121">
        <f>((P67+R67+T67)/3)*0.85 + V67*0.15</f>
      </c>
      <c r="Z67" s="123">
        <v>0</v>
      </c>
      <c r="AA67" s="119">
        <f>IF(Z67&gt;=7,"Y","N")</f>
      </c>
      <c r="AB67" s="124">
        <v>0</v>
      </c>
      <c r="AC67" s="125">
        <f>IF(AB67&gt;=7,"Y","N")</f>
      </c>
      <c r="AD67" s="121">
        <v>18</v>
      </c>
      <c r="AE67" s="119">
        <f>IF(AD67&gt;=18,"Y","N")</f>
      </c>
      <c r="AF67" s="119">
        <v>2</v>
      </c>
      <c r="AG67" s="119">
        <f>IF(AF67&gt;=2,"Y","N")</f>
      </c>
      <c r="AH67" s="122">
        <v>2</v>
      </c>
      <c r="AI67" s="119">
        <f>IF(AH67&gt;2,"Y","N")</f>
      </c>
      <c r="AJ67" s="122"/>
      <c r="AK67" s="126"/>
      <c r="AL67" s="120">
        <v>7</v>
      </c>
      <c r="AM67" s="119">
        <f>IF(AL67&gt;=7,"Y","N")</f>
      </c>
      <c r="AN67" s="127">
        <v>0</v>
      </c>
      <c r="AO67" s="119">
        <f>IF(AN67&gt;=7,"Y","N")</f>
      </c>
      <c r="AP67" s="121">
        <v>18</v>
      </c>
      <c r="AQ67" s="119">
        <f>IF(AP67&gt;=16,"Y","N")</f>
      </c>
      <c r="AR67" s="119">
        <v>80</v>
      </c>
      <c r="AS67" s="119"/>
      <c r="AT67" s="119">
        <v>3</v>
      </c>
      <c r="AU67" s="119"/>
      <c r="AV67" s="122"/>
      <c r="AW67" s="126"/>
      <c r="AX67" s="120">
        <v>7</v>
      </c>
      <c r="AY67" s="119"/>
      <c r="AZ67" s="127">
        <v>0</v>
      </c>
      <c r="BA67" s="119"/>
      <c r="BB67" s="121">
        <v>19</v>
      </c>
      <c r="BC67" s="119"/>
      <c r="BD67" s="119">
        <v>2</v>
      </c>
      <c r="BE67" s="119"/>
      <c r="BF67" s="122"/>
      <c r="BG67" s="126"/>
      <c r="BH67" s="120">
        <v>7</v>
      </c>
      <c r="BI67" s="119"/>
      <c r="BJ67" s="121">
        <v>18</v>
      </c>
      <c r="BK67" s="119"/>
      <c r="BL67" s="119">
        <v>50</v>
      </c>
      <c r="BM67" s="119"/>
      <c r="BN67" s="119">
        <v>3</v>
      </c>
      <c r="BO67" s="119"/>
      <c r="BP67" s="122"/>
      <c r="BQ67" s="126"/>
    </row>
    <row r="68" ht="16.5" customHeight="1" spans="1:69" x14ac:dyDescent="0.25">
      <c r="A68" s="115">
        <v>57</v>
      </c>
      <c r="B68" s="128">
        <v>3263</v>
      </c>
      <c r="C68" s="117" t="s">
        <v>195</v>
      </c>
      <c r="D68" s="118">
        <v>19</v>
      </c>
      <c r="E68" s="119">
        <f>IF(D68&gt;=8,"Y","N")</f>
      </c>
      <c r="F68" s="120">
        <v>10</v>
      </c>
      <c r="G68" s="119">
        <f>IF(F68&gt;=7,"Y","N")</f>
      </c>
      <c r="H68" s="121">
        <v>20</v>
      </c>
      <c r="I68" s="119">
        <f>IF(H68&gt;=18,"Y","N")</f>
      </c>
      <c r="J68" s="119">
        <v>40</v>
      </c>
      <c r="K68" s="119">
        <f>IF(J68&gt;=16,"Y","N")</f>
      </c>
      <c r="L68" s="119">
        <v>3</v>
      </c>
      <c r="M68" s="119">
        <f>IF(L68&gt;=2,"Y","N")</f>
      </c>
      <c r="N68" s="122">
        <f>=((D68+F68+H68)/3)*0.75 + J68*0.15 + L68*0.1</f>
      </c>
      <c r="O68" s="121"/>
      <c r="P68" s="120">
        <v>10</v>
      </c>
      <c r="Q68" s="119">
        <f>IF(P68&gt;=7,"Y","N")</f>
      </c>
      <c r="R68" s="121">
        <v>20</v>
      </c>
      <c r="S68" s="119">
        <f>IF(R68&gt;=18,"Y","N")</f>
      </c>
      <c r="T68" s="121">
        <v>40</v>
      </c>
      <c r="U68" s="119">
        <f>IF(T68&gt;=15,"Y","N")</f>
      </c>
      <c r="V68" s="121">
        <v>3</v>
      </c>
      <c r="W68" s="119">
        <f>IF(V68&gt;=2,"Y","N")</f>
      </c>
      <c r="X68" s="122"/>
      <c r="Y68" s="121">
        <f>((P68+R68+T68)/3)*0.85 + V68*0.15</f>
      </c>
      <c r="Z68" s="123">
        <v>9.25</v>
      </c>
      <c r="AA68" s="119">
        <f>IF(Z68&gt;=7,"Y","N")</f>
      </c>
      <c r="AB68" s="124">
        <v>10</v>
      </c>
      <c r="AC68" s="125">
        <f>IF(AB68&gt;=7,"Y","N")</f>
      </c>
      <c r="AD68" s="121">
        <v>19</v>
      </c>
      <c r="AE68" s="119">
        <f>IF(AD68&gt;=18,"Y","N")</f>
      </c>
      <c r="AF68" s="119">
        <v>3</v>
      </c>
      <c r="AG68" s="119">
        <f>IF(AF68&gt;=2,"Y","N")</f>
      </c>
      <c r="AH68" s="122">
        <v>5</v>
      </c>
      <c r="AI68" s="119">
        <f>IF(AH68&gt;2,"Y","N")</f>
      </c>
      <c r="AJ68" s="122"/>
      <c r="AK68" s="126"/>
      <c r="AL68" s="120">
        <v>9.25</v>
      </c>
      <c r="AM68" s="119">
        <f>IF(AL68&gt;=7,"Y","N")</f>
      </c>
      <c r="AN68" s="120">
        <v>10</v>
      </c>
      <c r="AO68" s="119">
        <f>IF(AN68&gt;=7,"Y","N")</f>
      </c>
      <c r="AP68" s="121">
        <v>19</v>
      </c>
      <c r="AQ68" s="119">
        <f>IF(AP68&gt;=16,"Y","N")</f>
      </c>
      <c r="AR68" s="119">
        <v>75</v>
      </c>
      <c r="AS68" s="119"/>
      <c r="AT68" s="119">
        <v>3</v>
      </c>
      <c r="AU68" s="119"/>
      <c r="AV68" s="122"/>
      <c r="AW68" s="126"/>
      <c r="AX68" s="120">
        <v>9.25</v>
      </c>
      <c r="AY68" s="119"/>
      <c r="AZ68" s="120">
        <v>10</v>
      </c>
      <c r="BA68" s="119"/>
      <c r="BB68" s="121">
        <v>20</v>
      </c>
      <c r="BC68" s="119"/>
      <c r="BD68" s="119">
        <v>3</v>
      </c>
      <c r="BE68" s="119"/>
      <c r="BF68" s="122"/>
      <c r="BG68" s="126"/>
      <c r="BH68" s="120">
        <v>9.25</v>
      </c>
      <c r="BI68" s="119"/>
      <c r="BJ68" s="121">
        <v>19</v>
      </c>
      <c r="BK68" s="119"/>
      <c r="BL68" s="119">
        <v>60</v>
      </c>
      <c r="BM68" s="119"/>
      <c r="BN68" s="119">
        <v>3</v>
      </c>
      <c r="BO68" s="119"/>
      <c r="BP68" s="122"/>
      <c r="BQ68" s="126"/>
    </row>
    <row r="69" ht="31.5" customHeight="1" spans="1:69" x14ac:dyDescent="0.25">
      <c r="A69" s="115">
        <v>58</v>
      </c>
      <c r="B69" s="128">
        <v>3264</v>
      </c>
      <c r="C69" s="117" t="s">
        <v>196</v>
      </c>
      <c r="D69" s="118">
        <v>17</v>
      </c>
      <c r="E69" s="119">
        <f>IF(D69&gt;=8,"Y","N")</f>
      </c>
      <c r="F69" s="120">
        <v>13</v>
      </c>
      <c r="G69" s="119">
        <f>IF(F69&gt;=7,"Y","N")</f>
      </c>
      <c r="H69" s="121">
        <v>20</v>
      </c>
      <c r="I69" s="119">
        <f>IF(H69&gt;=18,"Y","N")</f>
      </c>
      <c r="J69" s="119">
        <v>40</v>
      </c>
      <c r="K69" s="119">
        <f>IF(J69&gt;=16,"Y","N")</f>
      </c>
      <c r="L69" s="119">
        <v>2</v>
      </c>
      <c r="M69" s="119">
        <f>IF(L69&gt;=2,"Y","N")</f>
      </c>
      <c r="N69" s="122">
        <f>=((D69+F69+H69)/3)*0.75 + J69*0.15 + L69*0.1</f>
      </c>
      <c r="O69" s="121"/>
      <c r="P69" s="120">
        <v>13</v>
      </c>
      <c r="Q69" s="119">
        <f>IF(P69&gt;=7,"Y","N")</f>
      </c>
      <c r="R69" s="121">
        <v>20</v>
      </c>
      <c r="S69" s="119">
        <f>IF(R69&gt;=18,"Y","N")</f>
      </c>
      <c r="T69" s="121">
        <v>40</v>
      </c>
      <c r="U69" s="119">
        <f>IF(T69&gt;=15,"Y","N")</f>
      </c>
      <c r="V69" s="121">
        <v>3</v>
      </c>
      <c r="W69" s="119">
        <f>IF(V69&gt;=2,"Y","N")</f>
      </c>
      <c r="X69" s="122"/>
      <c r="Y69" s="121">
        <f>((P69+R69+T69)/3)*0.85 + V69*0.15</f>
      </c>
      <c r="Z69" s="123">
        <v>7.5</v>
      </c>
      <c r="AA69" s="119">
        <f>IF(Z69&gt;=7,"Y","N")</f>
      </c>
      <c r="AB69" s="124">
        <v>0</v>
      </c>
      <c r="AC69" s="125">
        <f>IF(AB69&gt;=7,"Y","N")</f>
      </c>
      <c r="AD69" s="121">
        <v>18</v>
      </c>
      <c r="AE69" s="119">
        <f>IF(AD69&gt;=18,"Y","N")</f>
      </c>
      <c r="AF69" s="119">
        <v>3</v>
      </c>
      <c r="AG69" s="119">
        <f>IF(AF69&gt;=2,"Y","N")</f>
      </c>
      <c r="AH69" s="122">
        <v>5</v>
      </c>
      <c r="AI69" s="119">
        <f>IF(AH69&gt;2,"Y","N")</f>
      </c>
      <c r="AJ69" s="122"/>
      <c r="AK69" s="126"/>
      <c r="AL69" s="120">
        <v>0</v>
      </c>
      <c r="AM69" s="119">
        <f>IF(AL69&gt;=7,"Y","N")</f>
      </c>
      <c r="AN69" s="120">
        <v>0</v>
      </c>
      <c r="AO69" s="119">
        <f>IF(AN69&gt;=7,"Y","N")</f>
      </c>
      <c r="AP69" s="121">
        <v>18</v>
      </c>
      <c r="AQ69" s="119">
        <f>IF(AP69&gt;=16,"Y","N")</f>
      </c>
      <c r="AR69" s="119">
        <v>75</v>
      </c>
      <c r="AS69" s="119"/>
      <c r="AT69" s="119">
        <v>3</v>
      </c>
      <c r="AU69" s="119"/>
      <c r="AV69" s="122"/>
      <c r="AW69" s="126"/>
      <c r="AX69" s="120">
        <v>0</v>
      </c>
      <c r="AY69" s="119"/>
      <c r="AZ69" s="120">
        <v>0</v>
      </c>
      <c r="BA69" s="119"/>
      <c r="BB69" s="121">
        <v>18</v>
      </c>
      <c r="BC69" s="119"/>
      <c r="BD69" s="119">
        <v>3</v>
      </c>
      <c r="BE69" s="119"/>
      <c r="BF69" s="122"/>
      <c r="BG69" s="126"/>
      <c r="BH69" s="120">
        <v>0</v>
      </c>
      <c r="BI69" s="119"/>
      <c r="BJ69" s="121">
        <v>18</v>
      </c>
      <c r="BK69" s="119"/>
      <c r="BL69" s="119">
        <v>60</v>
      </c>
      <c r="BM69" s="119"/>
      <c r="BN69" s="119">
        <v>3</v>
      </c>
      <c r="BO69" s="119"/>
      <c r="BP69" s="122"/>
      <c r="BQ69" s="126"/>
    </row>
    <row r="70" ht="31.5" customHeight="1" spans="1:69" x14ac:dyDescent="0.25">
      <c r="A70" s="115">
        <v>59</v>
      </c>
      <c r="B70" s="128">
        <v>3265</v>
      </c>
      <c r="C70" s="117" t="s">
        <v>197</v>
      </c>
      <c r="D70" s="118">
        <v>17</v>
      </c>
      <c r="E70" s="119">
        <f>IF(D70&gt;=8,"Y","N")</f>
      </c>
      <c r="F70" s="120">
        <v>10.5</v>
      </c>
      <c r="G70" s="119">
        <f>IF(F70&gt;=7,"Y","N")</f>
      </c>
      <c r="H70" s="121">
        <v>20</v>
      </c>
      <c r="I70" s="119">
        <f>IF(H70&gt;=18,"Y","N")</f>
      </c>
      <c r="J70" s="119">
        <v>40</v>
      </c>
      <c r="K70" s="119">
        <f>IF(J70&gt;=16,"Y","N")</f>
      </c>
      <c r="L70" s="119">
        <v>2</v>
      </c>
      <c r="M70" s="119">
        <f>IF(L70&gt;=2,"Y","N")</f>
      </c>
      <c r="N70" s="122">
        <f>=((D70+F70+H70)/3)*0.75 + J70*0.15 + L70*0.1</f>
      </c>
      <c r="O70" s="121"/>
      <c r="P70" s="120">
        <v>10.5</v>
      </c>
      <c r="Q70" s="119">
        <f>IF(P70&gt;=7,"Y","N")</f>
      </c>
      <c r="R70" s="121">
        <v>20</v>
      </c>
      <c r="S70" s="119">
        <f>IF(R70&gt;=18,"Y","N")</f>
      </c>
      <c r="T70" s="121">
        <v>40</v>
      </c>
      <c r="U70" s="119">
        <f>IF(T70&gt;=15,"Y","N")</f>
      </c>
      <c r="V70" s="121">
        <v>3</v>
      </c>
      <c r="W70" s="119">
        <f>IF(V70&gt;=2,"Y","N")</f>
      </c>
      <c r="X70" s="122"/>
      <c r="Y70" s="121">
        <f>((P70+R70+T70)/3)*0.85 + V70*0.15</f>
      </c>
      <c r="Z70" s="123">
        <v>5.25</v>
      </c>
      <c r="AA70" s="119">
        <f>IF(Z70&gt;=7,"Y","N")</f>
      </c>
      <c r="AB70" s="124">
        <v>10.5</v>
      </c>
      <c r="AC70" s="125">
        <f>IF(AB70&gt;=7,"Y","N")</f>
      </c>
      <c r="AD70" s="121">
        <v>18</v>
      </c>
      <c r="AE70" s="119">
        <f>IF(AD70&gt;=18,"Y","N")</f>
      </c>
      <c r="AF70" s="119">
        <v>2</v>
      </c>
      <c r="AG70" s="119">
        <f>IF(AF70&gt;=2,"Y","N")</f>
      </c>
      <c r="AH70" s="122">
        <v>2</v>
      </c>
      <c r="AI70" s="119">
        <f>IF(AH70&gt;2,"Y","N")</f>
      </c>
      <c r="AJ70" s="122"/>
      <c r="AK70" s="126"/>
      <c r="AL70" s="120">
        <v>9</v>
      </c>
      <c r="AM70" s="119">
        <f>IF(AL70&gt;=7,"Y","N")</f>
      </c>
      <c r="AN70" s="120">
        <v>10.5</v>
      </c>
      <c r="AO70" s="119">
        <f>IF(AN70&gt;=7,"Y","N")</f>
      </c>
      <c r="AP70" s="121">
        <v>18</v>
      </c>
      <c r="AQ70" s="119">
        <f>IF(AP70&gt;=16,"Y","N")</f>
      </c>
      <c r="AR70" s="119">
        <v>75</v>
      </c>
      <c r="AS70" s="119"/>
      <c r="AT70" s="119">
        <v>3</v>
      </c>
      <c r="AU70" s="119"/>
      <c r="AV70" s="122"/>
      <c r="AW70" s="126"/>
      <c r="AX70" s="120">
        <v>9</v>
      </c>
      <c r="AY70" s="119"/>
      <c r="AZ70" s="120">
        <v>10.5</v>
      </c>
      <c r="BA70" s="119"/>
      <c r="BB70" s="121">
        <v>19</v>
      </c>
      <c r="BC70" s="119"/>
      <c r="BD70" s="119">
        <v>2</v>
      </c>
      <c r="BE70" s="119"/>
      <c r="BF70" s="122"/>
      <c r="BG70" s="126"/>
      <c r="BH70" s="120">
        <v>9</v>
      </c>
      <c r="BI70" s="119"/>
      <c r="BJ70" s="121">
        <v>18</v>
      </c>
      <c r="BK70" s="119"/>
      <c r="BL70" s="119">
        <v>60</v>
      </c>
      <c r="BM70" s="119"/>
      <c r="BN70" s="119">
        <v>3</v>
      </c>
      <c r="BO70" s="119"/>
      <c r="BP70" s="122"/>
      <c r="BQ70" s="126"/>
    </row>
    <row r="71" ht="31.5" customHeight="1" spans="1:69" x14ac:dyDescent="0.25">
      <c r="A71" s="115">
        <v>60</v>
      </c>
      <c r="B71" s="128">
        <v>3266</v>
      </c>
      <c r="C71" s="117" t="s">
        <v>198</v>
      </c>
      <c r="D71" s="132">
        <v>16</v>
      </c>
      <c r="E71" s="119">
        <f>IF(D71&gt;=8,"Y","N")</f>
      </c>
      <c r="F71" s="120">
        <v>13</v>
      </c>
      <c r="G71" s="119">
        <f>IF(F71&gt;=7,"Y","N")</f>
      </c>
      <c r="H71" s="121">
        <v>20</v>
      </c>
      <c r="I71" s="119">
        <f>IF(H71&gt;=18,"Y","N")</f>
      </c>
      <c r="J71" s="119">
        <v>40</v>
      </c>
      <c r="K71" s="119">
        <f>IF(J71&gt;=16,"Y","N")</f>
      </c>
      <c r="L71" s="119">
        <v>3</v>
      </c>
      <c r="M71" s="119">
        <f>IF(L71&gt;=2,"Y","N")</f>
      </c>
      <c r="N71" s="122">
        <f>=((D71+F71+H71)/3)*0.75 + J71*0.15 + L71*0.1</f>
      </c>
      <c r="O71" s="121"/>
      <c r="P71" s="120">
        <v>13</v>
      </c>
      <c r="Q71" s="119">
        <f>IF(P71&gt;=7,"Y","N")</f>
      </c>
      <c r="R71" s="121">
        <v>20</v>
      </c>
      <c r="S71" s="119">
        <f>IF(R71&gt;=18,"Y","N")</f>
      </c>
      <c r="T71" s="121">
        <v>40</v>
      </c>
      <c r="U71" s="119">
        <f>IF(T71&gt;=15,"Y","N")</f>
      </c>
      <c r="V71" s="121">
        <v>3</v>
      </c>
      <c r="W71" s="119">
        <f>IF(V71&gt;=2,"Y","N")</f>
      </c>
      <c r="X71" s="122"/>
      <c r="Y71" s="121">
        <f>((P71+R71+T71)/3)*0.85 + V71*0.15</f>
      </c>
      <c r="Z71" s="123">
        <v>3.75</v>
      </c>
      <c r="AA71" s="119">
        <f>IF(Z71&gt;=7,"Y","N")</f>
      </c>
      <c r="AB71" s="124">
        <v>13</v>
      </c>
      <c r="AC71" s="125">
        <f>IF(AB71&gt;=7,"Y","N")</f>
      </c>
      <c r="AD71" s="121">
        <v>18</v>
      </c>
      <c r="AE71" s="119">
        <f>IF(AD71&gt;=18,"Y","N")</f>
      </c>
      <c r="AF71" s="119">
        <v>3</v>
      </c>
      <c r="AG71" s="119">
        <f>IF(AF71&gt;=2,"Y","N")</f>
      </c>
      <c r="AH71" s="122">
        <v>2</v>
      </c>
      <c r="AI71" s="119">
        <f>IF(AH71&gt;2,"Y","N")</f>
      </c>
      <c r="AJ71" s="122"/>
      <c r="AK71" s="126"/>
      <c r="AL71" s="120">
        <v>11.25</v>
      </c>
      <c r="AM71" s="119">
        <f>IF(AL71&gt;=7,"Y","N")</f>
      </c>
      <c r="AN71" s="120">
        <v>13</v>
      </c>
      <c r="AO71" s="119">
        <f>IF(AN71&gt;=7,"Y","N")</f>
      </c>
      <c r="AP71" s="121">
        <v>18</v>
      </c>
      <c r="AQ71" s="119">
        <f>IF(AP71&gt;=16,"Y","N")</f>
      </c>
      <c r="AR71" s="119">
        <v>80</v>
      </c>
      <c r="AS71" s="119"/>
      <c r="AT71" s="119">
        <v>3</v>
      </c>
      <c r="AU71" s="119"/>
      <c r="AV71" s="122"/>
      <c r="AW71" s="126"/>
      <c r="AX71" s="120">
        <v>11.25</v>
      </c>
      <c r="AY71" s="119"/>
      <c r="AZ71" s="120">
        <v>13</v>
      </c>
      <c r="BA71" s="119"/>
      <c r="BB71" s="121">
        <v>18</v>
      </c>
      <c r="BC71" s="119"/>
      <c r="BD71" s="119">
        <v>3</v>
      </c>
      <c r="BE71" s="119"/>
      <c r="BF71" s="122"/>
      <c r="BG71" s="126"/>
      <c r="BH71" s="120">
        <v>11.25</v>
      </c>
      <c r="BI71" s="119"/>
      <c r="BJ71" s="121">
        <v>18</v>
      </c>
      <c r="BK71" s="119"/>
      <c r="BL71" s="119">
        <v>60</v>
      </c>
      <c r="BM71" s="119"/>
      <c r="BN71" s="119">
        <v>3</v>
      </c>
      <c r="BO71" s="119"/>
      <c r="BP71" s="122"/>
      <c r="BQ71" s="126"/>
    </row>
    <row r="72" ht="31.5" customHeight="1" spans="1:69" x14ac:dyDescent="0.25">
      <c r="A72" s="115">
        <v>61</v>
      </c>
      <c r="B72" s="128">
        <v>3267</v>
      </c>
      <c r="C72" s="117" t="s">
        <v>199</v>
      </c>
      <c r="D72" s="132">
        <v>14</v>
      </c>
      <c r="E72" s="119">
        <f>IF(D72&gt;=8,"Y","N")</f>
      </c>
      <c r="F72" s="120">
        <v>6.5</v>
      </c>
      <c r="G72" s="119">
        <f>IF(F72&gt;=7,"Y","N")</f>
      </c>
      <c r="H72" s="121">
        <v>20</v>
      </c>
      <c r="I72" s="119">
        <f>IF(H72&gt;=18,"Y","N")</f>
      </c>
      <c r="J72" s="119">
        <v>35</v>
      </c>
      <c r="K72" s="119">
        <f>IF(J72&gt;=16,"Y","N")</f>
      </c>
      <c r="L72" s="119">
        <v>2</v>
      </c>
      <c r="M72" s="119">
        <f>IF(L72&gt;=2,"Y","N")</f>
      </c>
      <c r="N72" s="122">
        <f>=((D72+F72+H72)/3)*0.75 + J72*0.15 + L72*0.1</f>
      </c>
      <c r="O72" s="121"/>
      <c r="P72" s="120">
        <v>6.5</v>
      </c>
      <c r="Q72" s="119">
        <f>IF(P72&gt;=7,"Y","N")</f>
      </c>
      <c r="R72" s="121">
        <v>20</v>
      </c>
      <c r="S72" s="119">
        <f>IF(R72&gt;=18,"Y","N")</f>
      </c>
      <c r="T72" s="121">
        <v>40</v>
      </c>
      <c r="U72" s="119">
        <f>IF(T72&gt;=15,"Y","N")</f>
      </c>
      <c r="V72" s="121">
        <v>3</v>
      </c>
      <c r="W72" s="119">
        <f>IF(V72&gt;=2,"Y","N")</f>
      </c>
      <c r="X72" s="122"/>
      <c r="Y72" s="121">
        <f>((P72+R72+T72)/3)*0.85 + V72*0.15</f>
      </c>
      <c r="Z72" s="123">
        <v>7</v>
      </c>
      <c r="AA72" s="119">
        <f>IF(Z72&gt;=7,"Y","N")</f>
      </c>
      <c r="AB72" s="124">
        <v>0</v>
      </c>
      <c r="AC72" s="125">
        <f>IF(AB72&gt;=7,"Y","N")</f>
      </c>
      <c r="AD72" s="121">
        <v>18</v>
      </c>
      <c r="AE72" s="119">
        <f>IF(AD72&gt;=18,"Y","N")</f>
      </c>
      <c r="AF72" s="119">
        <v>3</v>
      </c>
      <c r="AG72" s="119">
        <f>IF(AF72&gt;=2,"Y","N")</f>
      </c>
      <c r="AH72" s="122">
        <v>2</v>
      </c>
      <c r="AI72" s="119">
        <f>IF(AH72&gt;2,"Y","N")</f>
      </c>
      <c r="AJ72" s="122"/>
      <c r="AK72" s="126"/>
      <c r="AL72" s="120">
        <v>8.5</v>
      </c>
      <c r="AM72" s="119">
        <f>IF(AL72&gt;=7,"Y","N")</f>
      </c>
      <c r="AN72" s="127">
        <v>0</v>
      </c>
      <c r="AO72" s="119">
        <f>IF(AN72&gt;=7,"Y","N")</f>
      </c>
      <c r="AP72" s="121">
        <v>18</v>
      </c>
      <c r="AQ72" s="119">
        <f>IF(AP72&gt;=16,"Y","N")</f>
      </c>
      <c r="AR72" s="119">
        <v>75</v>
      </c>
      <c r="AS72" s="119"/>
      <c r="AT72" s="119">
        <v>3</v>
      </c>
      <c r="AU72" s="119"/>
      <c r="AV72" s="122"/>
      <c r="AW72" s="126"/>
      <c r="AX72" s="120">
        <v>8.5</v>
      </c>
      <c r="AY72" s="119"/>
      <c r="AZ72" s="127">
        <v>0</v>
      </c>
      <c r="BA72" s="119"/>
      <c r="BB72" s="121">
        <v>20</v>
      </c>
      <c r="BC72" s="119"/>
      <c r="BD72" s="119">
        <v>3</v>
      </c>
      <c r="BE72" s="119"/>
      <c r="BF72" s="122"/>
      <c r="BG72" s="126"/>
      <c r="BH72" s="120">
        <v>8.5</v>
      </c>
      <c r="BI72" s="119"/>
      <c r="BJ72" s="121">
        <v>18</v>
      </c>
      <c r="BK72" s="119"/>
      <c r="BL72" s="119">
        <v>50</v>
      </c>
      <c r="BM72" s="119"/>
      <c r="BN72" s="119">
        <v>3</v>
      </c>
      <c r="BO72" s="119"/>
      <c r="BP72" s="122"/>
      <c r="BQ72" s="126"/>
    </row>
    <row r="73" ht="15.75" customHeight="1" spans="1:69" x14ac:dyDescent="0.25">
      <c r="A73" s="115">
        <v>62</v>
      </c>
      <c r="B73" s="128">
        <v>3268</v>
      </c>
      <c r="C73" s="117" t="s">
        <v>200</v>
      </c>
      <c r="D73" s="132">
        <v>17</v>
      </c>
      <c r="E73" s="119">
        <f>IF(D73&gt;=8,"Y","N")</f>
      </c>
      <c r="F73" s="120">
        <v>13.5</v>
      </c>
      <c r="G73" s="119">
        <f>IF(F73&gt;=7,"Y","N")</f>
      </c>
      <c r="H73" s="121">
        <v>20</v>
      </c>
      <c r="I73" s="119">
        <f>IF(H73&gt;=18,"Y","N")</f>
      </c>
      <c r="J73" s="119">
        <v>35</v>
      </c>
      <c r="K73" s="119">
        <f>IF(J73&gt;=16,"Y","N")</f>
      </c>
      <c r="L73" s="119">
        <v>2</v>
      </c>
      <c r="M73" s="119">
        <f>IF(L73&gt;=2,"Y","N")</f>
      </c>
      <c r="N73" s="122">
        <f>=((D73+F73+H73)/3)*0.75 + J73*0.15 + L73*0.1</f>
      </c>
      <c r="O73" s="121"/>
      <c r="P73" s="120">
        <v>13.5</v>
      </c>
      <c r="Q73" s="119">
        <f>IF(P73&gt;=7,"Y","N")</f>
      </c>
      <c r="R73" s="121">
        <v>20</v>
      </c>
      <c r="S73" s="119">
        <f>IF(R73&gt;=18,"Y","N")</f>
      </c>
      <c r="T73" s="121">
        <v>40</v>
      </c>
      <c r="U73" s="119">
        <f>IF(T73&gt;=15,"Y","N")</f>
      </c>
      <c r="V73" s="121">
        <v>3</v>
      </c>
      <c r="W73" s="119">
        <f>IF(V73&gt;=2,"Y","N")</f>
      </c>
      <c r="X73" s="122"/>
      <c r="Y73" s="121">
        <f>((P73+R73+T73)/3)*0.85 + V73*0.15</f>
      </c>
      <c r="Z73" s="123">
        <v>5</v>
      </c>
      <c r="AA73" s="119">
        <f>IF(Z73&gt;=7,"Y","N")</f>
      </c>
      <c r="AB73" s="124">
        <v>0</v>
      </c>
      <c r="AC73" s="125">
        <f>IF(AB73&gt;=7,"Y","N")</f>
      </c>
      <c r="AD73" s="121">
        <v>16</v>
      </c>
      <c r="AE73" s="119">
        <f>IF(AD73&gt;=18,"Y","N")</f>
      </c>
      <c r="AF73" s="119">
        <v>2</v>
      </c>
      <c r="AG73" s="119">
        <f>IF(AF73&gt;=2,"Y","N")</f>
      </c>
      <c r="AH73" s="122">
        <v>2</v>
      </c>
      <c r="AI73" s="119">
        <f>IF(AH73&gt;2,"Y","N")</f>
      </c>
      <c r="AJ73" s="122"/>
      <c r="AK73" s="126"/>
      <c r="AL73" s="120">
        <v>9.75</v>
      </c>
      <c r="AM73" s="119">
        <f>IF(AL73&gt;=7,"Y","N")</f>
      </c>
      <c r="AN73" s="127">
        <v>0</v>
      </c>
      <c r="AO73" s="119">
        <f>IF(AN73&gt;=7,"Y","N")</f>
      </c>
      <c r="AP73" s="121">
        <v>16</v>
      </c>
      <c r="AQ73" s="119">
        <f>IF(AP73&gt;=16,"Y","N")</f>
      </c>
      <c r="AR73" s="119">
        <v>80</v>
      </c>
      <c r="AS73" s="119"/>
      <c r="AT73" s="119">
        <v>2</v>
      </c>
      <c r="AU73" s="119"/>
      <c r="AV73" s="122"/>
      <c r="AW73" s="126"/>
      <c r="AX73" s="120">
        <v>9.75</v>
      </c>
      <c r="AY73" s="119"/>
      <c r="AZ73" s="127">
        <v>0</v>
      </c>
      <c r="BA73" s="119"/>
      <c r="BB73" s="121">
        <v>18</v>
      </c>
      <c r="BC73" s="119"/>
      <c r="BD73" s="119">
        <v>2</v>
      </c>
      <c r="BE73" s="119"/>
      <c r="BF73" s="122"/>
      <c r="BG73" s="126"/>
      <c r="BH73" s="120">
        <v>9.75</v>
      </c>
      <c r="BI73" s="119"/>
      <c r="BJ73" s="121">
        <v>16</v>
      </c>
      <c r="BK73" s="119"/>
      <c r="BL73" s="119">
        <v>60</v>
      </c>
      <c r="BM73" s="119"/>
      <c r="BN73" s="119">
        <v>2</v>
      </c>
      <c r="BO73" s="119"/>
      <c r="BP73" s="122"/>
      <c r="BQ73" s="126"/>
    </row>
    <row r="74" ht="16.5" customHeight="1" spans="1:69" x14ac:dyDescent="0.25">
      <c r="A74" s="115">
        <v>63</v>
      </c>
      <c r="B74" s="128">
        <v>3269</v>
      </c>
      <c r="C74" s="117" t="s">
        <v>201</v>
      </c>
      <c r="D74" s="132">
        <v>13</v>
      </c>
      <c r="E74" s="119">
        <f>IF(D74&gt;=8,"Y","N")</f>
      </c>
      <c r="F74" s="120">
        <v>10</v>
      </c>
      <c r="G74" s="119">
        <f>IF(F74&gt;=7,"Y","N")</f>
      </c>
      <c r="H74" s="121">
        <v>20</v>
      </c>
      <c r="I74" s="119">
        <f>IF(H74&gt;=18,"Y","N")</f>
      </c>
      <c r="J74" s="119">
        <v>35</v>
      </c>
      <c r="K74" s="119">
        <f>IF(J74&gt;=16,"Y","N")</f>
      </c>
      <c r="L74" s="119">
        <v>2</v>
      </c>
      <c r="M74" s="119">
        <f>IF(L74&gt;=2,"Y","N")</f>
      </c>
      <c r="N74" s="122">
        <f>=((D74+F74+H74)/3)*0.75 + J74*0.15 + L74*0.1</f>
      </c>
      <c r="O74" s="121"/>
      <c r="P74" s="120">
        <v>10</v>
      </c>
      <c r="Q74" s="119">
        <f>IF(P74&gt;=7,"Y","N")</f>
      </c>
      <c r="R74" s="121">
        <v>20</v>
      </c>
      <c r="S74" s="119">
        <f>IF(R74&gt;=18,"Y","N")</f>
      </c>
      <c r="T74" s="121">
        <v>40</v>
      </c>
      <c r="U74" s="119">
        <f>IF(T74&gt;=15,"Y","N")</f>
      </c>
      <c r="V74" s="121">
        <v>3</v>
      </c>
      <c r="W74" s="119">
        <f>IF(V74&gt;=2,"Y","N")</f>
      </c>
      <c r="X74" s="122"/>
      <c r="Y74" s="121">
        <f>((P74+R74+T74)/3)*0.85 + V74*0.15</f>
      </c>
      <c r="Z74" s="123">
        <v>6</v>
      </c>
      <c r="AA74" s="119">
        <f>IF(Z74&gt;=7,"Y","N")</f>
      </c>
      <c r="AB74" s="124">
        <v>9.5</v>
      </c>
      <c r="AC74" s="125">
        <f>IF(AB74&gt;=7,"Y","N")</f>
      </c>
      <c r="AD74" s="121">
        <v>17</v>
      </c>
      <c r="AE74" s="119">
        <f>IF(AD74&gt;=18,"Y","N")</f>
      </c>
      <c r="AF74" s="119">
        <v>3</v>
      </c>
      <c r="AG74" s="119">
        <f>IF(AF74&gt;=2,"Y","N")</f>
      </c>
      <c r="AH74" s="122">
        <v>2</v>
      </c>
      <c r="AI74" s="119">
        <f>IF(AH74&gt;2,"Y","N")</f>
      </c>
      <c r="AJ74" s="122"/>
      <c r="AK74" s="126"/>
      <c r="AL74" s="120">
        <v>10.5</v>
      </c>
      <c r="AM74" s="119">
        <f>IF(AL74&gt;=7,"Y","N")</f>
      </c>
      <c r="AN74" s="120">
        <v>9.5</v>
      </c>
      <c r="AO74" s="119">
        <f>IF(AN74&gt;=7,"Y","N")</f>
      </c>
      <c r="AP74" s="121">
        <v>17</v>
      </c>
      <c r="AQ74" s="119">
        <f>IF(AP74&gt;=16,"Y","N")</f>
      </c>
      <c r="AR74" s="119">
        <v>65</v>
      </c>
      <c r="AS74" s="119"/>
      <c r="AT74" s="119">
        <v>3</v>
      </c>
      <c r="AU74" s="119"/>
      <c r="AV74" s="122"/>
      <c r="AW74" s="126"/>
      <c r="AX74" s="120">
        <v>10.5</v>
      </c>
      <c r="AY74" s="119"/>
      <c r="AZ74" s="120">
        <v>9.5</v>
      </c>
      <c r="BA74" s="119"/>
      <c r="BB74" s="121">
        <v>19</v>
      </c>
      <c r="BC74" s="119"/>
      <c r="BD74" s="119">
        <v>3</v>
      </c>
      <c r="BE74" s="119"/>
      <c r="BF74" s="122"/>
      <c r="BG74" s="126"/>
      <c r="BH74" s="120">
        <v>10.5</v>
      </c>
      <c r="BI74" s="119"/>
      <c r="BJ74" s="121">
        <v>17</v>
      </c>
      <c r="BK74" s="119"/>
      <c r="BL74" s="119">
        <v>60</v>
      </c>
      <c r="BM74" s="119"/>
      <c r="BN74" s="119">
        <v>3</v>
      </c>
      <c r="BO74" s="119"/>
      <c r="BP74" s="122"/>
      <c r="BQ74" s="126"/>
    </row>
    <row r="75" ht="17.25" customHeight="1" spans="1:69" x14ac:dyDescent="0.25">
      <c r="A75" s="115">
        <v>64</v>
      </c>
      <c r="B75" s="128">
        <v>3270</v>
      </c>
      <c r="C75" s="117" t="s">
        <v>202</v>
      </c>
      <c r="D75" s="133">
        <v>13</v>
      </c>
      <c r="E75" s="119">
        <f>IF(D75&gt;=8,"Y","N")</f>
      </c>
      <c r="F75" s="120">
        <v>6</v>
      </c>
      <c r="G75" s="119">
        <f>IF(F75&gt;=7,"Y","N")</f>
      </c>
      <c r="H75" s="121">
        <v>20</v>
      </c>
      <c r="I75" s="119">
        <f>IF(H75&gt;=18,"Y","N")</f>
      </c>
      <c r="J75" s="119">
        <v>35</v>
      </c>
      <c r="K75" s="119">
        <f>IF(J75&gt;=16,"Y","N")</f>
      </c>
      <c r="L75" s="119">
        <v>2</v>
      </c>
      <c r="M75" s="119">
        <f>IF(L75&gt;=2,"Y","N")</f>
      </c>
      <c r="N75" s="122">
        <f>=((D75+F75+H75)/3)*0.75 + J75*0.15 + L75*0.1</f>
      </c>
      <c r="O75" s="121"/>
      <c r="P75" s="120">
        <v>6</v>
      </c>
      <c r="Q75" s="119">
        <f>IF(P75&gt;=7,"Y","N")</f>
      </c>
      <c r="R75" s="121">
        <v>20</v>
      </c>
      <c r="S75" s="119">
        <f>IF(R75&gt;=18,"Y","N")</f>
      </c>
      <c r="T75" s="121">
        <v>40</v>
      </c>
      <c r="U75" s="119">
        <f>IF(T75&gt;=15,"Y","N")</f>
      </c>
      <c r="V75" s="121">
        <v>3</v>
      </c>
      <c r="W75" s="119">
        <f>IF(V75&gt;=2,"Y","N")</f>
      </c>
      <c r="X75" s="122"/>
      <c r="Y75" s="121">
        <f>((P75+R75+T75)/3)*0.85 + V75*0.15</f>
      </c>
      <c r="Z75" s="123">
        <v>12</v>
      </c>
      <c r="AA75" s="119">
        <f>IF(Z75&gt;=7,"Y","N")</f>
      </c>
      <c r="AB75" s="124">
        <v>11</v>
      </c>
      <c r="AC75" s="125">
        <f>IF(AB75&gt;=7,"Y","N")</f>
      </c>
      <c r="AD75" s="121">
        <v>16</v>
      </c>
      <c r="AE75" s="119">
        <f>IF(AD75&gt;=18,"Y","N")</f>
      </c>
      <c r="AF75" s="119">
        <v>2</v>
      </c>
      <c r="AG75" s="119">
        <f>IF(AF75&gt;=2,"Y","N")</f>
      </c>
      <c r="AH75" s="122">
        <v>2</v>
      </c>
      <c r="AI75" s="119">
        <f>IF(AH75&gt;2,"Y","N")</f>
      </c>
      <c r="AJ75" s="122"/>
      <c r="AK75" s="126"/>
      <c r="AL75" s="120">
        <v>12.75</v>
      </c>
      <c r="AM75" s="119">
        <f>IF(AL75&gt;=7,"Y","N")</f>
      </c>
      <c r="AN75" s="120">
        <v>11</v>
      </c>
      <c r="AO75" s="119">
        <f>IF(AN75&gt;=7,"Y","N")</f>
      </c>
      <c r="AP75" s="121">
        <v>16</v>
      </c>
      <c r="AQ75" s="119">
        <f>IF(AP75&gt;=16,"Y","N")</f>
      </c>
      <c r="AR75" s="119">
        <v>75</v>
      </c>
      <c r="AS75" s="119"/>
      <c r="AT75" s="119">
        <v>2</v>
      </c>
      <c r="AU75" s="119"/>
      <c r="AV75" s="122"/>
      <c r="AW75" s="126"/>
      <c r="AX75" s="120">
        <v>12.75</v>
      </c>
      <c r="AY75" s="119"/>
      <c r="AZ75" s="120">
        <v>11</v>
      </c>
      <c r="BA75" s="119"/>
      <c r="BB75" s="121">
        <v>19</v>
      </c>
      <c r="BC75" s="119"/>
      <c r="BD75" s="119">
        <v>2</v>
      </c>
      <c r="BE75" s="119"/>
      <c r="BF75" s="122"/>
      <c r="BG75" s="126"/>
      <c r="BH75" s="120">
        <v>12.75</v>
      </c>
      <c r="BI75" s="119"/>
      <c r="BJ75" s="121">
        <v>16</v>
      </c>
      <c r="BK75" s="119"/>
      <c r="BL75" s="119">
        <v>60</v>
      </c>
      <c r="BM75" s="119"/>
      <c r="BN75" s="119">
        <v>2</v>
      </c>
      <c r="BO75" s="119"/>
      <c r="BP75" s="122"/>
      <c r="BQ75" s="126"/>
    </row>
    <row r="76" ht="15.75" customHeight="1" spans="1:69" x14ac:dyDescent="0.25">
      <c r="A76" s="115">
        <v>65</v>
      </c>
      <c r="B76" s="116">
        <v>3271</v>
      </c>
      <c r="C76" s="117" t="s">
        <v>203</v>
      </c>
      <c r="D76" s="129">
        <v>15</v>
      </c>
      <c r="E76" s="119">
        <f>IF(D76&gt;=8,"Y","N")</f>
      </c>
      <c r="F76" s="120">
        <v>0.5</v>
      </c>
      <c r="G76" s="119">
        <f>IF(F76&gt;=7,"Y","N")</f>
      </c>
      <c r="H76" s="121">
        <v>20</v>
      </c>
      <c r="I76" s="119">
        <f>IF(H76&gt;=18,"Y","N")</f>
      </c>
      <c r="J76" s="119">
        <v>30</v>
      </c>
      <c r="K76" s="119">
        <f>IF(J76&gt;=16,"Y","N")</f>
      </c>
      <c r="L76" s="119">
        <v>3</v>
      </c>
      <c r="M76" s="119">
        <f>IF(L76&gt;=2,"Y","N")</f>
      </c>
      <c r="N76" s="122">
        <f>=((D76+F76+H76)/3)*0.75 + J76*0.15 + L76*0.1</f>
      </c>
      <c r="O76" s="121"/>
      <c r="P76" s="120">
        <v>0.5</v>
      </c>
      <c r="Q76" s="119">
        <f>IF(P76&gt;=7,"Y","N")</f>
      </c>
      <c r="R76" s="121">
        <v>20</v>
      </c>
      <c r="S76" s="119">
        <f>IF(R76&gt;=18,"Y","N")</f>
      </c>
      <c r="T76" s="121">
        <v>40</v>
      </c>
      <c r="U76" s="119">
        <f>IF(T76&gt;=15,"Y","N")</f>
      </c>
      <c r="V76" s="121">
        <v>3</v>
      </c>
      <c r="W76" s="119">
        <f>IF(V76&gt;=2,"Y","N")</f>
      </c>
      <c r="X76" s="122"/>
      <c r="Y76" s="121">
        <f>((P76+R76+T76)/3)*0.85 + V76*0.15</f>
      </c>
      <c r="Z76" s="123">
        <v>12.5</v>
      </c>
      <c r="AA76" s="119">
        <f>IF(Z76&gt;=7,"Y","N")</f>
      </c>
      <c r="AB76" s="124">
        <v>11</v>
      </c>
      <c r="AC76" s="125">
        <f>IF(AB76&gt;=7,"Y","N")</f>
      </c>
      <c r="AD76" s="121">
        <v>14</v>
      </c>
      <c r="AE76" s="119">
        <f>IF(AD76&gt;=18,"Y","N")</f>
      </c>
      <c r="AF76" s="119">
        <v>2</v>
      </c>
      <c r="AG76" s="119">
        <f>IF(AF76&gt;=2,"Y","N")</f>
      </c>
      <c r="AH76" s="122">
        <v>2</v>
      </c>
      <c r="AI76" s="119">
        <f>IF(AH76&gt;2,"Y","N")</f>
      </c>
      <c r="AJ76" s="122"/>
      <c r="AK76" s="126"/>
      <c r="AL76" s="120">
        <v>10.25</v>
      </c>
      <c r="AM76" s="119">
        <f>IF(AL76&gt;=7,"Y","N")</f>
      </c>
      <c r="AN76" s="120">
        <v>11</v>
      </c>
      <c r="AO76" s="119">
        <f>IF(AN76&gt;=7,"Y","N")</f>
      </c>
      <c r="AP76" s="121">
        <v>19</v>
      </c>
      <c r="AQ76" s="119">
        <f>IF(AP76&gt;=16,"Y","N")</f>
      </c>
      <c r="AR76" s="119">
        <v>45</v>
      </c>
      <c r="AS76" s="119"/>
      <c r="AT76" s="119">
        <v>2</v>
      </c>
      <c r="AU76" s="119"/>
      <c r="AV76" s="122"/>
      <c r="AW76" s="126"/>
      <c r="AX76" s="120">
        <v>10.25</v>
      </c>
      <c r="AY76" s="119"/>
      <c r="AZ76" s="120">
        <v>11</v>
      </c>
      <c r="BA76" s="119"/>
      <c r="BB76" s="121">
        <v>20</v>
      </c>
      <c r="BC76" s="119"/>
      <c r="BD76" s="119">
        <v>2</v>
      </c>
      <c r="BE76" s="119"/>
      <c r="BF76" s="122"/>
      <c r="BG76" s="126"/>
      <c r="BH76" s="120">
        <v>10.25</v>
      </c>
      <c r="BI76" s="119"/>
      <c r="BJ76" s="121">
        <v>19</v>
      </c>
      <c r="BK76" s="119"/>
      <c r="BL76" s="119">
        <v>50</v>
      </c>
      <c r="BM76" s="119"/>
      <c r="BN76" s="119">
        <v>2</v>
      </c>
      <c r="BO76" s="119"/>
      <c r="BP76" s="122"/>
      <c r="BQ76" s="126"/>
    </row>
    <row r="77" ht="31.5" customHeight="1" spans="1:69" x14ac:dyDescent="0.25">
      <c r="A77" s="115">
        <v>66</v>
      </c>
      <c r="B77" s="116">
        <v>3272</v>
      </c>
      <c r="C77" s="117" t="s">
        <v>204</v>
      </c>
      <c r="D77" s="129">
        <v>15</v>
      </c>
      <c r="E77" s="119">
        <f>IF(D77&gt;=8,"Y","N")</f>
      </c>
      <c r="F77" s="120">
        <v>1</v>
      </c>
      <c r="G77" s="119">
        <f>IF(F77&gt;=7,"Y","N")</f>
      </c>
      <c r="H77" s="121">
        <v>10</v>
      </c>
      <c r="I77" s="119">
        <f>IF(H77&gt;=18,"Y","N")</f>
      </c>
      <c r="J77" s="119">
        <v>30</v>
      </c>
      <c r="K77" s="119">
        <f>IF(J77&gt;=16,"Y","N")</f>
      </c>
      <c r="L77" s="119">
        <v>3</v>
      </c>
      <c r="M77" s="119">
        <f>IF(L77&gt;=2,"Y","N")</f>
      </c>
      <c r="N77" s="122">
        <f>=((D77+F77+H77)/3)*0.75 + J77*0.15 + L77*0.1</f>
      </c>
      <c r="O77" s="121"/>
      <c r="P77" s="120">
        <v>1</v>
      </c>
      <c r="Q77" s="119">
        <f>IF(P77&gt;=7,"Y","N")</f>
      </c>
      <c r="R77" s="121">
        <v>10</v>
      </c>
      <c r="S77" s="119">
        <f>IF(R77&gt;=18,"Y","N")</f>
      </c>
      <c r="T77" s="121">
        <v>40</v>
      </c>
      <c r="U77" s="119">
        <f>IF(T77&gt;=15,"Y","N")</f>
      </c>
      <c r="V77" s="121">
        <v>3</v>
      </c>
      <c r="W77" s="119">
        <f>IF(V77&gt;=2,"Y","N")</f>
      </c>
      <c r="X77" s="122"/>
      <c r="Y77" s="121">
        <f>((P77+R77+T77)/3)*0.85 + V77*0.15</f>
      </c>
      <c r="Z77" s="123">
        <v>12.25</v>
      </c>
      <c r="AA77" s="119">
        <f>IF(Z77&gt;=7,"Y","N")</f>
      </c>
      <c r="AB77" s="124">
        <v>0</v>
      </c>
      <c r="AC77" s="125">
        <f>IF(AB77&gt;=7,"Y","N")</f>
      </c>
      <c r="AD77" s="121">
        <v>18</v>
      </c>
      <c r="AE77" s="119">
        <f>IF(AD77&gt;=18,"Y","N")</f>
      </c>
      <c r="AF77" s="119">
        <v>3</v>
      </c>
      <c r="AG77" s="119">
        <f>IF(AF77&gt;=2,"Y","N")</f>
      </c>
      <c r="AH77" s="122">
        <v>2</v>
      </c>
      <c r="AI77" s="119">
        <f>IF(AH77&gt;2,"Y","N")</f>
      </c>
      <c r="AJ77" s="122"/>
      <c r="AK77" s="126"/>
      <c r="AL77" s="120">
        <v>11.25</v>
      </c>
      <c r="AM77" s="119">
        <f>IF(AL77&gt;=7,"Y","N")</f>
      </c>
      <c r="AN77" s="127">
        <v>0</v>
      </c>
      <c r="AO77" s="119">
        <f>IF(AN77&gt;=7,"Y","N")</f>
      </c>
      <c r="AP77" s="121">
        <v>18</v>
      </c>
      <c r="AQ77" s="119">
        <f>IF(AP77&gt;=16,"Y","N")</f>
      </c>
      <c r="AR77" s="119">
        <v>45</v>
      </c>
      <c r="AS77" s="119"/>
      <c r="AT77" s="119">
        <v>3</v>
      </c>
      <c r="AU77" s="119"/>
      <c r="AV77" s="122"/>
      <c r="AW77" s="126"/>
      <c r="AX77" s="120">
        <v>11.25</v>
      </c>
      <c r="AY77" s="119"/>
      <c r="AZ77" s="127">
        <v>0</v>
      </c>
      <c r="BA77" s="119"/>
      <c r="BB77" s="121">
        <v>19</v>
      </c>
      <c r="BC77" s="119"/>
      <c r="BD77" s="119">
        <v>3</v>
      </c>
      <c r="BE77" s="119"/>
      <c r="BF77" s="122"/>
      <c r="BG77" s="126"/>
      <c r="BH77" s="120">
        <v>11.25</v>
      </c>
      <c r="BI77" s="119"/>
      <c r="BJ77" s="121">
        <v>18</v>
      </c>
      <c r="BK77" s="119"/>
      <c r="BL77" s="119">
        <v>50</v>
      </c>
      <c r="BM77" s="119"/>
      <c r="BN77" s="119">
        <v>3</v>
      </c>
      <c r="BO77" s="119"/>
      <c r="BP77" s="122"/>
      <c r="BQ77" s="126"/>
    </row>
    <row r="78" ht="15.75" customHeight="1" spans="1:69" x14ac:dyDescent="0.25">
      <c r="A78" s="115">
        <v>67</v>
      </c>
      <c r="B78" s="116">
        <v>3273</v>
      </c>
      <c r="C78" s="117" t="s">
        <v>205</v>
      </c>
      <c r="D78" s="129">
        <v>15</v>
      </c>
      <c r="E78" s="119">
        <f>IF(D78&gt;=8,"Y","N")</f>
      </c>
      <c r="F78" s="120">
        <v>1</v>
      </c>
      <c r="G78" s="119">
        <f>IF(F78&gt;=7,"Y","N")</f>
      </c>
      <c r="H78" s="121">
        <v>20</v>
      </c>
      <c r="I78" s="119">
        <f>IF(H78&gt;=18,"Y","N")</f>
      </c>
      <c r="J78" s="119">
        <v>30</v>
      </c>
      <c r="K78" s="119">
        <f>IF(J78&gt;=16,"Y","N")</f>
      </c>
      <c r="L78" s="119">
        <v>2</v>
      </c>
      <c r="M78" s="119">
        <f>IF(L78&gt;=2,"Y","N")</f>
      </c>
      <c r="N78" s="122">
        <f>=((D78+F78+H78)/3)*0.75 + J78*0.15 + L78*0.1</f>
      </c>
      <c r="O78" s="121"/>
      <c r="P78" s="120">
        <v>1</v>
      </c>
      <c r="Q78" s="119">
        <f>IF(P78&gt;=7,"Y","N")</f>
      </c>
      <c r="R78" s="121">
        <v>20</v>
      </c>
      <c r="S78" s="119">
        <f>IF(R78&gt;=18,"Y","N")</f>
      </c>
      <c r="T78" s="121">
        <v>40</v>
      </c>
      <c r="U78" s="119">
        <f>IF(T78&gt;=15,"Y","N")</f>
      </c>
      <c r="V78" s="121">
        <v>3</v>
      </c>
      <c r="W78" s="119">
        <f>IF(V78&gt;=2,"Y","N")</f>
      </c>
      <c r="X78" s="122"/>
      <c r="Y78" s="121">
        <f>((P78+R78+T78)/3)*0.85 + V78*0.15</f>
      </c>
      <c r="Z78" s="123">
        <v>12.25</v>
      </c>
      <c r="AA78" s="119">
        <f>IF(Z78&gt;=7,"Y","N")</f>
      </c>
      <c r="AB78" s="124">
        <v>0</v>
      </c>
      <c r="AC78" s="125">
        <f>IF(AB78&gt;=7,"Y","N")</f>
      </c>
      <c r="AD78" s="121">
        <v>16</v>
      </c>
      <c r="AE78" s="119">
        <f>IF(AD78&gt;=18,"Y","N")</f>
      </c>
      <c r="AF78" s="119">
        <v>2</v>
      </c>
      <c r="AG78" s="119">
        <f>IF(AF78&gt;=2,"Y","N")</f>
      </c>
      <c r="AH78" s="122">
        <v>2</v>
      </c>
      <c r="AI78" s="119">
        <f>IF(AH78&gt;2,"Y","N")</f>
      </c>
      <c r="AJ78" s="122"/>
      <c r="AK78" s="126"/>
      <c r="AL78" s="120">
        <v>14.5</v>
      </c>
      <c r="AM78" s="119">
        <f>IF(AL78&gt;=7,"Y","N")</f>
      </c>
      <c r="AN78" s="127">
        <v>0</v>
      </c>
      <c r="AO78" s="119">
        <f>IF(AN78&gt;=7,"Y","N")</f>
      </c>
      <c r="AP78" s="121">
        <v>18</v>
      </c>
      <c r="AQ78" s="119">
        <f>IF(AP78&gt;=16,"Y","N")</f>
      </c>
      <c r="AR78" s="119">
        <v>50</v>
      </c>
      <c r="AS78" s="119"/>
      <c r="AT78" s="119">
        <v>2</v>
      </c>
      <c r="AU78" s="119"/>
      <c r="AV78" s="122"/>
      <c r="AW78" s="126"/>
      <c r="AX78" s="120">
        <v>14.5</v>
      </c>
      <c r="AY78" s="119"/>
      <c r="AZ78" s="127">
        <v>0</v>
      </c>
      <c r="BA78" s="119"/>
      <c r="BB78" s="121">
        <v>20</v>
      </c>
      <c r="BC78" s="119"/>
      <c r="BD78" s="119">
        <v>2</v>
      </c>
      <c r="BE78" s="119"/>
      <c r="BF78" s="122"/>
      <c r="BG78" s="126"/>
      <c r="BH78" s="120">
        <v>14.5</v>
      </c>
      <c r="BI78" s="119"/>
      <c r="BJ78" s="121">
        <v>18</v>
      </c>
      <c r="BK78" s="119"/>
      <c r="BL78" s="119">
        <v>50</v>
      </c>
      <c r="BM78" s="119"/>
      <c r="BN78" s="119">
        <v>2</v>
      </c>
      <c r="BO78" s="119"/>
      <c r="BP78" s="122"/>
      <c r="BQ78" s="126"/>
    </row>
    <row r="79" ht="27" customHeight="1" spans="1:69" x14ac:dyDescent="0.25">
      <c r="A79" s="134"/>
      <c r="B79" s="135"/>
      <c r="C79" s="134" t="s">
        <v>206</v>
      </c>
      <c r="D79" s="136"/>
      <c r="E79" s="137"/>
      <c r="F79" s="138"/>
      <c r="G79" s="137"/>
      <c r="H79" s="136"/>
      <c r="I79" s="137"/>
      <c r="J79" s="136"/>
      <c r="K79" s="137"/>
      <c r="L79" s="139"/>
      <c r="M79" s="137"/>
      <c r="N79" s="140"/>
      <c r="O79" s="141"/>
      <c r="P79" s="138"/>
      <c r="Q79" s="137"/>
      <c r="R79" s="136"/>
      <c r="S79" s="137"/>
      <c r="T79" s="136"/>
      <c r="U79" s="137"/>
      <c r="V79" s="139"/>
      <c r="W79" s="137"/>
      <c r="X79" s="140"/>
      <c r="Y79" s="141"/>
      <c r="Z79" s="142"/>
      <c r="AA79" s="141"/>
      <c r="AB79" s="140"/>
      <c r="AC79" s="140"/>
      <c r="AD79" s="136"/>
      <c r="AE79" s="137"/>
      <c r="AF79" s="142"/>
      <c r="AG79" s="137"/>
      <c r="AH79" s="140"/>
      <c r="AI79" s="140"/>
      <c r="AJ79" s="140"/>
      <c r="AK79" s="141"/>
      <c r="AL79" s="136" t="s">
        <v>207</v>
      </c>
      <c r="AM79" s="141"/>
      <c r="AN79" s="141"/>
      <c r="AO79" s="141"/>
      <c r="AP79" s="136"/>
      <c r="AQ79" s="137"/>
      <c r="AR79" s="142"/>
      <c r="AS79" s="142"/>
      <c r="AT79" s="137"/>
      <c r="AU79" s="140"/>
      <c r="AV79" s="141"/>
      <c r="AW79" s="143"/>
      <c r="AX79" s="139"/>
      <c r="AY79" s="139"/>
      <c r="AZ79" s="139"/>
      <c r="BA79" s="139"/>
      <c r="BB79" s="144"/>
      <c r="BC79" s="142"/>
      <c r="BD79" s="144"/>
      <c r="BE79" s="142"/>
      <c r="BF79" s="144"/>
      <c r="BG79" s="142"/>
      <c r="BH79" s="142"/>
      <c r="BI79" s="141"/>
      <c r="BJ79" s="136"/>
      <c r="BK79" s="137"/>
      <c r="BL79" s="142"/>
      <c r="BM79" s="142"/>
      <c r="BN79" s="137"/>
      <c r="BO79" s="140"/>
      <c r="BP79" s="141"/>
      <c r="BQ79" s="143"/>
    </row>
    <row r="80" ht="27" customHeight="1" spans="1:69" x14ac:dyDescent="0.25">
      <c r="A80" s="134"/>
      <c r="B80" s="134"/>
      <c r="C80" s="145"/>
      <c r="D80" s="146" t="s">
        <v>207</v>
      </c>
      <c r="E80" s="144" t="s">
        <v>208</v>
      </c>
      <c r="F80" s="146" t="s">
        <v>207</v>
      </c>
      <c r="G80" s="144" t="s">
        <v>208</v>
      </c>
      <c r="H80" s="146" t="s">
        <v>207</v>
      </c>
      <c r="I80" s="144" t="s">
        <v>208</v>
      </c>
      <c r="J80" s="146" t="s">
        <v>207</v>
      </c>
      <c r="K80" s="144" t="s">
        <v>208</v>
      </c>
      <c r="L80" s="147" t="s">
        <v>207</v>
      </c>
      <c r="M80" s="144" t="s">
        <v>208</v>
      </c>
      <c r="N80" s="148" t="s">
        <v>207</v>
      </c>
      <c r="O80" s="144" t="s">
        <v>208</v>
      </c>
      <c r="P80" s="146" t="s">
        <v>207</v>
      </c>
      <c r="Q80" s="144" t="s">
        <v>208</v>
      </c>
      <c r="R80" s="146" t="s">
        <v>207</v>
      </c>
      <c r="S80" s="144" t="s">
        <v>208</v>
      </c>
      <c r="T80" s="146" t="s">
        <v>207</v>
      </c>
      <c r="U80" s="144" t="s">
        <v>208</v>
      </c>
      <c r="V80" s="147" t="s">
        <v>207</v>
      </c>
      <c r="W80" s="144" t="s">
        <v>208</v>
      </c>
      <c r="X80" s="148" t="s">
        <v>207</v>
      </c>
      <c r="Y80" s="144" t="s">
        <v>208</v>
      </c>
      <c r="Z80" s="146" t="s">
        <v>207</v>
      </c>
      <c r="AA80" s="144" t="s">
        <v>208</v>
      </c>
      <c r="AB80" s="146"/>
      <c r="AC80" s="146"/>
      <c r="AD80" s="146" t="s">
        <v>207</v>
      </c>
      <c r="AE80" s="144" t="s">
        <v>208</v>
      </c>
      <c r="AF80" s="149" t="s">
        <v>207</v>
      </c>
      <c r="AG80" s="144" t="s">
        <v>208</v>
      </c>
      <c r="AH80" s="149" t="s">
        <v>207</v>
      </c>
      <c r="AI80" s="144" t="s">
        <v>208</v>
      </c>
      <c r="AJ80" s="146" t="s">
        <v>207</v>
      </c>
      <c r="AK80" s="144" t="s">
        <v>208</v>
      </c>
      <c r="AL80" s="24"/>
      <c r="AM80" s="144" t="s">
        <v>208</v>
      </c>
      <c r="AN80" s="146" t="s">
        <v>207</v>
      </c>
      <c r="AO80" s="144" t="s">
        <v>208</v>
      </c>
      <c r="AP80" s="146" t="s">
        <v>207</v>
      </c>
      <c r="AQ80" s="144" t="s">
        <v>208</v>
      </c>
      <c r="AR80" s="149" t="s">
        <v>207</v>
      </c>
      <c r="AS80" s="144" t="s">
        <v>208</v>
      </c>
      <c r="AT80" s="149" t="s">
        <v>207</v>
      </c>
      <c r="AU80" s="144" t="s">
        <v>208</v>
      </c>
      <c r="AV80" s="149" t="s">
        <v>207</v>
      </c>
      <c r="AW80" s="144" t="s">
        <v>208</v>
      </c>
      <c r="AX80" s="149" t="s">
        <v>207</v>
      </c>
      <c r="AY80" s="144" t="s">
        <v>208</v>
      </c>
      <c r="AZ80" s="148" t="s">
        <v>207</v>
      </c>
      <c r="BA80" s="144" t="s">
        <v>208</v>
      </c>
      <c r="BB80" s="149" t="s">
        <v>207</v>
      </c>
      <c r="BC80" s="144" t="s">
        <v>208</v>
      </c>
      <c r="BD80" s="149" t="s">
        <v>207</v>
      </c>
      <c r="BE80" s="144" t="s">
        <v>208</v>
      </c>
      <c r="BF80" s="149" t="s">
        <v>207</v>
      </c>
      <c r="BG80" s="144" t="s">
        <v>208</v>
      </c>
      <c r="BH80" s="146" t="s">
        <v>207</v>
      </c>
      <c r="BI80" s="144" t="s">
        <v>208</v>
      </c>
      <c r="BJ80" s="146" t="s">
        <v>207</v>
      </c>
      <c r="BK80" s="144" t="s">
        <v>208</v>
      </c>
      <c r="BL80" s="149" t="s">
        <v>207</v>
      </c>
      <c r="BM80" s="144" t="s">
        <v>208</v>
      </c>
      <c r="BN80" s="149" t="s">
        <v>207</v>
      </c>
      <c r="BO80" s="144" t="s">
        <v>208</v>
      </c>
      <c r="BP80" s="149" t="s">
        <v>207</v>
      </c>
      <c r="BQ80" s="144" t="s">
        <v>208</v>
      </c>
    </row>
    <row r="81" ht="15.75" customHeight="1" spans="1:69" x14ac:dyDescent="0.25">
      <c r="A81" s="150"/>
      <c r="B81" s="150"/>
      <c r="C81" s="150"/>
      <c r="D81" s="151">
        <f>AVERAGE(D12:D78)</f>
        <v>14.671641791044776</v>
      </c>
      <c r="E81" s="152">
        <f>COUNTIF(E12:E78,"Y")</f>
        <v>0</v>
      </c>
      <c r="F81" s="151">
        <f>AVERAGE(F12:F78)</f>
        <v>7.925373134328358</v>
      </c>
      <c r="G81" s="152">
        <f>COUNTIF(G12:G78,"Y")</f>
        <v>0</v>
      </c>
      <c r="H81" s="151">
        <f>AVERAGE(H12:H78)</f>
        <v>19.70149253731343</v>
      </c>
      <c r="I81" s="152">
        <f>COUNTIF(I12:I78,"Y")</f>
        <v>0</v>
      </c>
      <c r="J81" s="151">
        <f>AVERAGE(J12:J78)</f>
        <v>38.28358208955224</v>
      </c>
      <c r="K81" s="152">
        <f>COUNTIF(K12:K78,"Y")</f>
        <v>0</v>
      </c>
      <c r="L81" s="153">
        <f>AVERAGE(L15:L78)</f>
        <v>2.4375</v>
      </c>
      <c r="M81" s="152">
        <f>COUNTIF(M12:M78,"Y")</f>
        <v>0</v>
      </c>
      <c r="N81" s="154" t="e">
        <f>AVERAGE(N12:N78)</f>
        <v>#DIV/0!</v>
      </c>
      <c r="O81" s="152">
        <f>COUNTIF(O12:O78,"Y")</f>
        <v>0</v>
      </c>
      <c r="P81" s="151">
        <f>AVERAGE(P12:P78)</f>
        <v>7.925373134328358</v>
      </c>
      <c r="Q81" s="152">
        <f>COUNTIF(Q12:Q78,"Y")</f>
        <v>0</v>
      </c>
      <c r="R81" s="151">
        <f>AVERAGE(R12:R78)</f>
        <v>19.70149253731343</v>
      </c>
      <c r="S81" s="152">
        <f>COUNTIF(S12:S78,"Y")</f>
        <v>0</v>
      </c>
      <c r="T81" s="151">
        <f>AVERAGE(T12:T78)</f>
        <v>39.701492537313435</v>
      </c>
      <c r="U81" s="152">
        <f>COUNTIF(U12:U78,"Y")</f>
        <v>0</v>
      </c>
      <c r="V81" s="153">
        <f>AVERAGE(V15:V78)</f>
        <v>3</v>
      </c>
      <c r="W81" s="152">
        <f>COUNTIF(W12:W78,"Y")</f>
        <v>0</v>
      </c>
      <c r="X81" s="154" t="e">
        <f>AVERAGE(X12:X78)</f>
        <v>#DIV/0!</v>
      </c>
      <c r="Y81" s="152">
        <f>COUNTIF(Y12:Y78,"Y")</f>
        <v>0</v>
      </c>
      <c r="Z81" s="152">
        <f>AVERAGE(Z15:Z78)</f>
        <v>8.77734375</v>
      </c>
      <c r="AA81" s="152">
        <f>COUNTIF(AA12:AA78,"Y")</f>
        <v>0</v>
      </c>
      <c r="AB81" s="155"/>
      <c r="AC81" s="155"/>
      <c r="AD81" s="155">
        <f>AVERAGE(AD15:AD78)</f>
        <v>17.125</v>
      </c>
      <c r="AE81" s="152">
        <f>COUNTIF(AE12:AE78,"Y")</f>
        <v>0</v>
      </c>
      <c r="AF81" s="156">
        <f>AVERAGE(AF12:AF78)</f>
        <v>2.417910447761194</v>
      </c>
      <c r="AG81" s="152">
        <f>COUNTIF(AG12:AG78,"Y")</f>
        <v>0</v>
      </c>
      <c r="AH81" s="156">
        <f>AVERAGE(AH12:AH78)</f>
        <v>2.537313432835821</v>
      </c>
      <c r="AI81" s="152">
        <f>COUNTIF(AI12:AI78,"Y")</f>
        <v>0</v>
      </c>
      <c r="AJ81" s="156" t="e">
        <f>AVERAGE(AJ12:AJ78)</f>
        <v>#DIV/0!</v>
      </c>
      <c r="AK81" s="152">
        <f>COUNTIF(AK12:AK78,"Y")</f>
        <v>0</v>
      </c>
      <c r="AL81" s="156">
        <f>AVERAGE(AL12:AL78)</f>
        <v>7.615671641791045</v>
      </c>
      <c r="AM81" s="152">
        <f>COUNTIF(AM12:AM78,"Y")</f>
        <v>0</v>
      </c>
      <c r="AN81" s="156">
        <f>AVERAGE(AN12:AN78)</f>
        <v>4.723880597014926</v>
      </c>
      <c r="AO81" s="152">
        <f>COUNTIF(AO12:AO78,"Y")</f>
        <v>0</v>
      </c>
      <c r="AP81" s="155">
        <f>AVERAGE(AP15:AP78)</f>
        <v>17.234375</v>
      </c>
      <c r="AQ81" s="152">
        <f>COUNTIF(AQ12:AQ78,"Y")</f>
        <v>0</v>
      </c>
      <c r="AR81" s="156">
        <f>AVERAGE(AR12:AR78)</f>
        <v>74.40298507462687</v>
      </c>
      <c r="AS81" s="152">
        <f>COUNTIF(AS12:AS78,"Y")</f>
        <v>0</v>
      </c>
      <c r="AT81" s="156">
        <f>AVERAGE(AT12:AT78)</f>
        <v>2.671641791044776</v>
      </c>
      <c r="AU81" s="152">
        <f>COUNTIF(AU12:AU78,"Y")</f>
        <v>0</v>
      </c>
      <c r="AV81" s="156" t="e">
        <f>AVERAGE(AV12:AV78)</f>
        <v>#DIV/0!</v>
      </c>
      <c r="AW81" s="157">
        <f>COUNTIF(AW12:AW78,"Y")</f>
        <v>0</v>
      </c>
      <c r="AX81" s="156">
        <f>AVERAGE(AX12:AX78)</f>
        <v>7.615671641791045</v>
      </c>
      <c r="AY81" s="152">
        <f>COUNTIF(AY12:AY78,"Y")</f>
        <v>0</v>
      </c>
      <c r="AZ81" s="156">
        <f>AVERAGE(AZ12:AZ78)</f>
        <v>4.723880597014926</v>
      </c>
      <c r="BA81" s="152">
        <f>COUNTIF(BA12:BA78,"Y")</f>
        <v>0</v>
      </c>
      <c r="BB81" s="156">
        <f>AVERAGE(BB12:BB78)</f>
        <v>19.37313432835821</v>
      </c>
      <c r="BC81" s="152">
        <f>COUNTIF(BC12:BC78,"Y")</f>
        <v>0</v>
      </c>
      <c r="BD81" s="156">
        <f>AVERAGE(BD12:BD78)</f>
        <v>2.5074626865671643</v>
      </c>
      <c r="BE81" s="152">
        <f>COUNTIF(BE12:BE78,"Y")</f>
        <v>0</v>
      </c>
      <c r="BF81" s="156" t="e">
        <f>AVERAGE(BF12:BF78)</f>
        <v>#DIV/0!</v>
      </c>
      <c r="BG81" s="152">
        <f>COUNTIF(BG12:BG78,"Y")</f>
        <v>0</v>
      </c>
      <c r="BH81" s="152">
        <f>AVERAGE(BH15:BH78)</f>
        <v>7.62109375</v>
      </c>
      <c r="BI81" s="152">
        <f>COUNTIF(BI12:BI78,"Y")</f>
        <v>0</v>
      </c>
      <c r="BJ81" s="155">
        <f>AVERAGE(BJ15:BJ75)</f>
        <v>17.18032786885246</v>
      </c>
      <c r="BK81" s="152">
        <f>COUNTIF(BK12:BK78,"Y")</f>
        <v>0</v>
      </c>
      <c r="BL81" s="156">
        <f>AVERAGE(BL12:BL78)</f>
        <v>57.91044776119403</v>
      </c>
      <c r="BM81" s="152">
        <f>COUNTIF(BM12:BM78,"Y")</f>
        <v>0</v>
      </c>
      <c r="BN81" s="156">
        <f>AVERAGE(BN12:BN78)</f>
        <v>2.716417910447761</v>
      </c>
      <c r="BO81" s="152">
        <f>COUNTIF(BO12:BO78,"Y")</f>
        <v>0</v>
      </c>
      <c r="BP81" s="156" t="e">
        <f>AVERAGE(BP12:BP78)</f>
        <v>#DIV/0!</v>
      </c>
      <c r="BQ81" s="152">
        <f>COUNTIF(BQ12:BQ78,"Y")</f>
        <v>0</v>
      </c>
    </row>
    <row r="82" ht="53.25" customHeight="1" spans="1:69" x14ac:dyDescent="0.25">
      <c r="A82" s="150"/>
      <c r="B82" s="150"/>
      <c r="C82" s="150"/>
      <c r="D82" s="152" t="s">
        <v>209</v>
      </c>
      <c r="E82" s="158">
        <f>E81/67*100</f>
        <v>0</v>
      </c>
      <c r="F82" s="152" t="s">
        <v>209</v>
      </c>
      <c r="G82" s="158">
        <f>G81/67*100</f>
        <v>0</v>
      </c>
      <c r="H82" s="152" t="s">
        <v>209</v>
      </c>
      <c r="I82" s="158">
        <f>I81/67*100</f>
        <v>0</v>
      </c>
      <c r="J82" s="152" t="s">
        <v>209</v>
      </c>
      <c r="K82" s="158">
        <f>K81/67*100</f>
        <v>0</v>
      </c>
      <c r="L82" s="159" t="s">
        <v>209</v>
      </c>
      <c r="M82" s="158">
        <f>M81/67*100</f>
        <v>0</v>
      </c>
      <c r="N82" s="160" t="s">
        <v>210</v>
      </c>
      <c r="O82" s="161">
        <f>(((E82+G82+I82)/3)*0.75)+K82*0.15+M82*0.1</f>
        <v>0</v>
      </c>
      <c r="P82" s="152" t="s">
        <v>209</v>
      </c>
      <c r="Q82" s="158">
        <f>Q81/67*100</f>
        <v>0</v>
      </c>
      <c r="R82" s="152" t="s">
        <v>209</v>
      </c>
      <c r="S82" s="158">
        <f>S81/67*100</f>
        <v>0</v>
      </c>
      <c r="T82" s="152" t="s">
        <v>209</v>
      </c>
      <c r="U82" s="158">
        <f>U81/67*100</f>
        <v>0</v>
      </c>
      <c r="V82" s="159" t="s">
        <v>209</v>
      </c>
      <c r="W82" s="158">
        <f>W81/67*100</f>
        <v>0</v>
      </c>
      <c r="X82" s="160" t="s">
        <v>211</v>
      </c>
      <c r="Y82" s="161">
        <f>(((O82+Q82+S82)/3)*0.75)+U82*0.15+W82*0.1</f>
        <v>0</v>
      </c>
      <c r="Z82" s="152" t="s">
        <v>209</v>
      </c>
      <c r="AA82" s="158">
        <f>AA81/67*100</f>
        <v>0</v>
      </c>
      <c r="AB82" s="152"/>
      <c r="AC82" s="152"/>
      <c r="AD82" s="152" t="s">
        <v>209</v>
      </c>
      <c r="AE82" s="158">
        <f>AE81/67*100</f>
        <v>0</v>
      </c>
      <c r="AF82" s="159" t="s">
        <v>209</v>
      </c>
      <c r="AG82" s="158">
        <f>AG81/67*100</f>
        <v>0</v>
      </c>
      <c r="AH82" s="159" t="s">
        <v>209</v>
      </c>
      <c r="AI82" s="158">
        <f>AI81/67*100</f>
        <v>0</v>
      </c>
      <c r="AJ82" s="160" t="s">
        <v>212</v>
      </c>
      <c r="AK82" s="158">
        <f>(((AA82+AE82+AI82)/3)*0.85)+(AG82*0.15)</f>
        <v>0</v>
      </c>
      <c r="AL82" s="159" t="s">
        <v>209</v>
      </c>
      <c r="AM82" s="158">
        <f>AM81/67*100</f>
        <v>0</v>
      </c>
      <c r="AN82" s="159" t="s">
        <v>209</v>
      </c>
      <c r="AO82" s="158">
        <f>AO81/67*100</f>
        <v>0</v>
      </c>
      <c r="AP82" s="152" t="s">
        <v>209</v>
      </c>
      <c r="AQ82" s="151">
        <f>AQ81/67*100</f>
        <v>0</v>
      </c>
      <c r="AR82" s="159" t="s">
        <v>209</v>
      </c>
      <c r="AS82" s="151">
        <f>AS81/67*100</f>
        <v>0</v>
      </c>
      <c r="AT82" s="159" t="s">
        <v>209</v>
      </c>
      <c r="AU82" s="151">
        <f>AU81/67*100</f>
        <v>0</v>
      </c>
      <c r="AV82" s="162" t="s">
        <v>213</v>
      </c>
      <c r="AW82" s="158">
        <f>(((AO82+AQ82+AU82)/3)*0.85)+(AS82*0.15)</f>
        <v>0</v>
      </c>
      <c r="AX82" s="159" t="s">
        <v>209</v>
      </c>
      <c r="AY82" s="151">
        <f>AY81/67*100</f>
        <v>0</v>
      </c>
      <c r="AZ82" s="159" t="s">
        <v>209</v>
      </c>
      <c r="BA82" s="151">
        <f>BA81/67*100</f>
        <v>0</v>
      </c>
      <c r="BB82" s="159" t="s">
        <v>209</v>
      </c>
      <c r="BC82" s="151">
        <f>BC81/67*100</f>
        <v>0</v>
      </c>
      <c r="BD82" s="159" t="s">
        <v>209</v>
      </c>
      <c r="BE82" s="151">
        <f>BE81/67*100</f>
        <v>0</v>
      </c>
      <c r="BF82" s="160" t="s">
        <v>214</v>
      </c>
      <c r="BG82" s="163">
        <f>(((AY82+BA82+BC82)/3)*0.85)+BE82*0.15</f>
        <v>0</v>
      </c>
      <c r="BH82" s="152" t="s">
        <v>209</v>
      </c>
      <c r="BI82" s="151">
        <f>BI81/67*100</f>
        <v>0</v>
      </c>
      <c r="BJ82" s="152" t="s">
        <v>209</v>
      </c>
      <c r="BK82" s="151">
        <f>BK81/67*100</f>
        <v>0</v>
      </c>
      <c r="BL82" s="159" t="s">
        <v>209</v>
      </c>
      <c r="BM82" s="151">
        <f>BM81/67*100</f>
        <v>0</v>
      </c>
      <c r="BN82" s="159" t="s">
        <v>209</v>
      </c>
      <c r="BO82" s="151">
        <f>BO81/67*100</f>
        <v>0</v>
      </c>
      <c r="BP82" s="160" t="s">
        <v>215</v>
      </c>
      <c r="BQ82" s="164">
        <f>(((BI82+BK82+BM82)/3)*0.85)+(BO82*0.15)</f>
        <v>0</v>
      </c>
    </row>
    <row r="83" ht="40.5" customHeight="1" spans="1:69" x14ac:dyDescent="0.25">
      <c r="A83" s="150"/>
      <c r="B83" s="150"/>
      <c r="C83" s="150"/>
      <c r="D83" s="153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6"/>
      <c r="P83" s="153"/>
      <c r="Q83" s="153"/>
      <c r="R83" s="153"/>
      <c r="S83" s="153"/>
      <c r="T83" s="153"/>
      <c r="U83" s="153"/>
      <c r="V83" s="153"/>
      <c r="W83" s="153"/>
      <c r="X83" s="153"/>
      <c r="Y83" s="153"/>
      <c r="Z83" s="165" t="s">
        <v>86</v>
      </c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65" t="s">
        <v>87</v>
      </c>
      <c r="AM83" s="17"/>
      <c r="AN83" s="17"/>
      <c r="AO83" s="17"/>
      <c r="AP83" s="17"/>
      <c r="AQ83" s="17"/>
      <c r="AR83" s="17"/>
      <c r="AS83" s="17"/>
      <c r="AT83" s="17"/>
      <c r="AU83" s="17"/>
      <c r="AV83" s="166"/>
      <c r="AW83" s="167"/>
      <c r="AX83" s="168" t="s">
        <v>88</v>
      </c>
      <c r="AY83" s="17"/>
      <c r="AZ83" s="17"/>
      <c r="BA83" s="17"/>
      <c r="BB83" s="17"/>
      <c r="BC83" s="17"/>
      <c r="BD83" s="17"/>
      <c r="BE83" s="17"/>
      <c r="BF83" s="17"/>
      <c r="BG83" s="16"/>
      <c r="BH83" s="168" t="s">
        <v>89</v>
      </c>
      <c r="BI83" s="17"/>
      <c r="BJ83" s="17"/>
      <c r="BK83" s="17"/>
      <c r="BL83" s="17"/>
      <c r="BM83" s="17"/>
      <c r="BN83" s="17"/>
      <c r="BO83" s="17"/>
      <c r="BP83" s="17"/>
      <c r="BQ83" s="16"/>
    </row>
    <row r="84" ht="15.75" customHeight="1" spans="1:69" x14ac:dyDescent="0.25">
      <c r="A84" s="150"/>
      <c r="B84" s="150"/>
      <c r="C84" s="150"/>
      <c r="D84" s="169" t="s">
        <v>216</v>
      </c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6"/>
      <c r="P84" s="169" t="s">
        <v>217</v>
      </c>
      <c r="Q84" s="17"/>
      <c r="R84" s="17"/>
      <c r="S84" s="17"/>
      <c r="T84" s="17"/>
      <c r="U84" s="17"/>
      <c r="V84" s="17"/>
      <c r="W84" s="17"/>
      <c r="X84" s="17"/>
      <c r="Y84" s="16"/>
      <c r="Z84" s="169" t="s">
        <v>218</v>
      </c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6"/>
      <c r="AL84" s="169" t="s">
        <v>219</v>
      </c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69" t="s">
        <v>220</v>
      </c>
      <c r="AY84" s="17"/>
      <c r="AZ84" s="17"/>
      <c r="BA84" s="17"/>
      <c r="BB84" s="17"/>
      <c r="BC84" s="17"/>
      <c r="BD84" s="17"/>
      <c r="BE84" s="17"/>
      <c r="BF84" s="17"/>
      <c r="BG84" s="17"/>
      <c r="BH84" s="169" t="s">
        <v>221</v>
      </c>
      <c r="BI84" s="17"/>
      <c r="BJ84" s="17"/>
      <c r="BK84" s="17"/>
      <c r="BL84" s="17"/>
      <c r="BM84" s="17"/>
      <c r="BN84" s="17"/>
      <c r="BO84" s="17"/>
      <c r="BP84" s="17"/>
      <c r="BQ84" s="17"/>
    </row>
    <row r="85" ht="15.75" customHeight="1" spans="1:59" x14ac:dyDescent="0.25">
      <c r="A85" s="150"/>
      <c r="B85" s="150"/>
      <c r="C85" s="150"/>
      <c r="D85" s="170"/>
      <c r="E85" s="170"/>
      <c r="F85" s="170"/>
      <c r="G85" s="170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45"/>
      <c r="Z85" s="145"/>
      <c r="AA85" s="145"/>
      <c r="AB85" s="145"/>
      <c r="AC85" s="145"/>
      <c r="AD85" s="145"/>
      <c r="AE85" s="145"/>
      <c r="AF85" s="145"/>
      <c r="AG85" s="145"/>
      <c r="AH85" s="145"/>
      <c r="AI85" s="145"/>
      <c r="AJ85" s="145"/>
      <c r="AK85" s="145"/>
      <c r="AL85" s="145"/>
      <c r="AM85" s="145"/>
      <c r="AN85" s="145"/>
      <c r="AO85" s="145"/>
      <c r="AP85" s="145"/>
      <c r="AQ85" s="145"/>
      <c r="AR85" s="145"/>
      <c r="AS85" s="145"/>
      <c r="AT85" s="145"/>
      <c r="AU85" s="145"/>
      <c r="AV85" s="145"/>
      <c r="AW85" s="145"/>
      <c r="AX85" s="145"/>
      <c r="AY85" s="145"/>
      <c r="AZ85" s="145"/>
      <c r="BA85" s="145"/>
      <c r="BB85" s="145"/>
      <c r="BC85" s="145"/>
      <c r="BD85" s="145"/>
      <c r="BE85" s="145"/>
      <c r="BF85" s="145"/>
      <c r="BG85" s="145"/>
    </row>
    <row r="86" ht="15.75" customHeight="1" spans="1:59" x14ac:dyDescent="0.25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8"/>
      <c r="BD86" s="58"/>
      <c r="BE86" s="58"/>
      <c r="BF86" s="58"/>
      <c r="BG86" s="58"/>
    </row>
    <row r="87" ht="15.75" customHeight="1" spans="1:59" x14ac:dyDescent="0.25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B87" s="58"/>
      <c r="BC87" s="58"/>
      <c r="BD87" s="58"/>
      <c r="BE87" s="58"/>
      <c r="BF87" s="58"/>
      <c r="BG87" s="58"/>
    </row>
    <row r="88" ht="30" customHeight="1" spans="1:59" x14ac:dyDescent="0.25">
      <c r="A88" s="58"/>
      <c r="B88" s="58"/>
      <c r="C88" s="58"/>
      <c r="D88" s="58"/>
      <c r="E88" s="171" t="s">
        <v>16</v>
      </c>
      <c r="F88" s="172" t="s">
        <v>209</v>
      </c>
      <c r="G88" s="171" t="s">
        <v>222</v>
      </c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</row>
    <row r="89" ht="15.75" customHeight="1" spans="1:59" x14ac:dyDescent="0.25">
      <c r="A89" s="58"/>
      <c r="B89" s="58"/>
      <c r="C89" s="58"/>
      <c r="D89" s="58"/>
      <c r="E89" s="173" t="s">
        <v>223</v>
      </c>
      <c r="F89" s="173">
        <v>91</v>
      </c>
      <c r="G89" s="173">
        <v>3</v>
      </c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</row>
    <row r="90" ht="15.75" customHeight="1" spans="1:59" x14ac:dyDescent="0.25">
      <c r="A90" s="58"/>
      <c r="B90" s="58"/>
      <c r="C90" s="58"/>
      <c r="D90" s="58"/>
      <c r="E90" s="173" t="s">
        <v>224</v>
      </c>
      <c r="F90" s="173">
        <v>87</v>
      </c>
      <c r="G90" s="173">
        <v>3</v>
      </c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58"/>
      <c r="BD90" s="58"/>
      <c r="BE90" s="58"/>
      <c r="BF90" s="58"/>
      <c r="BG90" s="58"/>
    </row>
    <row r="91" ht="15.75" customHeight="1" spans="1:59" x14ac:dyDescent="0.25">
      <c r="A91" s="58"/>
      <c r="B91" s="58"/>
      <c r="C91" s="58"/>
      <c r="D91" s="58"/>
      <c r="E91" s="173" t="s">
        <v>225</v>
      </c>
      <c r="F91" s="173">
        <v>71.44</v>
      </c>
      <c r="G91" s="173">
        <v>3</v>
      </c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  <c r="BF91" s="58"/>
      <c r="BG91" s="58"/>
    </row>
    <row r="92" ht="15.75" customHeight="1" spans="1:59" x14ac:dyDescent="0.25">
      <c r="A92" s="58"/>
      <c r="B92" s="58"/>
      <c r="C92" s="58"/>
      <c r="D92" s="58"/>
      <c r="E92" s="173" t="s">
        <v>226</v>
      </c>
      <c r="F92" s="174">
        <v>81.39</v>
      </c>
      <c r="G92" s="173">
        <v>3</v>
      </c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8"/>
      <c r="BD92" s="58"/>
      <c r="BE92" s="58"/>
      <c r="BF92" s="58"/>
      <c r="BG92" s="58"/>
    </row>
    <row r="93" ht="15.75" customHeight="1" spans="1:59" x14ac:dyDescent="0.25">
      <c r="A93" s="58"/>
      <c r="B93" s="58"/>
      <c r="C93" s="58"/>
      <c r="D93" s="58"/>
      <c r="E93" s="173" t="s">
        <v>227</v>
      </c>
      <c r="F93" s="173">
        <v>79.9</v>
      </c>
      <c r="G93" s="173">
        <v>3</v>
      </c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58"/>
      <c r="BD93" s="58"/>
      <c r="BE93" s="58"/>
      <c r="BF93" s="58"/>
      <c r="BG93" s="58"/>
    </row>
    <row r="94" ht="15.75" customHeight="1" spans="1:59" x14ac:dyDescent="0.25">
      <c r="A94" s="58"/>
      <c r="B94" s="58"/>
      <c r="C94" s="58"/>
      <c r="D94" s="58"/>
      <c r="E94" s="173" t="s">
        <v>228</v>
      </c>
      <c r="F94" s="173">
        <v>89.42</v>
      </c>
      <c r="G94" s="173">
        <v>3</v>
      </c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  <c r="BF94" s="58"/>
      <c r="BG94" s="58"/>
    </row>
    <row r="95" ht="15.75" customHeight="1" spans="1:59" x14ac:dyDescent="0.25">
      <c r="A95" s="58"/>
      <c r="B95" s="58"/>
      <c r="C95" s="58"/>
      <c r="D95" s="58"/>
      <c r="E95" s="58"/>
      <c r="F95" s="58">
        <f>AVERAGE(F89:F94)</f>
        <v>83.35833333333333</v>
      </c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58"/>
      <c r="BF95" s="58"/>
      <c r="BG95" s="58"/>
    </row>
    <row r="96" ht="15.75" customHeight="1" spans="1:59" x14ac:dyDescent="0.25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C96" s="58"/>
      <c r="BD96" s="58"/>
      <c r="BE96" s="58"/>
      <c r="BF96" s="58"/>
      <c r="BG96" s="58"/>
    </row>
    <row r="97" ht="15.75" customHeight="1" spans="1:59" x14ac:dyDescent="0.25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8"/>
      <c r="BA97" s="58"/>
      <c r="BB97" s="58"/>
      <c r="BC97" s="58"/>
      <c r="BD97" s="58"/>
      <c r="BE97" s="58"/>
      <c r="BF97" s="58"/>
      <c r="BG97" s="58"/>
    </row>
    <row r="98" ht="30" customHeight="1" spans="1:59" x14ac:dyDescent="0.25">
      <c r="A98" s="58"/>
      <c r="B98" s="58"/>
      <c r="C98" s="58"/>
      <c r="D98" s="58"/>
      <c r="E98" s="175" t="s">
        <v>229</v>
      </c>
      <c r="F98" s="173" t="s">
        <v>230</v>
      </c>
      <c r="G98" s="173">
        <v>3</v>
      </c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  <c r="BF98" s="58"/>
      <c r="BG98" s="58"/>
    </row>
    <row r="99" ht="15.75" customHeight="1" spans="1:59" x14ac:dyDescent="0.25">
      <c r="A99" s="58"/>
      <c r="B99" s="58"/>
      <c r="C99" s="58"/>
      <c r="D99" s="58"/>
      <c r="E99" s="173"/>
      <c r="F99" s="173" t="s">
        <v>231</v>
      </c>
      <c r="G99" s="173">
        <v>2</v>
      </c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</row>
    <row r="100" ht="15.75" customHeight="1" spans="1:59" x14ac:dyDescent="0.25">
      <c r="A100" s="58"/>
      <c r="B100" s="58"/>
      <c r="C100" s="58"/>
      <c r="D100" s="58"/>
      <c r="E100" s="173"/>
      <c r="F100" s="173" t="s">
        <v>232</v>
      </c>
      <c r="G100" s="173">
        <v>1</v>
      </c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58"/>
      <c r="BD100" s="58"/>
      <c r="BE100" s="58"/>
      <c r="BF100" s="58"/>
      <c r="BG100" s="58"/>
    </row>
    <row r="101" ht="15.75" customHeight="1" spans="1:59" x14ac:dyDescent="0.25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  <c r="BC101" s="58"/>
      <c r="BD101" s="58"/>
      <c r="BE101" s="58"/>
      <c r="BF101" s="58"/>
      <c r="BG101" s="58"/>
    </row>
    <row r="102" ht="15.75" customHeight="1" spans="1:59" x14ac:dyDescent="0.25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58"/>
      <c r="BD102" s="58"/>
      <c r="BE102" s="58"/>
      <c r="BF102" s="58"/>
      <c r="BG102" s="58"/>
    </row>
    <row r="103" ht="15.75" customHeight="1" spans="1:59" x14ac:dyDescent="0.25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</row>
    <row r="104" ht="15.75" customHeight="1" spans="1:59" x14ac:dyDescent="0.25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58"/>
      <c r="BD104" s="58"/>
      <c r="BE104" s="58"/>
      <c r="BF104" s="58"/>
      <c r="BG104" s="58"/>
    </row>
    <row r="105" ht="15.75" customHeight="1" spans="1:59" x14ac:dyDescent="0.2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58"/>
      <c r="BD105" s="58"/>
      <c r="BE105" s="58"/>
      <c r="BF105" s="58"/>
      <c r="BG105" s="58"/>
    </row>
    <row r="106" ht="15.75" customHeight="1" spans="1:59" x14ac:dyDescent="0.25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58"/>
      <c r="BD106" s="58"/>
      <c r="BE106" s="58"/>
      <c r="BF106" s="58"/>
      <c r="BG106" s="58"/>
    </row>
    <row r="107" ht="15.75" customHeight="1" spans="1:59" x14ac:dyDescent="0.25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  <c r="BC107" s="58"/>
      <c r="BD107" s="58"/>
      <c r="BE107" s="58"/>
      <c r="BF107" s="58"/>
      <c r="BG107" s="58"/>
    </row>
    <row r="108" ht="15.75" customHeight="1" spans="1:59" x14ac:dyDescent="0.25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  <c r="BC108" s="58"/>
      <c r="BD108" s="58"/>
      <c r="BE108" s="58"/>
      <c r="BF108" s="58"/>
      <c r="BG108" s="58"/>
    </row>
    <row r="109" ht="15.75" customHeight="1" spans="1:59" x14ac:dyDescent="0.25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  <c r="BC109" s="58"/>
      <c r="BD109" s="58"/>
      <c r="BE109" s="58"/>
      <c r="BF109" s="58"/>
      <c r="BG109" s="58"/>
    </row>
    <row r="110" ht="15.75" customHeight="1" spans="1:59" x14ac:dyDescent="0.25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  <c r="BC110" s="58"/>
      <c r="BD110" s="58"/>
      <c r="BE110" s="58"/>
      <c r="BF110" s="58"/>
      <c r="BG110" s="58"/>
    </row>
    <row r="111" ht="15.75" customHeight="1" spans="1:5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  <c r="BC111" s="58"/>
      <c r="BD111" s="58"/>
      <c r="BE111" s="58"/>
      <c r="BF111" s="58"/>
      <c r="BG111" s="58"/>
    </row>
    <row r="112" ht="15.75" customHeight="1" spans="1:5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  <c r="BC112" s="58"/>
      <c r="BD112" s="58"/>
      <c r="BE112" s="58"/>
      <c r="BF112" s="58"/>
      <c r="BG112" s="58"/>
    </row>
    <row r="113" ht="15.75" customHeight="1" spans="1:5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B113" s="58"/>
      <c r="BC113" s="58"/>
      <c r="BD113" s="58"/>
      <c r="BE113" s="58"/>
      <c r="BF113" s="58"/>
      <c r="BG113" s="58"/>
    </row>
    <row r="114" ht="15.75" customHeight="1" spans="1:5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58"/>
      <c r="AV114" s="58"/>
      <c r="AW114" s="58"/>
      <c r="AX114" s="58"/>
      <c r="AY114" s="58"/>
      <c r="AZ114" s="58"/>
      <c r="BA114" s="58"/>
      <c r="BB114" s="58"/>
      <c r="BC114" s="58"/>
      <c r="BD114" s="58"/>
      <c r="BE114" s="58"/>
      <c r="BF114" s="58"/>
      <c r="BG114" s="58"/>
    </row>
    <row r="115" ht="15.75" customHeight="1" spans="1:5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B115" s="58"/>
      <c r="BC115" s="58"/>
      <c r="BD115" s="58"/>
      <c r="BE115" s="58"/>
      <c r="BF115" s="58"/>
      <c r="BG115" s="58"/>
    </row>
    <row r="116" ht="15.75" customHeight="1" spans="1:5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8"/>
      <c r="BA116" s="58"/>
      <c r="BB116" s="58"/>
      <c r="BC116" s="58"/>
      <c r="BD116" s="58"/>
      <c r="BE116" s="58"/>
      <c r="BF116" s="58"/>
      <c r="BG116" s="58"/>
    </row>
    <row r="117" ht="15.75" customHeight="1" spans="1:5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  <c r="BC117" s="58"/>
      <c r="BD117" s="58"/>
      <c r="BE117" s="58"/>
      <c r="BF117" s="58"/>
      <c r="BG117" s="58"/>
    </row>
    <row r="118" ht="15.75" customHeight="1" spans="1:5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E118" s="58"/>
      <c r="BF118" s="58"/>
      <c r="BG118" s="58"/>
    </row>
    <row r="119" ht="15.75" customHeight="1" spans="1:5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  <c r="BC119" s="58"/>
      <c r="BD119" s="58"/>
      <c r="BE119" s="58"/>
      <c r="BF119" s="58"/>
      <c r="BG119" s="58"/>
    </row>
    <row r="120" ht="15.75" customHeight="1" spans="1:5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  <c r="BC120" s="58"/>
      <c r="BD120" s="58"/>
      <c r="BE120" s="58"/>
      <c r="BF120" s="58"/>
      <c r="BG120" s="58"/>
    </row>
    <row r="121" ht="15.75" customHeight="1" spans="1:59" x14ac:dyDescent="0.25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58"/>
      <c r="AV121" s="58"/>
      <c r="AW121" s="58"/>
      <c r="AX121" s="58"/>
      <c r="AY121" s="58"/>
      <c r="AZ121" s="58"/>
      <c r="BA121" s="58"/>
      <c r="BB121" s="58"/>
      <c r="BC121" s="58"/>
      <c r="BD121" s="58"/>
      <c r="BE121" s="58"/>
      <c r="BF121" s="58"/>
      <c r="BG121" s="58"/>
    </row>
    <row r="122" ht="15.75" customHeight="1" spans="1:59" x14ac:dyDescent="0.25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</row>
    <row r="123" ht="15.75" customHeight="1" spans="1:59" x14ac:dyDescent="0.25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  <c r="BC123" s="58"/>
      <c r="BD123" s="58"/>
      <c r="BE123" s="58"/>
      <c r="BF123" s="58"/>
      <c r="BG123" s="58"/>
    </row>
    <row r="124" ht="15.75" customHeight="1" spans="1:59" x14ac:dyDescent="0.25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  <c r="AU124" s="58"/>
      <c r="AV124" s="58"/>
      <c r="AW124" s="58"/>
      <c r="AX124" s="58"/>
      <c r="AY124" s="58"/>
      <c r="AZ124" s="58"/>
      <c r="BA124" s="58"/>
      <c r="BB124" s="58"/>
      <c r="BC124" s="58"/>
      <c r="BD124" s="58"/>
      <c r="BE124" s="58"/>
      <c r="BF124" s="58"/>
      <c r="BG124" s="58"/>
    </row>
    <row r="125" ht="15.75" customHeight="1" spans="1:59" x14ac:dyDescent="0.2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  <c r="AX125" s="58"/>
      <c r="AY125" s="58"/>
      <c r="AZ125" s="58"/>
      <c r="BA125" s="58"/>
      <c r="BB125" s="58"/>
      <c r="BC125" s="58"/>
      <c r="BD125" s="58"/>
      <c r="BE125" s="58"/>
      <c r="BF125" s="58"/>
      <c r="BG125" s="58"/>
    </row>
    <row r="126" ht="15.75" customHeight="1" spans="1:59" x14ac:dyDescent="0.25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  <c r="AU126" s="58"/>
      <c r="AV126" s="58"/>
      <c r="AW126" s="58"/>
      <c r="AX126" s="58"/>
      <c r="AY126" s="58"/>
      <c r="AZ126" s="58"/>
      <c r="BA126" s="58"/>
      <c r="BB126" s="58"/>
      <c r="BC126" s="58"/>
      <c r="BD126" s="58"/>
      <c r="BE126" s="58"/>
      <c r="BF126" s="58"/>
      <c r="BG126" s="58"/>
    </row>
    <row r="127" ht="15.75" customHeight="1" spans="1:59" x14ac:dyDescent="0.25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  <c r="AU127" s="58"/>
      <c r="AV127" s="58"/>
      <c r="AW127" s="58"/>
      <c r="AX127" s="58"/>
      <c r="AY127" s="58"/>
      <c r="AZ127" s="58"/>
      <c r="BA127" s="58"/>
      <c r="BB127" s="58"/>
      <c r="BC127" s="58"/>
      <c r="BD127" s="58"/>
      <c r="BE127" s="58"/>
      <c r="BF127" s="58"/>
      <c r="BG127" s="58"/>
    </row>
    <row r="128" ht="15.75" customHeight="1" spans="1:59" x14ac:dyDescent="0.25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58"/>
      <c r="AZ128" s="58"/>
      <c r="BA128" s="58"/>
      <c r="BB128" s="58"/>
      <c r="BC128" s="58"/>
      <c r="BD128" s="58"/>
      <c r="BE128" s="58"/>
      <c r="BF128" s="58"/>
      <c r="BG128" s="58"/>
    </row>
    <row r="129" ht="15.75" customHeight="1" spans="1:59" x14ac:dyDescent="0.25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58"/>
      <c r="AQ129" s="58"/>
      <c r="AR129" s="58"/>
      <c r="AS129" s="58"/>
      <c r="AT129" s="58"/>
      <c r="AU129" s="58"/>
      <c r="AV129" s="58"/>
      <c r="AW129" s="58"/>
      <c r="AX129" s="58"/>
      <c r="AY129" s="58"/>
      <c r="AZ129" s="58"/>
      <c r="BA129" s="58"/>
      <c r="BB129" s="58"/>
      <c r="BC129" s="58"/>
      <c r="BD129" s="58"/>
      <c r="BE129" s="58"/>
      <c r="BF129" s="58"/>
      <c r="BG129" s="58"/>
    </row>
    <row r="130" ht="15.75" customHeight="1" spans="1:59" x14ac:dyDescent="0.25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  <c r="BE130" s="58"/>
      <c r="BF130" s="58"/>
      <c r="BG130" s="58"/>
    </row>
    <row r="131" ht="15.75" customHeight="1" spans="1:59" x14ac:dyDescent="0.25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  <c r="AU131" s="58"/>
      <c r="AV131" s="58"/>
      <c r="AW131" s="58"/>
      <c r="AX131" s="58"/>
      <c r="AY131" s="58"/>
      <c r="AZ131" s="58"/>
      <c r="BA131" s="58"/>
      <c r="BB131" s="58"/>
      <c r="BC131" s="58"/>
      <c r="BD131" s="58"/>
      <c r="BE131" s="58"/>
      <c r="BF131" s="58"/>
      <c r="BG131" s="58"/>
    </row>
    <row r="132" ht="15.75" customHeight="1" spans="1:59" x14ac:dyDescent="0.25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  <c r="AU132" s="58"/>
      <c r="AV132" s="58"/>
      <c r="AW132" s="58"/>
      <c r="AX132" s="58"/>
      <c r="AY132" s="58"/>
      <c r="AZ132" s="58"/>
      <c r="BA132" s="58"/>
      <c r="BB132" s="58"/>
      <c r="BC132" s="58"/>
      <c r="BD132" s="58"/>
      <c r="BE132" s="58"/>
      <c r="BF132" s="58"/>
      <c r="BG132" s="58"/>
    </row>
    <row r="133" ht="15.75" customHeight="1" spans="1:59" x14ac:dyDescent="0.25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58"/>
      <c r="AZ133" s="58"/>
      <c r="BA133" s="58"/>
      <c r="BB133" s="58"/>
      <c r="BC133" s="58"/>
      <c r="BD133" s="58"/>
      <c r="BE133" s="58"/>
      <c r="BF133" s="58"/>
      <c r="BG133" s="58"/>
    </row>
    <row r="134" ht="15.75" customHeight="1" spans="1:59" x14ac:dyDescent="0.25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58"/>
      <c r="AV134" s="58"/>
      <c r="AW134" s="58"/>
      <c r="AX134" s="58"/>
      <c r="AY134" s="58"/>
      <c r="AZ134" s="58"/>
      <c r="BA134" s="58"/>
      <c r="BB134" s="58"/>
      <c r="BC134" s="58"/>
      <c r="BD134" s="58"/>
      <c r="BE134" s="58"/>
      <c r="BF134" s="58"/>
      <c r="BG134" s="58"/>
    </row>
    <row r="135" ht="15.75" customHeight="1" spans="1:59" x14ac:dyDescent="0.2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58"/>
      <c r="AV135" s="58"/>
      <c r="AW135" s="58"/>
      <c r="AX135" s="58"/>
      <c r="AY135" s="58"/>
      <c r="AZ135" s="58"/>
      <c r="BA135" s="58"/>
      <c r="BB135" s="58"/>
      <c r="BC135" s="58"/>
      <c r="BD135" s="58"/>
      <c r="BE135" s="58"/>
      <c r="BF135" s="58"/>
      <c r="BG135" s="58"/>
    </row>
    <row r="136" ht="15.75" customHeight="1" spans="1:59" x14ac:dyDescent="0.25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58"/>
      <c r="AV136" s="58"/>
      <c r="AW136" s="58"/>
      <c r="AX136" s="58"/>
      <c r="AY136" s="58"/>
      <c r="AZ136" s="58"/>
      <c r="BA136" s="58"/>
      <c r="BB136" s="58"/>
      <c r="BC136" s="58"/>
      <c r="BD136" s="58"/>
      <c r="BE136" s="58"/>
      <c r="BF136" s="58"/>
      <c r="BG136" s="58"/>
    </row>
    <row r="137" ht="15.75" customHeight="1" spans="1:59" x14ac:dyDescent="0.25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</row>
    <row r="138" ht="15.75" customHeight="1" spans="1:59" x14ac:dyDescent="0.25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  <c r="AQ138" s="58"/>
      <c r="AR138" s="58"/>
      <c r="AS138" s="58"/>
      <c r="AT138" s="58"/>
      <c r="AU138" s="58"/>
      <c r="AV138" s="58"/>
      <c r="AW138" s="58"/>
      <c r="AX138" s="58"/>
      <c r="AY138" s="58"/>
      <c r="AZ138" s="58"/>
      <c r="BA138" s="58"/>
      <c r="BB138" s="58"/>
      <c r="BC138" s="58"/>
      <c r="BD138" s="58"/>
      <c r="BE138" s="58"/>
      <c r="BF138" s="58"/>
      <c r="BG138" s="58"/>
    </row>
    <row r="139" ht="15.75" customHeight="1" spans="1:59" x14ac:dyDescent="0.25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58"/>
      <c r="AV139" s="58"/>
      <c r="AW139" s="58"/>
      <c r="AX139" s="58"/>
      <c r="AY139" s="58"/>
      <c r="AZ139" s="58"/>
      <c r="BA139" s="58"/>
      <c r="BB139" s="58"/>
      <c r="BC139" s="58"/>
      <c r="BD139" s="58"/>
      <c r="BE139" s="58"/>
      <c r="BF139" s="58"/>
      <c r="BG139" s="58"/>
    </row>
    <row r="140" ht="15.75" customHeight="1" spans="1:59" x14ac:dyDescent="0.25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58"/>
      <c r="AV140" s="58"/>
      <c r="AW140" s="58"/>
      <c r="AX140" s="58"/>
      <c r="AY140" s="58"/>
      <c r="AZ140" s="58"/>
      <c r="BA140" s="58"/>
      <c r="BB140" s="58"/>
      <c r="BC140" s="58"/>
      <c r="BD140" s="58"/>
      <c r="BE140" s="58"/>
      <c r="BF140" s="58"/>
      <c r="BG140" s="58"/>
    </row>
    <row r="141" ht="15.75" customHeight="1" spans="1:59" x14ac:dyDescent="0.25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  <c r="AO141" s="58"/>
      <c r="AP141" s="58"/>
      <c r="AQ141" s="58"/>
      <c r="AR141" s="58"/>
      <c r="AS141" s="58"/>
      <c r="AT141" s="58"/>
      <c r="AU141" s="58"/>
      <c r="AV141" s="58"/>
      <c r="AW141" s="58"/>
      <c r="AX141" s="58"/>
      <c r="AY141" s="58"/>
      <c r="AZ141" s="58"/>
      <c r="BA141" s="58"/>
      <c r="BB141" s="58"/>
      <c r="BC141" s="58"/>
      <c r="BD141" s="58"/>
      <c r="BE141" s="58"/>
      <c r="BF141" s="58"/>
      <c r="BG141" s="58"/>
    </row>
    <row r="142" ht="15.75" customHeight="1" spans="1:59" x14ac:dyDescent="0.25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58"/>
      <c r="AK142" s="58"/>
      <c r="AL142" s="58"/>
      <c r="AM142" s="58"/>
      <c r="AN142" s="58"/>
      <c r="AO142" s="58"/>
      <c r="AP142" s="58"/>
      <c r="AQ142" s="58"/>
      <c r="AR142" s="58"/>
      <c r="AS142" s="58"/>
      <c r="AT142" s="58"/>
      <c r="AU142" s="58"/>
      <c r="AV142" s="58"/>
      <c r="AW142" s="58"/>
      <c r="AX142" s="58"/>
      <c r="AY142" s="58"/>
      <c r="AZ142" s="58"/>
      <c r="BA142" s="58"/>
      <c r="BB142" s="58"/>
      <c r="BC142" s="58"/>
      <c r="BD142" s="58"/>
      <c r="BE142" s="58"/>
      <c r="BF142" s="58"/>
      <c r="BG142" s="58"/>
    </row>
    <row r="143" ht="15.75" customHeight="1" spans="1:59" x14ac:dyDescent="0.25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58"/>
      <c r="AK143" s="58"/>
      <c r="AL143" s="58"/>
      <c r="AM143" s="58"/>
      <c r="AN143" s="58"/>
      <c r="AO143" s="58"/>
      <c r="AP143" s="58"/>
      <c r="AQ143" s="58"/>
      <c r="AR143" s="58"/>
      <c r="AS143" s="58"/>
      <c r="AT143" s="58"/>
      <c r="AU143" s="58"/>
      <c r="AV143" s="58"/>
      <c r="AW143" s="58"/>
      <c r="AX143" s="58"/>
      <c r="AY143" s="58"/>
      <c r="AZ143" s="58"/>
      <c r="BA143" s="58"/>
      <c r="BB143" s="58"/>
      <c r="BC143" s="58"/>
      <c r="BD143" s="58"/>
      <c r="BE143" s="58"/>
      <c r="BF143" s="58"/>
      <c r="BG143" s="58"/>
    </row>
    <row r="144" ht="15.75" customHeight="1" spans="1:59" x14ac:dyDescent="0.25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  <c r="AM144" s="58"/>
      <c r="AN144" s="58"/>
      <c r="AO144" s="58"/>
      <c r="AP144" s="58"/>
      <c r="AQ144" s="58"/>
      <c r="AR144" s="58"/>
      <c r="AS144" s="58"/>
      <c r="AT144" s="58"/>
      <c r="AU144" s="58"/>
      <c r="AV144" s="58"/>
      <c r="AW144" s="58"/>
      <c r="AX144" s="58"/>
      <c r="AY144" s="58"/>
      <c r="AZ144" s="58"/>
      <c r="BA144" s="58"/>
      <c r="BB144" s="58"/>
      <c r="BC144" s="58"/>
      <c r="BD144" s="58"/>
      <c r="BE144" s="58"/>
      <c r="BF144" s="58"/>
      <c r="BG144" s="58"/>
    </row>
    <row r="145" ht="15.75" customHeight="1" spans="1:59" x14ac:dyDescent="0.2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8"/>
      <c r="AO145" s="58"/>
      <c r="AP145" s="58"/>
      <c r="AQ145" s="58"/>
      <c r="AR145" s="58"/>
      <c r="AS145" s="58"/>
      <c r="AT145" s="58"/>
      <c r="AU145" s="58"/>
      <c r="AV145" s="58"/>
      <c r="AW145" s="58"/>
      <c r="AX145" s="58"/>
      <c r="AY145" s="58"/>
      <c r="AZ145" s="58"/>
      <c r="BA145" s="58"/>
      <c r="BB145" s="58"/>
      <c r="BC145" s="58"/>
      <c r="BD145" s="58"/>
      <c r="BE145" s="58"/>
      <c r="BF145" s="58"/>
      <c r="BG145" s="58"/>
    </row>
    <row r="146" ht="15.75" customHeight="1" spans="1:59" x14ac:dyDescent="0.25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  <c r="AN146" s="58"/>
      <c r="AO146" s="58"/>
      <c r="AP146" s="58"/>
      <c r="AQ146" s="58"/>
      <c r="AR146" s="58"/>
      <c r="AS146" s="58"/>
      <c r="AT146" s="58"/>
      <c r="AU146" s="58"/>
      <c r="AV146" s="58"/>
      <c r="AW146" s="58"/>
      <c r="AX146" s="58"/>
      <c r="AY146" s="58"/>
      <c r="AZ146" s="58"/>
      <c r="BA146" s="58"/>
      <c r="BB146" s="58"/>
      <c r="BC146" s="58"/>
      <c r="BD146" s="58"/>
      <c r="BE146" s="58"/>
      <c r="BF146" s="58"/>
      <c r="BG146" s="58"/>
    </row>
    <row r="147" ht="15.75" customHeight="1" spans="1:59" x14ac:dyDescent="0.25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  <c r="AP147" s="58"/>
      <c r="AQ147" s="58"/>
      <c r="AR147" s="58"/>
      <c r="AS147" s="58"/>
      <c r="AT147" s="58"/>
      <c r="AU147" s="58"/>
      <c r="AV147" s="58"/>
      <c r="AW147" s="58"/>
      <c r="AX147" s="58"/>
      <c r="AY147" s="58"/>
      <c r="AZ147" s="58"/>
      <c r="BA147" s="58"/>
      <c r="BB147" s="58"/>
      <c r="BC147" s="58"/>
      <c r="BD147" s="58"/>
      <c r="BE147" s="58"/>
      <c r="BF147" s="58"/>
      <c r="BG147" s="58"/>
    </row>
    <row r="148" ht="15.75" customHeight="1" spans="1:59" x14ac:dyDescent="0.25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  <c r="AP148" s="58"/>
      <c r="AQ148" s="58"/>
      <c r="AR148" s="58"/>
      <c r="AS148" s="58"/>
      <c r="AT148" s="58"/>
      <c r="AU148" s="58"/>
      <c r="AV148" s="58"/>
      <c r="AW148" s="58"/>
      <c r="AX148" s="58"/>
      <c r="AY148" s="58"/>
      <c r="AZ148" s="58"/>
      <c r="BA148" s="58"/>
      <c r="BB148" s="58"/>
      <c r="BC148" s="58"/>
      <c r="BD148" s="58"/>
      <c r="BE148" s="58"/>
      <c r="BF148" s="58"/>
      <c r="BG148" s="58"/>
    </row>
    <row r="149" ht="15.75" customHeight="1" spans="1:59" x14ac:dyDescent="0.25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58"/>
      <c r="AP149" s="58"/>
      <c r="AQ149" s="58"/>
      <c r="AR149" s="58"/>
      <c r="AS149" s="58"/>
      <c r="AT149" s="58"/>
      <c r="AU149" s="58"/>
      <c r="AV149" s="58"/>
      <c r="AW149" s="58"/>
      <c r="AX149" s="58"/>
      <c r="AY149" s="58"/>
      <c r="AZ149" s="58"/>
      <c r="BA149" s="58"/>
      <c r="BB149" s="58"/>
      <c r="BC149" s="58"/>
      <c r="BD149" s="58"/>
      <c r="BE149" s="58"/>
      <c r="BF149" s="58"/>
      <c r="BG149" s="58"/>
    </row>
    <row r="150" ht="15.75" customHeight="1" spans="1:59" x14ac:dyDescent="0.25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  <c r="AP150" s="58"/>
      <c r="AQ150" s="58"/>
      <c r="AR150" s="58"/>
      <c r="AS150" s="58"/>
      <c r="AT150" s="58"/>
      <c r="AU150" s="58"/>
      <c r="AV150" s="58"/>
      <c r="AW150" s="58"/>
      <c r="AX150" s="58"/>
      <c r="AY150" s="58"/>
      <c r="AZ150" s="58"/>
      <c r="BA150" s="58"/>
      <c r="BB150" s="58"/>
      <c r="BC150" s="58"/>
      <c r="BD150" s="58"/>
      <c r="BE150" s="58"/>
      <c r="BF150" s="58"/>
      <c r="BG150" s="58"/>
    </row>
    <row r="151" ht="15.75" customHeight="1" spans="1:59" x14ac:dyDescent="0.25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  <c r="AP151" s="58"/>
      <c r="AQ151" s="58"/>
      <c r="AR151" s="58"/>
      <c r="AS151" s="58"/>
      <c r="AT151" s="58"/>
      <c r="AU151" s="58"/>
      <c r="AV151" s="58"/>
      <c r="AW151" s="58"/>
      <c r="AX151" s="58"/>
      <c r="AY151" s="58"/>
      <c r="AZ151" s="58"/>
      <c r="BA151" s="58"/>
      <c r="BB151" s="58"/>
      <c r="BC151" s="58"/>
      <c r="BD151" s="58"/>
      <c r="BE151" s="58"/>
      <c r="BF151" s="58"/>
      <c r="BG151" s="58"/>
    </row>
    <row r="152" ht="15.75" customHeight="1" spans="1:59" x14ac:dyDescent="0.25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  <c r="AN152" s="58"/>
      <c r="AO152" s="58"/>
      <c r="AP152" s="58"/>
      <c r="AQ152" s="58"/>
      <c r="AR152" s="58"/>
      <c r="AS152" s="58"/>
      <c r="AT152" s="58"/>
      <c r="AU152" s="58"/>
      <c r="AV152" s="58"/>
      <c r="AW152" s="58"/>
      <c r="AX152" s="58"/>
      <c r="AY152" s="58"/>
      <c r="AZ152" s="58"/>
      <c r="BA152" s="58"/>
      <c r="BB152" s="58"/>
      <c r="BC152" s="58"/>
      <c r="BD152" s="58"/>
      <c r="BE152" s="58"/>
      <c r="BF152" s="58"/>
      <c r="BG152" s="58"/>
    </row>
    <row r="153" ht="15.75" customHeight="1" spans="1:59" x14ac:dyDescent="0.25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58"/>
      <c r="AK153" s="58"/>
      <c r="AL153" s="58"/>
      <c r="AM153" s="58"/>
      <c r="AN153" s="58"/>
      <c r="AO153" s="58"/>
      <c r="AP153" s="58"/>
      <c r="AQ153" s="58"/>
      <c r="AR153" s="58"/>
      <c r="AS153" s="58"/>
      <c r="AT153" s="58"/>
      <c r="AU153" s="58"/>
      <c r="AV153" s="58"/>
      <c r="AW153" s="58"/>
      <c r="AX153" s="58"/>
      <c r="AY153" s="58"/>
      <c r="AZ153" s="58"/>
      <c r="BA153" s="58"/>
      <c r="BB153" s="58"/>
      <c r="BC153" s="58"/>
      <c r="BD153" s="58"/>
      <c r="BE153" s="58"/>
      <c r="BF153" s="58"/>
      <c r="BG153" s="58"/>
    </row>
    <row r="154" ht="15.75" customHeight="1" spans="1:59" x14ac:dyDescent="0.25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  <c r="AM154" s="58"/>
      <c r="AN154" s="58"/>
      <c r="AO154" s="58"/>
      <c r="AP154" s="58"/>
      <c r="AQ154" s="58"/>
      <c r="AR154" s="58"/>
      <c r="AS154" s="58"/>
      <c r="AT154" s="58"/>
      <c r="AU154" s="58"/>
      <c r="AV154" s="58"/>
      <c r="AW154" s="58"/>
      <c r="AX154" s="58"/>
      <c r="AY154" s="58"/>
      <c r="AZ154" s="58"/>
      <c r="BA154" s="58"/>
      <c r="BB154" s="58"/>
      <c r="BC154" s="58"/>
      <c r="BD154" s="58"/>
      <c r="BE154" s="58"/>
      <c r="BF154" s="58"/>
      <c r="BG154" s="58"/>
    </row>
    <row r="155" ht="15.75" customHeight="1" spans="1:59" x14ac:dyDescent="0.25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  <c r="AM155" s="58"/>
      <c r="AN155" s="58"/>
      <c r="AO155" s="58"/>
      <c r="AP155" s="58"/>
      <c r="AQ155" s="58"/>
      <c r="AR155" s="58"/>
      <c r="AS155" s="58"/>
      <c r="AT155" s="58"/>
      <c r="AU155" s="58"/>
      <c r="AV155" s="58"/>
      <c r="AW155" s="58"/>
      <c r="AX155" s="58"/>
      <c r="AY155" s="58"/>
      <c r="AZ155" s="58"/>
      <c r="BA155" s="58"/>
      <c r="BB155" s="58"/>
      <c r="BC155" s="58"/>
      <c r="BD155" s="58"/>
      <c r="BE155" s="58"/>
      <c r="BF155" s="58"/>
      <c r="BG155" s="58"/>
    </row>
    <row r="156" ht="15.75" customHeight="1" spans="1:59" x14ac:dyDescent="0.25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  <c r="AM156" s="58"/>
      <c r="AN156" s="58"/>
      <c r="AO156" s="58"/>
      <c r="AP156" s="58"/>
      <c r="AQ156" s="58"/>
      <c r="AR156" s="58"/>
      <c r="AS156" s="58"/>
      <c r="AT156" s="58"/>
      <c r="AU156" s="58"/>
      <c r="AV156" s="58"/>
      <c r="AW156" s="58"/>
      <c r="AX156" s="58"/>
      <c r="AY156" s="58"/>
      <c r="AZ156" s="58"/>
      <c r="BA156" s="58"/>
      <c r="BB156" s="58"/>
      <c r="BC156" s="58"/>
      <c r="BD156" s="58"/>
      <c r="BE156" s="58"/>
      <c r="BF156" s="58"/>
      <c r="BG156" s="58"/>
    </row>
    <row r="157" ht="15.75" customHeight="1" spans="1:59" x14ac:dyDescent="0.25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  <c r="AM157" s="58"/>
      <c r="AN157" s="58"/>
      <c r="AO157" s="58"/>
      <c r="AP157" s="58"/>
      <c r="AQ157" s="58"/>
      <c r="AR157" s="58"/>
      <c r="AS157" s="58"/>
      <c r="AT157" s="58"/>
      <c r="AU157" s="58"/>
      <c r="AV157" s="58"/>
      <c r="AW157" s="58"/>
      <c r="AX157" s="58"/>
      <c r="AY157" s="58"/>
      <c r="AZ157" s="58"/>
      <c r="BA157" s="58"/>
      <c r="BB157" s="58"/>
      <c r="BC157" s="58"/>
      <c r="BD157" s="58"/>
      <c r="BE157" s="58"/>
      <c r="BF157" s="58"/>
      <c r="BG157" s="58"/>
    </row>
    <row r="158" ht="15.75" customHeight="1" spans="1:59" x14ac:dyDescent="0.25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  <c r="AP158" s="58"/>
      <c r="AQ158" s="58"/>
      <c r="AR158" s="58"/>
      <c r="AS158" s="58"/>
      <c r="AT158" s="58"/>
      <c r="AU158" s="58"/>
      <c r="AV158" s="58"/>
      <c r="AW158" s="58"/>
      <c r="AX158" s="58"/>
      <c r="AY158" s="58"/>
      <c r="AZ158" s="58"/>
      <c r="BA158" s="58"/>
      <c r="BB158" s="58"/>
      <c r="BC158" s="58"/>
      <c r="BD158" s="58"/>
      <c r="BE158" s="58"/>
      <c r="BF158" s="58"/>
      <c r="BG158" s="58"/>
    </row>
    <row r="159" ht="15.75" customHeight="1" spans="1:59" x14ac:dyDescent="0.25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  <c r="AP159" s="58"/>
      <c r="AQ159" s="58"/>
      <c r="AR159" s="58"/>
      <c r="AS159" s="58"/>
      <c r="AT159" s="58"/>
      <c r="AU159" s="58"/>
      <c r="AV159" s="58"/>
      <c r="AW159" s="58"/>
      <c r="AX159" s="58"/>
      <c r="AY159" s="58"/>
      <c r="AZ159" s="58"/>
      <c r="BA159" s="58"/>
      <c r="BB159" s="58"/>
      <c r="BC159" s="58"/>
      <c r="BD159" s="58"/>
      <c r="BE159" s="58"/>
      <c r="BF159" s="58"/>
      <c r="BG159" s="58"/>
    </row>
    <row r="160" ht="15.75" customHeight="1" spans="1:59" x14ac:dyDescent="0.25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58"/>
      <c r="AK160" s="58"/>
      <c r="AL160" s="58"/>
      <c r="AM160" s="58"/>
      <c r="AN160" s="58"/>
      <c r="AO160" s="58"/>
      <c r="AP160" s="58"/>
      <c r="AQ160" s="58"/>
      <c r="AR160" s="58"/>
      <c r="AS160" s="58"/>
      <c r="AT160" s="58"/>
      <c r="AU160" s="58"/>
      <c r="AV160" s="58"/>
      <c r="AW160" s="58"/>
      <c r="AX160" s="58"/>
      <c r="AY160" s="58"/>
      <c r="AZ160" s="58"/>
      <c r="BA160" s="58"/>
      <c r="BB160" s="58"/>
      <c r="BC160" s="58"/>
      <c r="BD160" s="58"/>
      <c r="BE160" s="58"/>
      <c r="BF160" s="58"/>
      <c r="BG160" s="58"/>
    </row>
    <row r="161" ht="15.75" customHeight="1" spans="1:59" x14ac:dyDescent="0.25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  <c r="AP161" s="58"/>
      <c r="AQ161" s="58"/>
      <c r="AR161" s="58"/>
      <c r="AS161" s="58"/>
      <c r="AT161" s="58"/>
      <c r="AU161" s="58"/>
      <c r="AV161" s="58"/>
      <c r="AW161" s="58"/>
      <c r="AX161" s="58"/>
      <c r="AY161" s="58"/>
      <c r="AZ161" s="58"/>
      <c r="BA161" s="58"/>
      <c r="BB161" s="58"/>
      <c r="BC161" s="58"/>
      <c r="BD161" s="58"/>
      <c r="BE161" s="58"/>
      <c r="BF161" s="58"/>
      <c r="BG161" s="58"/>
    </row>
    <row r="162" ht="15.75" customHeight="1" spans="1:59" x14ac:dyDescent="0.25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  <c r="AO162" s="58"/>
      <c r="AP162" s="58"/>
      <c r="AQ162" s="58"/>
      <c r="AR162" s="58"/>
      <c r="AS162" s="58"/>
      <c r="AT162" s="58"/>
      <c r="AU162" s="58"/>
      <c r="AV162" s="58"/>
      <c r="AW162" s="58"/>
      <c r="AX162" s="58"/>
      <c r="AY162" s="58"/>
      <c r="AZ162" s="58"/>
      <c r="BA162" s="58"/>
      <c r="BB162" s="58"/>
      <c r="BC162" s="58"/>
      <c r="BD162" s="58"/>
      <c r="BE162" s="58"/>
      <c r="BF162" s="58"/>
      <c r="BG162" s="58"/>
    </row>
    <row r="163" ht="15.75" customHeight="1" spans="1:59" x14ac:dyDescent="0.25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  <c r="AM163" s="58"/>
      <c r="AN163" s="58"/>
      <c r="AO163" s="58"/>
      <c r="AP163" s="58"/>
      <c r="AQ163" s="58"/>
      <c r="AR163" s="58"/>
      <c r="AS163" s="58"/>
      <c r="AT163" s="58"/>
      <c r="AU163" s="58"/>
      <c r="AV163" s="58"/>
      <c r="AW163" s="58"/>
      <c r="AX163" s="58"/>
      <c r="AY163" s="58"/>
      <c r="AZ163" s="58"/>
      <c r="BA163" s="58"/>
      <c r="BB163" s="58"/>
      <c r="BC163" s="58"/>
      <c r="BD163" s="58"/>
      <c r="BE163" s="58"/>
      <c r="BF163" s="58"/>
      <c r="BG163" s="58"/>
    </row>
    <row r="164" ht="15.75" customHeight="1" spans="1:59" x14ac:dyDescent="0.25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58"/>
      <c r="AK164" s="58"/>
      <c r="AL164" s="58"/>
      <c r="AM164" s="58"/>
      <c r="AN164" s="58"/>
      <c r="AO164" s="58"/>
      <c r="AP164" s="58"/>
      <c r="AQ164" s="58"/>
      <c r="AR164" s="58"/>
      <c r="AS164" s="58"/>
      <c r="AT164" s="58"/>
      <c r="AU164" s="58"/>
      <c r="AV164" s="58"/>
      <c r="AW164" s="58"/>
      <c r="AX164" s="58"/>
      <c r="AY164" s="58"/>
      <c r="AZ164" s="58"/>
      <c r="BA164" s="58"/>
      <c r="BB164" s="58"/>
      <c r="BC164" s="58"/>
      <c r="BD164" s="58"/>
      <c r="BE164" s="58"/>
      <c r="BF164" s="58"/>
      <c r="BG164" s="58"/>
    </row>
    <row r="165" ht="15.75" customHeight="1" spans="1:59" x14ac:dyDescent="0.25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58"/>
      <c r="AK165" s="58"/>
      <c r="AL165" s="58"/>
      <c r="AM165" s="58"/>
      <c r="AN165" s="58"/>
      <c r="AO165" s="58"/>
      <c r="AP165" s="58"/>
      <c r="AQ165" s="58"/>
      <c r="AR165" s="58"/>
      <c r="AS165" s="58"/>
      <c r="AT165" s="58"/>
      <c r="AU165" s="58"/>
      <c r="AV165" s="58"/>
      <c r="AW165" s="58"/>
      <c r="AX165" s="58"/>
      <c r="AY165" s="58"/>
      <c r="AZ165" s="58"/>
      <c r="BA165" s="58"/>
      <c r="BB165" s="58"/>
      <c r="BC165" s="58"/>
      <c r="BD165" s="58"/>
      <c r="BE165" s="58"/>
      <c r="BF165" s="58"/>
      <c r="BG165" s="58"/>
    </row>
    <row r="166" ht="15.75" customHeight="1" spans="1:59" x14ac:dyDescent="0.25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58"/>
      <c r="AK166" s="58"/>
      <c r="AL166" s="58"/>
      <c r="AM166" s="58"/>
      <c r="AN166" s="58"/>
      <c r="AO166" s="58"/>
      <c r="AP166" s="58"/>
      <c r="AQ166" s="58"/>
      <c r="AR166" s="58"/>
      <c r="AS166" s="58"/>
      <c r="AT166" s="58"/>
      <c r="AU166" s="58"/>
      <c r="AV166" s="58"/>
      <c r="AW166" s="58"/>
      <c r="AX166" s="58"/>
      <c r="AY166" s="58"/>
      <c r="AZ166" s="58"/>
      <c r="BA166" s="58"/>
      <c r="BB166" s="58"/>
      <c r="BC166" s="58"/>
      <c r="BD166" s="58"/>
      <c r="BE166" s="58"/>
      <c r="BF166" s="58"/>
      <c r="BG166" s="58"/>
    </row>
    <row r="167" ht="15.75" customHeight="1" spans="1:59" x14ac:dyDescent="0.25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58"/>
      <c r="AK167" s="58"/>
      <c r="AL167" s="58"/>
      <c r="AM167" s="58"/>
      <c r="AN167" s="58"/>
      <c r="AO167" s="58"/>
      <c r="AP167" s="58"/>
      <c r="AQ167" s="58"/>
      <c r="AR167" s="58"/>
      <c r="AS167" s="58"/>
      <c r="AT167" s="58"/>
      <c r="AU167" s="58"/>
      <c r="AV167" s="58"/>
      <c r="AW167" s="58"/>
      <c r="AX167" s="58"/>
      <c r="AY167" s="58"/>
      <c r="AZ167" s="58"/>
      <c r="BA167" s="58"/>
      <c r="BB167" s="58"/>
      <c r="BC167" s="58"/>
      <c r="BD167" s="58"/>
      <c r="BE167" s="58"/>
      <c r="BF167" s="58"/>
      <c r="BG167" s="58"/>
    </row>
    <row r="168" ht="15.75" customHeight="1" spans="1:59" x14ac:dyDescent="0.25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  <c r="AM168" s="58"/>
      <c r="AN168" s="58"/>
      <c r="AO168" s="58"/>
      <c r="AP168" s="58"/>
      <c r="AQ168" s="58"/>
      <c r="AR168" s="58"/>
      <c r="AS168" s="58"/>
      <c r="AT168" s="58"/>
      <c r="AU168" s="58"/>
      <c r="AV168" s="58"/>
      <c r="AW168" s="58"/>
      <c r="AX168" s="58"/>
      <c r="AY168" s="58"/>
      <c r="AZ168" s="58"/>
      <c r="BA168" s="58"/>
      <c r="BB168" s="58"/>
      <c r="BC168" s="58"/>
      <c r="BD168" s="58"/>
      <c r="BE168" s="58"/>
      <c r="BF168" s="58"/>
      <c r="BG168" s="58"/>
    </row>
    <row r="169" ht="15.75" customHeight="1" spans="1:59" x14ac:dyDescent="0.25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  <c r="AP169" s="58"/>
      <c r="AQ169" s="58"/>
      <c r="AR169" s="58"/>
      <c r="AS169" s="58"/>
      <c r="AT169" s="58"/>
      <c r="AU169" s="58"/>
      <c r="AV169" s="58"/>
      <c r="AW169" s="58"/>
      <c r="AX169" s="58"/>
      <c r="AY169" s="58"/>
      <c r="AZ169" s="58"/>
      <c r="BA169" s="58"/>
      <c r="BB169" s="58"/>
      <c r="BC169" s="58"/>
      <c r="BD169" s="58"/>
      <c r="BE169" s="58"/>
      <c r="BF169" s="58"/>
      <c r="BG169" s="58"/>
    </row>
    <row r="170" ht="15.75" customHeight="1" spans="1:59" x14ac:dyDescent="0.25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  <c r="AP170" s="58"/>
      <c r="AQ170" s="58"/>
      <c r="AR170" s="58"/>
      <c r="AS170" s="58"/>
      <c r="AT170" s="58"/>
      <c r="AU170" s="58"/>
      <c r="AV170" s="58"/>
      <c r="AW170" s="58"/>
      <c r="AX170" s="58"/>
      <c r="AY170" s="58"/>
      <c r="AZ170" s="58"/>
      <c r="BA170" s="58"/>
      <c r="BB170" s="58"/>
      <c r="BC170" s="58"/>
      <c r="BD170" s="58"/>
      <c r="BE170" s="58"/>
      <c r="BF170" s="58"/>
      <c r="BG170" s="58"/>
    </row>
    <row r="171" ht="15.75" customHeight="1" spans="1:59" x14ac:dyDescent="0.25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  <c r="AN171" s="58"/>
      <c r="AO171" s="58"/>
      <c r="AP171" s="58"/>
      <c r="AQ171" s="58"/>
      <c r="AR171" s="58"/>
      <c r="AS171" s="58"/>
      <c r="AT171" s="58"/>
      <c r="AU171" s="58"/>
      <c r="AV171" s="58"/>
      <c r="AW171" s="58"/>
      <c r="AX171" s="58"/>
      <c r="AY171" s="58"/>
      <c r="AZ171" s="58"/>
      <c r="BA171" s="58"/>
      <c r="BB171" s="58"/>
      <c r="BC171" s="58"/>
      <c r="BD171" s="58"/>
      <c r="BE171" s="58"/>
      <c r="BF171" s="58"/>
      <c r="BG171" s="58"/>
    </row>
    <row r="172" ht="15.75" customHeight="1" spans="1:59" x14ac:dyDescent="0.25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  <c r="AP172" s="58"/>
      <c r="AQ172" s="58"/>
      <c r="AR172" s="58"/>
      <c r="AS172" s="58"/>
      <c r="AT172" s="58"/>
      <c r="AU172" s="58"/>
      <c r="AV172" s="58"/>
      <c r="AW172" s="58"/>
      <c r="AX172" s="58"/>
      <c r="AY172" s="58"/>
      <c r="AZ172" s="58"/>
      <c r="BA172" s="58"/>
      <c r="BB172" s="58"/>
      <c r="BC172" s="58"/>
      <c r="BD172" s="58"/>
      <c r="BE172" s="58"/>
      <c r="BF172" s="58"/>
      <c r="BG172" s="58"/>
    </row>
    <row r="173" ht="15.75" customHeight="1" spans="1:59" x14ac:dyDescent="0.25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  <c r="AP173" s="58"/>
      <c r="AQ173" s="58"/>
      <c r="AR173" s="58"/>
      <c r="AS173" s="58"/>
      <c r="AT173" s="58"/>
      <c r="AU173" s="58"/>
      <c r="AV173" s="58"/>
      <c r="AW173" s="58"/>
      <c r="AX173" s="58"/>
      <c r="AY173" s="58"/>
      <c r="AZ173" s="58"/>
      <c r="BA173" s="58"/>
      <c r="BB173" s="58"/>
      <c r="BC173" s="58"/>
      <c r="BD173" s="58"/>
      <c r="BE173" s="58"/>
      <c r="BF173" s="58"/>
      <c r="BG173" s="58"/>
    </row>
    <row r="174" ht="15.75" customHeight="1" spans="1:59" x14ac:dyDescent="0.25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  <c r="AM174" s="58"/>
      <c r="AN174" s="58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58"/>
      <c r="BD174" s="58"/>
      <c r="BE174" s="58"/>
      <c r="BF174" s="58"/>
      <c r="BG174" s="58"/>
    </row>
    <row r="175" ht="15.75" customHeight="1" spans="1:59" x14ac:dyDescent="0.25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  <c r="AM175" s="58"/>
      <c r="AN175" s="58"/>
      <c r="AO175" s="58"/>
      <c r="AP175" s="58"/>
      <c r="AQ175" s="58"/>
      <c r="AR175" s="58"/>
      <c r="AS175" s="58"/>
      <c r="AT175" s="58"/>
      <c r="AU175" s="58"/>
      <c r="AV175" s="58"/>
      <c r="AW175" s="58"/>
      <c r="AX175" s="58"/>
      <c r="AY175" s="58"/>
      <c r="AZ175" s="58"/>
      <c r="BA175" s="58"/>
      <c r="BB175" s="58"/>
      <c r="BC175" s="58"/>
      <c r="BD175" s="58"/>
      <c r="BE175" s="58"/>
      <c r="BF175" s="58"/>
      <c r="BG175" s="58"/>
    </row>
    <row r="176" ht="15.75" customHeight="1" spans="1:59" x14ac:dyDescent="0.25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  <c r="AM176" s="58"/>
      <c r="AN176" s="58"/>
      <c r="AO176" s="58"/>
      <c r="AP176" s="58"/>
      <c r="AQ176" s="58"/>
      <c r="AR176" s="58"/>
      <c r="AS176" s="58"/>
      <c r="AT176" s="58"/>
      <c r="AU176" s="58"/>
      <c r="AV176" s="58"/>
      <c r="AW176" s="58"/>
      <c r="AX176" s="58"/>
      <c r="AY176" s="58"/>
      <c r="AZ176" s="58"/>
      <c r="BA176" s="58"/>
      <c r="BB176" s="58"/>
      <c r="BC176" s="58"/>
      <c r="BD176" s="58"/>
      <c r="BE176" s="58"/>
      <c r="BF176" s="58"/>
      <c r="BG176" s="58"/>
    </row>
    <row r="177" ht="15.75" customHeight="1" spans="1:59" x14ac:dyDescent="0.25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  <c r="AN177" s="58"/>
      <c r="AO177" s="58"/>
      <c r="AP177" s="58"/>
      <c r="AQ177" s="58"/>
      <c r="AR177" s="58"/>
      <c r="AS177" s="58"/>
      <c r="AT177" s="58"/>
      <c r="AU177" s="58"/>
      <c r="AV177" s="58"/>
      <c r="AW177" s="58"/>
      <c r="AX177" s="58"/>
      <c r="AY177" s="58"/>
      <c r="AZ177" s="58"/>
      <c r="BA177" s="58"/>
      <c r="BB177" s="58"/>
      <c r="BC177" s="58"/>
      <c r="BD177" s="58"/>
      <c r="BE177" s="58"/>
      <c r="BF177" s="58"/>
      <c r="BG177" s="58"/>
    </row>
    <row r="178" ht="15.75" customHeight="1" spans="1:59" x14ac:dyDescent="0.25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  <c r="AK178" s="58"/>
      <c r="AL178" s="58"/>
      <c r="AM178" s="58"/>
      <c r="AN178" s="58"/>
      <c r="AO178" s="58"/>
      <c r="AP178" s="58"/>
      <c r="AQ178" s="58"/>
      <c r="AR178" s="58"/>
      <c r="AS178" s="58"/>
      <c r="AT178" s="58"/>
      <c r="AU178" s="58"/>
      <c r="AV178" s="58"/>
      <c r="AW178" s="58"/>
      <c r="AX178" s="58"/>
      <c r="AY178" s="58"/>
      <c r="AZ178" s="58"/>
      <c r="BA178" s="58"/>
      <c r="BB178" s="58"/>
      <c r="BC178" s="58"/>
      <c r="BD178" s="58"/>
      <c r="BE178" s="58"/>
      <c r="BF178" s="58"/>
      <c r="BG178" s="58"/>
    </row>
    <row r="179" ht="15.75" customHeight="1" spans="1:59" x14ac:dyDescent="0.25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58"/>
      <c r="AM179" s="58"/>
      <c r="AN179" s="58"/>
      <c r="AO179" s="58"/>
      <c r="AP179" s="58"/>
      <c r="AQ179" s="58"/>
      <c r="AR179" s="58"/>
      <c r="AS179" s="58"/>
      <c r="AT179" s="58"/>
      <c r="AU179" s="58"/>
      <c r="AV179" s="58"/>
      <c r="AW179" s="58"/>
      <c r="AX179" s="58"/>
      <c r="AY179" s="58"/>
      <c r="AZ179" s="58"/>
      <c r="BA179" s="58"/>
      <c r="BB179" s="58"/>
      <c r="BC179" s="58"/>
      <c r="BD179" s="58"/>
      <c r="BE179" s="58"/>
      <c r="BF179" s="58"/>
      <c r="BG179" s="58"/>
    </row>
    <row r="180" ht="15.75" customHeight="1" spans="1:59" x14ac:dyDescent="0.25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58"/>
      <c r="AP180" s="58"/>
      <c r="AQ180" s="58"/>
      <c r="AR180" s="58"/>
      <c r="AS180" s="58"/>
      <c r="AT180" s="58"/>
      <c r="AU180" s="58"/>
      <c r="AV180" s="58"/>
      <c r="AW180" s="58"/>
      <c r="AX180" s="58"/>
      <c r="AY180" s="58"/>
      <c r="AZ180" s="58"/>
      <c r="BA180" s="58"/>
      <c r="BB180" s="58"/>
      <c r="BC180" s="58"/>
      <c r="BD180" s="58"/>
      <c r="BE180" s="58"/>
      <c r="BF180" s="58"/>
      <c r="BG180" s="58"/>
    </row>
    <row r="181" ht="15.75" customHeight="1" spans="1:59" x14ac:dyDescent="0.25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  <c r="AP181" s="58"/>
      <c r="AQ181" s="58"/>
      <c r="AR181" s="58"/>
      <c r="AS181" s="58"/>
      <c r="AT181" s="58"/>
      <c r="AU181" s="58"/>
      <c r="AV181" s="58"/>
      <c r="AW181" s="58"/>
      <c r="AX181" s="58"/>
      <c r="AY181" s="58"/>
      <c r="AZ181" s="58"/>
      <c r="BA181" s="58"/>
      <c r="BB181" s="58"/>
      <c r="BC181" s="58"/>
      <c r="BD181" s="58"/>
      <c r="BE181" s="58"/>
      <c r="BF181" s="58"/>
      <c r="BG181" s="58"/>
    </row>
    <row r="182" ht="15.75" customHeight="1" spans="1:59" x14ac:dyDescent="0.25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  <c r="AK182" s="58"/>
      <c r="AL182" s="58"/>
      <c r="AM182" s="58"/>
      <c r="AN182" s="58"/>
      <c r="AO182" s="58"/>
      <c r="AP182" s="58"/>
      <c r="AQ182" s="58"/>
      <c r="AR182" s="58"/>
      <c r="AS182" s="58"/>
      <c r="AT182" s="58"/>
      <c r="AU182" s="58"/>
      <c r="AV182" s="58"/>
      <c r="AW182" s="58"/>
      <c r="AX182" s="58"/>
      <c r="AY182" s="58"/>
      <c r="AZ182" s="58"/>
      <c r="BA182" s="58"/>
      <c r="BB182" s="58"/>
      <c r="BC182" s="58"/>
      <c r="BD182" s="58"/>
      <c r="BE182" s="58"/>
      <c r="BF182" s="58"/>
      <c r="BG182" s="58"/>
    </row>
    <row r="183" ht="15.75" customHeight="1" spans="1:59" x14ac:dyDescent="0.25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58"/>
      <c r="AP183" s="58"/>
      <c r="AQ183" s="58"/>
      <c r="AR183" s="58"/>
      <c r="AS183" s="58"/>
      <c r="AT183" s="58"/>
      <c r="AU183" s="58"/>
      <c r="AV183" s="58"/>
      <c r="AW183" s="58"/>
      <c r="AX183" s="58"/>
      <c r="AY183" s="58"/>
      <c r="AZ183" s="58"/>
      <c r="BA183" s="58"/>
      <c r="BB183" s="58"/>
      <c r="BC183" s="58"/>
      <c r="BD183" s="58"/>
      <c r="BE183" s="58"/>
      <c r="BF183" s="58"/>
      <c r="BG183" s="58"/>
    </row>
    <row r="184" ht="15.75" customHeight="1" spans="1:59" x14ac:dyDescent="0.25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58"/>
      <c r="AP184" s="58"/>
      <c r="AQ184" s="58"/>
      <c r="AR184" s="58"/>
      <c r="AS184" s="58"/>
      <c r="AT184" s="58"/>
      <c r="AU184" s="58"/>
      <c r="AV184" s="58"/>
      <c r="AW184" s="58"/>
      <c r="AX184" s="58"/>
      <c r="AY184" s="58"/>
      <c r="AZ184" s="58"/>
      <c r="BA184" s="58"/>
      <c r="BB184" s="58"/>
      <c r="BC184" s="58"/>
      <c r="BD184" s="58"/>
      <c r="BE184" s="58"/>
      <c r="BF184" s="58"/>
      <c r="BG184" s="58"/>
    </row>
    <row r="185" ht="15.75" customHeight="1" spans="1:59" x14ac:dyDescent="0.25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  <c r="AM185" s="58"/>
      <c r="AN185" s="58"/>
      <c r="AO185" s="58"/>
      <c r="AP185" s="58"/>
      <c r="AQ185" s="58"/>
      <c r="AR185" s="58"/>
      <c r="AS185" s="58"/>
      <c r="AT185" s="58"/>
      <c r="AU185" s="58"/>
      <c r="AV185" s="58"/>
      <c r="AW185" s="58"/>
      <c r="AX185" s="58"/>
      <c r="AY185" s="58"/>
      <c r="AZ185" s="58"/>
      <c r="BA185" s="58"/>
      <c r="BB185" s="58"/>
      <c r="BC185" s="58"/>
      <c r="BD185" s="58"/>
      <c r="BE185" s="58"/>
      <c r="BF185" s="58"/>
      <c r="BG185" s="58"/>
    </row>
    <row r="186" ht="15.75" customHeight="1" spans="1:59" x14ac:dyDescent="0.25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  <c r="AM186" s="58"/>
      <c r="AN186" s="58"/>
      <c r="AO186" s="58"/>
      <c r="AP186" s="58"/>
      <c r="AQ186" s="58"/>
      <c r="AR186" s="58"/>
      <c r="AS186" s="58"/>
      <c r="AT186" s="58"/>
      <c r="AU186" s="58"/>
      <c r="AV186" s="58"/>
      <c r="AW186" s="58"/>
      <c r="AX186" s="58"/>
      <c r="AY186" s="58"/>
      <c r="AZ186" s="58"/>
      <c r="BA186" s="58"/>
      <c r="BB186" s="58"/>
      <c r="BC186" s="58"/>
      <c r="BD186" s="58"/>
      <c r="BE186" s="58"/>
      <c r="BF186" s="58"/>
      <c r="BG186" s="58"/>
    </row>
    <row r="187" ht="15.75" customHeight="1" spans="1:59" x14ac:dyDescent="0.25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  <c r="AK187" s="58"/>
      <c r="AL187" s="58"/>
      <c r="AM187" s="58"/>
      <c r="AN187" s="58"/>
      <c r="AO187" s="58"/>
      <c r="AP187" s="58"/>
      <c r="AQ187" s="58"/>
      <c r="AR187" s="58"/>
      <c r="AS187" s="58"/>
      <c r="AT187" s="58"/>
      <c r="AU187" s="58"/>
      <c r="AV187" s="58"/>
      <c r="AW187" s="58"/>
      <c r="AX187" s="58"/>
      <c r="AY187" s="58"/>
      <c r="AZ187" s="58"/>
      <c r="BA187" s="58"/>
      <c r="BB187" s="58"/>
      <c r="BC187" s="58"/>
      <c r="BD187" s="58"/>
      <c r="BE187" s="58"/>
      <c r="BF187" s="58"/>
      <c r="BG187" s="58"/>
    </row>
    <row r="188" ht="15.75" customHeight="1" spans="1:59" x14ac:dyDescent="0.25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58"/>
      <c r="AK188" s="58"/>
      <c r="AL188" s="58"/>
      <c r="AM188" s="58"/>
      <c r="AN188" s="58"/>
      <c r="AO188" s="58"/>
      <c r="AP188" s="58"/>
      <c r="AQ188" s="58"/>
      <c r="AR188" s="58"/>
      <c r="AS188" s="58"/>
      <c r="AT188" s="58"/>
      <c r="AU188" s="58"/>
      <c r="AV188" s="58"/>
      <c r="AW188" s="58"/>
      <c r="AX188" s="58"/>
      <c r="AY188" s="58"/>
      <c r="AZ188" s="58"/>
      <c r="BA188" s="58"/>
      <c r="BB188" s="58"/>
      <c r="BC188" s="58"/>
      <c r="BD188" s="58"/>
      <c r="BE188" s="58"/>
      <c r="BF188" s="58"/>
      <c r="BG188" s="58"/>
    </row>
    <row r="189" ht="15.75" customHeight="1" spans="1:59" x14ac:dyDescent="0.25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58"/>
      <c r="AK189" s="58"/>
      <c r="AL189" s="58"/>
      <c r="AM189" s="58"/>
      <c r="AN189" s="58"/>
      <c r="AO189" s="58"/>
      <c r="AP189" s="58"/>
      <c r="AQ189" s="58"/>
      <c r="AR189" s="58"/>
      <c r="AS189" s="58"/>
      <c r="AT189" s="58"/>
      <c r="AU189" s="58"/>
      <c r="AV189" s="58"/>
      <c r="AW189" s="58"/>
      <c r="AX189" s="58"/>
      <c r="AY189" s="58"/>
      <c r="AZ189" s="58"/>
      <c r="BA189" s="58"/>
      <c r="BB189" s="58"/>
      <c r="BC189" s="58"/>
      <c r="BD189" s="58"/>
      <c r="BE189" s="58"/>
      <c r="BF189" s="58"/>
      <c r="BG189" s="58"/>
    </row>
    <row r="190" ht="15.75" customHeight="1" spans="1:59" x14ac:dyDescent="0.25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58"/>
      <c r="AK190" s="58"/>
      <c r="AL190" s="58"/>
      <c r="AM190" s="58"/>
      <c r="AN190" s="58"/>
      <c r="AO190" s="58"/>
      <c r="AP190" s="58"/>
      <c r="AQ190" s="58"/>
      <c r="AR190" s="58"/>
      <c r="AS190" s="58"/>
      <c r="AT190" s="58"/>
      <c r="AU190" s="58"/>
      <c r="AV190" s="58"/>
      <c r="AW190" s="58"/>
      <c r="AX190" s="58"/>
      <c r="AY190" s="58"/>
      <c r="AZ190" s="58"/>
      <c r="BA190" s="58"/>
      <c r="BB190" s="58"/>
      <c r="BC190" s="58"/>
      <c r="BD190" s="58"/>
      <c r="BE190" s="58"/>
      <c r="BF190" s="58"/>
      <c r="BG190" s="58"/>
    </row>
    <row r="191" ht="15.75" customHeight="1" spans="1:59" x14ac:dyDescent="0.25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  <c r="AP191" s="58"/>
      <c r="AQ191" s="58"/>
      <c r="AR191" s="58"/>
      <c r="AS191" s="58"/>
      <c r="AT191" s="58"/>
      <c r="AU191" s="58"/>
      <c r="AV191" s="58"/>
      <c r="AW191" s="58"/>
      <c r="AX191" s="58"/>
      <c r="AY191" s="58"/>
      <c r="AZ191" s="58"/>
      <c r="BA191" s="58"/>
      <c r="BB191" s="58"/>
      <c r="BC191" s="58"/>
      <c r="BD191" s="58"/>
      <c r="BE191" s="58"/>
      <c r="BF191" s="58"/>
      <c r="BG191" s="58"/>
    </row>
    <row r="192" ht="15.75" customHeight="1" spans="1:59" x14ac:dyDescent="0.25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58"/>
      <c r="AP192" s="58"/>
      <c r="AQ192" s="58"/>
      <c r="AR192" s="58"/>
      <c r="AS192" s="58"/>
      <c r="AT192" s="58"/>
      <c r="AU192" s="58"/>
      <c r="AV192" s="58"/>
      <c r="AW192" s="58"/>
      <c r="AX192" s="58"/>
      <c r="AY192" s="58"/>
      <c r="AZ192" s="58"/>
      <c r="BA192" s="58"/>
      <c r="BB192" s="58"/>
      <c r="BC192" s="58"/>
      <c r="BD192" s="58"/>
      <c r="BE192" s="58"/>
      <c r="BF192" s="58"/>
      <c r="BG192" s="58"/>
    </row>
    <row r="193" ht="15.75" customHeight="1" spans="1:59" x14ac:dyDescent="0.25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  <c r="AK193" s="58"/>
      <c r="AL193" s="58"/>
      <c r="AM193" s="58"/>
      <c r="AN193" s="58"/>
      <c r="AO193" s="58"/>
      <c r="AP193" s="58"/>
      <c r="AQ193" s="58"/>
      <c r="AR193" s="58"/>
      <c r="AS193" s="58"/>
      <c r="AT193" s="58"/>
      <c r="AU193" s="58"/>
      <c r="AV193" s="58"/>
      <c r="AW193" s="58"/>
      <c r="AX193" s="58"/>
      <c r="AY193" s="58"/>
      <c r="AZ193" s="58"/>
      <c r="BA193" s="58"/>
      <c r="BB193" s="58"/>
      <c r="BC193" s="58"/>
      <c r="BD193" s="58"/>
      <c r="BE193" s="58"/>
      <c r="BF193" s="58"/>
      <c r="BG193" s="58"/>
    </row>
    <row r="194" ht="15.75" customHeight="1" spans="1:59" x14ac:dyDescent="0.25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  <c r="AO194" s="58"/>
      <c r="AP194" s="58"/>
      <c r="AQ194" s="58"/>
      <c r="AR194" s="58"/>
      <c r="AS194" s="58"/>
      <c r="AT194" s="58"/>
      <c r="AU194" s="58"/>
      <c r="AV194" s="58"/>
      <c r="AW194" s="58"/>
      <c r="AX194" s="58"/>
      <c r="AY194" s="58"/>
      <c r="AZ194" s="58"/>
      <c r="BA194" s="58"/>
      <c r="BB194" s="58"/>
      <c r="BC194" s="58"/>
      <c r="BD194" s="58"/>
      <c r="BE194" s="58"/>
      <c r="BF194" s="58"/>
      <c r="BG194" s="58"/>
    </row>
    <row r="195" ht="15.75" customHeight="1" spans="1:59" x14ac:dyDescent="0.25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58"/>
      <c r="AP195" s="58"/>
      <c r="AQ195" s="58"/>
      <c r="AR195" s="58"/>
      <c r="AS195" s="58"/>
      <c r="AT195" s="58"/>
      <c r="AU195" s="58"/>
      <c r="AV195" s="58"/>
      <c r="AW195" s="58"/>
      <c r="AX195" s="58"/>
      <c r="AY195" s="58"/>
      <c r="AZ195" s="58"/>
      <c r="BA195" s="58"/>
      <c r="BB195" s="58"/>
      <c r="BC195" s="58"/>
      <c r="BD195" s="58"/>
      <c r="BE195" s="58"/>
      <c r="BF195" s="58"/>
      <c r="BG195" s="58"/>
    </row>
    <row r="196" ht="15.75" customHeight="1" spans="1:59" x14ac:dyDescent="0.25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  <c r="AO196" s="58"/>
      <c r="AP196" s="58"/>
      <c r="AQ196" s="58"/>
      <c r="AR196" s="58"/>
      <c r="AS196" s="58"/>
      <c r="AT196" s="58"/>
      <c r="AU196" s="58"/>
      <c r="AV196" s="58"/>
      <c r="AW196" s="58"/>
      <c r="AX196" s="58"/>
      <c r="AY196" s="58"/>
      <c r="AZ196" s="58"/>
      <c r="BA196" s="58"/>
      <c r="BB196" s="58"/>
      <c r="BC196" s="58"/>
      <c r="BD196" s="58"/>
      <c r="BE196" s="58"/>
      <c r="BF196" s="58"/>
      <c r="BG196" s="58"/>
    </row>
    <row r="197" ht="15.75" customHeight="1" spans="1:59" x14ac:dyDescent="0.25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  <c r="AK197" s="58"/>
      <c r="AL197" s="58"/>
      <c r="AM197" s="58"/>
      <c r="AN197" s="58"/>
      <c r="AO197" s="58"/>
      <c r="AP197" s="58"/>
      <c r="AQ197" s="58"/>
      <c r="AR197" s="58"/>
      <c r="AS197" s="58"/>
      <c r="AT197" s="58"/>
      <c r="AU197" s="58"/>
      <c r="AV197" s="58"/>
      <c r="AW197" s="58"/>
      <c r="AX197" s="58"/>
      <c r="AY197" s="58"/>
      <c r="AZ197" s="58"/>
      <c r="BA197" s="58"/>
      <c r="BB197" s="58"/>
      <c r="BC197" s="58"/>
      <c r="BD197" s="58"/>
      <c r="BE197" s="58"/>
      <c r="BF197" s="58"/>
      <c r="BG197" s="58"/>
    </row>
    <row r="198" ht="15.75" customHeight="1" spans="1:59" x14ac:dyDescent="0.25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  <c r="AK198" s="58"/>
      <c r="AL198" s="58"/>
      <c r="AM198" s="58"/>
      <c r="AN198" s="58"/>
      <c r="AO198" s="58"/>
      <c r="AP198" s="58"/>
      <c r="AQ198" s="58"/>
      <c r="AR198" s="58"/>
      <c r="AS198" s="58"/>
      <c r="AT198" s="58"/>
      <c r="AU198" s="58"/>
      <c r="AV198" s="58"/>
      <c r="AW198" s="58"/>
      <c r="AX198" s="58"/>
      <c r="AY198" s="58"/>
      <c r="AZ198" s="58"/>
      <c r="BA198" s="58"/>
      <c r="BB198" s="58"/>
      <c r="BC198" s="58"/>
      <c r="BD198" s="58"/>
      <c r="BE198" s="58"/>
      <c r="BF198" s="58"/>
      <c r="BG198" s="58"/>
    </row>
    <row r="199" ht="15.75" customHeight="1" spans="1:59" x14ac:dyDescent="0.25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K199" s="58"/>
      <c r="AL199" s="58"/>
      <c r="AM199" s="58"/>
      <c r="AN199" s="58"/>
      <c r="AO199" s="58"/>
      <c r="AP199" s="58"/>
      <c r="AQ199" s="58"/>
      <c r="AR199" s="58"/>
      <c r="AS199" s="58"/>
      <c r="AT199" s="58"/>
      <c r="AU199" s="58"/>
      <c r="AV199" s="58"/>
      <c r="AW199" s="58"/>
      <c r="AX199" s="58"/>
      <c r="AY199" s="58"/>
      <c r="AZ199" s="58"/>
      <c r="BA199" s="58"/>
      <c r="BB199" s="58"/>
      <c r="BC199" s="58"/>
      <c r="BD199" s="58"/>
      <c r="BE199" s="58"/>
      <c r="BF199" s="58"/>
      <c r="BG199" s="58"/>
    </row>
    <row r="200" ht="15.75" customHeight="1" spans="1:59" x14ac:dyDescent="0.25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K200" s="58"/>
      <c r="AL200" s="58"/>
      <c r="AM200" s="58"/>
      <c r="AN200" s="58"/>
      <c r="AO200" s="58"/>
      <c r="AP200" s="58"/>
      <c r="AQ200" s="58"/>
      <c r="AR200" s="58"/>
      <c r="AS200" s="58"/>
      <c r="AT200" s="58"/>
      <c r="AU200" s="58"/>
      <c r="AV200" s="58"/>
      <c r="AW200" s="58"/>
      <c r="AX200" s="58"/>
      <c r="AY200" s="58"/>
      <c r="AZ200" s="58"/>
      <c r="BA200" s="58"/>
      <c r="BB200" s="58"/>
      <c r="BC200" s="58"/>
      <c r="BD200" s="58"/>
      <c r="BE200" s="58"/>
      <c r="BF200" s="58"/>
      <c r="BG200" s="58"/>
    </row>
    <row r="201" ht="15.75" customHeight="1" spans="1:59" x14ac:dyDescent="0.25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  <c r="AM201" s="58"/>
      <c r="AN201" s="58"/>
      <c r="AO201" s="58"/>
      <c r="AP201" s="58"/>
      <c r="AQ201" s="58"/>
      <c r="AR201" s="58"/>
      <c r="AS201" s="58"/>
      <c r="AT201" s="58"/>
      <c r="AU201" s="58"/>
      <c r="AV201" s="58"/>
      <c r="AW201" s="58"/>
      <c r="AX201" s="58"/>
      <c r="AY201" s="58"/>
      <c r="AZ201" s="58"/>
      <c r="BA201" s="58"/>
      <c r="BB201" s="58"/>
      <c r="BC201" s="58"/>
      <c r="BD201" s="58"/>
      <c r="BE201" s="58"/>
      <c r="BF201" s="58"/>
      <c r="BG201" s="58"/>
    </row>
    <row r="202" ht="15.75" customHeight="1" spans="1:59" x14ac:dyDescent="0.25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  <c r="AP202" s="58"/>
      <c r="AQ202" s="58"/>
      <c r="AR202" s="58"/>
      <c r="AS202" s="58"/>
      <c r="AT202" s="58"/>
      <c r="AU202" s="58"/>
      <c r="AV202" s="58"/>
      <c r="AW202" s="58"/>
      <c r="AX202" s="58"/>
      <c r="AY202" s="58"/>
      <c r="AZ202" s="58"/>
      <c r="BA202" s="58"/>
      <c r="BB202" s="58"/>
      <c r="BC202" s="58"/>
      <c r="BD202" s="58"/>
      <c r="BE202" s="58"/>
      <c r="BF202" s="58"/>
      <c r="BG202" s="58"/>
    </row>
    <row r="203" ht="15.75" customHeight="1" spans="1:59" x14ac:dyDescent="0.25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  <c r="AP203" s="58"/>
      <c r="AQ203" s="58"/>
      <c r="AR203" s="58"/>
      <c r="AS203" s="58"/>
      <c r="AT203" s="58"/>
      <c r="AU203" s="58"/>
      <c r="AV203" s="58"/>
      <c r="AW203" s="58"/>
      <c r="AX203" s="58"/>
      <c r="AY203" s="58"/>
      <c r="AZ203" s="58"/>
      <c r="BA203" s="58"/>
      <c r="BB203" s="58"/>
      <c r="BC203" s="58"/>
      <c r="BD203" s="58"/>
      <c r="BE203" s="58"/>
      <c r="BF203" s="58"/>
      <c r="BG203" s="58"/>
    </row>
    <row r="204" ht="15.75" customHeight="1" spans="1:59" x14ac:dyDescent="0.25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  <c r="AM204" s="58"/>
      <c r="AN204" s="58"/>
      <c r="AO204" s="58"/>
      <c r="AP204" s="58"/>
      <c r="AQ204" s="58"/>
      <c r="AR204" s="58"/>
      <c r="AS204" s="58"/>
      <c r="AT204" s="58"/>
      <c r="AU204" s="58"/>
      <c r="AV204" s="58"/>
      <c r="AW204" s="58"/>
      <c r="AX204" s="58"/>
      <c r="AY204" s="58"/>
      <c r="AZ204" s="58"/>
      <c r="BA204" s="58"/>
      <c r="BB204" s="58"/>
      <c r="BC204" s="58"/>
      <c r="BD204" s="58"/>
      <c r="BE204" s="58"/>
      <c r="BF204" s="58"/>
      <c r="BG204" s="58"/>
    </row>
    <row r="205" ht="15.75" customHeight="1" spans="1:59" x14ac:dyDescent="0.25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  <c r="AP205" s="58"/>
      <c r="AQ205" s="58"/>
      <c r="AR205" s="58"/>
      <c r="AS205" s="58"/>
      <c r="AT205" s="58"/>
      <c r="AU205" s="58"/>
      <c r="AV205" s="58"/>
      <c r="AW205" s="58"/>
      <c r="AX205" s="58"/>
      <c r="AY205" s="58"/>
      <c r="AZ205" s="58"/>
      <c r="BA205" s="58"/>
      <c r="BB205" s="58"/>
      <c r="BC205" s="58"/>
      <c r="BD205" s="58"/>
      <c r="BE205" s="58"/>
      <c r="BF205" s="58"/>
      <c r="BG205" s="58"/>
    </row>
    <row r="206" ht="15.75" customHeight="1" spans="1:59" x14ac:dyDescent="0.25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  <c r="AP206" s="58"/>
      <c r="AQ206" s="58"/>
      <c r="AR206" s="58"/>
      <c r="AS206" s="58"/>
      <c r="AT206" s="58"/>
      <c r="AU206" s="58"/>
      <c r="AV206" s="58"/>
      <c r="AW206" s="58"/>
      <c r="AX206" s="58"/>
      <c r="AY206" s="58"/>
      <c r="AZ206" s="58"/>
      <c r="BA206" s="58"/>
      <c r="BB206" s="58"/>
      <c r="BC206" s="58"/>
      <c r="BD206" s="58"/>
      <c r="BE206" s="58"/>
      <c r="BF206" s="58"/>
      <c r="BG206" s="58"/>
    </row>
    <row r="207" ht="15.75" customHeight="1" spans="1:59" x14ac:dyDescent="0.25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  <c r="AM207" s="58"/>
      <c r="AN207" s="58"/>
      <c r="AO207" s="58"/>
      <c r="AP207" s="58"/>
      <c r="AQ207" s="58"/>
      <c r="AR207" s="58"/>
      <c r="AS207" s="58"/>
      <c r="AT207" s="58"/>
      <c r="AU207" s="58"/>
      <c r="AV207" s="58"/>
      <c r="AW207" s="58"/>
      <c r="AX207" s="58"/>
      <c r="AY207" s="58"/>
      <c r="AZ207" s="58"/>
      <c r="BA207" s="58"/>
      <c r="BB207" s="58"/>
      <c r="BC207" s="58"/>
      <c r="BD207" s="58"/>
      <c r="BE207" s="58"/>
      <c r="BF207" s="58"/>
      <c r="BG207" s="58"/>
    </row>
    <row r="208" ht="15.75" customHeight="1" spans="1:59" x14ac:dyDescent="0.25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  <c r="AK208" s="58"/>
      <c r="AL208" s="58"/>
      <c r="AM208" s="58"/>
      <c r="AN208" s="58"/>
      <c r="AO208" s="58"/>
      <c r="AP208" s="58"/>
      <c r="AQ208" s="58"/>
      <c r="AR208" s="58"/>
      <c r="AS208" s="58"/>
      <c r="AT208" s="58"/>
      <c r="AU208" s="58"/>
      <c r="AV208" s="58"/>
      <c r="AW208" s="58"/>
      <c r="AX208" s="58"/>
      <c r="AY208" s="58"/>
      <c r="AZ208" s="58"/>
      <c r="BA208" s="58"/>
      <c r="BB208" s="58"/>
      <c r="BC208" s="58"/>
      <c r="BD208" s="58"/>
      <c r="BE208" s="58"/>
      <c r="BF208" s="58"/>
      <c r="BG208" s="58"/>
    </row>
    <row r="209" ht="15.75" customHeight="1" spans="1:59" x14ac:dyDescent="0.25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  <c r="AM209" s="58"/>
      <c r="AN209" s="58"/>
      <c r="AO209" s="58"/>
      <c r="AP209" s="58"/>
      <c r="AQ209" s="58"/>
      <c r="AR209" s="58"/>
      <c r="AS209" s="58"/>
      <c r="AT209" s="58"/>
      <c r="AU209" s="58"/>
      <c r="AV209" s="58"/>
      <c r="AW209" s="58"/>
      <c r="AX209" s="58"/>
      <c r="AY209" s="58"/>
      <c r="AZ209" s="58"/>
      <c r="BA209" s="58"/>
      <c r="BB209" s="58"/>
      <c r="BC209" s="58"/>
      <c r="BD209" s="58"/>
      <c r="BE209" s="58"/>
      <c r="BF209" s="58"/>
      <c r="BG209" s="58"/>
    </row>
    <row r="210" ht="15.75" customHeight="1" spans="1:59" x14ac:dyDescent="0.25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58"/>
      <c r="AK210" s="58"/>
      <c r="AL210" s="58"/>
      <c r="AM210" s="58"/>
      <c r="AN210" s="58"/>
      <c r="AO210" s="58"/>
      <c r="AP210" s="58"/>
      <c r="AQ210" s="58"/>
      <c r="AR210" s="58"/>
      <c r="AS210" s="58"/>
      <c r="AT210" s="58"/>
      <c r="AU210" s="58"/>
      <c r="AV210" s="58"/>
      <c r="AW210" s="58"/>
      <c r="AX210" s="58"/>
      <c r="AY210" s="58"/>
      <c r="AZ210" s="58"/>
      <c r="BA210" s="58"/>
      <c r="BB210" s="58"/>
      <c r="BC210" s="58"/>
      <c r="BD210" s="58"/>
      <c r="BE210" s="58"/>
      <c r="BF210" s="58"/>
      <c r="BG210" s="58"/>
    </row>
    <row r="211" ht="15.75" customHeight="1" spans="1:59" x14ac:dyDescent="0.25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58"/>
      <c r="AK211" s="58"/>
      <c r="AL211" s="58"/>
      <c r="AM211" s="58"/>
      <c r="AN211" s="58"/>
      <c r="AO211" s="58"/>
      <c r="AP211" s="58"/>
      <c r="AQ211" s="58"/>
      <c r="AR211" s="58"/>
      <c r="AS211" s="58"/>
      <c r="AT211" s="58"/>
      <c r="AU211" s="58"/>
      <c r="AV211" s="58"/>
      <c r="AW211" s="58"/>
      <c r="AX211" s="58"/>
      <c r="AY211" s="58"/>
      <c r="AZ211" s="58"/>
      <c r="BA211" s="58"/>
      <c r="BB211" s="58"/>
      <c r="BC211" s="58"/>
      <c r="BD211" s="58"/>
      <c r="BE211" s="58"/>
      <c r="BF211" s="58"/>
      <c r="BG211" s="58"/>
    </row>
    <row r="212" ht="15.75" customHeight="1" spans="1:59" x14ac:dyDescent="0.25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58"/>
      <c r="AK212" s="58"/>
      <c r="AL212" s="58"/>
      <c r="AM212" s="58"/>
      <c r="AN212" s="58"/>
      <c r="AO212" s="58"/>
      <c r="AP212" s="58"/>
      <c r="AQ212" s="58"/>
      <c r="AR212" s="58"/>
      <c r="AS212" s="58"/>
      <c r="AT212" s="58"/>
      <c r="AU212" s="58"/>
      <c r="AV212" s="58"/>
      <c r="AW212" s="58"/>
      <c r="AX212" s="58"/>
      <c r="AY212" s="58"/>
      <c r="AZ212" s="58"/>
      <c r="BA212" s="58"/>
      <c r="BB212" s="58"/>
      <c r="BC212" s="58"/>
      <c r="BD212" s="58"/>
      <c r="BE212" s="58"/>
      <c r="BF212" s="58"/>
      <c r="BG212" s="58"/>
    </row>
    <row r="213" ht="15.75" customHeight="1" spans="1:59" x14ac:dyDescent="0.25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58"/>
      <c r="AP213" s="58"/>
      <c r="AQ213" s="58"/>
      <c r="AR213" s="58"/>
      <c r="AS213" s="58"/>
      <c r="AT213" s="58"/>
      <c r="AU213" s="58"/>
      <c r="AV213" s="58"/>
      <c r="AW213" s="58"/>
      <c r="AX213" s="58"/>
      <c r="AY213" s="58"/>
      <c r="AZ213" s="58"/>
      <c r="BA213" s="58"/>
      <c r="BB213" s="58"/>
      <c r="BC213" s="58"/>
      <c r="BD213" s="58"/>
      <c r="BE213" s="58"/>
      <c r="BF213" s="58"/>
      <c r="BG213" s="58"/>
    </row>
    <row r="214" ht="15.75" customHeight="1" spans="1:59" x14ac:dyDescent="0.25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  <c r="AP214" s="58"/>
      <c r="AQ214" s="58"/>
      <c r="AR214" s="58"/>
      <c r="AS214" s="58"/>
      <c r="AT214" s="58"/>
      <c r="AU214" s="58"/>
      <c r="AV214" s="58"/>
      <c r="AW214" s="58"/>
      <c r="AX214" s="58"/>
      <c r="AY214" s="58"/>
      <c r="AZ214" s="58"/>
      <c r="BA214" s="58"/>
      <c r="BB214" s="58"/>
      <c r="BC214" s="58"/>
      <c r="BD214" s="58"/>
      <c r="BE214" s="58"/>
      <c r="BF214" s="58"/>
      <c r="BG214" s="58"/>
    </row>
    <row r="215" ht="15.75" customHeight="1" spans="1:59" x14ac:dyDescent="0.25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  <c r="AM215" s="58"/>
      <c r="AN215" s="58"/>
      <c r="AO215" s="58"/>
      <c r="AP215" s="58"/>
      <c r="AQ215" s="58"/>
      <c r="AR215" s="58"/>
      <c r="AS215" s="58"/>
      <c r="AT215" s="58"/>
      <c r="AU215" s="58"/>
      <c r="AV215" s="58"/>
      <c r="AW215" s="58"/>
      <c r="AX215" s="58"/>
      <c r="AY215" s="58"/>
      <c r="AZ215" s="58"/>
      <c r="BA215" s="58"/>
      <c r="BB215" s="58"/>
      <c r="BC215" s="58"/>
      <c r="BD215" s="58"/>
      <c r="BE215" s="58"/>
      <c r="BF215" s="58"/>
      <c r="BG215" s="58"/>
    </row>
    <row r="216" ht="15.75" customHeight="1" spans="1:59" x14ac:dyDescent="0.25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58"/>
      <c r="AP216" s="58"/>
      <c r="AQ216" s="58"/>
      <c r="AR216" s="58"/>
      <c r="AS216" s="58"/>
      <c r="AT216" s="58"/>
      <c r="AU216" s="58"/>
      <c r="AV216" s="58"/>
      <c r="AW216" s="58"/>
      <c r="AX216" s="58"/>
      <c r="AY216" s="58"/>
      <c r="AZ216" s="58"/>
      <c r="BA216" s="58"/>
      <c r="BB216" s="58"/>
      <c r="BC216" s="58"/>
      <c r="BD216" s="58"/>
      <c r="BE216" s="58"/>
      <c r="BF216" s="58"/>
      <c r="BG216" s="58"/>
    </row>
    <row r="217" ht="15.75" customHeight="1" spans="1:59" x14ac:dyDescent="0.25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58"/>
      <c r="AP217" s="58"/>
      <c r="AQ217" s="58"/>
      <c r="AR217" s="58"/>
      <c r="AS217" s="58"/>
      <c r="AT217" s="58"/>
      <c r="AU217" s="58"/>
      <c r="AV217" s="58"/>
      <c r="AW217" s="58"/>
      <c r="AX217" s="58"/>
      <c r="AY217" s="58"/>
      <c r="AZ217" s="58"/>
      <c r="BA217" s="58"/>
      <c r="BB217" s="58"/>
      <c r="BC217" s="58"/>
      <c r="BD217" s="58"/>
      <c r="BE217" s="58"/>
      <c r="BF217" s="58"/>
      <c r="BG217" s="58"/>
    </row>
    <row r="218" ht="15.75" customHeight="1" spans="1:59" x14ac:dyDescent="0.25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58"/>
      <c r="AK218" s="58"/>
      <c r="AL218" s="58"/>
      <c r="AM218" s="58"/>
      <c r="AN218" s="58"/>
      <c r="AO218" s="58"/>
      <c r="AP218" s="58"/>
      <c r="AQ218" s="58"/>
      <c r="AR218" s="58"/>
      <c r="AS218" s="58"/>
      <c r="AT218" s="58"/>
      <c r="AU218" s="58"/>
      <c r="AV218" s="58"/>
      <c r="AW218" s="58"/>
      <c r="AX218" s="58"/>
      <c r="AY218" s="58"/>
      <c r="AZ218" s="58"/>
      <c r="BA218" s="58"/>
      <c r="BB218" s="58"/>
      <c r="BC218" s="58"/>
      <c r="BD218" s="58"/>
      <c r="BE218" s="58"/>
      <c r="BF218" s="58"/>
      <c r="BG218" s="58"/>
    </row>
    <row r="219" ht="15.75" customHeight="1" spans="1:59" x14ac:dyDescent="0.25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58"/>
      <c r="AK219" s="58"/>
      <c r="AL219" s="58"/>
      <c r="AM219" s="58"/>
      <c r="AN219" s="58"/>
      <c r="AO219" s="58"/>
      <c r="AP219" s="58"/>
      <c r="AQ219" s="58"/>
      <c r="AR219" s="58"/>
      <c r="AS219" s="58"/>
      <c r="AT219" s="58"/>
      <c r="AU219" s="58"/>
      <c r="AV219" s="58"/>
      <c r="AW219" s="58"/>
      <c r="AX219" s="58"/>
      <c r="AY219" s="58"/>
      <c r="AZ219" s="58"/>
      <c r="BA219" s="58"/>
      <c r="BB219" s="58"/>
      <c r="BC219" s="58"/>
      <c r="BD219" s="58"/>
      <c r="BE219" s="58"/>
      <c r="BF219" s="58"/>
      <c r="BG219" s="58"/>
    </row>
    <row r="220" ht="15.75" customHeight="1" spans="1:59" x14ac:dyDescent="0.25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58"/>
      <c r="AK220" s="58"/>
      <c r="AL220" s="58"/>
      <c r="AM220" s="58"/>
      <c r="AN220" s="58"/>
      <c r="AO220" s="58"/>
      <c r="AP220" s="58"/>
      <c r="AQ220" s="58"/>
      <c r="AR220" s="58"/>
      <c r="AS220" s="58"/>
      <c r="AT220" s="58"/>
      <c r="AU220" s="58"/>
      <c r="AV220" s="58"/>
      <c r="AW220" s="58"/>
      <c r="AX220" s="58"/>
      <c r="AY220" s="58"/>
      <c r="AZ220" s="58"/>
      <c r="BA220" s="58"/>
      <c r="BB220" s="58"/>
      <c r="BC220" s="58"/>
      <c r="BD220" s="58"/>
      <c r="BE220" s="58"/>
      <c r="BF220" s="58"/>
      <c r="BG220" s="58"/>
    </row>
    <row r="221" ht="15.75" customHeight="1" spans="1:59" x14ac:dyDescent="0.25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58"/>
      <c r="AK221" s="58"/>
      <c r="AL221" s="58"/>
      <c r="AM221" s="58"/>
      <c r="AN221" s="58"/>
      <c r="AO221" s="58"/>
      <c r="AP221" s="58"/>
      <c r="AQ221" s="58"/>
      <c r="AR221" s="58"/>
      <c r="AS221" s="58"/>
      <c r="AT221" s="58"/>
      <c r="AU221" s="58"/>
      <c r="AV221" s="58"/>
      <c r="AW221" s="58"/>
      <c r="AX221" s="58"/>
      <c r="AY221" s="58"/>
      <c r="AZ221" s="58"/>
      <c r="BA221" s="58"/>
      <c r="BB221" s="58"/>
      <c r="BC221" s="58"/>
      <c r="BD221" s="58"/>
      <c r="BE221" s="58"/>
      <c r="BF221" s="58"/>
      <c r="BG221" s="58"/>
    </row>
    <row r="222" ht="15.75" customHeight="1" spans="1:59" x14ac:dyDescent="0.25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58"/>
      <c r="AK222" s="58"/>
      <c r="AL222" s="58"/>
      <c r="AM222" s="58"/>
      <c r="AN222" s="58"/>
      <c r="AO222" s="58"/>
      <c r="AP222" s="58"/>
      <c r="AQ222" s="58"/>
      <c r="AR222" s="58"/>
      <c r="AS222" s="58"/>
      <c r="AT222" s="58"/>
      <c r="AU222" s="58"/>
      <c r="AV222" s="58"/>
      <c r="AW222" s="58"/>
      <c r="AX222" s="58"/>
      <c r="AY222" s="58"/>
      <c r="AZ222" s="58"/>
      <c r="BA222" s="58"/>
      <c r="BB222" s="58"/>
      <c r="BC222" s="58"/>
      <c r="BD222" s="58"/>
      <c r="BE222" s="58"/>
      <c r="BF222" s="58"/>
      <c r="BG222" s="58"/>
    </row>
    <row r="223" ht="15.75" customHeight="1" spans="1:59" x14ac:dyDescent="0.25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58"/>
      <c r="AK223" s="58"/>
      <c r="AL223" s="58"/>
      <c r="AM223" s="58"/>
      <c r="AN223" s="58"/>
      <c r="AO223" s="58"/>
      <c r="AP223" s="58"/>
      <c r="AQ223" s="58"/>
      <c r="AR223" s="58"/>
      <c r="AS223" s="58"/>
      <c r="AT223" s="58"/>
      <c r="AU223" s="58"/>
      <c r="AV223" s="58"/>
      <c r="AW223" s="58"/>
      <c r="AX223" s="58"/>
      <c r="AY223" s="58"/>
      <c r="AZ223" s="58"/>
      <c r="BA223" s="58"/>
      <c r="BB223" s="58"/>
      <c r="BC223" s="58"/>
      <c r="BD223" s="58"/>
      <c r="BE223" s="58"/>
      <c r="BF223" s="58"/>
      <c r="BG223" s="58"/>
    </row>
    <row r="224" ht="15.75" customHeight="1" spans="1:59" x14ac:dyDescent="0.25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  <c r="AM224" s="58"/>
      <c r="AN224" s="58"/>
      <c r="AO224" s="58"/>
      <c r="AP224" s="58"/>
      <c r="AQ224" s="58"/>
      <c r="AR224" s="58"/>
      <c r="AS224" s="58"/>
      <c r="AT224" s="58"/>
      <c r="AU224" s="58"/>
      <c r="AV224" s="58"/>
      <c r="AW224" s="58"/>
      <c r="AX224" s="58"/>
      <c r="AY224" s="58"/>
      <c r="AZ224" s="58"/>
      <c r="BA224" s="58"/>
      <c r="BB224" s="58"/>
      <c r="BC224" s="58"/>
      <c r="BD224" s="58"/>
      <c r="BE224" s="58"/>
      <c r="BF224" s="58"/>
      <c r="BG224" s="58"/>
    </row>
    <row r="225" ht="15.75" customHeight="1" spans="1:59" x14ac:dyDescent="0.25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  <c r="AM225" s="58"/>
      <c r="AN225" s="58"/>
      <c r="AO225" s="58"/>
      <c r="AP225" s="58"/>
      <c r="AQ225" s="58"/>
      <c r="AR225" s="58"/>
      <c r="AS225" s="58"/>
      <c r="AT225" s="58"/>
      <c r="AU225" s="58"/>
      <c r="AV225" s="58"/>
      <c r="AW225" s="58"/>
      <c r="AX225" s="58"/>
      <c r="AY225" s="58"/>
      <c r="AZ225" s="58"/>
      <c r="BA225" s="58"/>
      <c r="BB225" s="58"/>
      <c r="BC225" s="58"/>
      <c r="BD225" s="58"/>
      <c r="BE225" s="58"/>
      <c r="BF225" s="58"/>
      <c r="BG225" s="58"/>
    </row>
    <row r="226" ht="15.75" customHeight="1" spans="1:59" x14ac:dyDescent="0.25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58"/>
      <c r="AK226" s="58"/>
      <c r="AL226" s="58"/>
      <c r="AM226" s="58"/>
      <c r="AN226" s="58"/>
      <c r="AO226" s="58"/>
      <c r="AP226" s="58"/>
      <c r="AQ226" s="58"/>
      <c r="AR226" s="58"/>
      <c r="AS226" s="58"/>
      <c r="AT226" s="58"/>
      <c r="AU226" s="58"/>
      <c r="AV226" s="58"/>
      <c r="AW226" s="58"/>
      <c r="AX226" s="58"/>
      <c r="AY226" s="58"/>
      <c r="AZ226" s="58"/>
      <c r="BA226" s="58"/>
      <c r="BB226" s="58"/>
      <c r="BC226" s="58"/>
      <c r="BD226" s="58"/>
      <c r="BE226" s="58"/>
      <c r="BF226" s="58"/>
      <c r="BG226" s="58"/>
    </row>
    <row r="227" ht="15.75" customHeight="1" spans="1:59" x14ac:dyDescent="0.25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  <c r="AN227" s="58"/>
      <c r="AO227" s="58"/>
      <c r="AP227" s="58"/>
      <c r="AQ227" s="58"/>
      <c r="AR227" s="58"/>
      <c r="AS227" s="58"/>
      <c r="AT227" s="58"/>
      <c r="AU227" s="58"/>
      <c r="AV227" s="58"/>
      <c r="AW227" s="58"/>
      <c r="AX227" s="58"/>
      <c r="AY227" s="58"/>
      <c r="AZ227" s="58"/>
      <c r="BA227" s="58"/>
      <c r="BB227" s="58"/>
      <c r="BC227" s="58"/>
      <c r="BD227" s="58"/>
      <c r="BE227" s="58"/>
      <c r="BF227" s="58"/>
      <c r="BG227" s="58"/>
    </row>
    <row r="228" ht="15.75" customHeight="1" spans="1:59" x14ac:dyDescent="0.25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  <c r="AM228" s="58"/>
      <c r="AN228" s="58"/>
      <c r="AO228" s="58"/>
      <c r="AP228" s="58"/>
      <c r="AQ228" s="58"/>
      <c r="AR228" s="58"/>
      <c r="AS228" s="58"/>
      <c r="AT228" s="58"/>
      <c r="AU228" s="58"/>
      <c r="AV228" s="58"/>
      <c r="AW228" s="58"/>
      <c r="AX228" s="58"/>
      <c r="AY228" s="58"/>
      <c r="AZ228" s="58"/>
      <c r="BA228" s="58"/>
      <c r="BB228" s="58"/>
      <c r="BC228" s="58"/>
      <c r="BD228" s="58"/>
      <c r="BE228" s="58"/>
      <c r="BF228" s="58"/>
      <c r="BG228" s="58"/>
    </row>
    <row r="229" ht="15.75" customHeight="1" spans="1:59" x14ac:dyDescent="0.25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58"/>
      <c r="AK229" s="58"/>
      <c r="AL229" s="58"/>
      <c r="AM229" s="58"/>
      <c r="AN229" s="58"/>
      <c r="AO229" s="58"/>
      <c r="AP229" s="58"/>
      <c r="AQ229" s="58"/>
      <c r="AR229" s="58"/>
      <c r="AS229" s="58"/>
      <c r="AT229" s="58"/>
      <c r="AU229" s="58"/>
      <c r="AV229" s="58"/>
      <c r="AW229" s="58"/>
      <c r="AX229" s="58"/>
      <c r="AY229" s="58"/>
      <c r="AZ229" s="58"/>
      <c r="BA229" s="58"/>
      <c r="BB229" s="58"/>
      <c r="BC229" s="58"/>
      <c r="BD229" s="58"/>
      <c r="BE229" s="58"/>
      <c r="BF229" s="58"/>
      <c r="BG229" s="58"/>
    </row>
    <row r="230" ht="15.75" customHeight="1" spans="1:59" x14ac:dyDescent="0.25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58"/>
      <c r="AK230" s="58"/>
      <c r="AL230" s="58"/>
      <c r="AM230" s="58"/>
      <c r="AN230" s="58"/>
      <c r="AO230" s="58"/>
      <c r="AP230" s="58"/>
      <c r="AQ230" s="58"/>
      <c r="AR230" s="58"/>
      <c r="AS230" s="58"/>
      <c r="AT230" s="58"/>
      <c r="AU230" s="58"/>
      <c r="AV230" s="58"/>
      <c r="AW230" s="58"/>
      <c r="AX230" s="58"/>
      <c r="AY230" s="58"/>
      <c r="AZ230" s="58"/>
      <c r="BA230" s="58"/>
      <c r="BB230" s="58"/>
      <c r="BC230" s="58"/>
      <c r="BD230" s="58"/>
      <c r="BE230" s="58"/>
      <c r="BF230" s="58"/>
      <c r="BG230" s="58"/>
    </row>
    <row r="231" ht="15.75" customHeight="1" spans="1:59" x14ac:dyDescent="0.25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58"/>
      <c r="AK231" s="58"/>
      <c r="AL231" s="58"/>
      <c r="AM231" s="58"/>
      <c r="AN231" s="58"/>
      <c r="AO231" s="58"/>
      <c r="AP231" s="58"/>
      <c r="AQ231" s="58"/>
      <c r="AR231" s="58"/>
      <c r="AS231" s="58"/>
      <c r="AT231" s="58"/>
      <c r="AU231" s="58"/>
      <c r="AV231" s="58"/>
      <c r="AW231" s="58"/>
      <c r="AX231" s="58"/>
      <c r="AY231" s="58"/>
      <c r="AZ231" s="58"/>
      <c r="BA231" s="58"/>
      <c r="BB231" s="58"/>
      <c r="BC231" s="58"/>
      <c r="BD231" s="58"/>
      <c r="BE231" s="58"/>
      <c r="BF231" s="58"/>
      <c r="BG231" s="58"/>
    </row>
    <row r="232" ht="15.75" customHeight="1" spans="1:59" x14ac:dyDescent="0.25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58"/>
      <c r="AK232" s="58"/>
      <c r="AL232" s="58"/>
      <c r="AM232" s="58"/>
      <c r="AN232" s="58"/>
      <c r="AO232" s="58"/>
      <c r="AP232" s="58"/>
      <c r="AQ232" s="58"/>
      <c r="AR232" s="58"/>
      <c r="AS232" s="58"/>
      <c r="AT232" s="58"/>
      <c r="AU232" s="58"/>
      <c r="AV232" s="58"/>
      <c r="AW232" s="58"/>
      <c r="AX232" s="58"/>
      <c r="AY232" s="58"/>
      <c r="AZ232" s="58"/>
      <c r="BA232" s="58"/>
      <c r="BB232" s="58"/>
      <c r="BC232" s="58"/>
      <c r="BD232" s="58"/>
      <c r="BE232" s="58"/>
      <c r="BF232" s="58"/>
      <c r="BG232" s="58"/>
    </row>
    <row r="233" ht="15.75" customHeight="1" spans="1:59" x14ac:dyDescent="0.25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58"/>
      <c r="AK233" s="58"/>
      <c r="AL233" s="58"/>
      <c r="AM233" s="58"/>
      <c r="AN233" s="58"/>
      <c r="AO233" s="58"/>
      <c r="AP233" s="58"/>
      <c r="AQ233" s="58"/>
      <c r="AR233" s="58"/>
      <c r="AS233" s="58"/>
      <c r="AT233" s="58"/>
      <c r="AU233" s="58"/>
      <c r="AV233" s="58"/>
      <c r="AW233" s="58"/>
      <c r="AX233" s="58"/>
      <c r="AY233" s="58"/>
      <c r="AZ233" s="58"/>
      <c r="BA233" s="58"/>
      <c r="BB233" s="58"/>
      <c r="BC233" s="58"/>
      <c r="BD233" s="58"/>
      <c r="BE233" s="58"/>
      <c r="BF233" s="58"/>
      <c r="BG233" s="58"/>
    </row>
    <row r="234" ht="15.75" customHeight="1" spans="1:59" x14ac:dyDescent="0.25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58"/>
      <c r="AK234" s="58"/>
      <c r="AL234" s="58"/>
      <c r="AM234" s="58"/>
      <c r="AN234" s="58"/>
      <c r="AO234" s="58"/>
      <c r="AP234" s="58"/>
      <c r="AQ234" s="58"/>
      <c r="AR234" s="58"/>
      <c r="AS234" s="58"/>
      <c r="AT234" s="58"/>
      <c r="AU234" s="58"/>
      <c r="AV234" s="58"/>
      <c r="AW234" s="58"/>
      <c r="AX234" s="58"/>
      <c r="AY234" s="58"/>
      <c r="AZ234" s="58"/>
      <c r="BA234" s="58"/>
      <c r="BB234" s="58"/>
      <c r="BC234" s="58"/>
      <c r="BD234" s="58"/>
      <c r="BE234" s="58"/>
      <c r="BF234" s="58"/>
      <c r="BG234" s="58"/>
    </row>
    <row r="235" ht="15.75" customHeight="1" spans="1:59" x14ac:dyDescent="0.25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  <c r="AM235" s="58"/>
      <c r="AN235" s="58"/>
      <c r="AO235" s="58"/>
      <c r="AP235" s="58"/>
      <c r="AQ235" s="58"/>
      <c r="AR235" s="58"/>
      <c r="AS235" s="58"/>
      <c r="AT235" s="58"/>
      <c r="AU235" s="58"/>
      <c r="AV235" s="58"/>
      <c r="AW235" s="58"/>
      <c r="AX235" s="58"/>
      <c r="AY235" s="58"/>
      <c r="AZ235" s="58"/>
      <c r="BA235" s="58"/>
      <c r="BB235" s="58"/>
      <c r="BC235" s="58"/>
      <c r="BD235" s="58"/>
      <c r="BE235" s="58"/>
      <c r="BF235" s="58"/>
      <c r="BG235" s="58"/>
    </row>
    <row r="236" ht="15.75" customHeight="1" spans="1:59" x14ac:dyDescent="0.25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  <c r="AN236" s="58"/>
      <c r="AO236" s="58"/>
      <c r="AP236" s="58"/>
      <c r="AQ236" s="58"/>
      <c r="AR236" s="58"/>
      <c r="AS236" s="58"/>
      <c r="AT236" s="58"/>
      <c r="AU236" s="58"/>
      <c r="AV236" s="58"/>
      <c r="AW236" s="58"/>
      <c r="AX236" s="58"/>
      <c r="AY236" s="58"/>
      <c r="AZ236" s="58"/>
      <c r="BA236" s="58"/>
      <c r="BB236" s="58"/>
      <c r="BC236" s="58"/>
      <c r="BD236" s="58"/>
      <c r="BE236" s="58"/>
      <c r="BF236" s="58"/>
      <c r="BG236" s="58"/>
    </row>
    <row r="237" ht="15.75" customHeight="1" spans="1:59" x14ac:dyDescent="0.25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  <c r="AJ237" s="58"/>
      <c r="AK237" s="58"/>
      <c r="AL237" s="58"/>
      <c r="AM237" s="58"/>
      <c r="AN237" s="58"/>
      <c r="AO237" s="58"/>
      <c r="AP237" s="58"/>
      <c r="AQ237" s="58"/>
      <c r="AR237" s="58"/>
      <c r="AS237" s="58"/>
      <c r="AT237" s="58"/>
      <c r="AU237" s="58"/>
      <c r="AV237" s="58"/>
      <c r="AW237" s="58"/>
      <c r="AX237" s="58"/>
      <c r="AY237" s="58"/>
      <c r="AZ237" s="58"/>
      <c r="BA237" s="58"/>
      <c r="BB237" s="58"/>
      <c r="BC237" s="58"/>
      <c r="BD237" s="58"/>
      <c r="BE237" s="58"/>
      <c r="BF237" s="58"/>
      <c r="BG237" s="58"/>
    </row>
    <row r="238" ht="15.75" customHeight="1" spans="1:59" x14ac:dyDescent="0.25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  <c r="AM238" s="58"/>
      <c r="AN238" s="58"/>
      <c r="AO238" s="58"/>
      <c r="AP238" s="58"/>
      <c r="AQ238" s="58"/>
      <c r="AR238" s="58"/>
      <c r="AS238" s="58"/>
      <c r="AT238" s="58"/>
      <c r="AU238" s="58"/>
      <c r="AV238" s="58"/>
      <c r="AW238" s="58"/>
      <c r="AX238" s="58"/>
      <c r="AY238" s="58"/>
      <c r="AZ238" s="58"/>
      <c r="BA238" s="58"/>
      <c r="BB238" s="58"/>
      <c r="BC238" s="58"/>
      <c r="BD238" s="58"/>
      <c r="BE238" s="58"/>
      <c r="BF238" s="58"/>
      <c r="BG238" s="58"/>
    </row>
    <row r="239" ht="15.75" customHeight="1" spans="1:59" x14ac:dyDescent="0.25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  <c r="AM239" s="58"/>
      <c r="AN239" s="58"/>
      <c r="AO239" s="58"/>
      <c r="AP239" s="58"/>
      <c r="AQ239" s="58"/>
      <c r="AR239" s="58"/>
      <c r="AS239" s="58"/>
      <c r="AT239" s="58"/>
      <c r="AU239" s="58"/>
      <c r="AV239" s="58"/>
      <c r="AW239" s="58"/>
      <c r="AX239" s="58"/>
      <c r="AY239" s="58"/>
      <c r="AZ239" s="58"/>
      <c r="BA239" s="58"/>
      <c r="BB239" s="58"/>
      <c r="BC239" s="58"/>
      <c r="BD239" s="58"/>
      <c r="BE239" s="58"/>
      <c r="BF239" s="58"/>
      <c r="BG239" s="58"/>
    </row>
    <row r="240" ht="15.75" customHeight="1" spans="1:59" x14ac:dyDescent="0.25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  <c r="AI240" s="58"/>
      <c r="AJ240" s="58"/>
      <c r="AK240" s="58"/>
      <c r="AL240" s="58"/>
      <c r="AM240" s="58"/>
      <c r="AN240" s="58"/>
      <c r="AO240" s="58"/>
      <c r="AP240" s="58"/>
      <c r="AQ240" s="58"/>
      <c r="AR240" s="58"/>
      <c r="AS240" s="58"/>
      <c r="AT240" s="58"/>
      <c r="AU240" s="58"/>
      <c r="AV240" s="58"/>
      <c r="AW240" s="58"/>
      <c r="AX240" s="58"/>
      <c r="AY240" s="58"/>
      <c r="AZ240" s="58"/>
      <c r="BA240" s="58"/>
      <c r="BB240" s="58"/>
      <c r="BC240" s="58"/>
      <c r="BD240" s="58"/>
      <c r="BE240" s="58"/>
      <c r="BF240" s="58"/>
      <c r="BG240" s="58"/>
    </row>
    <row r="241" ht="15.75" customHeight="1" spans="1:59" x14ac:dyDescent="0.25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58"/>
      <c r="AK241" s="58"/>
      <c r="AL241" s="58"/>
      <c r="AM241" s="58"/>
      <c r="AN241" s="58"/>
      <c r="AO241" s="58"/>
      <c r="AP241" s="58"/>
      <c r="AQ241" s="58"/>
      <c r="AR241" s="58"/>
      <c r="AS241" s="58"/>
      <c r="AT241" s="58"/>
      <c r="AU241" s="58"/>
      <c r="AV241" s="58"/>
      <c r="AW241" s="58"/>
      <c r="AX241" s="58"/>
      <c r="AY241" s="58"/>
      <c r="AZ241" s="58"/>
      <c r="BA241" s="58"/>
      <c r="BB241" s="58"/>
      <c r="BC241" s="58"/>
      <c r="BD241" s="58"/>
      <c r="BE241" s="58"/>
      <c r="BF241" s="58"/>
      <c r="BG241" s="58"/>
    </row>
    <row r="242" ht="15.75" customHeight="1" spans="1:59" x14ac:dyDescent="0.25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58"/>
      <c r="AK242" s="58"/>
      <c r="AL242" s="58"/>
      <c r="AM242" s="58"/>
      <c r="AN242" s="58"/>
      <c r="AO242" s="58"/>
      <c r="AP242" s="58"/>
      <c r="AQ242" s="58"/>
      <c r="AR242" s="58"/>
      <c r="AS242" s="58"/>
      <c r="AT242" s="58"/>
      <c r="AU242" s="58"/>
      <c r="AV242" s="58"/>
      <c r="AW242" s="58"/>
      <c r="AX242" s="58"/>
      <c r="AY242" s="58"/>
      <c r="AZ242" s="58"/>
      <c r="BA242" s="58"/>
      <c r="BB242" s="58"/>
      <c r="BC242" s="58"/>
      <c r="BD242" s="58"/>
      <c r="BE242" s="58"/>
      <c r="BF242" s="58"/>
      <c r="BG242" s="58"/>
    </row>
    <row r="243" ht="15.75" customHeight="1" spans="1:59" x14ac:dyDescent="0.25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58"/>
      <c r="AK243" s="58"/>
      <c r="AL243" s="58"/>
      <c r="AM243" s="58"/>
      <c r="AN243" s="58"/>
      <c r="AO243" s="58"/>
      <c r="AP243" s="58"/>
      <c r="AQ243" s="58"/>
      <c r="AR243" s="58"/>
      <c r="AS243" s="58"/>
      <c r="AT243" s="58"/>
      <c r="AU243" s="58"/>
      <c r="AV243" s="58"/>
      <c r="AW243" s="58"/>
      <c r="AX243" s="58"/>
      <c r="AY243" s="58"/>
      <c r="AZ243" s="58"/>
      <c r="BA243" s="58"/>
      <c r="BB243" s="58"/>
      <c r="BC243" s="58"/>
      <c r="BD243" s="58"/>
      <c r="BE243" s="58"/>
      <c r="BF243" s="58"/>
      <c r="BG243" s="58"/>
    </row>
    <row r="244" ht="15.75" customHeight="1" spans="1:59" x14ac:dyDescent="0.25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  <c r="AH244" s="58"/>
      <c r="AI244" s="58"/>
      <c r="AJ244" s="58"/>
      <c r="AK244" s="58"/>
      <c r="AL244" s="58"/>
      <c r="AM244" s="58"/>
      <c r="AN244" s="58"/>
      <c r="AO244" s="58"/>
      <c r="AP244" s="58"/>
      <c r="AQ244" s="58"/>
      <c r="AR244" s="58"/>
      <c r="AS244" s="58"/>
      <c r="AT244" s="58"/>
      <c r="AU244" s="58"/>
      <c r="AV244" s="58"/>
      <c r="AW244" s="58"/>
      <c r="AX244" s="58"/>
      <c r="AY244" s="58"/>
      <c r="AZ244" s="58"/>
      <c r="BA244" s="58"/>
      <c r="BB244" s="58"/>
      <c r="BC244" s="58"/>
      <c r="BD244" s="58"/>
      <c r="BE244" s="58"/>
      <c r="BF244" s="58"/>
      <c r="BG244" s="58"/>
    </row>
    <row r="245" ht="15.75" customHeight="1" spans="1:59" x14ac:dyDescent="0.25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  <c r="AD245" s="58"/>
      <c r="AE245" s="58"/>
      <c r="AF245" s="58"/>
      <c r="AG245" s="58"/>
      <c r="AH245" s="58"/>
      <c r="AI245" s="58"/>
      <c r="AJ245" s="58"/>
      <c r="AK245" s="58"/>
      <c r="AL245" s="58"/>
      <c r="AM245" s="58"/>
      <c r="AN245" s="58"/>
      <c r="AO245" s="58"/>
      <c r="AP245" s="58"/>
      <c r="AQ245" s="58"/>
      <c r="AR245" s="58"/>
      <c r="AS245" s="58"/>
      <c r="AT245" s="58"/>
      <c r="AU245" s="58"/>
      <c r="AV245" s="58"/>
      <c r="AW245" s="58"/>
      <c r="AX245" s="58"/>
      <c r="AY245" s="58"/>
      <c r="AZ245" s="58"/>
      <c r="BA245" s="58"/>
      <c r="BB245" s="58"/>
      <c r="BC245" s="58"/>
      <c r="BD245" s="58"/>
      <c r="BE245" s="58"/>
      <c r="BF245" s="58"/>
      <c r="BG245" s="58"/>
    </row>
    <row r="246" ht="15.75" customHeight="1" spans="1:59" x14ac:dyDescent="0.25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  <c r="AM246" s="58"/>
      <c r="AN246" s="58"/>
      <c r="AO246" s="58"/>
      <c r="AP246" s="58"/>
      <c r="AQ246" s="58"/>
      <c r="AR246" s="58"/>
      <c r="AS246" s="58"/>
      <c r="AT246" s="58"/>
      <c r="AU246" s="58"/>
      <c r="AV246" s="58"/>
      <c r="AW246" s="58"/>
      <c r="AX246" s="58"/>
      <c r="AY246" s="58"/>
      <c r="AZ246" s="58"/>
      <c r="BA246" s="58"/>
      <c r="BB246" s="58"/>
      <c r="BC246" s="58"/>
      <c r="BD246" s="58"/>
      <c r="BE246" s="58"/>
      <c r="BF246" s="58"/>
      <c r="BG246" s="58"/>
    </row>
    <row r="247" ht="15.75" customHeight="1" spans="1:59" x14ac:dyDescent="0.25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8"/>
      <c r="AM247" s="58"/>
      <c r="AN247" s="58"/>
      <c r="AO247" s="58"/>
      <c r="AP247" s="58"/>
      <c r="AQ247" s="58"/>
      <c r="AR247" s="58"/>
      <c r="AS247" s="58"/>
      <c r="AT247" s="58"/>
      <c r="AU247" s="58"/>
      <c r="AV247" s="58"/>
      <c r="AW247" s="58"/>
      <c r="AX247" s="58"/>
      <c r="AY247" s="58"/>
      <c r="AZ247" s="58"/>
      <c r="BA247" s="58"/>
      <c r="BB247" s="58"/>
      <c r="BC247" s="58"/>
      <c r="BD247" s="58"/>
      <c r="BE247" s="58"/>
      <c r="BF247" s="58"/>
      <c r="BG247" s="58"/>
    </row>
    <row r="248" ht="15.75" customHeight="1" spans="1:59" x14ac:dyDescent="0.25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  <c r="AC248" s="58"/>
      <c r="AD248" s="58"/>
      <c r="AE248" s="58"/>
      <c r="AF248" s="58"/>
      <c r="AG248" s="58"/>
      <c r="AH248" s="58"/>
      <c r="AI248" s="58"/>
      <c r="AJ248" s="58"/>
      <c r="AK248" s="58"/>
      <c r="AL248" s="58"/>
      <c r="AM248" s="58"/>
      <c r="AN248" s="58"/>
      <c r="AO248" s="58"/>
      <c r="AP248" s="58"/>
      <c r="AQ248" s="58"/>
      <c r="AR248" s="58"/>
      <c r="AS248" s="58"/>
      <c r="AT248" s="58"/>
      <c r="AU248" s="58"/>
      <c r="AV248" s="58"/>
      <c r="AW248" s="58"/>
      <c r="AX248" s="58"/>
      <c r="AY248" s="58"/>
      <c r="AZ248" s="58"/>
      <c r="BA248" s="58"/>
      <c r="BB248" s="58"/>
      <c r="BC248" s="58"/>
      <c r="BD248" s="58"/>
      <c r="BE248" s="58"/>
      <c r="BF248" s="58"/>
      <c r="BG248" s="58"/>
    </row>
    <row r="249" ht="15.75" customHeight="1" spans="1:59" x14ac:dyDescent="0.25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  <c r="AM249" s="58"/>
      <c r="AN249" s="58"/>
      <c r="AO249" s="58"/>
      <c r="AP249" s="58"/>
      <c r="AQ249" s="58"/>
      <c r="AR249" s="58"/>
      <c r="AS249" s="58"/>
      <c r="AT249" s="58"/>
      <c r="AU249" s="58"/>
      <c r="AV249" s="58"/>
      <c r="AW249" s="58"/>
      <c r="AX249" s="58"/>
      <c r="AY249" s="58"/>
      <c r="AZ249" s="58"/>
      <c r="BA249" s="58"/>
      <c r="BB249" s="58"/>
      <c r="BC249" s="58"/>
      <c r="BD249" s="58"/>
      <c r="BE249" s="58"/>
      <c r="BF249" s="58"/>
      <c r="BG249" s="58"/>
    </row>
    <row r="250" ht="15.75" customHeight="1" spans="1:59" x14ac:dyDescent="0.25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58"/>
      <c r="AK250" s="58"/>
      <c r="AL250" s="58"/>
      <c r="AM250" s="58"/>
      <c r="AN250" s="58"/>
      <c r="AO250" s="58"/>
      <c r="AP250" s="58"/>
      <c r="AQ250" s="58"/>
      <c r="AR250" s="58"/>
      <c r="AS250" s="58"/>
      <c r="AT250" s="58"/>
      <c r="AU250" s="58"/>
      <c r="AV250" s="58"/>
      <c r="AW250" s="58"/>
      <c r="AX250" s="58"/>
      <c r="AY250" s="58"/>
      <c r="AZ250" s="58"/>
      <c r="BA250" s="58"/>
      <c r="BB250" s="58"/>
      <c r="BC250" s="58"/>
      <c r="BD250" s="58"/>
      <c r="BE250" s="58"/>
      <c r="BF250" s="58"/>
      <c r="BG250" s="58"/>
    </row>
    <row r="251" ht="15.75" customHeight="1" spans="1:59" x14ac:dyDescent="0.25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  <c r="AC251" s="58"/>
      <c r="AD251" s="58"/>
      <c r="AE251" s="58"/>
      <c r="AF251" s="58"/>
      <c r="AG251" s="58"/>
      <c r="AH251" s="58"/>
      <c r="AI251" s="58"/>
      <c r="AJ251" s="58"/>
      <c r="AK251" s="58"/>
      <c r="AL251" s="58"/>
      <c r="AM251" s="58"/>
      <c r="AN251" s="58"/>
      <c r="AO251" s="58"/>
      <c r="AP251" s="58"/>
      <c r="AQ251" s="58"/>
      <c r="AR251" s="58"/>
      <c r="AS251" s="58"/>
      <c r="AT251" s="58"/>
      <c r="AU251" s="58"/>
      <c r="AV251" s="58"/>
      <c r="AW251" s="58"/>
      <c r="AX251" s="58"/>
      <c r="AY251" s="58"/>
      <c r="AZ251" s="58"/>
      <c r="BA251" s="58"/>
      <c r="BB251" s="58"/>
      <c r="BC251" s="58"/>
      <c r="BD251" s="58"/>
      <c r="BE251" s="58"/>
      <c r="BF251" s="58"/>
      <c r="BG251" s="58"/>
    </row>
    <row r="252" ht="15.75" customHeight="1" spans="1:59" x14ac:dyDescent="0.25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  <c r="AC252" s="58"/>
      <c r="AD252" s="58"/>
      <c r="AE252" s="58"/>
      <c r="AF252" s="58"/>
      <c r="AG252" s="58"/>
      <c r="AH252" s="58"/>
      <c r="AI252" s="58"/>
      <c r="AJ252" s="58"/>
      <c r="AK252" s="58"/>
      <c r="AL252" s="58"/>
      <c r="AM252" s="58"/>
      <c r="AN252" s="58"/>
      <c r="AO252" s="58"/>
      <c r="AP252" s="58"/>
      <c r="AQ252" s="58"/>
      <c r="AR252" s="58"/>
      <c r="AS252" s="58"/>
      <c r="AT252" s="58"/>
      <c r="AU252" s="58"/>
      <c r="AV252" s="58"/>
      <c r="AW252" s="58"/>
      <c r="AX252" s="58"/>
      <c r="AY252" s="58"/>
      <c r="AZ252" s="58"/>
      <c r="BA252" s="58"/>
      <c r="BB252" s="58"/>
      <c r="BC252" s="58"/>
      <c r="BD252" s="58"/>
      <c r="BE252" s="58"/>
      <c r="BF252" s="58"/>
      <c r="BG252" s="58"/>
    </row>
    <row r="253" ht="15.75" customHeight="1" spans="1:59" x14ac:dyDescent="0.25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  <c r="AC253" s="58"/>
      <c r="AD253" s="58"/>
      <c r="AE253" s="58"/>
      <c r="AF253" s="58"/>
      <c r="AG253" s="58"/>
      <c r="AH253" s="58"/>
      <c r="AI253" s="58"/>
      <c r="AJ253" s="58"/>
      <c r="AK253" s="58"/>
      <c r="AL253" s="58"/>
      <c r="AM253" s="58"/>
      <c r="AN253" s="58"/>
      <c r="AO253" s="58"/>
      <c r="AP253" s="58"/>
      <c r="AQ253" s="58"/>
      <c r="AR253" s="58"/>
      <c r="AS253" s="58"/>
      <c r="AT253" s="58"/>
      <c r="AU253" s="58"/>
      <c r="AV253" s="58"/>
      <c r="AW253" s="58"/>
      <c r="AX253" s="58"/>
      <c r="AY253" s="58"/>
      <c r="AZ253" s="58"/>
      <c r="BA253" s="58"/>
      <c r="BB253" s="58"/>
      <c r="BC253" s="58"/>
      <c r="BD253" s="58"/>
      <c r="BE253" s="58"/>
      <c r="BF253" s="58"/>
      <c r="BG253" s="58"/>
    </row>
    <row r="254" ht="15.75" customHeight="1" spans="1:59" x14ac:dyDescent="0.25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58"/>
      <c r="AD254" s="58"/>
      <c r="AE254" s="58"/>
      <c r="AF254" s="58"/>
      <c r="AG254" s="58"/>
      <c r="AH254" s="58"/>
      <c r="AI254" s="58"/>
      <c r="AJ254" s="58"/>
      <c r="AK254" s="58"/>
      <c r="AL254" s="58"/>
      <c r="AM254" s="58"/>
      <c r="AN254" s="58"/>
      <c r="AO254" s="58"/>
      <c r="AP254" s="58"/>
      <c r="AQ254" s="58"/>
      <c r="AR254" s="58"/>
      <c r="AS254" s="58"/>
      <c r="AT254" s="58"/>
      <c r="AU254" s="58"/>
      <c r="AV254" s="58"/>
      <c r="AW254" s="58"/>
      <c r="AX254" s="58"/>
      <c r="AY254" s="58"/>
      <c r="AZ254" s="58"/>
      <c r="BA254" s="58"/>
      <c r="BB254" s="58"/>
      <c r="BC254" s="58"/>
      <c r="BD254" s="58"/>
      <c r="BE254" s="58"/>
      <c r="BF254" s="58"/>
      <c r="BG254" s="58"/>
    </row>
    <row r="255" ht="15.75" customHeight="1" spans="1:59" x14ac:dyDescent="0.25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  <c r="AD255" s="58"/>
      <c r="AE255" s="58"/>
      <c r="AF255" s="58"/>
      <c r="AG255" s="58"/>
      <c r="AH255" s="58"/>
      <c r="AI255" s="58"/>
      <c r="AJ255" s="58"/>
      <c r="AK255" s="58"/>
      <c r="AL255" s="58"/>
      <c r="AM255" s="58"/>
      <c r="AN255" s="58"/>
      <c r="AO255" s="58"/>
      <c r="AP255" s="58"/>
      <c r="AQ255" s="58"/>
      <c r="AR255" s="58"/>
      <c r="AS255" s="58"/>
      <c r="AT255" s="58"/>
      <c r="AU255" s="58"/>
      <c r="AV255" s="58"/>
      <c r="AW255" s="58"/>
      <c r="AX255" s="58"/>
      <c r="AY255" s="58"/>
      <c r="AZ255" s="58"/>
      <c r="BA255" s="58"/>
      <c r="BB255" s="58"/>
      <c r="BC255" s="58"/>
      <c r="BD255" s="58"/>
      <c r="BE255" s="58"/>
      <c r="BF255" s="58"/>
      <c r="BG255" s="58"/>
    </row>
    <row r="256" ht="15.75" customHeight="1" spans="1:59" x14ac:dyDescent="0.25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  <c r="AE256" s="58"/>
      <c r="AF256" s="58"/>
      <c r="AG256" s="58"/>
      <c r="AH256" s="58"/>
      <c r="AI256" s="58"/>
      <c r="AJ256" s="58"/>
      <c r="AK256" s="58"/>
      <c r="AL256" s="58"/>
      <c r="AM256" s="58"/>
      <c r="AN256" s="58"/>
      <c r="AO256" s="58"/>
      <c r="AP256" s="58"/>
      <c r="AQ256" s="58"/>
      <c r="AR256" s="58"/>
      <c r="AS256" s="58"/>
      <c r="AT256" s="58"/>
      <c r="AU256" s="58"/>
      <c r="AV256" s="58"/>
      <c r="AW256" s="58"/>
      <c r="AX256" s="58"/>
      <c r="AY256" s="58"/>
      <c r="AZ256" s="58"/>
      <c r="BA256" s="58"/>
      <c r="BB256" s="58"/>
      <c r="BC256" s="58"/>
      <c r="BD256" s="58"/>
      <c r="BE256" s="58"/>
      <c r="BF256" s="58"/>
      <c r="BG256" s="58"/>
    </row>
    <row r="257" ht="15.75" customHeight="1" spans="1:59" x14ac:dyDescent="0.25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K257" s="58"/>
      <c r="AL257" s="58"/>
      <c r="AM257" s="58"/>
      <c r="AN257" s="58"/>
      <c r="AO257" s="58"/>
      <c r="AP257" s="58"/>
      <c r="AQ257" s="58"/>
      <c r="AR257" s="58"/>
      <c r="AS257" s="58"/>
      <c r="AT257" s="58"/>
      <c r="AU257" s="58"/>
      <c r="AV257" s="58"/>
      <c r="AW257" s="58"/>
      <c r="AX257" s="58"/>
      <c r="AY257" s="58"/>
      <c r="AZ257" s="58"/>
      <c r="BA257" s="58"/>
      <c r="BB257" s="58"/>
      <c r="BC257" s="58"/>
      <c r="BD257" s="58"/>
      <c r="BE257" s="58"/>
      <c r="BF257" s="58"/>
      <c r="BG257" s="58"/>
    </row>
    <row r="258" ht="15.75" customHeight="1" spans="1:59" x14ac:dyDescent="0.25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  <c r="AJ258" s="58"/>
      <c r="AK258" s="58"/>
      <c r="AL258" s="58"/>
      <c r="AM258" s="58"/>
      <c r="AN258" s="58"/>
      <c r="AO258" s="58"/>
      <c r="AP258" s="58"/>
      <c r="AQ258" s="58"/>
      <c r="AR258" s="58"/>
      <c r="AS258" s="58"/>
      <c r="AT258" s="58"/>
      <c r="AU258" s="58"/>
      <c r="AV258" s="58"/>
      <c r="AW258" s="58"/>
      <c r="AX258" s="58"/>
      <c r="AY258" s="58"/>
      <c r="AZ258" s="58"/>
      <c r="BA258" s="58"/>
      <c r="BB258" s="58"/>
      <c r="BC258" s="58"/>
      <c r="BD258" s="58"/>
      <c r="BE258" s="58"/>
      <c r="BF258" s="58"/>
      <c r="BG258" s="58"/>
    </row>
    <row r="259" ht="15.75" customHeight="1" spans="1:59" x14ac:dyDescent="0.25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  <c r="AE259" s="58"/>
      <c r="AF259" s="58"/>
      <c r="AG259" s="58"/>
      <c r="AH259" s="58"/>
      <c r="AI259" s="58"/>
      <c r="AJ259" s="58"/>
      <c r="AK259" s="58"/>
      <c r="AL259" s="58"/>
      <c r="AM259" s="58"/>
      <c r="AN259" s="58"/>
      <c r="AO259" s="58"/>
      <c r="AP259" s="58"/>
      <c r="AQ259" s="58"/>
      <c r="AR259" s="58"/>
      <c r="AS259" s="58"/>
      <c r="AT259" s="58"/>
      <c r="AU259" s="58"/>
      <c r="AV259" s="58"/>
      <c r="AW259" s="58"/>
      <c r="AX259" s="58"/>
      <c r="AY259" s="58"/>
      <c r="AZ259" s="58"/>
      <c r="BA259" s="58"/>
      <c r="BB259" s="58"/>
      <c r="BC259" s="58"/>
      <c r="BD259" s="58"/>
      <c r="BE259" s="58"/>
      <c r="BF259" s="58"/>
      <c r="BG259" s="58"/>
    </row>
    <row r="260" ht="15.75" customHeight="1" spans="1:59" x14ac:dyDescent="0.25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  <c r="AJ260" s="58"/>
      <c r="AK260" s="58"/>
      <c r="AL260" s="58"/>
      <c r="AM260" s="58"/>
      <c r="AN260" s="58"/>
      <c r="AO260" s="58"/>
      <c r="AP260" s="58"/>
      <c r="AQ260" s="58"/>
      <c r="AR260" s="58"/>
      <c r="AS260" s="58"/>
      <c r="AT260" s="58"/>
      <c r="AU260" s="58"/>
      <c r="AV260" s="58"/>
      <c r="AW260" s="58"/>
      <c r="AX260" s="58"/>
      <c r="AY260" s="58"/>
      <c r="AZ260" s="58"/>
      <c r="BA260" s="58"/>
      <c r="BB260" s="58"/>
      <c r="BC260" s="58"/>
      <c r="BD260" s="58"/>
      <c r="BE260" s="58"/>
      <c r="BF260" s="58"/>
      <c r="BG260" s="58"/>
    </row>
    <row r="261" ht="15.75" customHeight="1" spans="1:59" x14ac:dyDescent="0.25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8"/>
      <c r="AM261" s="58"/>
      <c r="AN261" s="58"/>
      <c r="AO261" s="58"/>
      <c r="AP261" s="58"/>
      <c r="AQ261" s="58"/>
      <c r="AR261" s="58"/>
      <c r="AS261" s="58"/>
      <c r="AT261" s="58"/>
      <c r="AU261" s="58"/>
      <c r="AV261" s="58"/>
      <c r="AW261" s="58"/>
      <c r="AX261" s="58"/>
      <c r="AY261" s="58"/>
      <c r="AZ261" s="58"/>
      <c r="BA261" s="58"/>
      <c r="BB261" s="58"/>
      <c r="BC261" s="58"/>
      <c r="BD261" s="58"/>
      <c r="BE261" s="58"/>
      <c r="BF261" s="58"/>
      <c r="BG261" s="58"/>
    </row>
    <row r="262" ht="15.75" customHeight="1" spans="1:59" x14ac:dyDescent="0.25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  <c r="AC262" s="58"/>
      <c r="AD262" s="58"/>
      <c r="AE262" s="58"/>
      <c r="AF262" s="58"/>
      <c r="AG262" s="58"/>
      <c r="AH262" s="58"/>
      <c r="AI262" s="58"/>
      <c r="AJ262" s="58"/>
      <c r="AK262" s="58"/>
      <c r="AL262" s="58"/>
      <c r="AM262" s="58"/>
      <c r="AN262" s="58"/>
      <c r="AO262" s="58"/>
      <c r="AP262" s="58"/>
      <c r="AQ262" s="58"/>
      <c r="AR262" s="58"/>
      <c r="AS262" s="58"/>
      <c r="AT262" s="58"/>
      <c r="AU262" s="58"/>
      <c r="AV262" s="58"/>
      <c r="AW262" s="58"/>
      <c r="AX262" s="58"/>
      <c r="AY262" s="58"/>
      <c r="AZ262" s="58"/>
      <c r="BA262" s="58"/>
      <c r="BB262" s="58"/>
      <c r="BC262" s="58"/>
      <c r="BD262" s="58"/>
      <c r="BE262" s="58"/>
      <c r="BF262" s="58"/>
      <c r="BG262" s="58"/>
    </row>
    <row r="263" ht="15.75" customHeight="1" spans="1:59" x14ac:dyDescent="0.25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  <c r="AC263" s="58"/>
      <c r="AD263" s="58"/>
      <c r="AE263" s="58"/>
      <c r="AF263" s="58"/>
      <c r="AG263" s="58"/>
      <c r="AH263" s="58"/>
      <c r="AI263" s="58"/>
      <c r="AJ263" s="58"/>
      <c r="AK263" s="58"/>
      <c r="AL263" s="58"/>
      <c r="AM263" s="58"/>
      <c r="AN263" s="58"/>
      <c r="AO263" s="58"/>
      <c r="AP263" s="58"/>
      <c r="AQ263" s="58"/>
      <c r="AR263" s="58"/>
      <c r="AS263" s="58"/>
      <c r="AT263" s="58"/>
      <c r="AU263" s="58"/>
      <c r="AV263" s="58"/>
      <c r="AW263" s="58"/>
      <c r="AX263" s="58"/>
      <c r="AY263" s="58"/>
      <c r="AZ263" s="58"/>
      <c r="BA263" s="58"/>
      <c r="BB263" s="58"/>
      <c r="BC263" s="58"/>
      <c r="BD263" s="58"/>
      <c r="BE263" s="58"/>
      <c r="BF263" s="58"/>
      <c r="BG263" s="58"/>
    </row>
    <row r="264" ht="15.75" customHeight="1" spans="1:59" x14ac:dyDescent="0.25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  <c r="AC264" s="58"/>
      <c r="AD264" s="58"/>
      <c r="AE264" s="58"/>
      <c r="AF264" s="58"/>
      <c r="AG264" s="58"/>
      <c r="AH264" s="58"/>
      <c r="AI264" s="58"/>
      <c r="AJ264" s="58"/>
      <c r="AK264" s="58"/>
      <c r="AL264" s="58"/>
      <c r="AM264" s="58"/>
      <c r="AN264" s="58"/>
      <c r="AO264" s="58"/>
      <c r="AP264" s="58"/>
      <c r="AQ264" s="58"/>
      <c r="AR264" s="58"/>
      <c r="AS264" s="58"/>
      <c r="AT264" s="58"/>
      <c r="AU264" s="58"/>
      <c r="AV264" s="58"/>
      <c r="AW264" s="58"/>
      <c r="AX264" s="58"/>
      <c r="AY264" s="58"/>
      <c r="AZ264" s="58"/>
      <c r="BA264" s="58"/>
      <c r="BB264" s="58"/>
      <c r="BC264" s="58"/>
      <c r="BD264" s="58"/>
      <c r="BE264" s="58"/>
      <c r="BF264" s="58"/>
      <c r="BG264" s="58"/>
    </row>
    <row r="265" ht="15.75" customHeight="1" spans="1:59" x14ac:dyDescent="0.25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  <c r="AC265" s="58"/>
      <c r="AD265" s="58"/>
      <c r="AE265" s="58"/>
      <c r="AF265" s="58"/>
      <c r="AG265" s="58"/>
      <c r="AH265" s="58"/>
      <c r="AI265" s="58"/>
      <c r="AJ265" s="58"/>
      <c r="AK265" s="58"/>
      <c r="AL265" s="58"/>
      <c r="AM265" s="58"/>
      <c r="AN265" s="58"/>
      <c r="AO265" s="58"/>
      <c r="AP265" s="58"/>
      <c r="AQ265" s="58"/>
      <c r="AR265" s="58"/>
      <c r="AS265" s="58"/>
      <c r="AT265" s="58"/>
      <c r="AU265" s="58"/>
      <c r="AV265" s="58"/>
      <c r="AW265" s="58"/>
      <c r="AX265" s="58"/>
      <c r="AY265" s="58"/>
      <c r="AZ265" s="58"/>
      <c r="BA265" s="58"/>
      <c r="BB265" s="58"/>
      <c r="BC265" s="58"/>
      <c r="BD265" s="58"/>
      <c r="BE265" s="58"/>
      <c r="BF265" s="58"/>
      <c r="BG265" s="58"/>
    </row>
    <row r="266" ht="15.75" customHeight="1" spans="1:59" x14ac:dyDescent="0.25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  <c r="AF266" s="58"/>
      <c r="AG266" s="58"/>
      <c r="AH266" s="58"/>
      <c r="AI266" s="58"/>
      <c r="AJ266" s="58"/>
      <c r="AK266" s="58"/>
      <c r="AL266" s="58"/>
      <c r="AM266" s="58"/>
      <c r="AN266" s="58"/>
      <c r="AO266" s="58"/>
      <c r="AP266" s="58"/>
      <c r="AQ266" s="58"/>
      <c r="AR266" s="58"/>
      <c r="AS266" s="58"/>
      <c r="AT266" s="58"/>
      <c r="AU266" s="58"/>
      <c r="AV266" s="58"/>
      <c r="AW266" s="58"/>
      <c r="AX266" s="58"/>
      <c r="AY266" s="58"/>
      <c r="AZ266" s="58"/>
      <c r="BA266" s="58"/>
      <c r="BB266" s="58"/>
      <c r="BC266" s="58"/>
      <c r="BD266" s="58"/>
      <c r="BE266" s="58"/>
      <c r="BF266" s="58"/>
      <c r="BG266" s="58"/>
    </row>
    <row r="267" ht="15.75" customHeight="1" spans="1:59" x14ac:dyDescent="0.25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  <c r="AC267" s="58"/>
      <c r="AD267" s="58"/>
      <c r="AE267" s="58"/>
      <c r="AF267" s="58"/>
      <c r="AG267" s="58"/>
      <c r="AH267" s="58"/>
      <c r="AI267" s="58"/>
      <c r="AJ267" s="58"/>
      <c r="AK267" s="58"/>
      <c r="AL267" s="58"/>
      <c r="AM267" s="58"/>
      <c r="AN267" s="58"/>
      <c r="AO267" s="58"/>
      <c r="AP267" s="58"/>
      <c r="AQ267" s="58"/>
      <c r="AR267" s="58"/>
      <c r="AS267" s="58"/>
      <c r="AT267" s="58"/>
      <c r="AU267" s="58"/>
      <c r="AV267" s="58"/>
      <c r="AW267" s="58"/>
      <c r="AX267" s="58"/>
      <c r="AY267" s="58"/>
      <c r="AZ267" s="58"/>
      <c r="BA267" s="58"/>
      <c r="BB267" s="58"/>
      <c r="BC267" s="58"/>
      <c r="BD267" s="58"/>
      <c r="BE267" s="58"/>
      <c r="BF267" s="58"/>
      <c r="BG267" s="58"/>
    </row>
    <row r="268" ht="15.75" customHeight="1" spans="1:59" x14ac:dyDescent="0.25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  <c r="AM268" s="58"/>
      <c r="AN268" s="58"/>
      <c r="AO268" s="58"/>
      <c r="AP268" s="58"/>
      <c r="AQ268" s="58"/>
      <c r="AR268" s="58"/>
      <c r="AS268" s="58"/>
      <c r="AT268" s="58"/>
      <c r="AU268" s="58"/>
      <c r="AV268" s="58"/>
      <c r="AW268" s="58"/>
      <c r="AX268" s="58"/>
      <c r="AY268" s="58"/>
      <c r="AZ268" s="58"/>
      <c r="BA268" s="58"/>
      <c r="BB268" s="58"/>
      <c r="BC268" s="58"/>
      <c r="BD268" s="58"/>
      <c r="BE268" s="58"/>
      <c r="BF268" s="58"/>
      <c r="BG268" s="58"/>
    </row>
    <row r="269" ht="15.75" customHeight="1" spans="1:59" x14ac:dyDescent="0.25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  <c r="AJ269" s="58"/>
      <c r="AK269" s="58"/>
      <c r="AL269" s="58"/>
      <c r="AM269" s="58"/>
      <c r="AN269" s="58"/>
      <c r="AO269" s="58"/>
      <c r="AP269" s="58"/>
      <c r="AQ269" s="58"/>
      <c r="AR269" s="58"/>
      <c r="AS269" s="58"/>
      <c r="AT269" s="58"/>
      <c r="AU269" s="58"/>
      <c r="AV269" s="58"/>
      <c r="AW269" s="58"/>
      <c r="AX269" s="58"/>
      <c r="AY269" s="58"/>
      <c r="AZ269" s="58"/>
      <c r="BA269" s="58"/>
      <c r="BB269" s="58"/>
      <c r="BC269" s="58"/>
      <c r="BD269" s="58"/>
      <c r="BE269" s="58"/>
      <c r="BF269" s="58"/>
      <c r="BG269" s="58"/>
    </row>
    <row r="270" ht="15.75" customHeight="1" spans="1:59" x14ac:dyDescent="0.25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/>
      <c r="AD270" s="58"/>
      <c r="AE270" s="58"/>
      <c r="AF270" s="58"/>
      <c r="AG270" s="58"/>
      <c r="AH270" s="58"/>
      <c r="AI270" s="58"/>
      <c r="AJ270" s="58"/>
      <c r="AK270" s="58"/>
      <c r="AL270" s="58"/>
      <c r="AM270" s="58"/>
      <c r="AN270" s="58"/>
      <c r="AO270" s="58"/>
      <c r="AP270" s="58"/>
      <c r="AQ270" s="58"/>
      <c r="AR270" s="58"/>
      <c r="AS270" s="58"/>
      <c r="AT270" s="58"/>
      <c r="AU270" s="58"/>
      <c r="AV270" s="58"/>
      <c r="AW270" s="58"/>
      <c r="AX270" s="58"/>
      <c r="AY270" s="58"/>
      <c r="AZ270" s="58"/>
      <c r="BA270" s="58"/>
      <c r="BB270" s="58"/>
      <c r="BC270" s="58"/>
      <c r="BD270" s="58"/>
      <c r="BE270" s="58"/>
      <c r="BF270" s="58"/>
      <c r="BG270" s="58"/>
    </row>
    <row r="271" ht="15.75" customHeight="1" spans="1:59" x14ac:dyDescent="0.25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58"/>
      <c r="AK271" s="58"/>
      <c r="AL271" s="58"/>
      <c r="AM271" s="58"/>
      <c r="AN271" s="58"/>
      <c r="AO271" s="58"/>
      <c r="AP271" s="58"/>
      <c r="AQ271" s="58"/>
      <c r="AR271" s="58"/>
      <c r="AS271" s="58"/>
      <c r="AT271" s="58"/>
      <c r="AU271" s="58"/>
      <c r="AV271" s="58"/>
      <c r="AW271" s="58"/>
      <c r="AX271" s="58"/>
      <c r="AY271" s="58"/>
      <c r="AZ271" s="58"/>
      <c r="BA271" s="58"/>
      <c r="BB271" s="58"/>
      <c r="BC271" s="58"/>
      <c r="BD271" s="58"/>
      <c r="BE271" s="58"/>
      <c r="BF271" s="58"/>
      <c r="BG271" s="58"/>
    </row>
    <row r="272" ht="15.75" customHeight="1" spans="1:59" x14ac:dyDescent="0.25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  <c r="AD272" s="58"/>
      <c r="AE272" s="58"/>
      <c r="AF272" s="58"/>
      <c r="AG272" s="58"/>
      <c r="AH272" s="58"/>
      <c r="AI272" s="58"/>
      <c r="AJ272" s="58"/>
      <c r="AK272" s="58"/>
      <c r="AL272" s="58"/>
      <c r="AM272" s="58"/>
      <c r="AN272" s="58"/>
      <c r="AO272" s="58"/>
      <c r="AP272" s="58"/>
      <c r="AQ272" s="58"/>
      <c r="AR272" s="58"/>
      <c r="AS272" s="58"/>
      <c r="AT272" s="58"/>
      <c r="AU272" s="58"/>
      <c r="AV272" s="58"/>
      <c r="AW272" s="58"/>
      <c r="AX272" s="58"/>
      <c r="AY272" s="58"/>
      <c r="AZ272" s="58"/>
      <c r="BA272" s="58"/>
      <c r="BB272" s="58"/>
      <c r="BC272" s="58"/>
      <c r="BD272" s="58"/>
      <c r="BE272" s="58"/>
      <c r="BF272" s="58"/>
      <c r="BG272" s="58"/>
    </row>
    <row r="273" ht="15.75" customHeight="1" spans="1:59" x14ac:dyDescent="0.25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  <c r="AB273" s="58"/>
      <c r="AC273" s="58"/>
      <c r="AD273" s="58"/>
      <c r="AE273" s="58"/>
      <c r="AF273" s="58"/>
      <c r="AG273" s="58"/>
      <c r="AH273" s="58"/>
      <c r="AI273" s="58"/>
      <c r="AJ273" s="58"/>
      <c r="AK273" s="58"/>
      <c r="AL273" s="58"/>
      <c r="AM273" s="58"/>
      <c r="AN273" s="58"/>
      <c r="AO273" s="58"/>
      <c r="AP273" s="58"/>
      <c r="AQ273" s="58"/>
      <c r="AR273" s="58"/>
      <c r="AS273" s="58"/>
      <c r="AT273" s="58"/>
      <c r="AU273" s="58"/>
      <c r="AV273" s="58"/>
      <c r="AW273" s="58"/>
      <c r="AX273" s="58"/>
      <c r="AY273" s="58"/>
      <c r="AZ273" s="58"/>
      <c r="BA273" s="58"/>
      <c r="BB273" s="58"/>
      <c r="BC273" s="58"/>
      <c r="BD273" s="58"/>
      <c r="BE273" s="58"/>
      <c r="BF273" s="58"/>
      <c r="BG273" s="58"/>
    </row>
    <row r="274" ht="15.75" customHeight="1" spans="1:59" x14ac:dyDescent="0.25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  <c r="AC274" s="58"/>
      <c r="AD274" s="58"/>
      <c r="AE274" s="58"/>
      <c r="AF274" s="58"/>
      <c r="AG274" s="58"/>
      <c r="AH274" s="58"/>
      <c r="AI274" s="58"/>
      <c r="AJ274" s="58"/>
      <c r="AK274" s="58"/>
      <c r="AL274" s="58"/>
      <c r="AM274" s="58"/>
      <c r="AN274" s="58"/>
      <c r="AO274" s="58"/>
      <c r="AP274" s="58"/>
      <c r="AQ274" s="58"/>
      <c r="AR274" s="58"/>
      <c r="AS274" s="58"/>
      <c r="AT274" s="58"/>
      <c r="AU274" s="58"/>
      <c r="AV274" s="58"/>
      <c r="AW274" s="58"/>
      <c r="AX274" s="58"/>
      <c r="AY274" s="58"/>
      <c r="AZ274" s="58"/>
      <c r="BA274" s="58"/>
      <c r="BB274" s="58"/>
      <c r="BC274" s="58"/>
      <c r="BD274" s="58"/>
      <c r="BE274" s="58"/>
      <c r="BF274" s="58"/>
      <c r="BG274" s="58"/>
    </row>
    <row r="275" ht="15.75" customHeight="1" spans="1:59" x14ac:dyDescent="0.25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  <c r="AB275" s="58"/>
      <c r="AC275" s="58"/>
      <c r="AD275" s="58"/>
      <c r="AE275" s="58"/>
      <c r="AF275" s="58"/>
      <c r="AG275" s="58"/>
      <c r="AH275" s="58"/>
      <c r="AI275" s="58"/>
      <c r="AJ275" s="58"/>
      <c r="AK275" s="58"/>
      <c r="AL275" s="58"/>
      <c r="AM275" s="58"/>
      <c r="AN275" s="58"/>
      <c r="AO275" s="58"/>
      <c r="AP275" s="58"/>
      <c r="AQ275" s="58"/>
      <c r="AR275" s="58"/>
      <c r="AS275" s="58"/>
      <c r="AT275" s="58"/>
      <c r="AU275" s="58"/>
      <c r="AV275" s="58"/>
      <c r="AW275" s="58"/>
      <c r="AX275" s="58"/>
      <c r="AY275" s="58"/>
      <c r="AZ275" s="58"/>
      <c r="BA275" s="58"/>
      <c r="BB275" s="58"/>
      <c r="BC275" s="58"/>
      <c r="BD275" s="58"/>
      <c r="BE275" s="58"/>
      <c r="BF275" s="58"/>
      <c r="BG275" s="58"/>
    </row>
    <row r="276" ht="15.75" customHeight="1" spans="1:59" x14ac:dyDescent="0.25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  <c r="AC276" s="58"/>
      <c r="AD276" s="58"/>
      <c r="AE276" s="58"/>
      <c r="AF276" s="58"/>
      <c r="AG276" s="58"/>
      <c r="AH276" s="58"/>
      <c r="AI276" s="58"/>
      <c r="AJ276" s="58"/>
      <c r="AK276" s="58"/>
      <c r="AL276" s="58"/>
      <c r="AM276" s="58"/>
      <c r="AN276" s="58"/>
      <c r="AO276" s="58"/>
      <c r="AP276" s="58"/>
      <c r="AQ276" s="58"/>
      <c r="AR276" s="58"/>
      <c r="AS276" s="58"/>
      <c r="AT276" s="58"/>
      <c r="AU276" s="58"/>
      <c r="AV276" s="58"/>
      <c r="AW276" s="58"/>
      <c r="AX276" s="58"/>
      <c r="AY276" s="58"/>
      <c r="AZ276" s="58"/>
      <c r="BA276" s="58"/>
      <c r="BB276" s="58"/>
      <c r="BC276" s="58"/>
      <c r="BD276" s="58"/>
      <c r="BE276" s="58"/>
      <c r="BF276" s="58"/>
      <c r="BG276" s="58"/>
    </row>
    <row r="277" ht="15.75" customHeight="1" spans="1:59" x14ac:dyDescent="0.25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  <c r="AB277" s="58"/>
      <c r="AC277" s="58"/>
      <c r="AD277" s="58"/>
      <c r="AE277" s="58"/>
      <c r="AF277" s="58"/>
      <c r="AG277" s="58"/>
      <c r="AH277" s="58"/>
      <c r="AI277" s="58"/>
      <c r="AJ277" s="58"/>
      <c r="AK277" s="58"/>
      <c r="AL277" s="58"/>
      <c r="AM277" s="58"/>
      <c r="AN277" s="58"/>
      <c r="AO277" s="58"/>
      <c r="AP277" s="58"/>
      <c r="AQ277" s="58"/>
      <c r="AR277" s="58"/>
      <c r="AS277" s="58"/>
      <c r="AT277" s="58"/>
      <c r="AU277" s="58"/>
      <c r="AV277" s="58"/>
      <c r="AW277" s="58"/>
      <c r="AX277" s="58"/>
      <c r="AY277" s="58"/>
      <c r="AZ277" s="58"/>
      <c r="BA277" s="58"/>
      <c r="BB277" s="58"/>
      <c r="BC277" s="58"/>
      <c r="BD277" s="58"/>
      <c r="BE277" s="58"/>
      <c r="BF277" s="58"/>
      <c r="BG277" s="58"/>
    </row>
    <row r="278" ht="15.75" customHeight="1" spans="1:59" x14ac:dyDescent="0.25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  <c r="AC278" s="58"/>
      <c r="AD278" s="58"/>
      <c r="AE278" s="58"/>
      <c r="AF278" s="58"/>
      <c r="AG278" s="58"/>
      <c r="AH278" s="58"/>
      <c r="AI278" s="58"/>
      <c r="AJ278" s="58"/>
      <c r="AK278" s="58"/>
      <c r="AL278" s="58"/>
      <c r="AM278" s="58"/>
      <c r="AN278" s="58"/>
      <c r="AO278" s="58"/>
      <c r="AP278" s="58"/>
      <c r="AQ278" s="58"/>
      <c r="AR278" s="58"/>
      <c r="AS278" s="58"/>
      <c r="AT278" s="58"/>
      <c r="AU278" s="58"/>
      <c r="AV278" s="58"/>
      <c r="AW278" s="58"/>
      <c r="AX278" s="58"/>
      <c r="AY278" s="58"/>
      <c r="AZ278" s="58"/>
      <c r="BA278" s="58"/>
      <c r="BB278" s="58"/>
      <c r="BC278" s="58"/>
      <c r="BD278" s="58"/>
      <c r="BE278" s="58"/>
      <c r="BF278" s="58"/>
      <c r="BG278" s="58"/>
    </row>
    <row r="279" ht="15.75" customHeight="1" spans="1:59" x14ac:dyDescent="0.25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  <c r="AJ279" s="58"/>
      <c r="AK279" s="58"/>
      <c r="AL279" s="58"/>
      <c r="AM279" s="58"/>
      <c r="AN279" s="58"/>
      <c r="AO279" s="58"/>
      <c r="AP279" s="58"/>
      <c r="AQ279" s="58"/>
      <c r="AR279" s="58"/>
      <c r="AS279" s="58"/>
      <c r="AT279" s="58"/>
      <c r="AU279" s="58"/>
      <c r="AV279" s="58"/>
      <c r="AW279" s="58"/>
      <c r="AX279" s="58"/>
      <c r="AY279" s="58"/>
      <c r="AZ279" s="58"/>
      <c r="BA279" s="58"/>
      <c r="BB279" s="58"/>
      <c r="BC279" s="58"/>
      <c r="BD279" s="58"/>
      <c r="BE279" s="58"/>
      <c r="BF279" s="58"/>
      <c r="BG279" s="58"/>
    </row>
    <row r="280" ht="15.75" customHeight="1" spans="1:59" x14ac:dyDescent="0.25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  <c r="AF280" s="58"/>
      <c r="AG280" s="58"/>
      <c r="AH280" s="58"/>
      <c r="AI280" s="58"/>
      <c r="AJ280" s="58"/>
      <c r="AK280" s="58"/>
      <c r="AL280" s="58"/>
      <c r="AM280" s="58"/>
      <c r="AN280" s="58"/>
      <c r="AO280" s="58"/>
      <c r="AP280" s="58"/>
      <c r="AQ280" s="58"/>
      <c r="AR280" s="58"/>
      <c r="AS280" s="58"/>
      <c r="AT280" s="58"/>
      <c r="AU280" s="58"/>
      <c r="AV280" s="58"/>
      <c r="AW280" s="58"/>
      <c r="AX280" s="58"/>
      <c r="AY280" s="58"/>
      <c r="AZ280" s="58"/>
      <c r="BA280" s="58"/>
      <c r="BB280" s="58"/>
      <c r="BC280" s="58"/>
      <c r="BD280" s="58"/>
      <c r="BE280" s="58"/>
      <c r="BF280" s="58"/>
      <c r="BG280" s="58"/>
    </row>
    <row r="281" ht="15.75" customHeight="1" spans="1:59" x14ac:dyDescent="0.25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  <c r="AB281" s="58"/>
      <c r="AC281" s="58"/>
      <c r="AD281" s="58"/>
      <c r="AE281" s="58"/>
      <c r="AF281" s="58"/>
      <c r="AG281" s="58"/>
      <c r="AH281" s="58"/>
      <c r="AI281" s="58"/>
      <c r="AJ281" s="58"/>
      <c r="AK281" s="58"/>
      <c r="AL281" s="58"/>
      <c r="AM281" s="58"/>
      <c r="AN281" s="58"/>
      <c r="AO281" s="58"/>
      <c r="AP281" s="58"/>
      <c r="AQ281" s="58"/>
      <c r="AR281" s="58"/>
      <c r="AS281" s="58"/>
      <c r="AT281" s="58"/>
      <c r="AU281" s="58"/>
      <c r="AV281" s="58"/>
      <c r="AW281" s="58"/>
      <c r="AX281" s="58"/>
      <c r="AY281" s="58"/>
      <c r="AZ281" s="58"/>
      <c r="BA281" s="58"/>
      <c r="BB281" s="58"/>
      <c r="BC281" s="58"/>
      <c r="BD281" s="58"/>
      <c r="BE281" s="58"/>
      <c r="BF281" s="58"/>
      <c r="BG281" s="58"/>
    </row>
    <row r="282" ht="15.75" customHeight="1" spans="1:59" x14ac:dyDescent="0.25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  <c r="AD282" s="58"/>
      <c r="AE282" s="58"/>
      <c r="AF282" s="58"/>
      <c r="AG282" s="58"/>
      <c r="AH282" s="58"/>
      <c r="AI282" s="58"/>
      <c r="AJ282" s="58"/>
      <c r="AK282" s="58"/>
      <c r="AL282" s="58"/>
      <c r="AM282" s="58"/>
      <c r="AN282" s="58"/>
      <c r="AO282" s="58"/>
      <c r="AP282" s="58"/>
      <c r="AQ282" s="58"/>
      <c r="AR282" s="58"/>
      <c r="AS282" s="58"/>
      <c r="AT282" s="58"/>
      <c r="AU282" s="58"/>
      <c r="AV282" s="58"/>
      <c r="AW282" s="58"/>
      <c r="AX282" s="58"/>
      <c r="AY282" s="58"/>
      <c r="AZ282" s="58"/>
      <c r="BA282" s="58"/>
      <c r="BB282" s="58"/>
      <c r="BC282" s="58"/>
      <c r="BD282" s="58"/>
      <c r="BE282" s="58"/>
      <c r="BF282" s="58"/>
      <c r="BG282" s="58"/>
    </row>
    <row r="283" ht="15.75" customHeight="1" spans="1:59" x14ac:dyDescent="0.25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  <c r="AD283" s="58"/>
      <c r="AE283" s="58"/>
      <c r="AF283" s="58"/>
      <c r="AG283" s="58"/>
      <c r="AH283" s="58"/>
      <c r="AI283" s="58"/>
      <c r="AJ283" s="58"/>
      <c r="AK283" s="58"/>
      <c r="AL283" s="58"/>
      <c r="AM283" s="58"/>
      <c r="AN283" s="58"/>
      <c r="AO283" s="58"/>
      <c r="AP283" s="58"/>
      <c r="AQ283" s="58"/>
      <c r="AR283" s="58"/>
      <c r="AS283" s="58"/>
      <c r="AT283" s="58"/>
      <c r="AU283" s="58"/>
      <c r="AV283" s="58"/>
      <c r="AW283" s="58"/>
      <c r="AX283" s="58"/>
      <c r="AY283" s="58"/>
      <c r="AZ283" s="58"/>
      <c r="BA283" s="58"/>
      <c r="BB283" s="58"/>
      <c r="BC283" s="58"/>
      <c r="BD283" s="58"/>
      <c r="BE283" s="58"/>
      <c r="BF283" s="58"/>
      <c r="BG283" s="58"/>
    </row>
    <row r="284" ht="15.75" customHeight="1" spans="1:59" x14ac:dyDescent="0.25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  <c r="AC284" s="58"/>
      <c r="AD284" s="58"/>
      <c r="AE284" s="58"/>
      <c r="AF284" s="58"/>
      <c r="AG284" s="58"/>
      <c r="AH284" s="58"/>
      <c r="AI284" s="58"/>
      <c r="AJ284" s="58"/>
      <c r="AK284" s="58"/>
      <c r="AL284" s="58"/>
      <c r="AM284" s="58"/>
      <c r="AN284" s="58"/>
      <c r="AO284" s="58"/>
      <c r="AP284" s="58"/>
      <c r="AQ284" s="58"/>
      <c r="AR284" s="58"/>
      <c r="AS284" s="58"/>
      <c r="AT284" s="58"/>
      <c r="AU284" s="58"/>
      <c r="AV284" s="58"/>
      <c r="AW284" s="58"/>
      <c r="AX284" s="58"/>
      <c r="AY284" s="58"/>
      <c r="AZ284" s="58"/>
      <c r="BA284" s="58"/>
      <c r="BB284" s="58"/>
      <c r="BC284" s="58"/>
      <c r="BD284" s="58"/>
      <c r="BE284" s="58"/>
      <c r="BF284" s="58"/>
      <c r="BG284" s="58"/>
    </row>
    <row r="285" ht="15.75" customHeight="1" spans="1:59" x14ac:dyDescent="0.25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  <c r="AB285" s="58"/>
      <c r="AC285" s="58"/>
      <c r="AD285" s="58"/>
      <c r="AE285" s="58"/>
      <c r="AF285" s="58"/>
      <c r="AG285" s="58"/>
      <c r="AH285" s="58"/>
      <c r="AI285" s="58"/>
      <c r="AJ285" s="58"/>
      <c r="AK285" s="58"/>
      <c r="AL285" s="58"/>
      <c r="AM285" s="58"/>
      <c r="AN285" s="58"/>
      <c r="AO285" s="58"/>
      <c r="AP285" s="58"/>
      <c r="AQ285" s="58"/>
      <c r="AR285" s="58"/>
      <c r="AS285" s="58"/>
      <c r="AT285" s="58"/>
      <c r="AU285" s="58"/>
      <c r="AV285" s="58"/>
      <c r="AW285" s="58"/>
      <c r="AX285" s="58"/>
      <c r="AY285" s="58"/>
      <c r="AZ285" s="58"/>
      <c r="BA285" s="58"/>
      <c r="BB285" s="58"/>
      <c r="BC285" s="58"/>
      <c r="BD285" s="58"/>
      <c r="BE285" s="58"/>
      <c r="BF285" s="58"/>
      <c r="BG285" s="58"/>
    </row>
    <row r="286" ht="15.75" customHeight="1" spans="1:59" x14ac:dyDescent="0.25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  <c r="AE286" s="58"/>
      <c r="AF286" s="58"/>
      <c r="AG286" s="58"/>
      <c r="AH286" s="58"/>
      <c r="AI286" s="58"/>
      <c r="AJ286" s="58"/>
      <c r="AK286" s="58"/>
      <c r="AL286" s="58"/>
      <c r="AM286" s="58"/>
      <c r="AN286" s="58"/>
      <c r="AO286" s="58"/>
      <c r="AP286" s="58"/>
      <c r="AQ286" s="58"/>
      <c r="AR286" s="58"/>
      <c r="AS286" s="58"/>
      <c r="AT286" s="58"/>
      <c r="AU286" s="58"/>
      <c r="AV286" s="58"/>
      <c r="AW286" s="58"/>
      <c r="AX286" s="58"/>
      <c r="AY286" s="58"/>
      <c r="AZ286" s="58"/>
      <c r="BA286" s="58"/>
      <c r="BB286" s="58"/>
      <c r="BC286" s="58"/>
      <c r="BD286" s="58"/>
      <c r="BE286" s="58"/>
      <c r="BF286" s="58"/>
      <c r="BG286" s="58"/>
    </row>
    <row r="287" ht="15.75" customHeight="1" spans="1:59" x14ac:dyDescent="0.25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  <c r="AB287" s="58"/>
      <c r="AC287" s="58"/>
      <c r="AD287" s="58"/>
      <c r="AE287" s="58"/>
      <c r="AF287" s="58"/>
      <c r="AG287" s="58"/>
      <c r="AH287" s="58"/>
      <c r="AI287" s="58"/>
      <c r="AJ287" s="58"/>
      <c r="AK287" s="58"/>
      <c r="AL287" s="58"/>
      <c r="AM287" s="58"/>
      <c r="AN287" s="58"/>
      <c r="AO287" s="58"/>
      <c r="AP287" s="58"/>
      <c r="AQ287" s="58"/>
      <c r="AR287" s="58"/>
      <c r="AS287" s="58"/>
      <c r="AT287" s="58"/>
      <c r="AU287" s="58"/>
      <c r="AV287" s="58"/>
      <c r="AW287" s="58"/>
      <c r="AX287" s="58"/>
      <c r="AY287" s="58"/>
      <c r="AZ287" s="58"/>
      <c r="BA287" s="58"/>
      <c r="BB287" s="58"/>
      <c r="BC287" s="58"/>
      <c r="BD287" s="58"/>
      <c r="BE287" s="58"/>
      <c r="BF287" s="58"/>
      <c r="BG287" s="58"/>
    </row>
    <row r="288" ht="15.75" customHeight="1" spans="1:59" x14ac:dyDescent="0.25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  <c r="AC288" s="58"/>
      <c r="AD288" s="58"/>
      <c r="AE288" s="58"/>
      <c r="AF288" s="58"/>
      <c r="AG288" s="58"/>
      <c r="AH288" s="58"/>
      <c r="AI288" s="58"/>
      <c r="AJ288" s="58"/>
      <c r="AK288" s="58"/>
      <c r="AL288" s="58"/>
      <c r="AM288" s="58"/>
      <c r="AN288" s="58"/>
      <c r="AO288" s="58"/>
      <c r="AP288" s="58"/>
      <c r="AQ288" s="58"/>
      <c r="AR288" s="58"/>
      <c r="AS288" s="58"/>
      <c r="AT288" s="58"/>
      <c r="AU288" s="58"/>
      <c r="AV288" s="58"/>
      <c r="AW288" s="58"/>
      <c r="AX288" s="58"/>
      <c r="AY288" s="58"/>
      <c r="AZ288" s="58"/>
      <c r="BA288" s="58"/>
      <c r="BB288" s="58"/>
      <c r="BC288" s="58"/>
      <c r="BD288" s="58"/>
      <c r="BE288" s="58"/>
      <c r="BF288" s="58"/>
      <c r="BG288" s="58"/>
    </row>
    <row r="289" ht="15.75" customHeight="1" spans="1:59" x14ac:dyDescent="0.25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  <c r="AC289" s="58"/>
      <c r="AD289" s="58"/>
      <c r="AE289" s="58"/>
      <c r="AF289" s="58"/>
      <c r="AG289" s="58"/>
      <c r="AH289" s="58"/>
      <c r="AI289" s="58"/>
      <c r="AJ289" s="58"/>
      <c r="AK289" s="58"/>
      <c r="AL289" s="58"/>
      <c r="AM289" s="58"/>
      <c r="AN289" s="58"/>
      <c r="AO289" s="58"/>
      <c r="AP289" s="58"/>
      <c r="AQ289" s="58"/>
      <c r="AR289" s="58"/>
      <c r="AS289" s="58"/>
      <c r="AT289" s="58"/>
      <c r="AU289" s="58"/>
      <c r="AV289" s="58"/>
      <c r="AW289" s="58"/>
      <c r="AX289" s="58"/>
      <c r="AY289" s="58"/>
      <c r="AZ289" s="58"/>
      <c r="BA289" s="58"/>
      <c r="BB289" s="58"/>
      <c r="BC289" s="58"/>
      <c r="BD289" s="58"/>
      <c r="BE289" s="58"/>
      <c r="BF289" s="58"/>
      <c r="BG289" s="58"/>
    </row>
    <row r="290" ht="15.75" customHeight="1" spans="1:59" x14ac:dyDescent="0.25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  <c r="AH290" s="58"/>
      <c r="AI290" s="58"/>
      <c r="AJ290" s="58"/>
      <c r="AK290" s="58"/>
      <c r="AL290" s="58"/>
      <c r="AM290" s="58"/>
      <c r="AN290" s="58"/>
      <c r="AO290" s="58"/>
      <c r="AP290" s="58"/>
      <c r="AQ290" s="58"/>
      <c r="AR290" s="58"/>
      <c r="AS290" s="58"/>
      <c r="AT290" s="58"/>
      <c r="AU290" s="58"/>
      <c r="AV290" s="58"/>
      <c r="AW290" s="58"/>
      <c r="AX290" s="58"/>
      <c r="AY290" s="58"/>
      <c r="AZ290" s="58"/>
      <c r="BA290" s="58"/>
      <c r="BB290" s="58"/>
      <c r="BC290" s="58"/>
      <c r="BD290" s="58"/>
      <c r="BE290" s="58"/>
      <c r="BF290" s="58"/>
      <c r="BG290" s="58"/>
    </row>
    <row r="291" ht="15.75" customHeight="1" spans="1:59" x14ac:dyDescent="0.25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  <c r="AD291" s="58"/>
      <c r="AE291" s="58"/>
      <c r="AF291" s="58"/>
      <c r="AG291" s="58"/>
      <c r="AH291" s="58"/>
      <c r="AI291" s="58"/>
      <c r="AJ291" s="58"/>
      <c r="AK291" s="58"/>
      <c r="AL291" s="58"/>
      <c r="AM291" s="58"/>
      <c r="AN291" s="58"/>
      <c r="AO291" s="58"/>
      <c r="AP291" s="58"/>
      <c r="AQ291" s="58"/>
      <c r="AR291" s="58"/>
      <c r="AS291" s="58"/>
      <c r="AT291" s="58"/>
      <c r="AU291" s="58"/>
      <c r="AV291" s="58"/>
      <c r="AW291" s="58"/>
      <c r="AX291" s="58"/>
      <c r="AY291" s="58"/>
      <c r="AZ291" s="58"/>
      <c r="BA291" s="58"/>
      <c r="BB291" s="58"/>
      <c r="BC291" s="58"/>
      <c r="BD291" s="58"/>
      <c r="BE291" s="58"/>
      <c r="BF291" s="58"/>
      <c r="BG291" s="58"/>
    </row>
    <row r="292" ht="15.75" customHeight="1" spans="1:59" x14ac:dyDescent="0.25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  <c r="AC292" s="58"/>
      <c r="AD292" s="58"/>
      <c r="AE292" s="58"/>
      <c r="AF292" s="58"/>
      <c r="AG292" s="58"/>
      <c r="AH292" s="58"/>
      <c r="AI292" s="58"/>
      <c r="AJ292" s="58"/>
      <c r="AK292" s="58"/>
      <c r="AL292" s="58"/>
      <c r="AM292" s="58"/>
      <c r="AN292" s="58"/>
      <c r="AO292" s="58"/>
      <c r="AP292" s="58"/>
      <c r="AQ292" s="58"/>
      <c r="AR292" s="58"/>
      <c r="AS292" s="58"/>
      <c r="AT292" s="58"/>
      <c r="AU292" s="58"/>
      <c r="AV292" s="58"/>
      <c r="AW292" s="58"/>
      <c r="AX292" s="58"/>
      <c r="AY292" s="58"/>
      <c r="AZ292" s="58"/>
      <c r="BA292" s="58"/>
      <c r="BB292" s="58"/>
      <c r="BC292" s="58"/>
      <c r="BD292" s="58"/>
      <c r="BE292" s="58"/>
      <c r="BF292" s="58"/>
      <c r="BG292" s="58"/>
    </row>
    <row r="293" ht="15.75" customHeight="1" spans="1:59" x14ac:dyDescent="0.25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  <c r="AJ293" s="58"/>
      <c r="AK293" s="58"/>
      <c r="AL293" s="58"/>
      <c r="AM293" s="58"/>
      <c r="AN293" s="58"/>
      <c r="AO293" s="58"/>
      <c r="AP293" s="58"/>
      <c r="AQ293" s="58"/>
      <c r="AR293" s="58"/>
      <c r="AS293" s="58"/>
      <c r="AT293" s="58"/>
      <c r="AU293" s="58"/>
      <c r="AV293" s="58"/>
      <c r="AW293" s="58"/>
      <c r="AX293" s="58"/>
      <c r="AY293" s="58"/>
      <c r="AZ293" s="58"/>
      <c r="BA293" s="58"/>
      <c r="BB293" s="58"/>
      <c r="BC293" s="58"/>
      <c r="BD293" s="58"/>
      <c r="BE293" s="58"/>
      <c r="BF293" s="58"/>
      <c r="BG293" s="58"/>
    </row>
    <row r="294" ht="15.75" customHeight="1" spans="1:59" x14ac:dyDescent="0.25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  <c r="AJ294" s="58"/>
      <c r="AK294" s="58"/>
      <c r="AL294" s="58"/>
      <c r="AM294" s="58"/>
      <c r="AN294" s="58"/>
      <c r="AO294" s="58"/>
      <c r="AP294" s="58"/>
      <c r="AQ294" s="58"/>
      <c r="AR294" s="58"/>
      <c r="AS294" s="58"/>
      <c r="AT294" s="58"/>
      <c r="AU294" s="58"/>
      <c r="AV294" s="58"/>
      <c r="AW294" s="58"/>
      <c r="AX294" s="58"/>
      <c r="AY294" s="58"/>
      <c r="AZ294" s="58"/>
      <c r="BA294" s="58"/>
      <c r="BB294" s="58"/>
      <c r="BC294" s="58"/>
      <c r="BD294" s="58"/>
      <c r="BE294" s="58"/>
      <c r="BF294" s="58"/>
      <c r="BG294" s="58"/>
    </row>
    <row r="295" ht="15.75" customHeight="1" spans="1:59" x14ac:dyDescent="0.25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  <c r="AC295" s="58"/>
      <c r="AD295" s="58"/>
      <c r="AE295" s="58"/>
      <c r="AF295" s="58"/>
      <c r="AG295" s="58"/>
      <c r="AH295" s="58"/>
      <c r="AI295" s="58"/>
      <c r="AJ295" s="58"/>
      <c r="AK295" s="58"/>
      <c r="AL295" s="58"/>
      <c r="AM295" s="58"/>
      <c r="AN295" s="58"/>
      <c r="AO295" s="58"/>
      <c r="AP295" s="58"/>
      <c r="AQ295" s="58"/>
      <c r="AR295" s="58"/>
      <c r="AS295" s="58"/>
      <c r="AT295" s="58"/>
      <c r="AU295" s="58"/>
      <c r="AV295" s="58"/>
      <c r="AW295" s="58"/>
      <c r="AX295" s="58"/>
      <c r="AY295" s="58"/>
      <c r="AZ295" s="58"/>
      <c r="BA295" s="58"/>
      <c r="BB295" s="58"/>
      <c r="BC295" s="58"/>
      <c r="BD295" s="58"/>
      <c r="BE295" s="58"/>
      <c r="BF295" s="58"/>
      <c r="BG295" s="58"/>
    </row>
    <row r="296" ht="15.75" customHeight="1" spans="1:59" x14ac:dyDescent="0.25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  <c r="AC296" s="58"/>
      <c r="AD296" s="58"/>
      <c r="AE296" s="58"/>
      <c r="AF296" s="58"/>
      <c r="AG296" s="58"/>
      <c r="AH296" s="58"/>
      <c r="AI296" s="58"/>
      <c r="AJ296" s="58"/>
      <c r="AK296" s="58"/>
      <c r="AL296" s="58"/>
      <c r="AM296" s="58"/>
      <c r="AN296" s="58"/>
      <c r="AO296" s="58"/>
      <c r="AP296" s="58"/>
      <c r="AQ296" s="58"/>
      <c r="AR296" s="58"/>
      <c r="AS296" s="58"/>
      <c r="AT296" s="58"/>
      <c r="AU296" s="58"/>
      <c r="AV296" s="58"/>
      <c r="AW296" s="58"/>
      <c r="AX296" s="58"/>
      <c r="AY296" s="58"/>
      <c r="AZ296" s="58"/>
      <c r="BA296" s="58"/>
      <c r="BB296" s="58"/>
      <c r="BC296" s="58"/>
      <c r="BD296" s="58"/>
      <c r="BE296" s="58"/>
      <c r="BF296" s="58"/>
      <c r="BG296" s="58"/>
    </row>
    <row r="297" ht="15.75" customHeight="1" spans="1:59" x14ac:dyDescent="0.25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  <c r="AC297" s="58"/>
      <c r="AD297" s="58"/>
      <c r="AE297" s="58"/>
      <c r="AF297" s="58"/>
      <c r="AG297" s="58"/>
      <c r="AH297" s="58"/>
      <c r="AI297" s="58"/>
      <c r="AJ297" s="58"/>
      <c r="AK297" s="58"/>
      <c r="AL297" s="58"/>
      <c r="AM297" s="58"/>
      <c r="AN297" s="58"/>
      <c r="AO297" s="58"/>
      <c r="AP297" s="58"/>
      <c r="AQ297" s="58"/>
      <c r="AR297" s="58"/>
      <c r="AS297" s="58"/>
      <c r="AT297" s="58"/>
      <c r="AU297" s="58"/>
      <c r="AV297" s="58"/>
      <c r="AW297" s="58"/>
      <c r="AX297" s="58"/>
      <c r="AY297" s="58"/>
      <c r="AZ297" s="58"/>
      <c r="BA297" s="58"/>
      <c r="BB297" s="58"/>
      <c r="BC297" s="58"/>
      <c r="BD297" s="58"/>
      <c r="BE297" s="58"/>
      <c r="BF297" s="58"/>
      <c r="BG297" s="58"/>
    </row>
    <row r="298" ht="15.75" customHeight="1" spans="1:59" x14ac:dyDescent="0.25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  <c r="AB298" s="58"/>
      <c r="AC298" s="58"/>
      <c r="AD298" s="58"/>
      <c r="AE298" s="58"/>
      <c r="AF298" s="58"/>
      <c r="AG298" s="58"/>
      <c r="AH298" s="58"/>
      <c r="AI298" s="58"/>
      <c r="AJ298" s="58"/>
      <c r="AK298" s="58"/>
      <c r="AL298" s="58"/>
      <c r="AM298" s="58"/>
      <c r="AN298" s="58"/>
      <c r="AO298" s="58"/>
      <c r="AP298" s="58"/>
      <c r="AQ298" s="58"/>
      <c r="AR298" s="58"/>
      <c r="AS298" s="58"/>
      <c r="AT298" s="58"/>
      <c r="AU298" s="58"/>
      <c r="AV298" s="58"/>
      <c r="AW298" s="58"/>
      <c r="AX298" s="58"/>
      <c r="AY298" s="58"/>
      <c r="AZ298" s="58"/>
      <c r="BA298" s="58"/>
      <c r="BB298" s="58"/>
      <c r="BC298" s="58"/>
      <c r="BD298" s="58"/>
      <c r="BE298" s="58"/>
      <c r="BF298" s="58"/>
      <c r="BG298" s="58"/>
    </row>
    <row r="299" ht="15.75" customHeight="1" spans="1:59" x14ac:dyDescent="0.25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  <c r="AB299" s="58"/>
      <c r="AC299" s="58"/>
      <c r="AD299" s="58"/>
      <c r="AE299" s="58"/>
      <c r="AF299" s="58"/>
      <c r="AG299" s="58"/>
      <c r="AH299" s="58"/>
      <c r="AI299" s="58"/>
      <c r="AJ299" s="58"/>
      <c r="AK299" s="58"/>
      <c r="AL299" s="58"/>
      <c r="AM299" s="58"/>
      <c r="AN299" s="58"/>
      <c r="AO299" s="58"/>
      <c r="AP299" s="58"/>
      <c r="AQ299" s="58"/>
      <c r="AR299" s="58"/>
      <c r="AS299" s="58"/>
      <c r="AT299" s="58"/>
      <c r="AU299" s="58"/>
      <c r="AV299" s="58"/>
      <c r="AW299" s="58"/>
      <c r="AX299" s="58"/>
      <c r="AY299" s="58"/>
      <c r="AZ299" s="58"/>
      <c r="BA299" s="58"/>
      <c r="BB299" s="58"/>
      <c r="BC299" s="58"/>
      <c r="BD299" s="58"/>
      <c r="BE299" s="58"/>
      <c r="BF299" s="58"/>
      <c r="BG299" s="58"/>
    </row>
    <row r="300" ht="15.75" customHeight="1" spans="1:59" x14ac:dyDescent="0.25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  <c r="AB300" s="58"/>
      <c r="AC300" s="58"/>
      <c r="AD300" s="58"/>
      <c r="AE300" s="58"/>
      <c r="AF300" s="58"/>
      <c r="AG300" s="58"/>
      <c r="AH300" s="58"/>
      <c r="AI300" s="58"/>
      <c r="AJ300" s="58"/>
      <c r="AK300" s="58"/>
      <c r="AL300" s="58"/>
      <c r="AM300" s="58"/>
      <c r="AN300" s="58"/>
      <c r="AO300" s="58"/>
      <c r="AP300" s="58"/>
      <c r="AQ300" s="58"/>
      <c r="AR300" s="58"/>
      <c r="AS300" s="58"/>
      <c r="AT300" s="58"/>
      <c r="AU300" s="58"/>
      <c r="AV300" s="58"/>
      <c r="AW300" s="58"/>
      <c r="AX300" s="58"/>
      <c r="AY300" s="58"/>
      <c r="AZ300" s="58"/>
      <c r="BA300" s="58"/>
      <c r="BB300" s="58"/>
      <c r="BC300" s="58"/>
      <c r="BD300" s="58"/>
      <c r="BE300" s="58"/>
      <c r="BF300" s="58"/>
      <c r="BG300" s="58"/>
    </row>
    <row r="301" ht="15.75" customHeight="1" spans="4:49" x14ac:dyDescent="0.25"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  <c r="AD301" s="58"/>
      <c r="AE301" s="58"/>
      <c r="AF301" s="58"/>
      <c r="AG301" s="58"/>
      <c r="AH301" s="58"/>
      <c r="AI301" s="58"/>
      <c r="AJ301" s="58"/>
      <c r="AK301" s="58"/>
      <c r="AS301" s="58"/>
      <c r="AW301" s="58"/>
    </row>
    <row r="302" ht="15.75" customHeight="1" spans="4:49" x14ac:dyDescent="0.25"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58"/>
      <c r="AD302" s="58"/>
      <c r="AE302" s="58"/>
      <c r="AF302" s="58"/>
      <c r="AG302" s="58"/>
      <c r="AH302" s="58"/>
      <c r="AI302" s="58"/>
      <c r="AJ302" s="58"/>
      <c r="AK302" s="58"/>
      <c r="AS302" s="58"/>
      <c r="AW302" s="58"/>
    </row>
    <row r="303" ht="15.75" customHeight="1" spans="4:49" x14ac:dyDescent="0.25"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  <c r="AB303" s="58"/>
      <c r="AC303" s="58"/>
      <c r="AD303" s="58"/>
      <c r="AE303" s="58"/>
      <c r="AF303" s="58"/>
      <c r="AG303" s="58"/>
      <c r="AH303" s="58"/>
      <c r="AI303" s="58"/>
      <c r="AJ303" s="58"/>
      <c r="AK303" s="58"/>
      <c r="AS303" s="58"/>
      <c r="AW303" s="58"/>
    </row>
    <row r="304" ht="15.75" customHeight="1" spans="4:49" x14ac:dyDescent="0.25"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  <c r="AF304" s="58"/>
      <c r="AG304" s="58"/>
      <c r="AH304" s="58"/>
      <c r="AI304" s="58"/>
      <c r="AJ304" s="58"/>
      <c r="AK304" s="58"/>
      <c r="AS304" s="58"/>
      <c r="AW304" s="58"/>
    </row>
    <row r="305" ht="15.75" customHeight="1" spans="4:49" x14ac:dyDescent="0.25"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  <c r="AD305" s="58"/>
      <c r="AE305" s="58"/>
      <c r="AF305" s="58"/>
      <c r="AG305" s="58"/>
      <c r="AH305" s="58"/>
      <c r="AI305" s="58"/>
      <c r="AJ305" s="58"/>
      <c r="AK305" s="58"/>
      <c r="AS305" s="58"/>
      <c r="AW305" s="58"/>
    </row>
    <row r="306" ht="15.75" customHeight="1" spans="4:49" x14ac:dyDescent="0.25"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  <c r="AB306" s="58"/>
      <c r="AC306" s="58"/>
      <c r="AD306" s="58"/>
      <c r="AE306" s="58"/>
      <c r="AF306" s="58"/>
      <c r="AG306" s="58"/>
      <c r="AH306" s="58"/>
      <c r="AI306" s="58"/>
      <c r="AJ306" s="58"/>
      <c r="AK306" s="58"/>
      <c r="AS306" s="58"/>
      <c r="AW306" s="58"/>
    </row>
    <row r="307" ht="15.75" customHeight="1" spans="4:49" x14ac:dyDescent="0.25"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  <c r="AB307" s="58"/>
      <c r="AC307" s="58"/>
      <c r="AD307" s="58"/>
      <c r="AE307" s="58"/>
      <c r="AF307" s="58"/>
      <c r="AG307" s="58"/>
      <c r="AH307" s="58"/>
      <c r="AI307" s="58"/>
      <c r="AJ307" s="58"/>
      <c r="AK307" s="58"/>
      <c r="AS307" s="58"/>
      <c r="AW307" s="58"/>
    </row>
    <row r="308" ht="15.75" customHeight="1" spans="4:49" x14ac:dyDescent="0.25"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  <c r="AC308" s="58"/>
      <c r="AD308" s="58"/>
      <c r="AE308" s="58"/>
      <c r="AF308" s="58"/>
      <c r="AG308" s="58"/>
      <c r="AH308" s="58"/>
      <c r="AI308" s="58"/>
      <c r="AJ308" s="58"/>
      <c r="AK308" s="58"/>
      <c r="AS308" s="58"/>
      <c r="AW308" s="58"/>
    </row>
    <row r="309" ht="15.75" customHeight="1" spans="4:49" x14ac:dyDescent="0.25"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  <c r="AB309" s="58"/>
      <c r="AC309" s="58"/>
      <c r="AD309" s="58"/>
      <c r="AE309" s="58"/>
      <c r="AF309" s="58"/>
      <c r="AG309" s="58"/>
      <c r="AH309" s="58"/>
      <c r="AI309" s="58"/>
      <c r="AJ309" s="58"/>
      <c r="AK309" s="58"/>
      <c r="AS309" s="58"/>
      <c r="AW309" s="58"/>
    </row>
    <row r="310" ht="15.75" customHeight="1" spans="4:49" x14ac:dyDescent="0.25"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  <c r="AB310" s="58"/>
      <c r="AC310" s="58"/>
      <c r="AD310" s="58"/>
      <c r="AE310" s="58"/>
      <c r="AF310" s="58"/>
      <c r="AG310" s="58"/>
      <c r="AH310" s="58"/>
      <c r="AI310" s="58"/>
      <c r="AJ310" s="58"/>
      <c r="AK310" s="58"/>
      <c r="AS310" s="58"/>
      <c r="AW310" s="58"/>
    </row>
    <row r="311" ht="15.75" customHeight="1" spans="4:49" x14ac:dyDescent="0.25"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  <c r="AB311" s="58"/>
      <c r="AC311" s="58"/>
      <c r="AD311" s="58"/>
      <c r="AE311" s="58"/>
      <c r="AF311" s="58"/>
      <c r="AG311" s="58"/>
      <c r="AH311" s="58"/>
      <c r="AI311" s="58"/>
      <c r="AJ311" s="58"/>
      <c r="AK311" s="58"/>
      <c r="AS311" s="58"/>
      <c r="AW311" s="58"/>
    </row>
    <row r="312" ht="15.75" customHeight="1" spans="4:49" x14ac:dyDescent="0.25"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  <c r="AJ312" s="58"/>
      <c r="AK312" s="58"/>
      <c r="AS312" s="58"/>
      <c r="AW312" s="58"/>
    </row>
    <row r="313" ht="15.75" customHeight="1" spans="4:49" x14ac:dyDescent="0.25"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  <c r="AD313" s="58"/>
      <c r="AE313" s="58"/>
      <c r="AF313" s="58"/>
      <c r="AG313" s="58"/>
      <c r="AH313" s="58"/>
      <c r="AI313" s="58"/>
      <c r="AJ313" s="58"/>
      <c r="AK313" s="58"/>
      <c r="AS313" s="58"/>
      <c r="AW313" s="58"/>
    </row>
    <row r="314" ht="15.75" customHeight="1" spans="4:49" x14ac:dyDescent="0.25"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  <c r="AB314" s="58"/>
      <c r="AC314" s="58"/>
      <c r="AD314" s="58"/>
      <c r="AE314" s="58"/>
      <c r="AF314" s="58"/>
      <c r="AG314" s="58"/>
      <c r="AH314" s="58"/>
      <c r="AI314" s="58"/>
      <c r="AJ314" s="58"/>
      <c r="AK314" s="58"/>
      <c r="AS314" s="58"/>
      <c r="AW314" s="58"/>
    </row>
    <row r="315" ht="15.75" customHeight="1" spans="4:49" x14ac:dyDescent="0.25"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58"/>
      <c r="AS315" s="58"/>
      <c r="AW315" s="58"/>
    </row>
    <row r="316" ht="15.75" customHeight="1" spans="4:49" x14ac:dyDescent="0.25"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  <c r="AD316" s="58"/>
      <c r="AE316" s="58"/>
      <c r="AF316" s="58"/>
      <c r="AG316" s="58"/>
      <c r="AH316" s="58"/>
      <c r="AI316" s="58"/>
      <c r="AJ316" s="58"/>
      <c r="AK316" s="58"/>
      <c r="AS316" s="58"/>
      <c r="AW316" s="58"/>
    </row>
    <row r="317" ht="15.75" customHeight="1" spans="4:49" x14ac:dyDescent="0.25"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  <c r="AC317" s="58"/>
      <c r="AD317" s="58"/>
      <c r="AE317" s="58"/>
      <c r="AF317" s="58"/>
      <c r="AG317" s="58"/>
      <c r="AH317" s="58"/>
      <c r="AI317" s="58"/>
      <c r="AJ317" s="58"/>
      <c r="AK317" s="58"/>
      <c r="AS317" s="58"/>
      <c r="AW317" s="58"/>
    </row>
    <row r="318" ht="15.75" customHeight="1" spans="4:49" x14ac:dyDescent="0.25"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  <c r="AB318" s="58"/>
      <c r="AC318" s="58"/>
      <c r="AD318" s="58"/>
      <c r="AE318" s="58"/>
      <c r="AF318" s="58"/>
      <c r="AG318" s="58"/>
      <c r="AH318" s="58"/>
      <c r="AI318" s="58"/>
      <c r="AJ318" s="58"/>
      <c r="AK318" s="58"/>
      <c r="AS318" s="58"/>
      <c r="AW318" s="58"/>
    </row>
    <row r="319" ht="15.75" customHeight="1" spans="4:49" x14ac:dyDescent="0.25"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  <c r="AB319" s="58"/>
      <c r="AC319" s="58"/>
      <c r="AD319" s="58"/>
      <c r="AE319" s="58"/>
      <c r="AF319" s="58"/>
      <c r="AG319" s="58"/>
      <c r="AH319" s="58"/>
      <c r="AI319" s="58"/>
      <c r="AJ319" s="58"/>
      <c r="AK319" s="58"/>
      <c r="AS319" s="58"/>
      <c r="AW319" s="58"/>
    </row>
    <row r="320" ht="15.75" customHeight="1" spans="4:49" x14ac:dyDescent="0.25"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  <c r="AC320" s="58"/>
      <c r="AD320" s="58"/>
      <c r="AE320" s="58"/>
      <c r="AF320" s="58"/>
      <c r="AG320" s="58"/>
      <c r="AH320" s="58"/>
      <c r="AI320" s="58"/>
      <c r="AJ320" s="58"/>
      <c r="AK320" s="58"/>
      <c r="AS320" s="58"/>
      <c r="AW320" s="58"/>
    </row>
    <row r="321" ht="15.75" customHeight="1" spans="4:49" x14ac:dyDescent="0.25"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  <c r="AB321" s="58"/>
      <c r="AC321" s="58"/>
      <c r="AD321" s="58"/>
      <c r="AE321" s="58"/>
      <c r="AF321" s="58"/>
      <c r="AG321" s="58"/>
      <c r="AH321" s="58"/>
      <c r="AI321" s="58"/>
      <c r="AJ321" s="58"/>
      <c r="AK321" s="58"/>
      <c r="AS321" s="58"/>
      <c r="AW321" s="58"/>
    </row>
    <row r="322" ht="15.75" customHeight="1" spans="4:49" x14ac:dyDescent="0.25"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  <c r="AB322" s="58"/>
      <c r="AC322" s="58"/>
      <c r="AD322" s="58"/>
      <c r="AE322" s="58"/>
      <c r="AF322" s="58"/>
      <c r="AG322" s="58"/>
      <c r="AH322" s="58"/>
      <c r="AI322" s="58"/>
      <c r="AJ322" s="58"/>
      <c r="AK322" s="58"/>
      <c r="AS322" s="58"/>
      <c r="AW322" s="58"/>
    </row>
    <row r="323" ht="15.75" customHeight="1" spans="4:49" x14ac:dyDescent="0.25"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58"/>
      <c r="AK323" s="58"/>
      <c r="AS323" s="58"/>
      <c r="AW323" s="58"/>
    </row>
    <row r="324" ht="15.75" customHeight="1" spans="4:49" x14ac:dyDescent="0.25"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  <c r="AD324" s="58"/>
      <c r="AE324" s="58"/>
      <c r="AF324" s="58"/>
      <c r="AG324" s="58"/>
      <c r="AH324" s="58"/>
      <c r="AI324" s="58"/>
      <c r="AJ324" s="58"/>
      <c r="AK324" s="58"/>
      <c r="AS324" s="58"/>
      <c r="AW324" s="58"/>
    </row>
    <row r="325" ht="15.75" customHeight="1" spans="4:49" x14ac:dyDescent="0.25"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  <c r="AB325" s="58"/>
      <c r="AC325" s="58"/>
      <c r="AD325" s="58"/>
      <c r="AE325" s="58"/>
      <c r="AF325" s="58"/>
      <c r="AG325" s="58"/>
      <c r="AH325" s="58"/>
      <c r="AI325" s="58"/>
      <c r="AJ325" s="58"/>
      <c r="AK325" s="58"/>
      <c r="AS325" s="58"/>
      <c r="AW325" s="58"/>
    </row>
    <row r="326" ht="15.75" customHeight="1" spans="4:49" x14ac:dyDescent="0.25"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  <c r="AH326" s="58"/>
      <c r="AI326" s="58"/>
      <c r="AJ326" s="58"/>
      <c r="AK326" s="58"/>
      <c r="AS326" s="58"/>
      <c r="AW326" s="58"/>
    </row>
    <row r="327" ht="15.75" customHeight="1" spans="4:49" x14ac:dyDescent="0.25"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  <c r="AD327" s="58"/>
      <c r="AE327" s="58"/>
      <c r="AF327" s="58"/>
      <c r="AG327" s="58"/>
      <c r="AH327" s="58"/>
      <c r="AI327" s="58"/>
      <c r="AJ327" s="58"/>
      <c r="AK327" s="58"/>
      <c r="AS327" s="58"/>
      <c r="AW327" s="58"/>
    </row>
    <row r="328" ht="15.75" customHeight="1" spans="4:49" x14ac:dyDescent="0.25"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  <c r="AB328" s="58"/>
      <c r="AC328" s="58"/>
      <c r="AD328" s="58"/>
      <c r="AE328" s="58"/>
      <c r="AF328" s="58"/>
      <c r="AG328" s="58"/>
      <c r="AH328" s="58"/>
      <c r="AI328" s="58"/>
      <c r="AJ328" s="58"/>
      <c r="AK328" s="58"/>
      <c r="AS328" s="58"/>
      <c r="AW328" s="58"/>
    </row>
    <row r="329" ht="15.75" customHeight="1" spans="4:49" x14ac:dyDescent="0.25"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  <c r="AB329" s="58"/>
      <c r="AC329" s="58"/>
      <c r="AD329" s="58"/>
      <c r="AE329" s="58"/>
      <c r="AF329" s="58"/>
      <c r="AG329" s="58"/>
      <c r="AH329" s="58"/>
      <c r="AI329" s="58"/>
      <c r="AJ329" s="58"/>
      <c r="AK329" s="58"/>
      <c r="AS329" s="58"/>
      <c r="AW329" s="58"/>
    </row>
    <row r="330" ht="15.75" customHeight="1" spans="4:49" x14ac:dyDescent="0.25"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  <c r="AB330" s="58"/>
      <c r="AC330" s="58"/>
      <c r="AD330" s="58"/>
      <c r="AE330" s="58"/>
      <c r="AF330" s="58"/>
      <c r="AG330" s="58"/>
      <c r="AH330" s="58"/>
      <c r="AI330" s="58"/>
      <c r="AJ330" s="58"/>
      <c r="AK330" s="58"/>
      <c r="AS330" s="58"/>
      <c r="AW330" s="58"/>
    </row>
    <row r="331" ht="15.75" customHeight="1" spans="4:49" x14ac:dyDescent="0.25"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  <c r="AB331" s="58"/>
      <c r="AC331" s="58"/>
      <c r="AD331" s="58"/>
      <c r="AE331" s="58"/>
      <c r="AF331" s="58"/>
      <c r="AG331" s="58"/>
      <c r="AH331" s="58"/>
      <c r="AI331" s="58"/>
      <c r="AJ331" s="58"/>
      <c r="AK331" s="58"/>
      <c r="AS331" s="58"/>
      <c r="AW331" s="58"/>
    </row>
    <row r="332" ht="15.75" customHeight="1" spans="4:49" x14ac:dyDescent="0.25"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  <c r="AC332" s="58"/>
      <c r="AD332" s="58"/>
      <c r="AE332" s="58"/>
      <c r="AF332" s="58"/>
      <c r="AG332" s="58"/>
      <c r="AH332" s="58"/>
      <c r="AI332" s="58"/>
      <c r="AJ332" s="58"/>
      <c r="AK332" s="58"/>
      <c r="AS332" s="58"/>
      <c r="AW332" s="58"/>
    </row>
    <row r="333" ht="15.75" customHeight="1" spans="4:49" x14ac:dyDescent="0.25"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  <c r="AB333" s="58"/>
      <c r="AC333" s="58"/>
      <c r="AD333" s="58"/>
      <c r="AE333" s="58"/>
      <c r="AF333" s="58"/>
      <c r="AG333" s="58"/>
      <c r="AH333" s="58"/>
      <c r="AI333" s="58"/>
      <c r="AJ333" s="58"/>
      <c r="AK333" s="58"/>
      <c r="AS333" s="58"/>
      <c r="AW333" s="58"/>
    </row>
    <row r="334" ht="15.75" customHeight="1" spans="4:49" x14ac:dyDescent="0.25"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  <c r="AJ334" s="58"/>
      <c r="AK334" s="58"/>
      <c r="AS334" s="58"/>
      <c r="AW334" s="58"/>
    </row>
    <row r="335" ht="15.75" customHeight="1" spans="4:49" x14ac:dyDescent="0.25"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/>
      <c r="AD335" s="58"/>
      <c r="AE335" s="58"/>
      <c r="AF335" s="58"/>
      <c r="AG335" s="58"/>
      <c r="AH335" s="58"/>
      <c r="AI335" s="58"/>
      <c r="AJ335" s="58"/>
      <c r="AK335" s="58"/>
      <c r="AS335" s="58"/>
      <c r="AW335" s="58"/>
    </row>
    <row r="336" ht="15.75" customHeight="1" spans="4:49" x14ac:dyDescent="0.25"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  <c r="AB336" s="58"/>
      <c r="AC336" s="58"/>
      <c r="AD336" s="58"/>
      <c r="AE336" s="58"/>
      <c r="AF336" s="58"/>
      <c r="AG336" s="58"/>
      <c r="AH336" s="58"/>
      <c r="AI336" s="58"/>
      <c r="AJ336" s="58"/>
      <c r="AK336" s="58"/>
      <c r="AS336" s="58"/>
      <c r="AW336" s="58"/>
    </row>
    <row r="337" ht="15.75" customHeight="1" spans="4:49" x14ac:dyDescent="0.25"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8"/>
      <c r="AS337" s="58"/>
      <c r="AW337" s="58"/>
    </row>
    <row r="338" ht="15.75" customHeight="1" spans="4:49" x14ac:dyDescent="0.25"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58"/>
      <c r="AD338" s="58"/>
      <c r="AE338" s="58"/>
      <c r="AF338" s="58"/>
      <c r="AG338" s="58"/>
      <c r="AH338" s="58"/>
      <c r="AI338" s="58"/>
      <c r="AJ338" s="58"/>
      <c r="AK338" s="58"/>
      <c r="AS338" s="58"/>
      <c r="AW338" s="58"/>
    </row>
    <row r="339" ht="15.75" customHeight="1" spans="4:49" x14ac:dyDescent="0.25"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  <c r="AB339" s="58"/>
      <c r="AC339" s="58"/>
      <c r="AD339" s="58"/>
      <c r="AE339" s="58"/>
      <c r="AF339" s="58"/>
      <c r="AG339" s="58"/>
      <c r="AH339" s="58"/>
      <c r="AI339" s="58"/>
      <c r="AJ339" s="58"/>
      <c r="AK339" s="58"/>
      <c r="AS339" s="58"/>
      <c r="AW339" s="58"/>
    </row>
    <row r="340" ht="15.75" customHeight="1" spans="4:49" x14ac:dyDescent="0.25"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  <c r="AC340" s="58"/>
      <c r="AD340" s="58"/>
      <c r="AE340" s="58"/>
      <c r="AF340" s="58"/>
      <c r="AG340" s="58"/>
      <c r="AH340" s="58"/>
      <c r="AI340" s="58"/>
      <c r="AJ340" s="58"/>
      <c r="AK340" s="58"/>
      <c r="AS340" s="58"/>
      <c r="AW340" s="58"/>
    </row>
    <row r="341" ht="15.75" customHeight="1" spans="4:49" x14ac:dyDescent="0.25"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  <c r="AB341" s="58"/>
      <c r="AC341" s="58"/>
      <c r="AD341" s="58"/>
      <c r="AE341" s="58"/>
      <c r="AF341" s="58"/>
      <c r="AG341" s="58"/>
      <c r="AH341" s="58"/>
      <c r="AI341" s="58"/>
      <c r="AJ341" s="58"/>
      <c r="AK341" s="58"/>
      <c r="AS341" s="58"/>
      <c r="AW341" s="58"/>
    </row>
    <row r="342" ht="15.75" customHeight="1" spans="4:49" x14ac:dyDescent="0.25"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  <c r="AC342" s="58"/>
      <c r="AD342" s="58"/>
      <c r="AE342" s="58"/>
      <c r="AF342" s="58"/>
      <c r="AG342" s="58"/>
      <c r="AH342" s="58"/>
      <c r="AI342" s="58"/>
      <c r="AJ342" s="58"/>
      <c r="AK342" s="58"/>
      <c r="AS342" s="58"/>
      <c r="AW342" s="58"/>
    </row>
    <row r="343" ht="15.75" customHeight="1" spans="4:49" x14ac:dyDescent="0.25"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  <c r="AB343" s="58"/>
      <c r="AC343" s="58"/>
      <c r="AD343" s="58"/>
      <c r="AE343" s="58"/>
      <c r="AF343" s="58"/>
      <c r="AG343" s="58"/>
      <c r="AH343" s="58"/>
      <c r="AI343" s="58"/>
      <c r="AJ343" s="58"/>
      <c r="AK343" s="58"/>
      <c r="AS343" s="58"/>
      <c r="AW343" s="58"/>
    </row>
    <row r="344" ht="15.75" customHeight="1" spans="4:49" x14ac:dyDescent="0.25"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  <c r="AB344" s="58"/>
      <c r="AC344" s="58"/>
      <c r="AD344" s="58"/>
      <c r="AE344" s="58"/>
      <c r="AF344" s="58"/>
      <c r="AG344" s="58"/>
      <c r="AH344" s="58"/>
      <c r="AI344" s="58"/>
      <c r="AJ344" s="58"/>
      <c r="AK344" s="58"/>
      <c r="AS344" s="58"/>
      <c r="AW344" s="58"/>
    </row>
    <row r="345" ht="15.75" customHeight="1" spans="4:49" x14ac:dyDescent="0.25"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/>
      <c r="AS345" s="58"/>
      <c r="AW345" s="58"/>
    </row>
    <row r="346" ht="15.75" customHeight="1" spans="4:49" x14ac:dyDescent="0.25"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  <c r="AC346" s="58"/>
      <c r="AD346" s="58"/>
      <c r="AE346" s="58"/>
      <c r="AF346" s="58"/>
      <c r="AG346" s="58"/>
      <c r="AH346" s="58"/>
      <c r="AI346" s="58"/>
      <c r="AJ346" s="58"/>
      <c r="AK346" s="58"/>
      <c r="AS346" s="58"/>
      <c r="AW346" s="58"/>
    </row>
    <row r="347" ht="15.75" customHeight="1" spans="4:49" x14ac:dyDescent="0.25"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  <c r="AB347" s="58"/>
      <c r="AC347" s="58"/>
      <c r="AD347" s="58"/>
      <c r="AE347" s="58"/>
      <c r="AF347" s="58"/>
      <c r="AG347" s="58"/>
      <c r="AH347" s="58"/>
      <c r="AI347" s="58"/>
      <c r="AJ347" s="58"/>
      <c r="AK347" s="58"/>
      <c r="AS347" s="58"/>
      <c r="AW347" s="58"/>
    </row>
    <row r="348" ht="15.75" customHeight="1" spans="4:49" x14ac:dyDescent="0.25"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58"/>
      <c r="AK348" s="58"/>
      <c r="AS348" s="58"/>
      <c r="AW348" s="58"/>
    </row>
    <row r="349" ht="15.75" customHeight="1" spans="4:49" x14ac:dyDescent="0.25"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  <c r="AI349" s="58"/>
      <c r="AJ349" s="58"/>
      <c r="AK349" s="58"/>
      <c r="AS349" s="58"/>
      <c r="AW349" s="58"/>
    </row>
    <row r="350" ht="15.75" customHeight="1" spans="4:49" x14ac:dyDescent="0.25"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  <c r="AB350" s="58"/>
      <c r="AC350" s="58"/>
      <c r="AD350" s="58"/>
      <c r="AE350" s="58"/>
      <c r="AF350" s="58"/>
      <c r="AG350" s="58"/>
      <c r="AH350" s="58"/>
      <c r="AI350" s="58"/>
      <c r="AJ350" s="58"/>
      <c r="AK350" s="58"/>
      <c r="AS350" s="58"/>
      <c r="AW350" s="58"/>
    </row>
    <row r="351" ht="15.75" customHeight="1" spans="4:49" x14ac:dyDescent="0.25"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  <c r="AB351" s="58"/>
      <c r="AC351" s="58"/>
      <c r="AD351" s="58"/>
      <c r="AE351" s="58"/>
      <c r="AF351" s="58"/>
      <c r="AG351" s="58"/>
      <c r="AH351" s="58"/>
      <c r="AI351" s="58"/>
      <c r="AJ351" s="58"/>
      <c r="AK351" s="58"/>
      <c r="AS351" s="58"/>
      <c r="AW351" s="58"/>
    </row>
    <row r="352" ht="15.75" customHeight="1" spans="4:49" x14ac:dyDescent="0.25"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  <c r="AB352" s="58"/>
      <c r="AC352" s="58"/>
      <c r="AD352" s="58"/>
      <c r="AE352" s="58"/>
      <c r="AF352" s="58"/>
      <c r="AG352" s="58"/>
      <c r="AH352" s="58"/>
      <c r="AI352" s="58"/>
      <c r="AJ352" s="58"/>
      <c r="AK352" s="58"/>
      <c r="AS352" s="58"/>
      <c r="AW352" s="58"/>
    </row>
    <row r="353" ht="15.75" customHeight="1" spans="4:49" x14ac:dyDescent="0.25"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  <c r="AB353" s="58"/>
      <c r="AC353" s="58"/>
      <c r="AD353" s="58"/>
      <c r="AE353" s="58"/>
      <c r="AF353" s="58"/>
      <c r="AG353" s="58"/>
      <c r="AH353" s="58"/>
      <c r="AI353" s="58"/>
      <c r="AJ353" s="58"/>
      <c r="AK353" s="58"/>
      <c r="AS353" s="58"/>
      <c r="AW353" s="58"/>
    </row>
    <row r="354" ht="15.75" customHeight="1" spans="4:49" x14ac:dyDescent="0.25"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  <c r="AB354" s="58"/>
      <c r="AC354" s="58"/>
      <c r="AD354" s="58"/>
      <c r="AE354" s="58"/>
      <c r="AF354" s="58"/>
      <c r="AG354" s="58"/>
      <c r="AH354" s="58"/>
      <c r="AI354" s="58"/>
      <c r="AJ354" s="58"/>
      <c r="AK354" s="58"/>
      <c r="AS354" s="58"/>
      <c r="AW354" s="58"/>
    </row>
    <row r="355" ht="15.75" customHeight="1" spans="4:49" x14ac:dyDescent="0.25"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  <c r="AC355" s="58"/>
      <c r="AD355" s="58"/>
      <c r="AE355" s="58"/>
      <c r="AF355" s="58"/>
      <c r="AG355" s="58"/>
      <c r="AH355" s="58"/>
      <c r="AI355" s="58"/>
      <c r="AJ355" s="58"/>
      <c r="AK355" s="58"/>
      <c r="AS355" s="58"/>
      <c r="AW355" s="58"/>
    </row>
    <row r="356" ht="15.75" customHeight="1" spans="4:49" x14ac:dyDescent="0.25"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  <c r="AJ356" s="58"/>
      <c r="AK356" s="58"/>
      <c r="AS356" s="58"/>
      <c r="AW356" s="58"/>
    </row>
    <row r="357" ht="15.75" customHeight="1" spans="4:49" x14ac:dyDescent="0.25"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  <c r="AB357" s="58"/>
      <c r="AC357" s="58"/>
      <c r="AD357" s="58"/>
      <c r="AE357" s="58"/>
      <c r="AF357" s="58"/>
      <c r="AG357" s="58"/>
      <c r="AH357" s="58"/>
      <c r="AI357" s="58"/>
      <c r="AJ357" s="58"/>
      <c r="AK357" s="58"/>
      <c r="AS357" s="58"/>
      <c r="AW357" s="58"/>
    </row>
    <row r="358" ht="15.75" customHeight="1" spans="4:49" x14ac:dyDescent="0.25"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  <c r="AB358" s="58"/>
      <c r="AC358" s="58"/>
      <c r="AD358" s="58"/>
      <c r="AE358" s="58"/>
      <c r="AF358" s="58"/>
      <c r="AG358" s="58"/>
      <c r="AH358" s="58"/>
      <c r="AI358" s="58"/>
      <c r="AJ358" s="58"/>
      <c r="AK358" s="58"/>
      <c r="AS358" s="58"/>
      <c r="AW358" s="58"/>
    </row>
    <row r="359" ht="15.75" customHeight="1" spans="4:49" x14ac:dyDescent="0.25"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  <c r="AB359" s="58"/>
      <c r="AC359" s="58"/>
      <c r="AD359" s="58"/>
      <c r="AE359" s="58"/>
      <c r="AF359" s="58"/>
      <c r="AG359" s="58"/>
      <c r="AH359" s="58"/>
      <c r="AI359" s="58"/>
      <c r="AJ359" s="58"/>
      <c r="AK359" s="58"/>
      <c r="AS359" s="58"/>
      <c r="AW359" s="58"/>
    </row>
    <row r="360" ht="15.75" customHeight="1" spans="4:49" x14ac:dyDescent="0.25"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  <c r="AB360" s="58"/>
      <c r="AC360" s="58"/>
      <c r="AD360" s="58"/>
      <c r="AE360" s="58"/>
      <c r="AF360" s="58"/>
      <c r="AG360" s="58"/>
      <c r="AH360" s="58"/>
      <c r="AI360" s="58"/>
      <c r="AJ360" s="58"/>
      <c r="AK360" s="58"/>
      <c r="AS360" s="58"/>
      <c r="AW360" s="58"/>
    </row>
    <row r="361" ht="15.75" customHeight="1" spans="4:49" x14ac:dyDescent="0.25"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  <c r="AB361" s="58"/>
      <c r="AC361" s="58"/>
      <c r="AD361" s="58"/>
      <c r="AE361" s="58"/>
      <c r="AF361" s="58"/>
      <c r="AG361" s="58"/>
      <c r="AH361" s="58"/>
      <c r="AI361" s="58"/>
      <c r="AJ361" s="58"/>
      <c r="AK361" s="58"/>
      <c r="AS361" s="58"/>
      <c r="AW361" s="58"/>
    </row>
    <row r="362" ht="15.75" customHeight="1" spans="4:49" x14ac:dyDescent="0.25"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  <c r="AB362" s="58"/>
      <c r="AC362" s="58"/>
      <c r="AD362" s="58"/>
      <c r="AE362" s="58"/>
      <c r="AF362" s="58"/>
      <c r="AG362" s="58"/>
      <c r="AH362" s="58"/>
      <c r="AI362" s="58"/>
      <c r="AJ362" s="58"/>
      <c r="AK362" s="58"/>
      <c r="AS362" s="58"/>
      <c r="AW362" s="58"/>
    </row>
    <row r="363" ht="15.75" customHeight="1" spans="4:49" x14ac:dyDescent="0.25"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  <c r="AC363" s="58"/>
      <c r="AD363" s="58"/>
      <c r="AE363" s="58"/>
      <c r="AF363" s="58"/>
      <c r="AG363" s="58"/>
      <c r="AH363" s="58"/>
      <c r="AI363" s="58"/>
      <c r="AJ363" s="58"/>
      <c r="AK363" s="58"/>
      <c r="AS363" s="58"/>
      <c r="AW363" s="58"/>
    </row>
    <row r="364" ht="15.75" customHeight="1" spans="4:49" x14ac:dyDescent="0.25"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  <c r="AC364" s="58"/>
      <c r="AD364" s="58"/>
      <c r="AE364" s="58"/>
      <c r="AF364" s="58"/>
      <c r="AG364" s="58"/>
      <c r="AH364" s="58"/>
      <c r="AI364" s="58"/>
      <c r="AJ364" s="58"/>
      <c r="AK364" s="58"/>
      <c r="AS364" s="58"/>
      <c r="AW364" s="58"/>
    </row>
    <row r="365" ht="15.75" customHeight="1" spans="4:49" x14ac:dyDescent="0.25"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  <c r="AC365" s="58"/>
      <c r="AD365" s="58"/>
      <c r="AE365" s="58"/>
      <c r="AF365" s="58"/>
      <c r="AG365" s="58"/>
      <c r="AH365" s="58"/>
      <c r="AI365" s="58"/>
      <c r="AJ365" s="58"/>
      <c r="AK365" s="58"/>
      <c r="AS365" s="58"/>
      <c r="AW365" s="58"/>
    </row>
    <row r="366" ht="15.75" customHeight="1" spans="4:49" x14ac:dyDescent="0.25"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  <c r="AD366" s="58"/>
      <c r="AE366" s="58"/>
      <c r="AF366" s="58"/>
      <c r="AG366" s="58"/>
      <c r="AH366" s="58"/>
      <c r="AI366" s="58"/>
      <c r="AJ366" s="58"/>
      <c r="AK366" s="58"/>
      <c r="AS366" s="58"/>
      <c r="AW366" s="58"/>
    </row>
    <row r="367" ht="15.75" customHeight="1" spans="4:49" x14ac:dyDescent="0.25"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S367" s="58"/>
      <c r="AW367" s="58"/>
    </row>
    <row r="368" ht="15.75" customHeight="1" spans="4:49" x14ac:dyDescent="0.25"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  <c r="AD368" s="58"/>
      <c r="AE368" s="58"/>
      <c r="AF368" s="58"/>
      <c r="AG368" s="58"/>
      <c r="AH368" s="58"/>
      <c r="AI368" s="58"/>
      <c r="AJ368" s="58"/>
      <c r="AK368" s="58"/>
      <c r="AS368" s="58"/>
      <c r="AW368" s="58"/>
    </row>
    <row r="369" ht="15.75" customHeight="1" spans="4:49" x14ac:dyDescent="0.25"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  <c r="AB369" s="58"/>
      <c r="AC369" s="58"/>
      <c r="AD369" s="58"/>
      <c r="AE369" s="58"/>
      <c r="AF369" s="58"/>
      <c r="AG369" s="58"/>
      <c r="AH369" s="58"/>
      <c r="AI369" s="58"/>
      <c r="AJ369" s="58"/>
      <c r="AK369" s="58"/>
      <c r="AS369" s="58"/>
      <c r="AW369" s="58"/>
    </row>
    <row r="370" ht="15.75" customHeight="1" spans="4:49" x14ac:dyDescent="0.25"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  <c r="AJ370" s="58"/>
      <c r="AK370" s="58"/>
      <c r="AS370" s="58"/>
      <c r="AW370" s="58"/>
    </row>
    <row r="371" ht="15.75" customHeight="1" spans="4:49" x14ac:dyDescent="0.25"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  <c r="AD371" s="58"/>
      <c r="AE371" s="58"/>
      <c r="AF371" s="58"/>
      <c r="AG371" s="58"/>
      <c r="AH371" s="58"/>
      <c r="AI371" s="58"/>
      <c r="AJ371" s="58"/>
      <c r="AK371" s="58"/>
      <c r="AS371" s="58"/>
      <c r="AW371" s="58"/>
    </row>
    <row r="372" ht="15.75" customHeight="1" spans="4:49" x14ac:dyDescent="0.25"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  <c r="AC372" s="58"/>
      <c r="AD372" s="58"/>
      <c r="AE372" s="58"/>
      <c r="AF372" s="58"/>
      <c r="AG372" s="58"/>
      <c r="AH372" s="58"/>
      <c r="AI372" s="58"/>
      <c r="AJ372" s="58"/>
      <c r="AK372" s="58"/>
      <c r="AS372" s="58"/>
      <c r="AW372" s="58"/>
    </row>
    <row r="373" ht="15.75" customHeight="1" spans="4:49" x14ac:dyDescent="0.25"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  <c r="AB373" s="58"/>
      <c r="AC373" s="58"/>
      <c r="AD373" s="58"/>
      <c r="AE373" s="58"/>
      <c r="AF373" s="58"/>
      <c r="AG373" s="58"/>
      <c r="AH373" s="58"/>
      <c r="AI373" s="58"/>
      <c r="AJ373" s="58"/>
      <c r="AK373" s="58"/>
      <c r="AS373" s="58"/>
      <c r="AW373" s="58"/>
    </row>
    <row r="374" ht="15.75" customHeight="1" spans="4:49" x14ac:dyDescent="0.25"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  <c r="AC374" s="58"/>
      <c r="AD374" s="58"/>
      <c r="AE374" s="58"/>
      <c r="AF374" s="58"/>
      <c r="AG374" s="58"/>
      <c r="AH374" s="58"/>
      <c r="AI374" s="58"/>
      <c r="AJ374" s="58"/>
      <c r="AK374" s="58"/>
      <c r="AS374" s="58"/>
      <c r="AW374" s="58"/>
    </row>
    <row r="375" ht="15.75" customHeight="1" spans="4:49" x14ac:dyDescent="0.25"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  <c r="AB375" s="58"/>
      <c r="AC375" s="58"/>
      <c r="AD375" s="58"/>
      <c r="AE375" s="58"/>
      <c r="AF375" s="58"/>
      <c r="AG375" s="58"/>
      <c r="AH375" s="58"/>
      <c r="AI375" s="58"/>
      <c r="AJ375" s="58"/>
      <c r="AK375" s="58"/>
      <c r="AS375" s="58"/>
      <c r="AW375" s="58"/>
    </row>
    <row r="376" ht="15.75" customHeight="1" spans="4:49" x14ac:dyDescent="0.25"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  <c r="AB376" s="58"/>
      <c r="AC376" s="58"/>
      <c r="AD376" s="58"/>
      <c r="AE376" s="58"/>
      <c r="AF376" s="58"/>
      <c r="AG376" s="58"/>
      <c r="AH376" s="58"/>
      <c r="AI376" s="58"/>
      <c r="AJ376" s="58"/>
      <c r="AK376" s="58"/>
      <c r="AS376" s="58"/>
      <c r="AW376" s="58"/>
    </row>
    <row r="377" ht="15.75" customHeight="1" spans="4:49" x14ac:dyDescent="0.25"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  <c r="AB377" s="58"/>
      <c r="AC377" s="58"/>
      <c r="AD377" s="58"/>
      <c r="AE377" s="58"/>
      <c r="AF377" s="58"/>
      <c r="AG377" s="58"/>
      <c r="AH377" s="58"/>
      <c r="AI377" s="58"/>
      <c r="AJ377" s="58"/>
      <c r="AK377" s="58"/>
      <c r="AS377" s="58"/>
      <c r="AW377" s="58"/>
    </row>
    <row r="378" ht="15.75" customHeight="1" spans="4:49" x14ac:dyDescent="0.25"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  <c r="AD378" s="58"/>
      <c r="AE378" s="58"/>
      <c r="AF378" s="58"/>
      <c r="AG378" s="58"/>
      <c r="AH378" s="58"/>
      <c r="AI378" s="58"/>
      <c r="AJ378" s="58"/>
      <c r="AK378" s="58"/>
      <c r="AS378" s="58"/>
      <c r="AW378" s="58"/>
    </row>
    <row r="379" ht="15.75" customHeight="1" spans="4:49" x14ac:dyDescent="0.25"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  <c r="AB379" s="58"/>
      <c r="AC379" s="58"/>
      <c r="AD379" s="58"/>
      <c r="AE379" s="58"/>
      <c r="AF379" s="58"/>
      <c r="AG379" s="58"/>
      <c r="AH379" s="58"/>
      <c r="AI379" s="58"/>
      <c r="AJ379" s="58"/>
      <c r="AK379" s="58"/>
      <c r="AS379" s="58"/>
      <c r="AW379" s="58"/>
    </row>
    <row r="380" ht="15.75" customHeight="1" spans="4:49" x14ac:dyDescent="0.25"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  <c r="AB380" s="58"/>
      <c r="AC380" s="58"/>
      <c r="AD380" s="58"/>
      <c r="AE380" s="58"/>
      <c r="AF380" s="58"/>
      <c r="AG380" s="58"/>
      <c r="AH380" s="58"/>
      <c r="AI380" s="58"/>
      <c r="AJ380" s="58"/>
      <c r="AK380" s="58"/>
      <c r="AS380" s="58"/>
      <c r="AW380" s="58"/>
    </row>
    <row r="381" ht="15.75" customHeight="1" spans="4:49" x14ac:dyDescent="0.25"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  <c r="AI381" s="58"/>
      <c r="AJ381" s="58"/>
      <c r="AK381" s="58"/>
      <c r="AS381" s="58"/>
      <c r="AW381" s="58"/>
    </row>
    <row r="382" ht="15.75" customHeight="1" spans="4:49" x14ac:dyDescent="0.25"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  <c r="AC382" s="58"/>
      <c r="AD382" s="58"/>
      <c r="AE382" s="58"/>
      <c r="AF382" s="58"/>
      <c r="AG382" s="58"/>
      <c r="AH382" s="58"/>
      <c r="AI382" s="58"/>
      <c r="AJ382" s="58"/>
      <c r="AK382" s="58"/>
      <c r="AS382" s="58"/>
      <c r="AW382" s="58"/>
    </row>
    <row r="383" ht="15.75" customHeight="1" spans="4:49" x14ac:dyDescent="0.25"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  <c r="AB383" s="58"/>
      <c r="AC383" s="58"/>
      <c r="AD383" s="58"/>
      <c r="AE383" s="58"/>
      <c r="AF383" s="58"/>
      <c r="AG383" s="58"/>
      <c r="AH383" s="58"/>
      <c r="AI383" s="58"/>
      <c r="AJ383" s="58"/>
      <c r="AK383" s="58"/>
      <c r="AS383" s="58"/>
      <c r="AW383" s="58"/>
    </row>
    <row r="384" ht="15.75" customHeight="1" spans="4:49" x14ac:dyDescent="0.25"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  <c r="AB384" s="58"/>
      <c r="AC384" s="58"/>
      <c r="AD384" s="58"/>
      <c r="AE384" s="58"/>
      <c r="AF384" s="58"/>
      <c r="AG384" s="58"/>
      <c r="AH384" s="58"/>
      <c r="AI384" s="58"/>
      <c r="AJ384" s="58"/>
      <c r="AK384" s="58"/>
      <c r="AS384" s="58"/>
      <c r="AW384" s="58"/>
    </row>
    <row r="385" ht="15.75" customHeight="1" spans="4:49" x14ac:dyDescent="0.25"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  <c r="AB385" s="58"/>
      <c r="AC385" s="58"/>
      <c r="AD385" s="58"/>
      <c r="AE385" s="58"/>
      <c r="AF385" s="58"/>
      <c r="AG385" s="58"/>
      <c r="AH385" s="58"/>
      <c r="AI385" s="58"/>
      <c r="AJ385" s="58"/>
      <c r="AK385" s="58"/>
      <c r="AS385" s="58"/>
      <c r="AW385" s="58"/>
    </row>
    <row r="386" ht="15.75" customHeight="1" spans="4:49" x14ac:dyDescent="0.25"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  <c r="AB386" s="58"/>
      <c r="AC386" s="58"/>
      <c r="AD386" s="58"/>
      <c r="AE386" s="58"/>
      <c r="AF386" s="58"/>
      <c r="AG386" s="58"/>
      <c r="AH386" s="58"/>
      <c r="AI386" s="58"/>
      <c r="AJ386" s="58"/>
      <c r="AK386" s="58"/>
      <c r="AS386" s="58"/>
      <c r="AW386" s="58"/>
    </row>
    <row r="387" ht="15.75" customHeight="1" spans="4:49" x14ac:dyDescent="0.25"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  <c r="AB387" s="58"/>
      <c r="AC387" s="58"/>
      <c r="AD387" s="58"/>
      <c r="AE387" s="58"/>
      <c r="AF387" s="58"/>
      <c r="AG387" s="58"/>
      <c r="AH387" s="58"/>
      <c r="AI387" s="58"/>
      <c r="AJ387" s="58"/>
      <c r="AK387" s="58"/>
      <c r="AS387" s="58"/>
      <c r="AW387" s="58"/>
    </row>
    <row r="388" ht="15.75" customHeight="1" spans="4:49" x14ac:dyDescent="0.25"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  <c r="AB388" s="58"/>
      <c r="AC388" s="58"/>
      <c r="AD388" s="58"/>
      <c r="AE388" s="58"/>
      <c r="AF388" s="58"/>
      <c r="AG388" s="58"/>
      <c r="AH388" s="58"/>
      <c r="AI388" s="58"/>
      <c r="AJ388" s="58"/>
      <c r="AK388" s="58"/>
      <c r="AS388" s="58"/>
      <c r="AW388" s="58"/>
    </row>
    <row r="389" ht="15.75" customHeight="1" spans="4:49" x14ac:dyDescent="0.25"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  <c r="AI389" s="58"/>
      <c r="AJ389" s="58"/>
      <c r="AK389" s="58"/>
      <c r="AS389" s="58"/>
      <c r="AW389" s="58"/>
    </row>
    <row r="390" ht="15.75" customHeight="1" spans="4:49" x14ac:dyDescent="0.25"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  <c r="AC390" s="58"/>
      <c r="AD390" s="58"/>
      <c r="AE390" s="58"/>
      <c r="AF390" s="58"/>
      <c r="AG390" s="58"/>
      <c r="AH390" s="58"/>
      <c r="AI390" s="58"/>
      <c r="AJ390" s="58"/>
      <c r="AK390" s="58"/>
      <c r="AS390" s="58"/>
      <c r="AW390" s="58"/>
    </row>
    <row r="391" ht="15.75" customHeight="1" spans="4:49" x14ac:dyDescent="0.25"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  <c r="AB391" s="58"/>
      <c r="AC391" s="58"/>
      <c r="AD391" s="58"/>
      <c r="AE391" s="58"/>
      <c r="AF391" s="58"/>
      <c r="AG391" s="58"/>
      <c r="AH391" s="58"/>
      <c r="AI391" s="58"/>
      <c r="AJ391" s="58"/>
      <c r="AK391" s="58"/>
      <c r="AS391" s="58"/>
      <c r="AW391" s="58"/>
    </row>
    <row r="392" ht="15.75" customHeight="1" spans="4:49" x14ac:dyDescent="0.25"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  <c r="AD392" s="58"/>
      <c r="AE392" s="58"/>
      <c r="AF392" s="58"/>
      <c r="AG392" s="58"/>
      <c r="AH392" s="58"/>
      <c r="AI392" s="58"/>
      <c r="AJ392" s="58"/>
      <c r="AK392" s="58"/>
      <c r="AS392" s="58"/>
      <c r="AW392" s="58"/>
    </row>
    <row r="393" ht="15.75" customHeight="1" spans="4:49" x14ac:dyDescent="0.25"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  <c r="AC393" s="58"/>
      <c r="AD393" s="58"/>
      <c r="AE393" s="58"/>
      <c r="AF393" s="58"/>
      <c r="AG393" s="58"/>
      <c r="AH393" s="58"/>
      <c r="AI393" s="58"/>
      <c r="AJ393" s="58"/>
      <c r="AK393" s="58"/>
      <c r="AS393" s="58"/>
      <c r="AW393" s="58"/>
    </row>
    <row r="394" ht="15.75" customHeight="1" spans="4:49" x14ac:dyDescent="0.25"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  <c r="AB394" s="58"/>
      <c r="AC394" s="58"/>
      <c r="AD394" s="58"/>
      <c r="AE394" s="58"/>
      <c r="AF394" s="58"/>
      <c r="AG394" s="58"/>
      <c r="AH394" s="58"/>
      <c r="AI394" s="58"/>
      <c r="AJ394" s="58"/>
      <c r="AK394" s="58"/>
      <c r="AS394" s="58"/>
      <c r="AW394" s="58"/>
    </row>
    <row r="395" ht="15.75" customHeight="1" spans="4:49" x14ac:dyDescent="0.25"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  <c r="AB395" s="58"/>
      <c r="AC395" s="58"/>
      <c r="AD395" s="58"/>
      <c r="AE395" s="58"/>
      <c r="AF395" s="58"/>
      <c r="AG395" s="58"/>
      <c r="AH395" s="58"/>
      <c r="AI395" s="58"/>
      <c r="AJ395" s="58"/>
      <c r="AK395" s="58"/>
      <c r="AS395" s="58"/>
      <c r="AW395" s="58"/>
    </row>
    <row r="396" ht="15.75" customHeight="1" spans="4:49" x14ac:dyDescent="0.25"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  <c r="AB396" s="58"/>
      <c r="AC396" s="58"/>
      <c r="AD396" s="58"/>
      <c r="AE396" s="58"/>
      <c r="AF396" s="58"/>
      <c r="AG396" s="58"/>
      <c r="AH396" s="58"/>
      <c r="AI396" s="58"/>
      <c r="AJ396" s="58"/>
      <c r="AK396" s="58"/>
      <c r="AS396" s="58"/>
      <c r="AW396" s="58"/>
    </row>
    <row r="397" ht="15.75" customHeight="1" spans="4:49" x14ac:dyDescent="0.25"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  <c r="AB397" s="58"/>
      <c r="AC397" s="58"/>
      <c r="AD397" s="58"/>
      <c r="AE397" s="58"/>
      <c r="AF397" s="58"/>
      <c r="AG397" s="58"/>
      <c r="AH397" s="58"/>
      <c r="AI397" s="58"/>
      <c r="AJ397" s="58"/>
      <c r="AK397" s="58"/>
      <c r="AS397" s="58"/>
      <c r="AW397" s="58"/>
    </row>
    <row r="398" ht="15.75" customHeight="1" spans="4:49" x14ac:dyDescent="0.25"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  <c r="AB398" s="58"/>
      <c r="AC398" s="58"/>
      <c r="AD398" s="58"/>
      <c r="AE398" s="58"/>
      <c r="AF398" s="58"/>
      <c r="AG398" s="58"/>
      <c r="AH398" s="58"/>
      <c r="AI398" s="58"/>
      <c r="AJ398" s="58"/>
      <c r="AK398" s="58"/>
      <c r="AS398" s="58"/>
      <c r="AW398" s="58"/>
    </row>
    <row r="399" ht="15.75" customHeight="1" spans="4:49" x14ac:dyDescent="0.25"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  <c r="AB399" s="58"/>
      <c r="AC399" s="58"/>
      <c r="AD399" s="58"/>
      <c r="AE399" s="58"/>
      <c r="AF399" s="58"/>
      <c r="AG399" s="58"/>
      <c r="AH399" s="58"/>
      <c r="AI399" s="58"/>
      <c r="AJ399" s="58"/>
      <c r="AK399" s="58"/>
      <c r="AS399" s="58"/>
      <c r="AW399" s="58"/>
    </row>
    <row r="400" ht="15.75" customHeight="1" spans="4:49" x14ac:dyDescent="0.25"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K400" s="58"/>
      <c r="AS400" s="58"/>
      <c r="AW400" s="58"/>
    </row>
    <row r="401" ht="15.75" customHeight="1" spans="4:49" x14ac:dyDescent="0.25"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  <c r="AB401" s="58"/>
      <c r="AC401" s="58"/>
      <c r="AD401" s="58"/>
      <c r="AE401" s="58"/>
      <c r="AF401" s="58"/>
      <c r="AG401" s="58"/>
      <c r="AH401" s="58"/>
      <c r="AI401" s="58"/>
      <c r="AJ401" s="58"/>
      <c r="AK401" s="58"/>
      <c r="AS401" s="58"/>
      <c r="AW401" s="58"/>
    </row>
    <row r="402" ht="15.75" customHeight="1" spans="4:49" x14ac:dyDescent="0.25"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  <c r="AB402" s="58"/>
      <c r="AC402" s="58"/>
      <c r="AD402" s="58"/>
      <c r="AE402" s="58"/>
      <c r="AF402" s="58"/>
      <c r="AG402" s="58"/>
      <c r="AH402" s="58"/>
      <c r="AI402" s="58"/>
      <c r="AJ402" s="58"/>
      <c r="AK402" s="58"/>
      <c r="AS402" s="58"/>
      <c r="AW402" s="58"/>
    </row>
    <row r="403" ht="15.75" customHeight="1" spans="4:49" x14ac:dyDescent="0.25"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  <c r="AE403" s="58"/>
      <c r="AF403" s="58"/>
      <c r="AG403" s="58"/>
      <c r="AH403" s="58"/>
      <c r="AI403" s="58"/>
      <c r="AJ403" s="58"/>
      <c r="AK403" s="58"/>
      <c r="AS403" s="58"/>
      <c r="AW403" s="58"/>
    </row>
    <row r="404" ht="15.75" customHeight="1" spans="4:49" x14ac:dyDescent="0.25"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  <c r="AC404" s="58"/>
      <c r="AD404" s="58"/>
      <c r="AE404" s="58"/>
      <c r="AF404" s="58"/>
      <c r="AG404" s="58"/>
      <c r="AH404" s="58"/>
      <c r="AI404" s="58"/>
      <c r="AJ404" s="58"/>
      <c r="AK404" s="58"/>
      <c r="AS404" s="58"/>
      <c r="AW404" s="58"/>
    </row>
    <row r="405" ht="15.75" customHeight="1" spans="4:49" x14ac:dyDescent="0.25"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  <c r="AB405" s="58"/>
      <c r="AC405" s="58"/>
      <c r="AD405" s="58"/>
      <c r="AE405" s="58"/>
      <c r="AF405" s="58"/>
      <c r="AG405" s="58"/>
      <c r="AH405" s="58"/>
      <c r="AI405" s="58"/>
      <c r="AJ405" s="58"/>
      <c r="AK405" s="58"/>
      <c r="AS405" s="58"/>
      <c r="AW405" s="58"/>
    </row>
    <row r="406" ht="15.75" customHeight="1" spans="4:49" x14ac:dyDescent="0.25"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  <c r="AB406" s="58"/>
      <c r="AC406" s="58"/>
      <c r="AD406" s="58"/>
      <c r="AE406" s="58"/>
      <c r="AF406" s="58"/>
      <c r="AG406" s="58"/>
      <c r="AH406" s="58"/>
      <c r="AI406" s="58"/>
      <c r="AJ406" s="58"/>
      <c r="AK406" s="58"/>
      <c r="AS406" s="58"/>
      <c r="AW406" s="58"/>
    </row>
    <row r="407" ht="15.75" customHeight="1" spans="4:49" x14ac:dyDescent="0.25"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  <c r="AB407" s="58"/>
      <c r="AC407" s="58"/>
      <c r="AD407" s="58"/>
      <c r="AE407" s="58"/>
      <c r="AF407" s="58"/>
      <c r="AG407" s="58"/>
      <c r="AH407" s="58"/>
      <c r="AI407" s="58"/>
      <c r="AJ407" s="58"/>
      <c r="AK407" s="58"/>
      <c r="AS407" s="58"/>
      <c r="AW407" s="58"/>
    </row>
    <row r="408" ht="15.75" customHeight="1" spans="4:49" x14ac:dyDescent="0.25"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  <c r="AB408" s="58"/>
      <c r="AC408" s="58"/>
      <c r="AD408" s="58"/>
      <c r="AE408" s="58"/>
      <c r="AF408" s="58"/>
      <c r="AG408" s="58"/>
      <c r="AH408" s="58"/>
      <c r="AI408" s="58"/>
      <c r="AJ408" s="58"/>
      <c r="AK408" s="58"/>
      <c r="AS408" s="58"/>
      <c r="AW408" s="58"/>
    </row>
    <row r="409" ht="15.75" customHeight="1" spans="4:49" x14ac:dyDescent="0.25"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  <c r="AB409" s="58"/>
      <c r="AC409" s="58"/>
      <c r="AD409" s="58"/>
      <c r="AE409" s="58"/>
      <c r="AF409" s="58"/>
      <c r="AG409" s="58"/>
      <c r="AH409" s="58"/>
      <c r="AI409" s="58"/>
      <c r="AJ409" s="58"/>
      <c r="AK409" s="58"/>
      <c r="AS409" s="58"/>
      <c r="AW409" s="58"/>
    </row>
    <row r="410" ht="15.75" customHeight="1" spans="4:49" x14ac:dyDescent="0.25"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  <c r="AB410" s="58"/>
      <c r="AC410" s="58"/>
      <c r="AD410" s="58"/>
      <c r="AE410" s="58"/>
      <c r="AF410" s="58"/>
      <c r="AG410" s="58"/>
      <c r="AH410" s="58"/>
      <c r="AI410" s="58"/>
      <c r="AJ410" s="58"/>
      <c r="AK410" s="58"/>
      <c r="AS410" s="58"/>
      <c r="AW410" s="58"/>
    </row>
    <row r="411" ht="15.75" customHeight="1" spans="4:49" x14ac:dyDescent="0.25"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58"/>
      <c r="AD411" s="58"/>
      <c r="AE411" s="58"/>
      <c r="AF411" s="58"/>
      <c r="AG411" s="58"/>
      <c r="AH411" s="58"/>
      <c r="AI411" s="58"/>
      <c r="AJ411" s="58"/>
      <c r="AK411" s="58"/>
      <c r="AS411" s="58"/>
      <c r="AW411" s="58"/>
    </row>
    <row r="412" ht="15.75" customHeight="1" spans="4:49" x14ac:dyDescent="0.25"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  <c r="AB412" s="58"/>
      <c r="AC412" s="58"/>
      <c r="AD412" s="58"/>
      <c r="AE412" s="58"/>
      <c r="AF412" s="58"/>
      <c r="AG412" s="58"/>
      <c r="AH412" s="58"/>
      <c r="AI412" s="58"/>
      <c r="AJ412" s="58"/>
      <c r="AK412" s="58"/>
      <c r="AS412" s="58"/>
      <c r="AW412" s="58"/>
    </row>
    <row r="413" ht="15.75" customHeight="1" spans="4:49" x14ac:dyDescent="0.25"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  <c r="AB413" s="58"/>
      <c r="AC413" s="58"/>
      <c r="AD413" s="58"/>
      <c r="AE413" s="58"/>
      <c r="AF413" s="58"/>
      <c r="AG413" s="58"/>
      <c r="AH413" s="58"/>
      <c r="AI413" s="58"/>
      <c r="AJ413" s="58"/>
      <c r="AK413" s="58"/>
      <c r="AS413" s="58"/>
      <c r="AW413" s="58"/>
    </row>
    <row r="414" ht="15.75" customHeight="1" spans="4:49" x14ac:dyDescent="0.25"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  <c r="AD414" s="58"/>
      <c r="AE414" s="58"/>
      <c r="AF414" s="58"/>
      <c r="AG414" s="58"/>
      <c r="AH414" s="58"/>
      <c r="AI414" s="58"/>
      <c r="AJ414" s="58"/>
      <c r="AK414" s="58"/>
      <c r="AS414" s="58"/>
      <c r="AW414" s="58"/>
    </row>
    <row r="415" ht="15.75" customHeight="1" spans="4:49" x14ac:dyDescent="0.25"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  <c r="AB415" s="58"/>
      <c r="AC415" s="58"/>
      <c r="AD415" s="58"/>
      <c r="AE415" s="58"/>
      <c r="AF415" s="58"/>
      <c r="AG415" s="58"/>
      <c r="AH415" s="58"/>
      <c r="AI415" s="58"/>
      <c r="AJ415" s="58"/>
      <c r="AK415" s="58"/>
      <c r="AS415" s="58"/>
      <c r="AW415" s="58"/>
    </row>
    <row r="416" ht="15.75" customHeight="1" spans="4:49" x14ac:dyDescent="0.25"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  <c r="AB416" s="58"/>
      <c r="AC416" s="58"/>
      <c r="AD416" s="58"/>
      <c r="AE416" s="58"/>
      <c r="AF416" s="58"/>
      <c r="AG416" s="58"/>
      <c r="AH416" s="58"/>
      <c r="AI416" s="58"/>
      <c r="AJ416" s="58"/>
      <c r="AK416" s="58"/>
      <c r="AS416" s="58"/>
      <c r="AW416" s="58"/>
    </row>
    <row r="417" ht="15.75" customHeight="1" spans="4:49" x14ac:dyDescent="0.25"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  <c r="AB417" s="58"/>
      <c r="AC417" s="58"/>
      <c r="AD417" s="58"/>
      <c r="AE417" s="58"/>
      <c r="AF417" s="58"/>
      <c r="AG417" s="58"/>
      <c r="AH417" s="58"/>
      <c r="AI417" s="58"/>
      <c r="AJ417" s="58"/>
      <c r="AK417" s="58"/>
      <c r="AS417" s="58"/>
      <c r="AW417" s="58"/>
    </row>
    <row r="418" ht="15.75" customHeight="1" spans="4:49" x14ac:dyDescent="0.25"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  <c r="AB418" s="58"/>
      <c r="AC418" s="58"/>
      <c r="AD418" s="58"/>
      <c r="AE418" s="58"/>
      <c r="AF418" s="58"/>
      <c r="AG418" s="58"/>
      <c r="AH418" s="58"/>
      <c r="AI418" s="58"/>
      <c r="AJ418" s="58"/>
      <c r="AK418" s="58"/>
      <c r="AS418" s="58"/>
      <c r="AW418" s="58"/>
    </row>
    <row r="419" ht="15.75" customHeight="1" spans="4:49" x14ac:dyDescent="0.25"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  <c r="AB419" s="58"/>
      <c r="AC419" s="58"/>
      <c r="AD419" s="58"/>
      <c r="AE419" s="58"/>
      <c r="AF419" s="58"/>
      <c r="AG419" s="58"/>
      <c r="AH419" s="58"/>
      <c r="AI419" s="58"/>
      <c r="AJ419" s="58"/>
      <c r="AK419" s="58"/>
      <c r="AS419" s="58"/>
      <c r="AW419" s="58"/>
    </row>
    <row r="420" ht="15.75" customHeight="1" spans="4:49" x14ac:dyDescent="0.25"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  <c r="AB420" s="58"/>
      <c r="AC420" s="58"/>
      <c r="AD420" s="58"/>
      <c r="AE420" s="58"/>
      <c r="AF420" s="58"/>
      <c r="AG420" s="58"/>
      <c r="AH420" s="58"/>
      <c r="AI420" s="58"/>
      <c r="AJ420" s="58"/>
      <c r="AK420" s="58"/>
      <c r="AS420" s="58"/>
      <c r="AW420" s="58"/>
    </row>
    <row r="421" ht="15.75" customHeight="1" spans="4:49" x14ac:dyDescent="0.25"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  <c r="AB421" s="58"/>
      <c r="AC421" s="58"/>
      <c r="AD421" s="58"/>
      <c r="AE421" s="58"/>
      <c r="AF421" s="58"/>
      <c r="AG421" s="58"/>
      <c r="AH421" s="58"/>
      <c r="AI421" s="58"/>
      <c r="AJ421" s="58"/>
      <c r="AK421" s="58"/>
      <c r="AS421" s="58"/>
      <c r="AW421" s="58"/>
    </row>
    <row r="422" ht="15.75" customHeight="1" spans="4:49" x14ac:dyDescent="0.25"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  <c r="AC422" s="58"/>
      <c r="AD422" s="58"/>
      <c r="AE422" s="58"/>
      <c r="AF422" s="58"/>
      <c r="AG422" s="58"/>
      <c r="AH422" s="58"/>
      <c r="AI422" s="58"/>
      <c r="AJ422" s="58"/>
      <c r="AK422" s="58"/>
      <c r="AS422" s="58"/>
      <c r="AW422" s="58"/>
    </row>
    <row r="423" ht="15.75" customHeight="1" spans="4:49" x14ac:dyDescent="0.25"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  <c r="AB423" s="58"/>
      <c r="AC423" s="58"/>
      <c r="AD423" s="58"/>
      <c r="AE423" s="58"/>
      <c r="AF423" s="58"/>
      <c r="AG423" s="58"/>
      <c r="AH423" s="58"/>
      <c r="AI423" s="58"/>
      <c r="AJ423" s="58"/>
      <c r="AK423" s="58"/>
      <c r="AS423" s="58"/>
      <c r="AW423" s="58"/>
    </row>
    <row r="424" ht="15.75" customHeight="1" spans="4:49" x14ac:dyDescent="0.25"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  <c r="AB424" s="58"/>
      <c r="AC424" s="58"/>
      <c r="AD424" s="58"/>
      <c r="AE424" s="58"/>
      <c r="AF424" s="58"/>
      <c r="AG424" s="58"/>
      <c r="AH424" s="58"/>
      <c r="AI424" s="58"/>
      <c r="AJ424" s="58"/>
      <c r="AK424" s="58"/>
      <c r="AS424" s="58"/>
      <c r="AW424" s="58"/>
    </row>
    <row r="425" ht="15.75" customHeight="1" spans="4:49" x14ac:dyDescent="0.25"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  <c r="AE425" s="58"/>
      <c r="AF425" s="58"/>
      <c r="AG425" s="58"/>
      <c r="AH425" s="58"/>
      <c r="AI425" s="58"/>
      <c r="AJ425" s="58"/>
      <c r="AK425" s="58"/>
      <c r="AS425" s="58"/>
      <c r="AW425" s="58"/>
    </row>
    <row r="426" ht="15.75" customHeight="1" spans="4:49" x14ac:dyDescent="0.25"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  <c r="AB426" s="58"/>
      <c r="AC426" s="58"/>
      <c r="AD426" s="58"/>
      <c r="AE426" s="58"/>
      <c r="AF426" s="58"/>
      <c r="AG426" s="58"/>
      <c r="AH426" s="58"/>
      <c r="AI426" s="58"/>
      <c r="AJ426" s="58"/>
      <c r="AK426" s="58"/>
      <c r="AS426" s="58"/>
      <c r="AW426" s="58"/>
    </row>
    <row r="427" ht="15.75" customHeight="1" spans="4:49" x14ac:dyDescent="0.25"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  <c r="AB427" s="58"/>
      <c r="AC427" s="58"/>
      <c r="AD427" s="58"/>
      <c r="AE427" s="58"/>
      <c r="AF427" s="58"/>
      <c r="AG427" s="58"/>
      <c r="AH427" s="58"/>
      <c r="AI427" s="58"/>
      <c r="AJ427" s="58"/>
      <c r="AK427" s="58"/>
      <c r="AS427" s="58"/>
      <c r="AW427" s="58"/>
    </row>
    <row r="428" ht="15.75" customHeight="1" spans="4:49" x14ac:dyDescent="0.25"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  <c r="AB428" s="58"/>
      <c r="AC428" s="58"/>
      <c r="AD428" s="58"/>
      <c r="AE428" s="58"/>
      <c r="AF428" s="58"/>
      <c r="AG428" s="58"/>
      <c r="AH428" s="58"/>
      <c r="AI428" s="58"/>
      <c r="AJ428" s="58"/>
      <c r="AK428" s="58"/>
      <c r="AS428" s="58"/>
      <c r="AW428" s="58"/>
    </row>
    <row r="429" ht="15.75" customHeight="1" spans="4:49" x14ac:dyDescent="0.25"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  <c r="AB429" s="58"/>
      <c r="AC429" s="58"/>
      <c r="AD429" s="58"/>
      <c r="AE429" s="58"/>
      <c r="AF429" s="58"/>
      <c r="AG429" s="58"/>
      <c r="AH429" s="58"/>
      <c r="AI429" s="58"/>
      <c r="AJ429" s="58"/>
      <c r="AK429" s="58"/>
      <c r="AS429" s="58"/>
      <c r="AW429" s="58"/>
    </row>
    <row r="430" ht="15.75" customHeight="1" spans="4:49" x14ac:dyDescent="0.25"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  <c r="AB430" s="58"/>
      <c r="AC430" s="58"/>
      <c r="AD430" s="58"/>
      <c r="AE430" s="58"/>
      <c r="AF430" s="58"/>
      <c r="AG430" s="58"/>
      <c r="AH430" s="58"/>
      <c r="AI430" s="58"/>
      <c r="AJ430" s="58"/>
      <c r="AK430" s="58"/>
      <c r="AS430" s="58"/>
      <c r="AW430" s="58"/>
    </row>
    <row r="431" ht="15.75" customHeight="1" spans="4:49" x14ac:dyDescent="0.25"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  <c r="AB431" s="58"/>
      <c r="AC431" s="58"/>
      <c r="AD431" s="58"/>
      <c r="AE431" s="58"/>
      <c r="AF431" s="58"/>
      <c r="AG431" s="58"/>
      <c r="AH431" s="58"/>
      <c r="AI431" s="58"/>
      <c r="AJ431" s="58"/>
      <c r="AK431" s="58"/>
      <c r="AS431" s="58"/>
      <c r="AW431" s="58"/>
    </row>
    <row r="432" ht="15.75" customHeight="1" spans="4:49" x14ac:dyDescent="0.25"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  <c r="AB432" s="58"/>
      <c r="AC432" s="58"/>
      <c r="AD432" s="58"/>
      <c r="AE432" s="58"/>
      <c r="AF432" s="58"/>
      <c r="AG432" s="58"/>
      <c r="AH432" s="58"/>
      <c r="AI432" s="58"/>
      <c r="AJ432" s="58"/>
      <c r="AK432" s="58"/>
      <c r="AS432" s="58"/>
      <c r="AW432" s="58"/>
    </row>
    <row r="433" ht="15.75" customHeight="1" spans="4:49" x14ac:dyDescent="0.25"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  <c r="AC433" s="58"/>
      <c r="AD433" s="58"/>
      <c r="AE433" s="58"/>
      <c r="AF433" s="58"/>
      <c r="AG433" s="58"/>
      <c r="AH433" s="58"/>
      <c r="AI433" s="58"/>
      <c r="AJ433" s="58"/>
      <c r="AK433" s="58"/>
      <c r="AS433" s="58"/>
      <c r="AW433" s="58"/>
    </row>
    <row r="434" ht="15.75" customHeight="1" spans="4:49" x14ac:dyDescent="0.25"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  <c r="AB434" s="58"/>
      <c r="AC434" s="58"/>
      <c r="AD434" s="58"/>
      <c r="AE434" s="58"/>
      <c r="AF434" s="58"/>
      <c r="AG434" s="58"/>
      <c r="AH434" s="58"/>
      <c r="AI434" s="58"/>
      <c r="AJ434" s="58"/>
      <c r="AK434" s="58"/>
      <c r="AS434" s="58"/>
      <c r="AW434" s="58"/>
    </row>
    <row r="435" ht="15.75" customHeight="1" spans="4:49" x14ac:dyDescent="0.25"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  <c r="AB435" s="58"/>
      <c r="AC435" s="58"/>
      <c r="AD435" s="58"/>
      <c r="AE435" s="58"/>
      <c r="AF435" s="58"/>
      <c r="AG435" s="58"/>
      <c r="AH435" s="58"/>
      <c r="AI435" s="58"/>
      <c r="AJ435" s="58"/>
      <c r="AK435" s="58"/>
      <c r="AS435" s="58"/>
      <c r="AW435" s="58"/>
    </row>
    <row r="436" ht="15.75" customHeight="1" spans="4:49" x14ac:dyDescent="0.25"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  <c r="AC436" s="58"/>
      <c r="AD436" s="58"/>
      <c r="AE436" s="58"/>
      <c r="AF436" s="58"/>
      <c r="AG436" s="58"/>
      <c r="AH436" s="58"/>
      <c r="AI436" s="58"/>
      <c r="AJ436" s="58"/>
      <c r="AK436" s="58"/>
      <c r="AS436" s="58"/>
      <c r="AW436" s="58"/>
    </row>
    <row r="437" ht="15.75" customHeight="1" spans="4:49" x14ac:dyDescent="0.25"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  <c r="AB437" s="58"/>
      <c r="AC437" s="58"/>
      <c r="AD437" s="58"/>
      <c r="AE437" s="58"/>
      <c r="AF437" s="58"/>
      <c r="AG437" s="58"/>
      <c r="AH437" s="58"/>
      <c r="AI437" s="58"/>
      <c r="AJ437" s="58"/>
      <c r="AK437" s="58"/>
      <c r="AS437" s="58"/>
      <c r="AW437" s="58"/>
    </row>
    <row r="438" ht="15.75" customHeight="1" spans="4:49" x14ac:dyDescent="0.25"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  <c r="AB438" s="58"/>
      <c r="AC438" s="58"/>
      <c r="AD438" s="58"/>
      <c r="AE438" s="58"/>
      <c r="AF438" s="58"/>
      <c r="AG438" s="58"/>
      <c r="AH438" s="58"/>
      <c r="AI438" s="58"/>
      <c r="AJ438" s="58"/>
      <c r="AK438" s="58"/>
      <c r="AS438" s="58"/>
      <c r="AW438" s="58"/>
    </row>
    <row r="439" ht="15.75" customHeight="1" spans="4:49" x14ac:dyDescent="0.25"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  <c r="AB439" s="58"/>
      <c r="AC439" s="58"/>
      <c r="AD439" s="58"/>
      <c r="AE439" s="58"/>
      <c r="AF439" s="58"/>
      <c r="AG439" s="58"/>
      <c r="AH439" s="58"/>
      <c r="AI439" s="58"/>
      <c r="AJ439" s="58"/>
      <c r="AK439" s="58"/>
      <c r="AS439" s="58"/>
      <c r="AW439" s="58"/>
    </row>
    <row r="440" ht="15.75" customHeight="1" spans="4:49" x14ac:dyDescent="0.25"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  <c r="AB440" s="58"/>
      <c r="AC440" s="58"/>
      <c r="AD440" s="58"/>
      <c r="AE440" s="58"/>
      <c r="AF440" s="58"/>
      <c r="AG440" s="58"/>
      <c r="AH440" s="58"/>
      <c r="AI440" s="58"/>
      <c r="AJ440" s="58"/>
      <c r="AK440" s="58"/>
      <c r="AS440" s="58"/>
      <c r="AW440" s="58"/>
    </row>
    <row r="441" ht="15.75" customHeight="1" spans="4:49" x14ac:dyDescent="0.25"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  <c r="AB441" s="58"/>
      <c r="AC441" s="58"/>
      <c r="AD441" s="58"/>
      <c r="AE441" s="58"/>
      <c r="AF441" s="58"/>
      <c r="AG441" s="58"/>
      <c r="AH441" s="58"/>
      <c r="AI441" s="58"/>
      <c r="AJ441" s="58"/>
      <c r="AK441" s="58"/>
      <c r="AS441" s="58"/>
      <c r="AW441" s="58"/>
    </row>
    <row r="442" ht="15.75" customHeight="1" spans="4:49" x14ac:dyDescent="0.25"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  <c r="AB442" s="58"/>
      <c r="AC442" s="58"/>
      <c r="AD442" s="58"/>
      <c r="AE442" s="58"/>
      <c r="AF442" s="58"/>
      <c r="AG442" s="58"/>
      <c r="AH442" s="58"/>
      <c r="AI442" s="58"/>
      <c r="AJ442" s="58"/>
      <c r="AK442" s="58"/>
      <c r="AS442" s="58"/>
      <c r="AW442" s="58"/>
    </row>
    <row r="443" ht="15.75" customHeight="1" spans="4:49" x14ac:dyDescent="0.25"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  <c r="AB443" s="58"/>
      <c r="AC443" s="58"/>
      <c r="AD443" s="58"/>
      <c r="AE443" s="58"/>
      <c r="AF443" s="58"/>
      <c r="AG443" s="58"/>
      <c r="AH443" s="58"/>
      <c r="AI443" s="58"/>
      <c r="AJ443" s="58"/>
      <c r="AK443" s="58"/>
      <c r="AS443" s="58"/>
      <c r="AW443" s="58"/>
    </row>
    <row r="444" ht="15.75" customHeight="1" spans="4:49" x14ac:dyDescent="0.25"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  <c r="AB444" s="58"/>
      <c r="AC444" s="58"/>
      <c r="AD444" s="58"/>
      <c r="AE444" s="58"/>
      <c r="AF444" s="58"/>
      <c r="AG444" s="58"/>
      <c r="AH444" s="58"/>
      <c r="AI444" s="58"/>
      <c r="AJ444" s="58"/>
      <c r="AK444" s="58"/>
      <c r="AS444" s="58"/>
      <c r="AW444" s="58"/>
    </row>
    <row r="445" ht="15.75" customHeight="1" spans="4:49" x14ac:dyDescent="0.25"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  <c r="AB445" s="58"/>
      <c r="AC445" s="58"/>
      <c r="AD445" s="58"/>
      <c r="AE445" s="58"/>
      <c r="AF445" s="58"/>
      <c r="AG445" s="58"/>
      <c r="AH445" s="58"/>
      <c r="AI445" s="58"/>
      <c r="AJ445" s="58"/>
      <c r="AK445" s="58"/>
      <c r="AS445" s="58"/>
      <c r="AW445" s="58"/>
    </row>
    <row r="446" ht="15.75" customHeight="1" spans="4:49" x14ac:dyDescent="0.25"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  <c r="AB446" s="58"/>
      <c r="AC446" s="58"/>
      <c r="AD446" s="58"/>
      <c r="AE446" s="58"/>
      <c r="AF446" s="58"/>
      <c r="AG446" s="58"/>
      <c r="AH446" s="58"/>
      <c r="AI446" s="58"/>
      <c r="AJ446" s="58"/>
      <c r="AK446" s="58"/>
      <c r="AS446" s="58"/>
      <c r="AW446" s="58"/>
    </row>
    <row r="447" ht="15.75" customHeight="1" spans="4:49" x14ac:dyDescent="0.25"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  <c r="AB447" s="58"/>
      <c r="AC447" s="58"/>
      <c r="AD447" s="58"/>
      <c r="AE447" s="58"/>
      <c r="AF447" s="58"/>
      <c r="AG447" s="58"/>
      <c r="AH447" s="58"/>
      <c r="AI447" s="58"/>
      <c r="AJ447" s="58"/>
      <c r="AK447" s="58"/>
      <c r="AS447" s="58"/>
      <c r="AW447" s="58"/>
    </row>
    <row r="448" ht="15.75" customHeight="1" spans="4:49" x14ac:dyDescent="0.25"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  <c r="AB448" s="58"/>
      <c r="AC448" s="58"/>
      <c r="AD448" s="58"/>
      <c r="AE448" s="58"/>
      <c r="AF448" s="58"/>
      <c r="AG448" s="58"/>
      <c r="AH448" s="58"/>
      <c r="AI448" s="58"/>
      <c r="AJ448" s="58"/>
      <c r="AK448" s="58"/>
      <c r="AS448" s="58"/>
      <c r="AW448" s="58"/>
    </row>
    <row r="449" ht="15.75" customHeight="1" spans="4:49" x14ac:dyDescent="0.25"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  <c r="AB449" s="58"/>
      <c r="AC449" s="58"/>
      <c r="AD449" s="58"/>
      <c r="AE449" s="58"/>
      <c r="AF449" s="58"/>
      <c r="AG449" s="58"/>
      <c r="AH449" s="58"/>
      <c r="AI449" s="58"/>
      <c r="AJ449" s="58"/>
      <c r="AK449" s="58"/>
      <c r="AS449" s="58"/>
      <c r="AW449" s="58"/>
    </row>
    <row r="450" ht="15.75" customHeight="1" spans="4:49" x14ac:dyDescent="0.25"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  <c r="AB450" s="58"/>
      <c r="AC450" s="58"/>
      <c r="AD450" s="58"/>
      <c r="AE450" s="58"/>
      <c r="AF450" s="58"/>
      <c r="AG450" s="58"/>
      <c r="AH450" s="58"/>
      <c r="AI450" s="58"/>
      <c r="AJ450" s="58"/>
      <c r="AK450" s="58"/>
      <c r="AS450" s="58"/>
      <c r="AW450" s="58"/>
    </row>
    <row r="451" ht="15.75" customHeight="1" spans="4:49" x14ac:dyDescent="0.25"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  <c r="AB451" s="58"/>
      <c r="AC451" s="58"/>
      <c r="AD451" s="58"/>
      <c r="AE451" s="58"/>
      <c r="AF451" s="58"/>
      <c r="AG451" s="58"/>
      <c r="AH451" s="58"/>
      <c r="AI451" s="58"/>
      <c r="AJ451" s="58"/>
      <c r="AK451" s="58"/>
      <c r="AS451" s="58"/>
      <c r="AW451" s="58"/>
    </row>
    <row r="452" ht="15.75" customHeight="1" spans="4:49" x14ac:dyDescent="0.25"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  <c r="AB452" s="58"/>
      <c r="AC452" s="58"/>
      <c r="AD452" s="58"/>
      <c r="AE452" s="58"/>
      <c r="AF452" s="58"/>
      <c r="AG452" s="58"/>
      <c r="AH452" s="58"/>
      <c r="AI452" s="58"/>
      <c r="AJ452" s="58"/>
      <c r="AK452" s="58"/>
      <c r="AS452" s="58"/>
      <c r="AW452" s="58"/>
    </row>
    <row r="453" ht="15.75" customHeight="1" spans="4:49" x14ac:dyDescent="0.25"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  <c r="AB453" s="58"/>
      <c r="AC453" s="58"/>
      <c r="AD453" s="58"/>
      <c r="AE453" s="58"/>
      <c r="AF453" s="58"/>
      <c r="AG453" s="58"/>
      <c r="AH453" s="58"/>
      <c r="AI453" s="58"/>
      <c r="AJ453" s="58"/>
      <c r="AK453" s="58"/>
      <c r="AS453" s="58"/>
      <c r="AW453" s="58"/>
    </row>
    <row r="454" ht="15.75" customHeight="1" spans="4:49" x14ac:dyDescent="0.25"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  <c r="AB454" s="58"/>
      <c r="AC454" s="58"/>
      <c r="AD454" s="58"/>
      <c r="AE454" s="58"/>
      <c r="AF454" s="58"/>
      <c r="AG454" s="58"/>
      <c r="AH454" s="58"/>
      <c r="AI454" s="58"/>
      <c r="AJ454" s="58"/>
      <c r="AK454" s="58"/>
      <c r="AS454" s="58"/>
      <c r="AW454" s="58"/>
    </row>
    <row r="455" ht="15.75" customHeight="1" spans="4:49" x14ac:dyDescent="0.25"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  <c r="AB455" s="58"/>
      <c r="AC455" s="58"/>
      <c r="AD455" s="58"/>
      <c r="AE455" s="58"/>
      <c r="AF455" s="58"/>
      <c r="AG455" s="58"/>
      <c r="AH455" s="58"/>
      <c r="AI455" s="58"/>
      <c r="AJ455" s="58"/>
      <c r="AK455" s="58"/>
      <c r="AS455" s="58"/>
      <c r="AW455" s="58"/>
    </row>
    <row r="456" ht="15.75" customHeight="1" spans="4:49" x14ac:dyDescent="0.25"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  <c r="AB456" s="58"/>
      <c r="AC456" s="58"/>
      <c r="AD456" s="58"/>
      <c r="AE456" s="58"/>
      <c r="AF456" s="58"/>
      <c r="AG456" s="58"/>
      <c r="AH456" s="58"/>
      <c r="AI456" s="58"/>
      <c r="AJ456" s="58"/>
      <c r="AK456" s="58"/>
      <c r="AS456" s="58"/>
      <c r="AW456" s="58"/>
    </row>
    <row r="457" ht="15.75" customHeight="1" spans="4:49" x14ac:dyDescent="0.25"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  <c r="AB457" s="58"/>
      <c r="AC457" s="58"/>
      <c r="AD457" s="58"/>
      <c r="AE457" s="58"/>
      <c r="AF457" s="58"/>
      <c r="AG457" s="58"/>
      <c r="AH457" s="58"/>
      <c r="AI457" s="58"/>
      <c r="AJ457" s="58"/>
      <c r="AK457" s="58"/>
      <c r="AS457" s="58"/>
      <c r="AW457" s="58"/>
    </row>
    <row r="458" ht="15.75" customHeight="1" spans="4:49" x14ac:dyDescent="0.25"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  <c r="AB458" s="58"/>
      <c r="AC458" s="58"/>
      <c r="AD458" s="58"/>
      <c r="AE458" s="58"/>
      <c r="AF458" s="58"/>
      <c r="AG458" s="58"/>
      <c r="AH458" s="58"/>
      <c r="AI458" s="58"/>
      <c r="AJ458" s="58"/>
      <c r="AK458" s="58"/>
      <c r="AS458" s="58"/>
      <c r="AW458" s="58"/>
    </row>
    <row r="459" ht="15.75" customHeight="1" spans="4:49" x14ac:dyDescent="0.25"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  <c r="AB459" s="58"/>
      <c r="AC459" s="58"/>
      <c r="AD459" s="58"/>
      <c r="AE459" s="58"/>
      <c r="AF459" s="58"/>
      <c r="AG459" s="58"/>
      <c r="AH459" s="58"/>
      <c r="AI459" s="58"/>
      <c r="AJ459" s="58"/>
      <c r="AK459" s="58"/>
      <c r="AS459" s="58"/>
      <c r="AW459" s="58"/>
    </row>
    <row r="460" ht="15.75" customHeight="1" spans="4:49" x14ac:dyDescent="0.25"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  <c r="AB460" s="58"/>
      <c r="AC460" s="58"/>
      <c r="AD460" s="58"/>
      <c r="AE460" s="58"/>
      <c r="AF460" s="58"/>
      <c r="AG460" s="58"/>
      <c r="AH460" s="58"/>
      <c r="AI460" s="58"/>
      <c r="AJ460" s="58"/>
      <c r="AK460" s="58"/>
      <c r="AS460" s="58"/>
      <c r="AW460" s="58"/>
    </row>
    <row r="461" ht="15.75" customHeight="1" spans="4:49" x14ac:dyDescent="0.25"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  <c r="AB461" s="58"/>
      <c r="AC461" s="58"/>
      <c r="AD461" s="58"/>
      <c r="AE461" s="58"/>
      <c r="AF461" s="58"/>
      <c r="AG461" s="58"/>
      <c r="AH461" s="58"/>
      <c r="AI461" s="58"/>
      <c r="AJ461" s="58"/>
      <c r="AK461" s="58"/>
      <c r="AS461" s="58"/>
      <c r="AW461" s="58"/>
    </row>
    <row r="462" ht="15.75" customHeight="1" spans="4:49" x14ac:dyDescent="0.25"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  <c r="AB462" s="58"/>
      <c r="AC462" s="58"/>
      <c r="AD462" s="58"/>
      <c r="AE462" s="58"/>
      <c r="AF462" s="58"/>
      <c r="AG462" s="58"/>
      <c r="AH462" s="58"/>
      <c r="AI462" s="58"/>
      <c r="AJ462" s="58"/>
      <c r="AK462" s="58"/>
      <c r="AS462" s="58"/>
      <c r="AW462" s="58"/>
    </row>
    <row r="463" ht="15.75" customHeight="1" spans="4:49" x14ac:dyDescent="0.25"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  <c r="AB463" s="58"/>
      <c r="AC463" s="58"/>
      <c r="AD463" s="58"/>
      <c r="AE463" s="58"/>
      <c r="AF463" s="58"/>
      <c r="AG463" s="58"/>
      <c r="AH463" s="58"/>
      <c r="AI463" s="58"/>
      <c r="AJ463" s="58"/>
      <c r="AK463" s="58"/>
      <c r="AS463" s="58"/>
      <c r="AW463" s="58"/>
    </row>
    <row r="464" ht="15.75" customHeight="1" spans="4:49" x14ac:dyDescent="0.25"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  <c r="AB464" s="58"/>
      <c r="AC464" s="58"/>
      <c r="AD464" s="58"/>
      <c r="AE464" s="58"/>
      <c r="AF464" s="58"/>
      <c r="AG464" s="58"/>
      <c r="AH464" s="58"/>
      <c r="AI464" s="58"/>
      <c r="AJ464" s="58"/>
      <c r="AK464" s="58"/>
      <c r="AS464" s="58"/>
      <c r="AW464" s="58"/>
    </row>
    <row r="465" ht="15.75" customHeight="1" spans="4:49" x14ac:dyDescent="0.25"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  <c r="AB465" s="58"/>
      <c r="AC465" s="58"/>
      <c r="AD465" s="58"/>
      <c r="AE465" s="58"/>
      <c r="AF465" s="58"/>
      <c r="AG465" s="58"/>
      <c r="AH465" s="58"/>
      <c r="AI465" s="58"/>
      <c r="AJ465" s="58"/>
      <c r="AK465" s="58"/>
      <c r="AS465" s="58"/>
      <c r="AW465" s="58"/>
    </row>
    <row r="466" ht="15.75" customHeight="1" spans="4:49" x14ac:dyDescent="0.25"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  <c r="AB466" s="58"/>
      <c r="AC466" s="58"/>
      <c r="AD466" s="58"/>
      <c r="AE466" s="58"/>
      <c r="AF466" s="58"/>
      <c r="AG466" s="58"/>
      <c r="AH466" s="58"/>
      <c r="AI466" s="58"/>
      <c r="AJ466" s="58"/>
      <c r="AK466" s="58"/>
      <c r="AS466" s="58"/>
      <c r="AW466" s="58"/>
    </row>
    <row r="467" ht="15.75" customHeight="1" spans="4:49" x14ac:dyDescent="0.25"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  <c r="AB467" s="58"/>
      <c r="AC467" s="58"/>
      <c r="AD467" s="58"/>
      <c r="AE467" s="58"/>
      <c r="AF467" s="58"/>
      <c r="AG467" s="58"/>
      <c r="AH467" s="58"/>
      <c r="AI467" s="58"/>
      <c r="AJ467" s="58"/>
      <c r="AK467" s="58"/>
      <c r="AS467" s="58"/>
      <c r="AW467" s="58"/>
    </row>
    <row r="468" ht="15.75" customHeight="1" spans="4:49" x14ac:dyDescent="0.25"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  <c r="AB468" s="58"/>
      <c r="AC468" s="58"/>
      <c r="AD468" s="58"/>
      <c r="AE468" s="58"/>
      <c r="AF468" s="58"/>
      <c r="AG468" s="58"/>
      <c r="AH468" s="58"/>
      <c r="AI468" s="58"/>
      <c r="AJ468" s="58"/>
      <c r="AK468" s="58"/>
      <c r="AS468" s="58"/>
      <c r="AW468" s="58"/>
    </row>
    <row r="469" ht="15.75" customHeight="1" spans="4:49" x14ac:dyDescent="0.25"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  <c r="AB469" s="58"/>
      <c r="AC469" s="58"/>
      <c r="AD469" s="58"/>
      <c r="AE469" s="58"/>
      <c r="AF469" s="58"/>
      <c r="AG469" s="58"/>
      <c r="AH469" s="58"/>
      <c r="AI469" s="58"/>
      <c r="AJ469" s="58"/>
      <c r="AK469" s="58"/>
      <c r="AS469" s="58"/>
      <c r="AW469" s="58"/>
    </row>
    <row r="470" ht="15.75" customHeight="1" spans="4:49" x14ac:dyDescent="0.25"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  <c r="AB470" s="58"/>
      <c r="AC470" s="58"/>
      <c r="AD470" s="58"/>
      <c r="AE470" s="58"/>
      <c r="AF470" s="58"/>
      <c r="AG470" s="58"/>
      <c r="AH470" s="58"/>
      <c r="AI470" s="58"/>
      <c r="AJ470" s="58"/>
      <c r="AK470" s="58"/>
      <c r="AS470" s="58"/>
      <c r="AW470" s="58"/>
    </row>
    <row r="471" ht="15.75" customHeight="1" spans="4:49" x14ac:dyDescent="0.25"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  <c r="AB471" s="58"/>
      <c r="AC471" s="58"/>
      <c r="AD471" s="58"/>
      <c r="AE471" s="58"/>
      <c r="AF471" s="58"/>
      <c r="AG471" s="58"/>
      <c r="AH471" s="58"/>
      <c r="AI471" s="58"/>
      <c r="AJ471" s="58"/>
      <c r="AK471" s="58"/>
      <c r="AS471" s="58"/>
      <c r="AW471" s="58"/>
    </row>
    <row r="472" ht="15.75" customHeight="1" spans="4:49" x14ac:dyDescent="0.25"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  <c r="AB472" s="58"/>
      <c r="AC472" s="58"/>
      <c r="AD472" s="58"/>
      <c r="AE472" s="58"/>
      <c r="AF472" s="58"/>
      <c r="AG472" s="58"/>
      <c r="AH472" s="58"/>
      <c r="AI472" s="58"/>
      <c r="AJ472" s="58"/>
      <c r="AK472" s="58"/>
      <c r="AS472" s="58"/>
      <c r="AW472" s="58"/>
    </row>
    <row r="473" ht="15.75" customHeight="1" spans="4:49" x14ac:dyDescent="0.25"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  <c r="AB473" s="58"/>
      <c r="AC473" s="58"/>
      <c r="AD473" s="58"/>
      <c r="AE473" s="58"/>
      <c r="AF473" s="58"/>
      <c r="AG473" s="58"/>
      <c r="AH473" s="58"/>
      <c r="AI473" s="58"/>
      <c r="AJ473" s="58"/>
      <c r="AK473" s="58"/>
      <c r="AS473" s="58"/>
      <c r="AW473" s="58"/>
    </row>
    <row r="474" ht="15.75" customHeight="1" spans="4:49" x14ac:dyDescent="0.25"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  <c r="AB474" s="58"/>
      <c r="AC474" s="58"/>
      <c r="AD474" s="58"/>
      <c r="AE474" s="58"/>
      <c r="AF474" s="58"/>
      <c r="AG474" s="58"/>
      <c r="AH474" s="58"/>
      <c r="AI474" s="58"/>
      <c r="AJ474" s="58"/>
      <c r="AK474" s="58"/>
      <c r="AS474" s="58"/>
      <c r="AW474" s="58"/>
    </row>
    <row r="475" ht="15.75" customHeight="1" spans="4:49" x14ac:dyDescent="0.25"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  <c r="AB475" s="58"/>
      <c r="AC475" s="58"/>
      <c r="AD475" s="58"/>
      <c r="AE475" s="58"/>
      <c r="AF475" s="58"/>
      <c r="AG475" s="58"/>
      <c r="AH475" s="58"/>
      <c r="AI475" s="58"/>
      <c r="AJ475" s="58"/>
      <c r="AK475" s="58"/>
      <c r="AS475" s="58"/>
      <c r="AW475" s="58"/>
    </row>
    <row r="476" ht="15.75" customHeight="1" spans="4:49" x14ac:dyDescent="0.25"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  <c r="AB476" s="58"/>
      <c r="AC476" s="58"/>
      <c r="AD476" s="58"/>
      <c r="AE476" s="58"/>
      <c r="AF476" s="58"/>
      <c r="AG476" s="58"/>
      <c r="AH476" s="58"/>
      <c r="AI476" s="58"/>
      <c r="AJ476" s="58"/>
      <c r="AK476" s="58"/>
      <c r="AS476" s="58"/>
      <c r="AW476" s="58"/>
    </row>
    <row r="477" ht="15.75" customHeight="1" spans="4:49" x14ac:dyDescent="0.25"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  <c r="AB477" s="58"/>
      <c r="AC477" s="58"/>
      <c r="AD477" s="58"/>
      <c r="AE477" s="58"/>
      <c r="AF477" s="58"/>
      <c r="AG477" s="58"/>
      <c r="AH477" s="58"/>
      <c r="AI477" s="58"/>
      <c r="AJ477" s="58"/>
      <c r="AK477" s="58"/>
      <c r="AS477" s="58"/>
      <c r="AW477" s="58"/>
    </row>
    <row r="478" ht="15.75" customHeight="1" spans="4:49" x14ac:dyDescent="0.25"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  <c r="AB478" s="58"/>
      <c r="AC478" s="58"/>
      <c r="AD478" s="58"/>
      <c r="AE478" s="58"/>
      <c r="AF478" s="58"/>
      <c r="AG478" s="58"/>
      <c r="AH478" s="58"/>
      <c r="AI478" s="58"/>
      <c r="AJ478" s="58"/>
      <c r="AK478" s="58"/>
      <c r="AS478" s="58"/>
      <c r="AW478" s="58"/>
    </row>
    <row r="479" ht="15.75" customHeight="1" spans="4:49" x14ac:dyDescent="0.25"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  <c r="AB479" s="58"/>
      <c r="AC479" s="58"/>
      <c r="AD479" s="58"/>
      <c r="AE479" s="58"/>
      <c r="AF479" s="58"/>
      <c r="AG479" s="58"/>
      <c r="AH479" s="58"/>
      <c r="AI479" s="58"/>
      <c r="AJ479" s="58"/>
      <c r="AK479" s="58"/>
      <c r="AS479" s="58"/>
      <c r="AW479" s="58"/>
    </row>
    <row r="480" ht="15.75" customHeight="1" spans="4:49" x14ac:dyDescent="0.25"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  <c r="AB480" s="58"/>
      <c r="AC480" s="58"/>
      <c r="AD480" s="58"/>
      <c r="AE480" s="58"/>
      <c r="AF480" s="58"/>
      <c r="AG480" s="58"/>
      <c r="AH480" s="58"/>
      <c r="AI480" s="58"/>
      <c r="AJ480" s="58"/>
      <c r="AK480" s="58"/>
      <c r="AS480" s="58"/>
      <c r="AW480" s="58"/>
    </row>
    <row r="481" ht="15.75" customHeight="1" spans="4:49" x14ac:dyDescent="0.25"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  <c r="AB481" s="58"/>
      <c r="AC481" s="58"/>
      <c r="AD481" s="58"/>
      <c r="AE481" s="58"/>
      <c r="AF481" s="58"/>
      <c r="AG481" s="58"/>
      <c r="AH481" s="58"/>
      <c r="AI481" s="58"/>
      <c r="AJ481" s="58"/>
      <c r="AK481" s="58"/>
      <c r="AS481" s="58"/>
      <c r="AW481" s="58"/>
    </row>
    <row r="482" ht="15.75" customHeight="1" spans="4:49" x14ac:dyDescent="0.25"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  <c r="AB482" s="58"/>
      <c r="AC482" s="58"/>
      <c r="AD482" s="58"/>
      <c r="AE482" s="58"/>
      <c r="AF482" s="58"/>
      <c r="AG482" s="58"/>
      <c r="AH482" s="58"/>
      <c r="AI482" s="58"/>
      <c r="AJ482" s="58"/>
      <c r="AK482" s="58"/>
      <c r="AS482" s="58"/>
      <c r="AW482" s="58"/>
    </row>
    <row r="483" ht="15.75" customHeight="1" spans="4:49" x14ac:dyDescent="0.25"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  <c r="AB483" s="58"/>
      <c r="AC483" s="58"/>
      <c r="AD483" s="58"/>
      <c r="AE483" s="58"/>
      <c r="AF483" s="58"/>
      <c r="AG483" s="58"/>
      <c r="AH483" s="58"/>
      <c r="AI483" s="58"/>
      <c r="AJ483" s="58"/>
      <c r="AK483" s="58"/>
      <c r="AS483" s="58"/>
      <c r="AW483" s="58"/>
    </row>
    <row r="484" ht="15.75" customHeight="1" spans="4:49" x14ac:dyDescent="0.25"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  <c r="AB484" s="58"/>
      <c r="AC484" s="58"/>
      <c r="AD484" s="58"/>
      <c r="AE484" s="58"/>
      <c r="AF484" s="58"/>
      <c r="AG484" s="58"/>
      <c r="AH484" s="58"/>
      <c r="AI484" s="58"/>
      <c r="AJ484" s="58"/>
      <c r="AK484" s="58"/>
      <c r="AS484" s="58"/>
      <c r="AW484" s="58"/>
    </row>
    <row r="485" ht="15.75" customHeight="1" spans="4:49" x14ac:dyDescent="0.25"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  <c r="AB485" s="58"/>
      <c r="AC485" s="58"/>
      <c r="AD485" s="58"/>
      <c r="AE485" s="58"/>
      <c r="AF485" s="58"/>
      <c r="AG485" s="58"/>
      <c r="AH485" s="58"/>
      <c r="AI485" s="58"/>
      <c r="AJ485" s="58"/>
      <c r="AK485" s="58"/>
      <c r="AS485" s="58"/>
      <c r="AW485" s="58"/>
    </row>
    <row r="486" ht="15.75" customHeight="1" spans="4:49" x14ac:dyDescent="0.25"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  <c r="AB486" s="58"/>
      <c r="AC486" s="58"/>
      <c r="AD486" s="58"/>
      <c r="AE486" s="58"/>
      <c r="AF486" s="58"/>
      <c r="AG486" s="58"/>
      <c r="AH486" s="58"/>
      <c r="AI486" s="58"/>
      <c r="AJ486" s="58"/>
      <c r="AK486" s="58"/>
      <c r="AS486" s="58"/>
      <c r="AW486" s="58"/>
    </row>
    <row r="487" ht="15.75" customHeight="1" spans="4:49" x14ac:dyDescent="0.25"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  <c r="AB487" s="58"/>
      <c r="AC487" s="58"/>
      <c r="AD487" s="58"/>
      <c r="AE487" s="58"/>
      <c r="AF487" s="58"/>
      <c r="AG487" s="58"/>
      <c r="AH487" s="58"/>
      <c r="AI487" s="58"/>
      <c r="AJ487" s="58"/>
      <c r="AK487" s="58"/>
      <c r="AS487" s="58"/>
      <c r="AW487" s="58"/>
    </row>
    <row r="488" ht="15.75" customHeight="1" spans="4:49" x14ac:dyDescent="0.25"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  <c r="AB488" s="58"/>
      <c r="AC488" s="58"/>
      <c r="AD488" s="58"/>
      <c r="AE488" s="58"/>
      <c r="AF488" s="58"/>
      <c r="AG488" s="58"/>
      <c r="AH488" s="58"/>
      <c r="AI488" s="58"/>
      <c r="AJ488" s="58"/>
      <c r="AK488" s="58"/>
      <c r="AS488" s="58"/>
      <c r="AW488" s="58"/>
    </row>
    <row r="489" ht="15.75" customHeight="1" spans="4:49" x14ac:dyDescent="0.25"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  <c r="AB489" s="58"/>
      <c r="AC489" s="58"/>
      <c r="AD489" s="58"/>
      <c r="AE489" s="58"/>
      <c r="AF489" s="58"/>
      <c r="AG489" s="58"/>
      <c r="AH489" s="58"/>
      <c r="AI489" s="58"/>
      <c r="AJ489" s="58"/>
      <c r="AK489" s="58"/>
      <c r="AS489" s="58"/>
      <c r="AW489" s="58"/>
    </row>
    <row r="490" ht="15.75" customHeight="1" spans="4:49" x14ac:dyDescent="0.25"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  <c r="AB490" s="58"/>
      <c r="AC490" s="58"/>
      <c r="AD490" s="58"/>
      <c r="AE490" s="58"/>
      <c r="AF490" s="58"/>
      <c r="AG490" s="58"/>
      <c r="AH490" s="58"/>
      <c r="AI490" s="58"/>
      <c r="AJ490" s="58"/>
      <c r="AK490" s="58"/>
      <c r="AS490" s="58"/>
      <c r="AW490" s="58"/>
    </row>
    <row r="491" ht="15.75" customHeight="1" spans="4:49" x14ac:dyDescent="0.25"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  <c r="AB491" s="58"/>
      <c r="AC491" s="58"/>
      <c r="AD491" s="58"/>
      <c r="AE491" s="58"/>
      <c r="AF491" s="58"/>
      <c r="AG491" s="58"/>
      <c r="AH491" s="58"/>
      <c r="AI491" s="58"/>
      <c r="AJ491" s="58"/>
      <c r="AK491" s="58"/>
      <c r="AS491" s="58"/>
      <c r="AW491" s="58"/>
    </row>
    <row r="492" ht="15.75" customHeight="1" spans="4:49" x14ac:dyDescent="0.25"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  <c r="AB492" s="58"/>
      <c r="AC492" s="58"/>
      <c r="AD492" s="58"/>
      <c r="AE492" s="58"/>
      <c r="AF492" s="58"/>
      <c r="AG492" s="58"/>
      <c r="AH492" s="58"/>
      <c r="AI492" s="58"/>
      <c r="AJ492" s="58"/>
      <c r="AK492" s="58"/>
      <c r="AS492" s="58"/>
      <c r="AW492" s="58"/>
    </row>
    <row r="493" ht="15.75" customHeight="1" spans="4:49" x14ac:dyDescent="0.25"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  <c r="AB493" s="58"/>
      <c r="AC493" s="58"/>
      <c r="AD493" s="58"/>
      <c r="AE493" s="58"/>
      <c r="AF493" s="58"/>
      <c r="AG493" s="58"/>
      <c r="AH493" s="58"/>
      <c r="AI493" s="58"/>
      <c r="AJ493" s="58"/>
      <c r="AK493" s="58"/>
      <c r="AS493" s="58"/>
      <c r="AW493" s="58"/>
    </row>
    <row r="494" ht="15.75" customHeight="1" spans="4:49" x14ac:dyDescent="0.25"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  <c r="AB494" s="58"/>
      <c r="AC494" s="58"/>
      <c r="AD494" s="58"/>
      <c r="AE494" s="58"/>
      <c r="AF494" s="58"/>
      <c r="AG494" s="58"/>
      <c r="AH494" s="58"/>
      <c r="AI494" s="58"/>
      <c r="AJ494" s="58"/>
      <c r="AK494" s="58"/>
      <c r="AS494" s="58"/>
      <c r="AW494" s="58"/>
    </row>
    <row r="495" ht="15.75" customHeight="1" spans="4:49" x14ac:dyDescent="0.25"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  <c r="AB495" s="58"/>
      <c r="AC495" s="58"/>
      <c r="AD495" s="58"/>
      <c r="AE495" s="58"/>
      <c r="AF495" s="58"/>
      <c r="AG495" s="58"/>
      <c r="AH495" s="58"/>
      <c r="AI495" s="58"/>
      <c r="AJ495" s="58"/>
      <c r="AK495" s="58"/>
      <c r="AS495" s="58"/>
      <c r="AW495" s="58"/>
    </row>
    <row r="496" ht="15.75" customHeight="1" spans="4:49" x14ac:dyDescent="0.25"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  <c r="AB496" s="58"/>
      <c r="AC496" s="58"/>
      <c r="AD496" s="58"/>
      <c r="AE496" s="58"/>
      <c r="AF496" s="58"/>
      <c r="AG496" s="58"/>
      <c r="AH496" s="58"/>
      <c r="AI496" s="58"/>
      <c r="AJ496" s="58"/>
      <c r="AK496" s="58"/>
      <c r="AS496" s="58"/>
      <c r="AW496" s="58"/>
    </row>
    <row r="497" ht="15.75" customHeight="1" spans="4:49" x14ac:dyDescent="0.25"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  <c r="AB497" s="58"/>
      <c r="AC497" s="58"/>
      <c r="AD497" s="58"/>
      <c r="AE497" s="58"/>
      <c r="AF497" s="58"/>
      <c r="AG497" s="58"/>
      <c r="AH497" s="58"/>
      <c r="AI497" s="58"/>
      <c r="AJ497" s="58"/>
      <c r="AK497" s="58"/>
      <c r="AS497" s="58"/>
      <c r="AW497" s="58"/>
    </row>
    <row r="498" ht="15.75" customHeight="1" spans="4:49" x14ac:dyDescent="0.25"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  <c r="AB498" s="58"/>
      <c r="AC498" s="58"/>
      <c r="AD498" s="58"/>
      <c r="AE498" s="58"/>
      <c r="AF498" s="58"/>
      <c r="AG498" s="58"/>
      <c r="AH498" s="58"/>
      <c r="AI498" s="58"/>
      <c r="AJ498" s="58"/>
      <c r="AK498" s="58"/>
      <c r="AS498" s="58"/>
      <c r="AW498" s="58"/>
    </row>
    <row r="499" ht="15.75" customHeight="1" spans="4:49" x14ac:dyDescent="0.25"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  <c r="AB499" s="58"/>
      <c r="AC499" s="58"/>
      <c r="AD499" s="58"/>
      <c r="AE499" s="58"/>
      <c r="AF499" s="58"/>
      <c r="AG499" s="58"/>
      <c r="AH499" s="58"/>
      <c r="AI499" s="58"/>
      <c r="AJ499" s="58"/>
      <c r="AK499" s="58"/>
      <c r="AS499" s="58"/>
      <c r="AW499" s="58"/>
    </row>
    <row r="500" ht="15.75" customHeight="1" spans="4:49" x14ac:dyDescent="0.25"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  <c r="AB500" s="58"/>
      <c r="AC500" s="58"/>
      <c r="AD500" s="58"/>
      <c r="AE500" s="58"/>
      <c r="AF500" s="58"/>
      <c r="AG500" s="58"/>
      <c r="AH500" s="58"/>
      <c r="AI500" s="58"/>
      <c r="AJ500" s="58"/>
      <c r="AK500" s="58"/>
      <c r="AS500" s="58"/>
      <c r="AW500" s="58"/>
    </row>
    <row r="501" ht="15.75" customHeight="1" spans="4:49" x14ac:dyDescent="0.25"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  <c r="AB501" s="58"/>
      <c r="AC501" s="58"/>
      <c r="AD501" s="58"/>
      <c r="AE501" s="58"/>
      <c r="AF501" s="58"/>
      <c r="AG501" s="58"/>
      <c r="AH501" s="58"/>
      <c r="AI501" s="58"/>
      <c r="AJ501" s="58"/>
      <c r="AK501" s="58"/>
      <c r="AS501" s="58"/>
      <c r="AW501" s="58"/>
    </row>
    <row r="502" ht="15.75" customHeight="1" spans="4:49" x14ac:dyDescent="0.25"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  <c r="AB502" s="58"/>
      <c r="AC502" s="58"/>
      <c r="AD502" s="58"/>
      <c r="AE502" s="58"/>
      <c r="AF502" s="58"/>
      <c r="AG502" s="58"/>
      <c r="AH502" s="58"/>
      <c r="AI502" s="58"/>
      <c r="AJ502" s="58"/>
      <c r="AK502" s="58"/>
      <c r="AS502" s="58"/>
      <c r="AW502" s="58"/>
    </row>
    <row r="503" ht="15.75" customHeight="1" spans="4:49" x14ac:dyDescent="0.25"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  <c r="AB503" s="58"/>
      <c r="AC503" s="58"/>
      <c r="AD503" s="58"/>
      <c r="AE503" s="58"/>
      <c r="AF503" s="58"/>
      <c r="AG503" s="58"/>
      <c r="AH503" s="58"/>
      <c r="AI503" s="58"/>
      <c r="AJ503" s="58"/>
      <c r="AK503" s="58"/>
      <c r="AS503" s="58"/>
      <c r="AW503" s="58"/>
    </row>
    <row r="504" ht="15.75" customHeight="1" spans="4:49" x14ac:dyDescent="0.25"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  <c r="AB504" s="58"/>
      <c r="AC504" s="58"/>
      <c r="AD504" s="58"/>
      <c r="AE504" s="58"/>
      <c r="AF504" s="58"/>
      <c r="AG504" s="58"/>
      <c r="AH504" s="58"/>
      <c r="AI504" s="58"/>
      <c r="AJ504" s="58"/>
      <c r="AK504" s="58"/>
      <c r="AS504" s="58"/>
      <c r="AW504" s="58"/>
    </row>
    <row r="505" ht="15.75" customHeight="1" spans="4:49" x14ac:dyDescent="0.25"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  <c r="AB505" s="58"/>
      <c r="AC505" s="58"/>
      <c r="AD505" s="58"/>
      <c r="AE505" s="58"/>
      <c r="AF505" s="58"/>
      <c r="AG505" s="58"/>
      <c r="AH505" s="58"/>
      <c r="AI505" s="58"/>
      <c r="AJ505" s="58"/>
      <c r="AK505" s="58"/>
      <c r="AS505" s="58"/>
      <c r="AW505" s="58"/>
    </row>
    <row r="506" ht="15.75" customHeight="1" spans="4:49" x14ac:dyDescent="0.25"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  <c r="AB506" s="58"/>
      <c r="AC506" s="58"/>
      <c r="AD506" s="58"/>
      <c r="AE506" s="58"/>
      <c r="AF506" s="58"/>
      <c r="AG506" s="58"/>
      <c r="AH506" s="58"/>
      <c r="AI506" s="58"/>
      <c r="AJ506" s="58"/>
      <c r="AK506" s="58"/>
      <c r="AS506" s="58"/>
      <c r="AW506" s="58"/>
    </row>
    <row r="507" ht="15.75" customHeight="1" spans="4:49" x14ac:dyDescent="0.25"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  <c r="AB507" s="58"/>
      <c r="AC507" s="58"/>
      <c r="AD507" s="58"/>
      <c r="AE507" s="58"/>
      <c r="AF507" s="58"/>
      <c r="AG507" s="58"/>
      <c r="AH507" s="58"/>
      <c r="AI507" s="58"/>
      <c r="AJ507" s="58"/>
      <c r="AK507" s="58"/>
      <c r="AS507" s="58"/>
      <c r="AW507" s="58"/>
    </row>
    <row r="508" ht="15.75" customHeight="1" spans="4:49" x14ac:dyDescent="0.25"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  <c r="AB508" s="58"/>
      <c r="AC508" s="58"/>
      <c r="AD508" s="58"/>
      <c r="AE508" s="58"/>
      <c r="AF508" s="58"/>
      <c r="AG508" s="58"/>
      <c r="AH508" s="58"/>
      <c r="AI508" s="58"/>
      <c r="AJ508" s="58"/>
      <c r="AK508" s="58"/>
      <c r="AS508" s="58"/>
      <c r="AW508" s="58"/>
    </row>
    <row r="509" ht="15.75" customHeight="1" spans="4:49" x14ac:dyDescent="0.25"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  <c r="AB509" s="58"/>
      <c r="AC509" s="58"/>
      <c r="AD509" s="58"/>
      <c r="AE509" s="58"/>
      <c r="AF509" s="58"/>
      <c r="AG509" s="58"/>
      <c r="AH509" s="58"/>
      <c r="AI509" s="58"/>
      <c r="AJ509" s="58"/>
      <c r="AK509" s="58"/>
      <c r="AS509" s="58"/>
      <c r="AW509" s="58"/>
    </row>
    <row r="510" ht="15.75" customHeight="1" spans="4:49" x14ac:dyDescent="0.25"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  <c r="AB510" s="58"/>
      <c r="AC510" s="58"/>
      <c r="AD510" s="58"/>
      <c r="AE510" s="58"/>
      <c r="AF510" s="58"/>
      <c r="AG510" s="58"/>
      <c r="AH510" s="58"/>
      <c r="AI510" s="58"/>
      <c r="AJ510" s="58"/>
      <c r="AK510" s="58"/>
      <c r="AS510" s="58"/>
      <c r="AW510" s="58"/>
    </row>
    <row r="511" ht="15.75" customHeight="1" spans="4:49" x14ac:dyDescent="0.25"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  <c r="AB511" s="58"/>
      <c r="AC511" s="58"/>
      <c r="AD511" s="58"/>
      <c r="AE511" s="58"/>
      <c r="AF511" s="58"/>
      <c r="AG511" s="58"/>
      <c r="AH511" s="58"/>
      <c r="AI511" s="58"/>
      <c r="AJ511" s="58"/>
      <c r="AK511" s="58"/>
      <c r="AS511" s="58"/>
      <c r="AW511" s="58"/>
    </row>
    <row r="512" ht="15.75" customHeight="1" spans="4:49" x14ac:dyDescent="0.25"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  <c r="AB512" s="58"/>
      <c r="AC512" s="58"/>
      <c r="AD512" s="58"/>
      <c r="AE512" s="58"/>
      <c r="AF512" s="58"/>
      <c r="AG512" s="58"/>
      <c r="AH512" s="58"/>
      <c r="AI512" s="58"/>
      <c r="AJ512" s="58"/>
      <c r="AK512" s="58"/>
      <c r="AS512" s="58"/>
      <c r="AW512" s="58"/>
    </row>
    <row r="513" ht="15.75" customHeight="1" spans="4:49" x14ac:dyDescent="0.25"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  <c r="AB513" s="58"/>
      <c r="AC513" s="58"/>
      <c r="AD513" s="58"/>
      <c r="AE513" s="58"/>
      <c r="AF513" s="58"/>
      <c r="AG513" s="58"/>
      <c r="AH513" s="58"/>
      <c r="AI513" s="58"/>
      <c r="AJ513" s="58"/>
      <c r="AK513" s="58"/>
      <c r="AS513" s="58"/>
      <c r="AW513" s="58"/>
    </row>
    <row r="514" ht="15.75" customHeight="1" spans="4:49" x14ac:dyDescent="0.25"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  <c r="AB514" s="58"/>
      <c r="AC514" s="58"/>
      <c r="AD514" s="58"/>
      <c r="AE514" s="58"/>
      <c r="AF514" s="58"/>
      <c r="AG514" s="58"/>
      <c r="AH514" s="58"/>
      <c r="AI514" s="58"/>
      <c r="AJ514" s="58"/>
      <c r="AK514" s="58"/>
      <c r="AS514" s="58"/>
      <c r="AW514" s="58"/>
    </row>
    <row r="515" ht="15.75" customHeight="1" spans="4:49" x14ac:dyDescent="0.25"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  <c r="AB515" s="58"/>
      <c r="AC515" s="58"/>
      <c r="AD515" s="58"/>
      <c r="AE515" s="58"/>
      <c r="AF515" s="58"/>
      <c r="AG515" s="58"/>
      <c r="AH515" s="58"/>
      <c r="AI515" s="58"/>
      <c r="AJ515" s="58"/>
      <c r="AK515" s="58"/>
      <c r="AS515" s="58"/>
      <c r="AW515" s="58"/>
    </row>
    <row r="516" ht="15.75" customHeight="1" spans="4:49" x14ac:dyDescent="0.25"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  <c r="AB516" s="58"/>
      <c r="AC516" s="58"/>
      <c r="AD516" s="58"/>
      <c r="AE516" s="58"/>
      <c r="AF516" s="58"/>
      <c r="AG516" s="58"/>
      <c r="AH516" s="58"/>
      <c r="AI516" s="58"/>
      <c r="AJ516" s="58"/>
      <c r="AK516" s="58"/>
      <c r="AS516" s="58"/>
      <c r="AW516" s="58"/>
    </row>
    <row r="517" ht="15.75" customHeight="1" spans="4:49" x14ac:dyDescent="0.25"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  <c r="AB517" s="58"/>
      <c r="AC517" s="58"/>
      <c r="AD517" s="58"/>
      <c r="AE517" s="58"/>
      <c r="AF517" s="58"/>
      <c r="AG517" s="58"/>
      <c r="AH517" s="58"/>
      <c r="AI517" s="58"/>
      <c r="AJ517" s="58"/>
      <c r="AK517" s="58"/>
      <c r="AS517" s="58"/>
      <c r="AW517" s="58"/>
    </row>
    <row r="518" ht="15.75" customHeight="1" spans="4:49" x14ac:dyDescent="0.25"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  <c r="AB518" s="58"/>
      <c r="AC518" s="58"/>
      <c r="AD518" s="58"/>
      <c r="AE518" s="58"/>
      <c r="AF518" s="58"/>
      <c r="AG518" s="58"/>
      <c r="AH518" s="58"/>
      <c r="AI518" s="58"/>
      <c r="AJ518" s="58"/>
      <c r="AK518" s="58"/>
      <c r="AS518" s="58"/>
      <c r="AW518" s="58"/>
    </row>
    <row r="519" ht="15.75" customHeight="1" spans="4:49" x14ac:dyDescent="0.25"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  <c r="AB519" s="58"/>
      <c r="AC519" s="58"/>
      <c r="AD519" s="58"/>
      <c r="AE519" s="58"/>
      <c r="AF519" s="58"/>
      <c r="AG519" s="58"/>
      <c r="AH519" s="58"/>
      <c r="AI519" s="58"/>
      <c r="AJ519" s="58"/>
      <c r="AK519" s="58"/>
      <c r="AS519" s="58"/>
      <c r="AW519" s="58"/>
    </row>
    <row r="520" ht="15.75" customHeight="1" spans="4:49" x14ac:dyDescent="0.25"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  <c r="AB520" s="58"/>
      <c r="AC520" s="58"/>
      <c r="AD520" s="58"/>
      <c r="AE520" s="58"/>
      <c r="AF520" s="58"/>
      <c r="AG520" s="58"/>
      <c r="AH520" s="58"/>
      <c r="AI520" s="58"/>
      <c r="AJ520" s="58"/>
      <c r="AK520" s="58"/>
      <c r="AS520" s="58"/>
      <c r="AW520" s="58"/>
    </row>
    <row r="521" ht="15.75" customHeight="1" spans="4:49" x14ac:dyDescent="0.25"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  <c r="AB521" s="58"/>
      <c r="AC521" s="58"/>
      <c r="AD521" s="58"/>
      <c r="AE521" s="58"/>
      <c r="AF521" s="58"/>
      <c r="AG521" s="58"/>
      <c r="AH521" s="58"/>
      <c r="AI521" s="58"/>
      <c r="AJ521" s="58"/>
      <c r="AK521" s="58"/>
      <c r="AS521" s="58"/>
      <c r="AW521" s="58"/>
    </row>
    <row r="522" ht="15.75" customHeight="1" spans="4:49" x14ac:dyDescent="0.25"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  <c r="AB522" s="58"/>
      <c r="AC522" s="58"/>
      <c r="AD522" s="58"/>
      <c r="AE522" s="58"/>
      <c r="AF522" s="58"/>
      <c r="AG522" s="58"/>
      <c r="AH522" s="58"/>
      <c r="AI522" s="58"/>
      <c r="AJ522" s="58"/>
      <c r="AK522" s="58"/>
      <c r="AS522" s="58"/>
      <c r="AW522" s="58"/>
    </row>
    <row r="523" ht="15.75" customHeight="1" spans="4:49" x14ac:dyDescent="0.25"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  <c r="AB523" s="58"/>
      <c r="AC523" s="58"/>
      <c r="AD523" s="58"/>
      <c r="AE523" s="58"/>
      <c r="AF523" s="58"/>
      <c r="AG523" s="58"/>
      <c r="AH523" s="58"/>
      <c r="AI523" s="58"/>
      <c r="AJ523" s="58"/>
      <c r="AK523" s="58"/>
      <c r="AS523" s="58"/>
      <c r="AW523" s="58"/>
    </row>
    <row r="524" ht="15.75" customHeight="1" spans="4:49" x14ac:dyDescent="0.25"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  <c r="AB524" s="58"/>
      <c r="AC524" s="58"/>
      <c r="AD524" s="58"/>
      <c r="AE524" s="58"/>
      <c r="AF524" s="58"/>
      <c r="AG524" s="58"/>
      <c r="AH524" s="58"/>
      <c r="AI524" s="58"/>
      <c r="AJ524" s="58"/>
      <c r="AK524" s="58"/>
      <c r="AS524" s="58"/>
      <c r="AW524" s="58"/>
    </row>
    <row r="525" ht="15.75" customHeight="1" spans="4:49" x14ac:dyDescent="0.25"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  <c r="AB525" s="58"/>
      <c r="AC525" s="58"/>
      <c r="AD525" s="58"/>
      <c r="AE525" s="58"/>
      <c r="AF525" s="58"/>
      <c r="AG525" s="58"/>
      <c r="AH525" s="58"/>
      <c r="AI525" s="58"/>
      <c r="AJ525" s="58"/>
      <c r="AK525" s="58"/>
      <c r="AS525" s="58"/>
      <c r="AW525" s="58"/>
    </row>
    <row r="526" ht="15.75" customHeight="1" spans="4:49" x14ac:dyDescent="0.25"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  <c r="AB526" s="58"/>
      <c r="AC526" s="58"/>
      <c r="AD526" s="58"/>
      <c r="AE526" s="58"/>
      <c r="AF526" s="58"/>
      <c r="AG526" s="58"/>
      <c r="AH526" s="58"/>
      <c r="AI526" s="58"/>
      <c r="AJ526" s="58"/>
      <c r="AK526" s="58"/>
      <c r="AS526" s="58"/>
      <c r="AW526" s="58"/>
    </row>
    <row r="527" ht="15.75" customHeight="1" spans="4:49" x14ac:dyDescent="0.25"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  <c r="AB527" s="58"/>
      <c r="AC527" s="58"/>
      <c r="AD527" s="58"/>
      <c r="AE527" s="58"/>
      <c r="AF527" s="58"/>
      <c r="AG527" s="58"/>
      <c r="AH527" s="58"/>
      <c r="AI527" s="58"/>
      <c r="AJ527" s="58"/>
      <c r="AK527" s="58"/>
      <c r="AS527" s="58"/>
      <c r="AW527" s="58"/>
    </row>
    <row r="528" ht="15.75" customHeight="1" spans="4:49" x14ac:dyDescent="0.25"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  <c r="AB528" s="58"/>
      <c r="AC528" s="58"/>
      <c r="AD528" s="58"/>
      <c r="AE528" s="58"/>
      <c r="AF528" s="58"/>
      <c r="AG528" s="58"/>
      <c r="AH528" s="58"/>
      <c r="AI528" s="58"/>
      <c r="AJ528" s="58"/>
      <c r="AK528" s="58"/>
      <c r="AS528" s="58"/>
      <c r="AW528" s="58"/>
    </row>
    <row r="529" ht="15.75" customHeight="1" spans="4:49" x14ac:dyDescent="0.25"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  <c r="AB529" s="58"/>
      <c r="AC529" s="58"/>
      <c r="AD529" s="58"/>
      <c r="AE529" s="58"/>
      <c r="AF529" s="58"/>
      <c r="AG529" s="58"/>
      <c r="AH529" s="58"/>
      <c r="AI529" s="58"/>
      <c r="AJ529" s="58"/>
      <c r="AK529" s="58"/>
      <c r="AS529" s="58"/>
      <c r="AW529" s="58"/>
    </row>
    <row r="530" ht="15.75" customHeight="1" spans="4:49" x14ac:dyDescent="0.25"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  <c r="AB530" s="58"/>
      <c r="AC530" s="58"/>
      <c r="AD530" s="58"/>
      <c r="AE530" s="58"/>
      <c r="AF530" s="58"/>
      <c r="AG530" s="58"/>
      <c r="AH530" s="58"/>
      <c r="AI530" s="58"/>
      <c r="AJ530" s="58"/>
      <c r="AK530" s="58"/>
      <c r="AS530" s="58"/>
      <c r="AW530" s="58"/>
    </row>
    <row r="531" ht="15.75" customHeight="1" spans="4:49" x14ac:dyDescent="0.25"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  <c r="AB531" s="58"/>
      <c r="AC531" s="58"/>
      <c r="AD531" s="58"/>
      <c r="AE531" s="58"/>
      <c r="AF531" s="58"/>
      <c r="AG531" s="58"/>
      <c r="AH531" s="58"/>
      <c r="AI531" s="58"/>
      <c r="AJ531" s="58"/>
      <c r="AK531" s="58"/>
      <c r="AS531" s="58"/>
      <c r="AW531" s="58"/>
    </row>
    <row r="532" ht="15.75" customHeight="1" spans="4:49" x14ac:dyDescent="0.25"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  <c r="AB532" s="58"/>
      <c r="AC532" s="58"/>
      <c r="AD532" s="58"/>
      <c r="AE532" s="58"/>
      <c r="AF532" s="58"/>
      <c r="AG532" s="58"/>
      <c r="AH532" s="58"/>
      <c r="AI532" s="58"/>
      <c r="AJ532" s="58"/>
      <c r="AK532" s="58"/>
      <c r="AS532" s="58"/>
      <c r="AW532" s="58"/>
    </row>
    <row r="533" ht="15.75" customHeight="1" spans="4:49" x14ac:dyDescent="0.25"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  <c r="AB533" s="58"/>
      <c r="AC533" s="58"/>
      <c r="AD533" s="58"/>
      <c r="AE533" s="58"/>
      <c r="AF533" s="58"/>
      <c r="AG533" s="58"/>
      <c r="AH533" s="58"/>
      <c r="AI533" s="58"/>
      <c r="AJ533" s="58"/>
      <c r="AK533" s="58"/>
      <c r="AS533" s="58"/>
      <c r="AW533" s="58"/>
    </row>
    <row r="534" ht="15.75" customHeight="1" spans="4:49" x14ac:dyDescent="0.25"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  <c r="AB534" s="58"/>
      <c r="AC534" s="58"/>
      <c r="AD534" s="58"/>
      <c r="AE534" s="58"/>
      <c r="AF534" s="58"/>
      <c r="AG534" s="58"/>
      <c r="AH534" s="58"/>
      <c r="AI534" s="58"/>
      <c r="AJ534" s="58"/>
      <c r="AK534" s="58"/>
      <c r="AS534" s="58"/>
      <c r="AW534" s="58"/>
    </row>
    <row r="535" ht="15.75" customHeight="1" spans="4:49" x14ac:dyDescent="0.25"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  <c r="AB535" s="58"/>
      <c r="AC535" s="58"/>
      <c r="AD535" s="58"/>
      <c r="AE535" s="58"/>
      <c r="AF535" s="58"/>
      <c r="AG535" s="58"/>
      <c r="AH535" s="58"/>
      <c r="AI535" s="58"/>
      <c r="AJ535" s="58"/>
      <c r="AK535" s="58"/>
      <c r="AS535" s="58"/>
      <c r="AW535" s="58"/>
    </row>
    <row r="536" ht="15.75" customHeight="1" spans="4:49" x14ac:dyDescent="0.25"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  <c r="AB536" s="58"/>
      <c r="AC536" s="58"/>
      <c r="AD536" s="58"/>
      <c r="AE536" s="58"/>
      <c r="AF536" s="58"/>
      <c r="AG536" s="58"/>
      <c r="AH536" s="58"/>
      <c r="AI536" s="58"/>
      <c r="AJ536" s="58"/>
      <c r="AK536" s="58"/>
      <c r="AS536" s="58"/>
      <c r="AW536" s="58"/>
    </row>
    <row r="537" ht="15.75" customHeight="1" spans="4:49" x14ac:dyDescent="0.25"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  <c r="AB537" s="58"/>
      <c r="AC537" s="58"/>
      <c r="AD537" s="58"/>
      <c r="AE537" s="58"/>
      <c r="AF537" s="58"/>
      <c r="AG537" s="58"/>
      <c r="AH537" s="58"/>
      <c r="AI537" s="58"/>
      <c r="AJ537" s="58"/>
      <c r="AK537" s="58"/>
      <c r="AS537" s="58"/>
      <c r="AW537" s="58"/>
    </row>
    <row r="538" ht="15.75" customHeight="1" spans="4:49" x14ac:dyDescent="0.25"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  <c r="AB538" s="58"/>
      <c r="AC538" s="58"/>
      <c r="AD538" s="58"/>
      <c r="AE538" s="58"/>
      <c r="AF538" s="58"/>
      <c r="AG538" s="58"/>
      <c r="AH538" s="58"/>
      <c r="AI538" s="58"/>
      <c r="AJ538" s="58"/>
      <c r="AK538" s="58"/>
      <c r="AS538" s="58"/>
      <c r="AW538" s="58"/>
    </row>
    <row r="539" ht="15.75" customHeight="1" spans="4:49" x14ac:dyDescent="0.25"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  <c r="AB539" s="58"/>
      <c r="AC539" s="58"/>
      <c r="AD539" s="58"/>
      <c r="AE539" s="58"/>
      <c r="AF539" s="58"/>
      <c r="AG539" s="58"/>
      <c r="AH539" s="58"/>
      <c r="AI539" s="58"/>
      <c r="AJ539" s="58"/>
      <c r="AK539" s="58"/>
      <c r="AS539" s="58"/>
      <c r="AW539" s="58"/>
    </row>
    <row r="540" ht="15.75" customHeight="1" spans="4:49" x14ac:dyDescent="0.25"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  <c r="AB540" s="58"/>
      <c r="AC540" s="58"/>
      <c r="AD540" s="58"/>
      <c r="AE540" s="58"/>
      <c r="AF540" s="58"/>
      <c r="AG540" s="58"/>
      <c r="AH540" s="58"/>
      <c r="AI540" s="58"/>
      <c r="AJ540" s="58"/>
      <c r="AK540" s="58"/>
      <c r="AS540" s="58"/>
      <c r="AW540" s="58"/>
    </row>
    <row r="541" ht="15.75" customHeight="1" spans="4:49" x14ac:dyDescent="0.25"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  <c r="AB541" s="58"/>
      <c r="AC541" s="58"/>
      <c r="AD541" s="58"/>
      <c r="AE541" s="58"/>
      <c r="AF541" s="58"/>
      <c r="AG541" s="58"/>
      <c r="AH541" s="58"/>
      <c r="AI541" s="58"/>
      <c r="AJ541" s="58"/>
      <c r="AK541" s="58"/>
      <c r="AS541" s="58"/>
      <c r="AW541" s="58"/>
    </row>
    <row r="542" ht="15.75" customHeight="1" spans="4:49" x14ac:dyDescent="0.25"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  <c r="AB542" s="58"/>
      <c r="AC542" s="58"/>
      <c r="AD542" s="58"/>
      <c r="AE542" s="58"/>
      <c r="AF542" s="58"/>
      <c r="AG542" s="58"/>
      <c r="AH542" s="58"/>
      <c r="AI542" s="58"/>
      <c r="AJ542" s="58"/>
      <c r="AK542" s="58"/>
      <c r="AS542" s="58"/>
      <c r="AW542" s="58"/>
    </row>
    <row r="543" ht="15.75" customHeight="1" spans="4:49" x14ac:dyDescent="0.25"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  <c r="AB543" s="58"/>
      <c r="AC543" s="58"/>
      <c r="AD543" s="58"/>
      <c r="AE543" s="58"/>
      <c r="AF543" s="58"/>
      <c r="AG543" s="58"/>
      <c r="AH543" s="58"/>
      <c r="AI543" s="58"/>
      <c r="AJ543" s="58"/>
      <c r="AK543" s="58"/>
      <c r="AS543" s="58"/>
      <c r="AW543" s="58"/>
    </row>
    <row r="544" ht="15.75" customHeight="1" spans="4:49" x14ac:dyDescent="0.25"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  <c r="AB544" s="58"/>
      <c r="AC544" s="58"/>
      <c r="AD544" s="58"/>
      <c r="AE544" s="58"/>
      <c r="AF544" s="58"/>
      <c r="AG544" s="58"/>
      <c r="AH544" s="58"/>
      <c r="AI544" s="58"/>
      <c r="AJ544" s="58"/>
      <c r="AK544" s="58"/>
      <c r="AS544" s="58"/>
      <c r="AW544" s="58"/>
    </row>
    <row r="545" ht="15.75" customHeight="1" spans="4:49" x14ac:dyDescent="0.25"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  <c r="AB545" s="58"/>
      <c r="AC545" s="58"/>
      <c r="AD545" s="58"/>
      <c r="AE545" s="58"/>
      <c r="AF545" s="58"/>
      <c r="AG545" s="58"/>
      <c r="AH545" s="58"/>
      <c r="AI545" s="58"/>
      <c r="AJ545" s="58"/>
      <c r="AK545" s="58"/>
      <c r="AS545" s="58"/>
      <c r="AW545" s="58"/>
    </row>
    <row r="546" ht="15.75" customHeight="1" spans="4:49" x14ac:dyDescent="0.25"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  <c r="AB546" s="58"/>
      <c r="AC546" s="58"/>
      <c r="AD546" s="58"/>
      <c r="AE546" s="58"/>
      <c r="AF546" s="58"/>
      <c r="AG546" s="58"/>
      <c r="AH546" s="58"/>
      <c r="AI546" s="58"/>
      <c r="AJ546" s="58"/>
      <c r="AK546" s="58"/>
      <c r="AS546" s="58"/>
      <c r="AW546" s="58"/>
    </row>
    <row r="547" ht="15.75" customHeight="1" spans="4:49" x14ac:dyDescent="0.25"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  <c r="AB547" s="58"/>
      <c r="AC547" s="58"/>
      <c r="AD547" s="58"/>
      <c r="AE547" s="58"/>
      <c r="AF547" s="58"/>
      <c r="AG547" s="58"/>
      <c r="AH547" s="58"/>
      <c r="AI547" s="58"/>
      <c r="AJ547" s="58"/>
      <c r="AK547" s="58"/>
      <c r="AS547" s="58"/>
      <c r="AW547" s="58"/>
    </row>
    <row r="548" ht="15.75" customHeight="1" spans="4:49" x14ac:dyDescent="0.25"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  <c r="AB548" s="58"/>
      <c r="AC548" s="58"/>
      <c r="AD548" s="58"/>
      <c r="AE548" s="58"/>
      <c r="AF548" s="58"/>
      <c r="AG548" s="58"/>
      <c r="AH548" s="58"/>
      <c r="AI548" s="58"/>
      <c r="AJ548" s="58"/>
      <c r="AK548" s="58"/>
      <c r="AS548" s="58"/>
      <c r="AW548" s="58"/>
    </row>
    <row r="549" ht="15.75" customHeight="1" spans="4:49" x14ac:dyDescent="0.25"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  <c r="AB549" s="58"/>
      <c r="AC549" s="58"/>
      <c r="AD549" s="58"/>
      <c r="AE549" s="58"/>
      <c r="AF549" s="58"/>
      <c r="AG549" s="58"/>
      <c r="AH549" s="58"/>
      <c r="AI549" s="58"/>
      <c r="AJ549" s="58"/>
      <c r="AK549" s="58"/>
      <c r="AS549" s="58"/>
      <c r="AW549" s="58"/>
    </row>
    <row r="550" ht="15.75" customHeight="1" spans="4:49" x14ac:dyDescent="0.25"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  <c r="AB550" s="58"/>
      <c r="AC550" s="58"/>
      <c r="AD550" s="58"/>
      <c r="AE550" s="58"/>
      <c r="AF550" s="58"/>
      <c r="AG550" s="58"/>
      <c r="AH550" s="58"/>
      <c r="AI550" s="58"/>
      <c r="AJ550" s="58"/>
      <c r="AK550" s="58"/>
      <c r="AS550" s="58"/>
      <c r="AW550" s="58"/>
    </row>
    <row r="551" ht="15.75" customHeight="1" spans="4:49" x14ac:dyDescent="0.25"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  <c r="AB551" s="58"/>
      <c r="AC551" s="58"/>
      <c r="AD551" s="58"/>
      <c r="AE551" s="58"/>
      <c r="AF551" s="58"/>
      <c r="AG551" s="58"/>
      <c r="AH551" s="58"/>
      <c r="AI551" s="58"/>
      <c r="AJ551" s="58"/>
      <c r="AK551" s="58"/>
      <c r="AS551" s="58"/>
      <c r="AW551" s="58"/>
    </row>
    <row r="552" ht="15.75" customHeight="1" spans="4:49" x14ac:dyDescent="0.25"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  <c r="AB552" s="58"/>
      <c r="AC552" s="58"/>
      <c r="AD552" s="58"/>
      <c r="AE552" s="58"/>
      <c r="AF552" s="58"/>
      <c r="AG552" s="58"/>
      <c r="AH552" s="58"/>
      <c r="AI552" s="58"/>
      <c r="AJ552" s="58"/>
      <c r="AK552" s="58"/>
      <c r="AS552" s="58"/>
      <c r="AW552" s="58"/>
    </row>
    <row r="553" ht="15.75" customHeight="1" spans="4:49" x14ac:dyDescent="0.25"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  <c r="AB553" s="58"/>
      <c r="AC553" s="58"/>
      <c r="AD553" s="58"/>
      <c r="AE553" s="58"/>
      <c r="AF553" s="58"/>
      <c r="AG553" s="58"/>
      <c r="AH553" s="58"/>
      <c r="AI553" s="58"/>
      <c r="AJ553" s="58"/>
      <c r="AK553" s="58"/>
      <c r="AS553" s="58"/>
      <c r="AW553" s="58"/>
    </row>
    <row r="554" ht="15.75" customHeight="1" spans="4:49" x14ac:dyDescent="0.25"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  <c r="AB554" s="58"/>
      <c r="AC554" s="58"/>
      <c r="AD554" s="58"/>
      <c r="AE554" s="58"/>
      <c r="AF554" s="58"/>
      <c r="AG554" s="58"/>
      <c r="AH554" s="58"/>
      <c r="AI554" s="58"/>
      <c r="AJ554" s="58"/>
      <c r="AK554" s="58"/>
      <c r="AS554" s="58"/>
      <c r="AW554" s="58"/>
    </row>
    <row r="555" ht="15.75" customHeight="1" spans="4:49" x14ac:dyDescent="0.25"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  <c r="AB555" s="58"/>
      <c r="AC555" s="58"/>
      <c r="AD555" s="58"/>
      <c r="AE555" s="58"/>
      <c r="AF555" s="58"/>
      <c r="AG555" s="58"/>
      <c r="AH555" s="58"/>
      <c r="AI555" s="58"/>
      <c r="AJ555" s="58"/>
      <c r="AK555" s="58"/>
      <c r="AS555" s="58"/>
      <c r="AW555" s="58"/>
    </row>
    <row r="556" ht="15.75" customHeight="1" spans="4:49" x14ac:dyDescent="0.25"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  <c r="AB556" s="58"/>
      <c r="AC556" s="58"/>
      <c r="AD556" s="58"/>
      <c r="AE556" s="58"/>
      <c r="AF556" s="58"/>
      <c r="AG556" s="58"/>
      <c r="AH556" s="58"/>
      <c r="AI556" s="58"/>
      <c r="AJ556" s="58"/>
      <c r="AK556" s="58"/>
      <c r="AS556" s="58"/>
      <c r="AW556" s="58"/>
    </row>
    <row r="557" ht="15.75" customHeight="1" spans="4:49" x14ac:dyDescent="0.25"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  <c r="AB557" s="58"/>
      <c r="AC557" s="58"/>
      <c r="AD557" s="58"/>
      <c r="AE557" s="58"/>
      <c r="AF557" s="58"/>
      <c r="AG557" s="58"/>
      <c r="AH557" s="58"/>
      <c r="AI557" s="58"/>
      <c r="AJ557" s="58"/>
      <c r="AK557" s="58"/>
      <c r="AS557" s="58"/>
      <c r="AW557" s="58"/>
    </row>
    <row r="558" ht="15.75" customHeight="1" spans="4:49" x14ac:dyDescent="0.25"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  <c r="AB558" s="58"/>
      <c r="AC558" s="58"/>
      <c r="AD558" s="58"/>
      <c r="AE558" s="58"/>
      <c r="AF558" s="58"/>
      <c r="AG558" s="58"/>
      <c r="AH558" s="58"/>
      <c r="AI558" s="58"/>
      <c r="AJ558" s="58"/>
      <c r="AK558" s="58"/>
      <c r="AS558" s="58"/>
      <c r="AW558" s="58"/>
    </row>
    <row r="559" ht="15.75" customHeight="1" spans="4:49" x14ac:dyDescent="0.25"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  <c r="AB559" s="58"/>
      <c r="AC559" s="58"/>
      <c r="AD559" s="58"/>
      <c r="AE559" s="58"/>
      <c r="AF559" s="58"/>
      <c r="AG559" s="58"/>
      <c r="AH559" s="58"/>
      <c r="AI559" s="58"/>
      <c r="AJ559" s="58"/>
      <c r="AK559" s="58"/>
      <c r="AS559" s="58"/>
      <c r="AW559" s="58"/>
    </row>
    <row r="560" ht="15.75" customHeight="1" spans="4:49" x14ac:dyDescent="0.25"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  <c r="AB560" s="58"/>
      <c r="AC560" s="58"/>
      <c r="AD560" s="58"/>
      <c r="AE560" s="58"/>
      <c r="AF560" s="58"/>
      <c r="AG560" s="58"/>
      <c r="AH560" s="58"/>
      <c r="AI560" s="58"/>
      <c r="AJ560" s="58"/>
      <c r="AK560" s="58"/>
      <c r="AS560" s="58"/>
      <c r="AW560" s="58"/>
    </row>
    <row r="561" ht="15.75" customHeight="1" spans="4:49" x14ac:dyDescent="0.25"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  <c r="AB561" s="58"/>
      <c r="AC561" s="58"/>
      <c r="AD561" s="58"/>
      <c r="AE561" s="58"/>
      <c r="AF561" s="58"/>
      <c r="AG561" s="58"/>
      <c r="AH561" s="58"/>
      <c r="AI561" s="58"/>
      <c r="AJ561" s="58"/>
      <c r="AK561" s="58"/>
      <c r="AS561" s="58"/>
      <c r="AW561" s="58"/>
    </row>
    <row r="562" ht="15.75" customHeight="1" spans="4:49" x14ac:dyDescent="0.25"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  <c r="AB562" s="58"/>
      <c r="AC562" s="58"/>
      <c r="AD562" s="58"/>
      <c r="AE562" s="58"/>
      <c r="AF562" s="58"/>
      <c r="AG562" s="58"/>
      <c r="AH562" s="58"/>
      <c r="AI562" s="58"/>
      <c r="AJ562" s="58"/>
      <c r="AK562" s="58"/>
      <c r="AS562" s="58"/>
      <c r="AW562" s="58"/>
    </row>
    <row r="563" ht="15.75" customHeight="1" spans="4:49" x14ac:dyDescent="0.25"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  <c r="AB563" s="58"/>
      <c r="AC563" s="58"/>
      <c r="AD563" s="58"/>
      <c r="AE563" s="58"/>
      <c r="AF563" s="58"/>
      <c r="AG563" s="58"/>
      <c r="AH563" s="58"/>
      <c r="AI563" s="58"/>
      <c r="AJ563" s="58"/>
      <c r="AK563" s="58"/>
      <c r="AS563" s="58"/>
      <c r="AW563" s="58"/>
    </row>
    <row r="564" ht="15.75" customHeight="1" spans="4:49" x14ac:dyDescent="0.25"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  <c r="AB564" s="58"/>
      <c r="AC564" s="58"/>
      <c r="AD564" s="58"/>
      <c r="AE564" s="58"/>
      <c r="AF564" s="58"/>
      <c r="AG564" s="58"/>
      <c r="AH564" s="58"/>
      <c r="AI564" s="58"/>
      <c r="AJ564" s="58"/>
      <c r="AK564" s="58"/>
      <c r="AS564" s="58"/>
      <c r="AW564" s="58"/>
    </row>
    <row r="565" ht="15.75" customHeight="1" spans="4:49" x14ac:dyDescent="0.25"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  <c r="AB565" s="58"/>
      <c r="AC565" s="58"/>
      <c r="AD565" s="58"/>
      <c r="AE565" s="58"/>
      <c r="AF565" s="58"/>
      <c r="AG565" s="58"/>
      <c r="AH565" s="58"/>
      <c r="AI565" s="58"/>
      <c r="AJ565" s="58"/>
      <c r="AK565" s="58"/>
      <c r="AS565" s="58"/>
      <c r="AW565" s="58"/>
    </row>
    <row r="566" ht="15.75" customHeight="1" spans="4:49" x14ac:dyDescent="0.25"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  <c r="AB566" s="58"/>
      <c r="AC566" s="58"/>
      <c r="AD566" s="58"/>
      <c r="AE566" s="58"/>
      <c r="AF566" s="58"/>
      <c r="AG566" s="58"/>
      <c r="AH566" s="58"/>
      <c r="AI566" s="58"/>
      <c r="AJ566" s="58"/>
      <c r="AK566" s="58"/>
      <c r="AS566" s="58"/>
      <c r="AW566" s="58"/>
    </row>
    <row r="567" ht="15.75" customHeight="1" spans="4:49" x14ac:dyDescent="0.25"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  <c r="AB567" s="58"/>
      <c r="AC567" s="58"/>
      <c r="AD567" s="58"/>
      <c r="AE567" s="58"/>
      <c r="AF567" s="58"/>
      <c r="AG567" s="58"/>
      <c r="AH567" s="58"/>
      <c r="AI567" s="58"/>
      <c r="AJ567" s="58"/>
      <c r="AK567" s="58"/>
      <c r="AS567" s="58"/>
      <c r="AW567" s="58"/>
    </row>
    <row r="568" ht="15.75" customHeight="1" spans="4:49" x14ac:dyDescent="0.25"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  <c r="AB568" s="58"/>
      <c r="AC568" s="58"/>
      <c r="AD568" s="58"/>
      <c r="AE568" s="58"/>
      <c r="AF568" s="58"/>
      <c r="AG568" s="58"/>
      <c r="AH568" s="58"/>
      <c r="AI568" s="58"/>
      <c r="AJ568" s="58"/>
      <c r="AK568" s="58"/>
      <c r="AS568" s="58"/>
      <c r="AW568" s="58"/>
    </row>
    <row r="569" ht="15.75" customHeight="1" spans="4:49" x14ac:dyDescent="0.25"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  <c r="AB569" s="58"/>
      <c r="AC569" s="58"/>
      <c r="AD569" s="58"/>
      <c r="AE569" s="58"/>
      <c r="AF569" s="58"/>
      <c r="AG569" s="58"/>
      <c r="AH569" s="58"/>
      <c r="AI569" s="58"/>
      <c r="AJ569" s="58"/>
      <c r="AK569" s="58"/>
      <c r="AS569" s="58"/>
      <c r="AW569" s="58"/>
    </row>
    <row r="570" ht="15.75" customHeight="1" spans="4:49" x14ac:dyDescent="0.25"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  <c r="AB570" s="58"/>
      <c r="AC570" s="58"/>
      <c r="AD570" s="58"/>
      <c r="AE570" s="58"/>
      <c r="AF570" s="58"/>
      <c r="AG570" s="58"/>
      <c r="AH570" s="58"/>
      <c r="AI570" s="58"/>
      <c r="AJ570" s="58"/>
      <c r="AK570" s="58"/>
      <c r="AS570" s="58"/>
      <c r="AW570" s="58"/>
    </row>
    <row r="571" ht="15.75" customHeight="1" spans="4:49" x14ac:dyDescent="0.25"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  <c r="AB571" s="58"/>
      <c r="AC571" s="58"/>
      <c r="AD571" s="58"/>
      <c r="AE571" s="58"/>
      <c r="AF571" s="58"/>
      <c r="AG571" s="58"/>
      <c r="AH571" s="58"/>
      <c r="AI571" s="58"/>
      <c r="AJ571" s="58"/>
      <c r="AK571" s="58"/>
      <c r="AS571" s="58"/>
      <c r="AW571" s="58"/>
    </row>
    <row r="572" ht="15.75" customHeight="1" spans="4:49" x14ac:dyDescent="0.25"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  <c r="AB572" s="58"/>
      <c r="AC572" s="58"/>
      <c r="AD572" s="58"/>
      <c r="AE572" s="58"/>
      <c r="AF572" s="58"/>
      <c r="AG572" s="58"/>
      <c r="AH572" s="58"/>
      <c r="AI572" s="58"/>
      <c r="AJ572" s="58"/>
      <c r="AK572" s="58"/>
      <c r="AS572" s="58"/>
      <c r="AW572" s="58"/>
    </row>
    <row r="573" ht="15.75" customHeight="1" spans="4:49" x14ac:dyDescent="0.25"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  <c r="AB573" s="58"/>
      <c r="AC573" s="58"/>
      <c r="AD573" s="58"/>
      <c r="AE573" s="58"/>
      <c r="AF573" s="58"/>
      <c r="AG573" s="58"/>
      <c r="AH573" s="58"/>
      <c r="AI573" s="58"/>
      <c r="AJ573" s="58"/>
      <c r="AK573" s="58"/>
      <c r="AS573" s="58"/>
      <c r="AW573" s="58"/>
    </row>
    <row r="574" ht="15.75" customHeight="1" spans="4:49" x14ac:dyDescent="0.25"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  <c r="AB574" s="58"/>
      <c r="AC574" s="58"/>
      <c r="AD574" s="58"/>
      <c r="AE574" s="58"/>
      <c r="AF574" s="58"/>
      <c r="AG574" s="58"/>
      <c r="AH574" s="58"/>
      <c r="AI574" s="58"/>
      <c r="AJ574" s="58"/>
      <c r="AK574" s="58"/>
      <c r="AS574" s="58"/>
      <c r="AW574" s="58"/>
    </row>
    <row r="575" ht="15.75" customHeight="1" spans="4:49" x14ac:dyDescent="0.25"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  <c r="AB575" s="58"/>
      <c r="AC575" s="58"/>
      <c r="AD575" s="58"/>
      <c r="AE575" s="58"/>
      <c r="AF575" s="58"/>
      <c r="AG575" s="58"/>
      <c r="AH575" s="58"/>
      <c r="AI575" s="58"/>
      <c r="AJ575" s="58"/>
      <c r="AK575" s="58"/>
      <c r="AS575" s="58"/>
      <c r="AW575" s="58"/>
    </row>
    <row r="576" ht="15.75" customHeight="1" spans="4:49" x14ac:dyDescent="0.25"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  <c r="AB576" s="58"/>
      <c r="AC576" s="58"/>
      <c r="AD576" s="58"/>
      <c r="AE576" s="58"/>
      <c r="AF576" s="58"/>
      <c r="AG576" s="58"/>
      <c r="AH576" s="58"/>
      <c r="AI576" s="58"/>
      <c r="AJ576" s="58"/>
      <c r="AK576" s="58"/>
      <c r="AS576" s="58"/>
      <c r="AW576" s="58"/>
    </row>
    <row r="577" ht="15.75" customHeight="1" spans="4:49" x14ac:dyDescent="0.25"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  <c r="AB577" s="58"/>
      <c r="AC577" s="58"/>
      <c r="AD577" s="58"/>
      <c r="AE577" s="58"/>
      <c r="AF577" s="58"/>
      <c r="AG577" s="58"/>
      <c r="AH577" s="58"/>
      <c r="AI577" s="58"/>
      <c r="AJ577" s="58"/>
      <c r="AK577" s="58"/>
      <c r="AS577" s="58"/>
      <c r="AW577" s="58"/>
    </row>
    <row r="578" ht="15.75" customHeight="1" spans="4:49" x14ac:dyDescent="0.25"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  <c r="AB578" s="58"/>
      <c r="AC578" s="58"/>
      <c r="AD578" s="58"/>
      <c r="AE578" s="58"/>
      <c r="AF578" s="58"/>
      <c r="AG578" s="58"/>
      <c r="AH578" s="58"/>
      <c r="AI578" s="58"/>
      <c r="AJ578" s="58"/>
      <c r="AK578" s="58"/>
      <c r="AS578" s="58"/>
      <c r="AW578" s="58"/>
    </row>
    <row r="579" ht="15.75" customHeight="1" spans="4:49" x14ac:dyDescent="0.25"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  <c r="AB579" s="58"/>
      <c r="AC579" s="58"/>
      <c r="AD579" s="58"/>
      <c r="AE579" s="58"/>
      <c r="AF579" s="58"/>
      <c r="AG579" s="58"/>
      <c r="AH579" s="58"/>
      <c r="AI579" s="58"/>
      <c r="AJ579" s="58"/>
      <c r="AK579" s="58"/>
      <c r="AS579" s="58"/>
      <c r="AW579" s="58"/>
    </row>
    <row r="580" ht="15.75" customHeight="1" spans="4:49" x14ac:dyDescent="0.25"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  <c r="AB580" s="58"/>
      <c r="AC580" s="58"/>
      <c r="AD580" s="58"/>
      <c r="AE580" s="58"/>
      <c r="AF580" s="58"/>
      <c r="AG580" s="58"/>
      <c r="AH580" s="58"/>
      <c r="AI580" s="58"/>
      <c r="AJ580" s="58"/>
      <c r="AK580" s="58"/>
      <c r="AS580" s="58"/>
      <c r="AW580" s="58"/>
    </row>
    <row r="581" ht="15.75" customHeight="1" spans="4:49" x14ac:dyDescent="0.25"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  <c r="AB581" s="58"/>
      <c r="AC581" s="58"/>
      <c r="AD581" s="58"/>
      <c r="AE581" s="58"/>
      <c r="AF581" s="58"/>
      <c r="AG581" s="58"/>
      <c r="AH581" s="58"/>
      <c r="AI581" s="58"/>
      <c r="AJ581" s="58"/>
      <c r="AK581" s="58"/>
      <c r="AS581" s="58"/>
      <c r="AW581" s="58"/>
    </row>
    <row r="582" ht="15.75" customHeight="1" spans="4:49" x14ac:dyDescent="0.25"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  <c r="AB582" s="58"/>
      <c r="AC582" s="58"/>
      <c r="AD582" s="58"/>
      <c r="AE582" s="58"/>
      <c r="AF582" s="58"/>
      <c r="AG582" s="58"/>
      <c r="AH582" s="58"/>
      <c r="AI582" s="58"/>
      <c r="AJ582" s="58"/>
      <c r="AK582" s="58"/>
      <c r="AS582" s="58"/>
      <c r="AW582" s="58"/>
    </row>
    <row r="583" ht="15.75" customHeight="1" spans="4:49" x14ac:dyDescent="0.25"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  <c r="AB583" s="58"/>
      <c r="AC583" s="58"/>
      <c r="AD583" s="58"/>
      <c r="AE583" s="58"/>
      <c r="AF583" s="58"/>
      <c r="AG583" s="58"/>
      <c r="AH583" s="58"/>
      <c r="AI583" s="58"/>
      <c r="AJ583" s="58"/>
      <c r="AK583" s="58"/>
      <c r="AS583" s="58"/>
      <c r="AW583" s="58"/>
    </row>
    <row r="584" ht="15.75" customHeight="1" spans="4:49" x14ac:dyDescent="0.25"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  <c r="AB584" s="58"/>
      <c r="AC584" s="58"/>
      <c r="AD584" s="58"/>
      <c r="AE584" s="58"/>
      <c r="AF584" s="58"/>
      <c r="AG584" s="58"/>
      <c r="AH584" s="58"/>
      <c r="AI584" s="58"/>
      <c r="AJ584" s="58"/>
      <c r="AK584" s="58"/>
      <c r="AS584" s="58"/>
      <c r="AW584" s="58"/>
    </row>
    <row r="585" ht="15.75" customHeight="1" spans="4:49" x14ac:dyDescent="0.25"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  <c r="AB585" s="58"/>
      <c r="AC585" s="58"/>
      <c r="AD585" s="58"/>
      <c r="AE585" s="58"/>
      <c r="AF585" s="58"/>
      <c r="AG585" s="58"/>
      <c r="AH585" s="58"/>
      <c r="AI585" s="58"/>
      <c r="AJ585" s="58"/>
      <c r="AK585" s="58"/>
      <c r="AS585" s="58"/>
      <c r="AW585" s="58"/>
    </row>
    <row r="586" ht="15.75" customHeight="1" spans="4:49" x14ac:dyDescent="0.25"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  <c r="AB586" s="58"/>
      <c r="AC586" s="58"/>
      <c r="AD586" s="58"/>
      <c r="AE586" s="58"/>
      <c r="AF586" s="58"/>
      <c r="AG586" s="58"/>
      <c r="AH586" s="58"/>
      <c r="AI586" s="58"/>
      <c r="AJ586" s="58"/>
      <c r="AK586" s="58"/>
      <c r="AS586" s="58"/>
      <c r="AW586" s="58"/>
    </row>
    <row r="587" ht="15.75" customHeight="1" spans="4:49" x14ac:dyDescent="0.25"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  <c r="AB587" s="58"/>
      <c r="AC587" s="58"/>
      <c r="AD587" s="58"/>
      <c r="AE587" s="58"/>
      <c r="AF587" s="58"/>
      <c r="AG587" s="58"/>
      <c r="AH587" s="58"/>
      <c r="AI587" s="58"/>
      <c r="AJ587" s="58"/>
      <c r="AK587" s="58"/>
      <c r="AS587" s="58"/>
      <c r="AW587" s="58"/>
    </row>
    <row r="588" ht="15.75" customHeight="1" spans="4:49" x14ac:dyDescent="0.25"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  <c r="AB588" s="58"/>
      <c r="AC588" s="58"/>
      <c r="AD588" s="58"/>
      <c r="AE588" s="58"/>
      <c r="AF588" s="58"/>
      <c r="AG588" s="58"/>
      <c r="AH588" s="58"/>
      <c r="AI588" s="58"/>
      <c r="AJ588" s="58"/>
      <c r="AK588" s="58"/>
      <c r="AS588" s="58"/>
      <c r="AW588" s="58"/>
    </row>
    <row r="589" ht="15.75" customHeight="1" spans="4:49" x14ac:dyDescent="0.25"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  <c r="AB589" s="58"/>
      <c r="AC589" s="58"/>
      <c r="AD589" s="58"/>
      <c r="AE589" s="58"/>
      <c r="AF589" s="58"/>
      <c r="AG589" s="58"/>
      <c r="AH589" s="58"/>
      <c r="AI589" s="58"/>
      <c r="AJ589" s="58"/>
      <c r="AK589" s="58"/>
      <c r="AS589" s="58"/>
      <c r="AW589" s="58"/>
    </row>
    <row r="590" ht="15.75" customHeight="1" spans="4:49" x14ac:dyDescent="0.25"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  <c r="AB590" s="58"/>
      <c r="AC590" s="58"/>
      <c r="AD590" s="58"/>
      <c r="AE590" s="58"/>
      <c r="AF590" s="58"/>
      <c r="AG590" s="58"/>
      <c r="AH590" s="58"/>
      <c r="AI590" s="58"/>
      <c r="AJ590" s="58"/>
      <c r="AK590" s="58"/>
      <c r="AS590" s="58"/>
      <c r="AW590" s="58"/>
    </row>
    <row r="591" ht="15.75" customHeight="1" spans="4:49" x14ac:dyDescent="0.25"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  <c r="AB591" s="58"/>
      <c r="AC591" s="58"/>
      <c r="AD591" s="58"/>
      <c r="AE591" s="58"/>
      <c r="AF591" s="58"/>
      <c r="AG591" s="58"/>
      <c r="AH591" s="58"/>
      <c r="AI591" s="58"/>
      <c r="AJ591" s="58"/>
      <c r="AK591" s="58"/>
      <c r="AS591" s="58"/>
      <c r="AW591" s="58"/>
    </row>
    <row r="592" ht="15.75" customHeight="1" spans="4:49" x14ac:dyDescent="0.25"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  <c r="AB592" s="58"/>
      <c r="AC592" s="58"/>
      <c r="AD592" s="58"/>
      <c r="AE592" s="58"/>
      <c r="AF592" s="58"/>
      <c r="AG592" s="58"/>
      <c r="AH592" s="58"/>
      <c r="AI592" s="58"/>
      <c r="AJ592" s="58"/>
      <c r="AK592" s="58"/>
      <c r="AS592" s="58"/>
      <c r="AW592" s="58"/>
    </row>
    <row r="593" ht="15.75" customHeight="1" spans="4:49" x14ac:dyDescent="0.25"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  <c r="AB593" s="58"/>
      <c r="AC593" s="58"/>
      <c r="AD593" s="58"/>
      <c r="AE593" s="58"/>
      <c r="AF593" s="58"/>
      <c r="AG593" s="58"/>
      <c r="AH593" s="58"/>
      <c r="AI593" s="58"/>
      <c r="AJ593" s="58"/>
      <c r="AK593" s="58"/>
      <c r="AS593" s="58"/>
      <c r="AW593" s="58"/>
    </row>
    <row r="594" ht="15.75" customHeight="1" spans="4:49" x14ac:dyDescent="0.25"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  <c r="AB594" s="58"/>
      <c r="AC594" s="58"/>
      <c r="AD594" s="58"/>
      <c r="AE594" s="58"/>
      <c r="AF594" s="58"/>
      <c r="AG594" s="58"/>
      <c r="AH594" s="58"/>
      <c r="AI594" s="58"/>
      <c r="AJ594" s="58"/>
      <c r="AK594" s="58"/>
      <c r="AS594" s="58"/>
      <c r="AW594" s="58"/>
    </row>
    <row r="595" ht="15.75" customHeight="1" spans="4:49" x14ac:dyDescent="0.25"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  <c r="AB595" s="58"/>
      <c r="AC595" s="58"/>
      <c r="AD595" s="58"/>
      <c r="AE595" s="58"/>
      <c r="AF595" s="58"/>
      <c r="AG595" s="58"/>
      <c r="AH595" s="58"/>
      <c r="AI595" s="58"/>
      <c r="AJ595" s="58"/>
      <c r="AK595" s="58"/>
      <c r="AS595" s="58"/>
      <c r="AW595" s="58"/>
    </row>
    <row r="596" ht="15.75" customHeight="1" spans="4:49" x14ac:dyDescent="0.25"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  <c r="AB596" s="58"/>
      <c r="AC596" s="58"/>
      <c r="AD596" s="58"/>
      <c r="AE596" s="58"/>
      <c r="AF596" s="58"/>
      <c r="AG596" s="58"/>
      <c r="AH596" s="58"/>
      <c r="AI596" s="58"/>
      <c r="AJ596" s="58"/>
      <c r="AK596" s="58"/>
      <c r="AS596" s="58"/>
      <c r="AW596" s="58"/>
    </row>
    <row r="597" ht="15.75" customHeight="1" spans="4:49" x14ac:dyDescent="0.25"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  <c r="AB597" s="58"/>
      <c r="AC597" s="58"/>
      <c r="AD597" s="58"/>
      <c r="AE597" s="58"/>
      <c r="AF597" s="58"/>
      <c r="AG597" s="58"/>
      <c r="AH597" s="58"/>
      <c r="AI597" s="58"/>
      <c r="AJ597" s="58"/>
      <c r="AK597" s="58"/>
      <c r="AS597" s="58"/>
      <c r="AW597" s="58"/>
    </row>
    <row r="598" ht="15.75" customHeight="1" spans="4:49" x14ac:dyDescent="0.25"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  <c r="AB598" s="58"/>
      <c r="AC598" s="58"/>
      <c r="AD598" s="58"/>
      <c r="AE598" s="58"/>
      <c r="AF598" s="58"/>
      <c r="AG598" s="58"/>
      <c r="AH598" s="58"/>
      <c r="AI598" s="58"/>
      <c r="AJ598" s="58"/>
      <c r="AK598" s="58"/>
      <c r="AS598" s="58"/>
      <c r="AW598" s="58"/>
    </row>
    <row r="599" ht="15.75" customHeight="1" spans="4:49" x14ac:dyDescent="0.25"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  <c r="AB599" s="58"/>
      <c r="AC599" s="58"/>
      <c r="AD599" s="58"/>
      <c r="AE599" s="58"/>
      <c r="AF599" s="58"/>
      <c r="AG599" s="58"/>
      <c r="AH599" s="58"/>
      <c r="AI599" s="58"/>
      <c r="AJ599" s="58"/>
      <c r="AK599" s="58"/>
      <c r="AS599" s="58"/>
      <c r="AW599" s="58"/>
    </row>
    <row r="600" ht="15.75" customHeight="1" spans="4:49" x14ac:dyDescent="0.25"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  <c r="AB600" s="58"/>
      <c r="AC600" s="58"/>
      <c r="AD600" s="58"/>
      <c r="AE600" s="58"/>
      <c r="AF600" s="58"/>
      <c r="AG600" s="58"/>
      <c r="AH600" s="58"/>
      <c r="AI600" s="58"/>
      <c r="AJ600" s="58"/>
      <c r="AK600" s="58"/>
      <c r="AS600" s="58"/>
      <c r="AW600" s="58"/>
    </row>
    <row r="601" ht="15.75" customHeight="1" spans="4:49" x14ac:dyDescent="0.25"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  <c r="AB601" s="58"/>
      <c r="AC601" s="58"/>
      <c r="AD601" s="58"/>
      <c r="AE601" s="58"/>
      <c r="AF601" s="58"/>
      <c r="AG601" s="58"/>
      <c r="AH601" s="58"/>
      <c r="AI601" s="58"/>
      <c r="AJ601" s="58"/>
      <c r="AK601" s="58"/>
      <c r="AS601" s="58"/>
      <c r="AW601" s="58"/>
    </row>
    <row r="602" ht="15.75" customHeight="1" spans="4:49" x14ac:dyDescent="0.25"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  <c r="AB602" s="58"/>
      <c r="AC602" s="58"/>
      <c r="AD602" s="58"/>
      <c r="AE602" s="58"/>
      <c r="AF602" s="58"/>
      <c r="AG602" s="58"/>
      <c r="AH602" s="58"/>
      <c r="AI602" s="58"/>
      <c r="AJ602" s="58"/>
      <c r="AK602" s="58"/>
      <c r="AS602" s="58"/>
      <c r="AW602" s="58"/>
    </row>
    <row r="603" ht="15.75" customHeight="1" spans="4:49" x14ac:dyDescent="0.25"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  <c r="AB603" s="58"/>
      <c r="AC603" s="58"/>
      <c r="AD603" s="58"/>
      <c r="AE603" s="58"/>
      <c r="AF603" s="58"/>
      <c r="AG603" s="58"/>
      <c r="AH603" s="58"/>
      <c r="AI603" s="58"/>
      <c r="AJ603" s="58"/>
      <c r="AK603" s="58"/>
      <c r="AS603" s="58"/>
      <c r="AW603" s="58"/>
    </row>
    <row r="604" ht="15.75" customHeight="1" spans="4:49" x14ac:dyDescent="0.25"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  <c r="AB604" s="58"/>
      <c r="AC604" s="58"/>
      <c r="AD604" s="58"/>
      <c r="AE604" s="58"/>
      <c r="AF604" s="58"/>
      <c r="AG604" s="58"/>
      <c r="AH604" s="58"/>
      <c r="AI604" s="58"/>
      <c r="AJ604" s="58"/>
      <c r="AK604" s="58"/>
      <c r="AS604" s="58"/>
      <c r="AW604" s="58"/>
    </row>
    <row r="605" ht="15.75" customHeight="1" spans="4:49" x14ac:dyDescent="0.25"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  <c r="AB605" s="58"/>
      <c r="AC605" s="58"/>
      <c r="AD605" s="58"/>
      <c r="AE605" s="58"/>
      <c r="AF605" s="58"/>
      <c r="AG605" s="58"/>
      <c r="AH605" s="58"/>
      <c r="AI605" s="58"/>
      <c r="AJ605" s="58"/>
      <c r="AK605" s="58"/>
      <c r="AS605" s="58"/>
      <c r="AW605" s="58"/>
    </row>
    <row r="606" ht="15.75" customHeight="1" spans="4:49" x14ac:dyDescent="0.25"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  <c r="AB606" s="58"/>
      <c r="AC606" s="58"/>
      <c r="AD606" s="58"/>
      <c r="AE606" s="58"/>
      <c r="AF606" s="58"/>
      <c r="AG606" s="58"/>
      <c r="AH606" s="58"/>
      <c r="AI606" s="58"/>
      <c r="AJ606" s="58"/>
      <c r="AK606" s="58"/>
      <c r="AS606" s="58"/>
      <c r="AW606" s="58"/>
    </row>
    <row r="607" ht="15.75" customHeight="1" spans="4:49" x14ac:dyDescent="0.25"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  <c r="AB607" s="58"/>
      <c r="AC607" s="58"/>
      <c r="AD607" s="58"/>
      <c r="AE607" s="58"/>
      <c r="AF607" s="58"/>
      <c r="AG607" s="58"/>
      <c r="AH607" s="58"/>
      <c r="AI607" s="58"/>
      <c r="AJ607" s="58"/>
      <c r="AK607" s="58"/>
      <c r="AS607" s="58"/>
      <c r="AW607" s="58"/>
    </row>
    <row r="608" ht="15.75" customHeight="1" spans="4:49" x14ac:dyDescent="0.25"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  <c r="AB608" s="58"/>
      <c r="AC608" s="58"/>
      <c r="AD608" s="58"/>
      <c r="AE608" s="58"/>
      <c r="AF608" s="58"/>
      <c r="AG608" s="58"/>
      <c r="AH608" s="58"/>
      <c r="AI608" s="58"/>
      <c r="AJ608" s="58"/>
      <c r="AK608" s="58"/>
      <c r="AS608" s="58"/>
      <c r="AW608" s="58"/>
    </row>
    <row r="609" ht="15.75" customHeight="1" spans="4:49" x14ac:dyDescent="0.25"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  <c r="AB609" s="58"/>
      <c r="AC609" s="58"/>
      <c r="AD609" s="58"/>
      <c r="AE609" s="58"/>
      <c r="AF609" s="58"/>
      <c r="AG609" s="58"/>
      <c r="AH609" s="58"/>
      <c r="AI609" s="58"/>
      <c r="AJ609" s="58"/>
      <c r="AK609" s="58"/>
      <c r="AS609" s="58"/>
      <c r="AW609" s="58"/>
    </row>
    <row r="610" ht="15.75" customHeight="1" spans="4:49" x14ac:dyDescent="0.25"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  <c r="AB610" s="58"/>
      <c r="AC610" s="58"/>
      <c r="AD610" s="58"/>
      <c r="AE610" s="58"/>
      <c r="AF610" s="58"/>
      <c r="AG610" s="58"/>
      <c r="AH610" s="58"/>
      <c r="AI610" s="58"/>
      <c r="AJ610" s="58"/>
      <c r="AK610" s="58"/>
      <c r="AS610" s="58"/>
      <c r="AW610" s="58"/>
    </row>
    <row r="611" ht="15.75" customHeight="1" spans="4:49" x14ac:dyDescent="0.25"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  <c r="AB611" s="58"/>
      <c r="AC611" s="58"/>
      <c r="AD611" s="58"/>
      <c r="AE611" s="58"/>
      <c r="AF611" s="58"/>
      <c r="AG611" s="58"/>
      <c r="AH611" s="58"/>
      <c r="AI611" s="58"/>
      <c r="AJ611" s="58"/>
      <c r="AK611" s="58"/>
      <c r="AS611" s="58"/>
      <c r="AW611" s="58"/>
    </row>
    <row r="612" ht="15.75" customHeight="1" spans="4:49" x14ac:dyDescent="0.25"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  <c r="AB612" s="58"/>
      <c r="AC612" s="58"/>
      <c r="AD612" s="58"/>
      <c r="AE612" s="58"/>
      <c r="AF612" s="58"/>
      <c r="AG612" s="58"/>
      <c r="AH612" s="58"/>
      <c r="AI612" s="58"/>
      <c r="AJ612" s="58"/>
      <c r="AK612" s="58"/>
      <c r="AS612" s="58"/>
      <c r="AW612" s="58"/>
    </row>
    <row r="613" ht="15.75" customHeight="1" spans="4:49" x14ac:dyDescent="0.25"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  <c r="AB613" s="58"/>
      <c r="AC613" s="58"/>
      <c r="AD613" s="58"/>
      <c r="AE613" s="58"/>
      <c r="AF613" s="58"/>
      <c r="AG613" s="58"/>
      <c r="AH613" s="58"/>
      <c r="AI613" s="58"/>
      <c r="AJ613" s="58"/>
      <c r="AK613" s="58"/>
      <c r="AS613" s="58"/>
      <c r="AW613" s="58"/>
    </row>
    <row r="614" ht="15.75" customHeight="1" spans="4:49" x14ac:dyDescent="0.25"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  <c r="AB614" s="58"/>
      <c r="AC614" s="58"/>
      <c r="AD614" s="58"/>
      <c r="AE614" s="58"/>
      <c r="AF614" s="58"/>
      <c r="AG614" s="58"/>
      <c r="AH614" s="58"/>
      <c r="AI614" s="58"/>
      <c r="AJ614" s="58"/>
      <c r="AK614" s="58"/>
      <c r="AS614" s="58"/>
      <c r="AW614" s="58"/>
    </row>
    <row r="615" ht="15.75" customHeight="1" spans="4:49" x14ac:dyDescent="0.25"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  <c r="AB615" s="58"/>
      <c r="AC615" s="58"/>
      <c r="AD615" s="58"/>
      <c r="AE615" s="58"/>
      <c r="AF615" s="58"/>
      <c r="AG615" s="58"/>
      <c r="AH615" s="58"/>
      <c r="AI615" s="58"/>
      <c r="AJ615" s="58"/>
      <c r="AK615" s="58"/>
      <c r="AS615" s="58"/>
      <c r="AW615" s="58"/>
    </row>
    <row r="616" ht="15.75" customHeight="1" spans="4:49" x14ac:dyDescent="0.25"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  <c r="AB616" s="58"/>
      <c r="AC616" s="58"/>
      <c r="AD616" s="58"/>
      <c r="AE616" s="58"/>
      <c r="AF616" s="58"/>
      <c r="AG616" s="58"/>
      <c r="AH616" s="58"/>
      <c r="AI616" s="58"/>
      <c r="AJ616" s="58"/>
      <c r="AK616" s="58"/>
      <c r="AS616" s="58"/>
      <c r="AW616" s="58"/>
    </row>
    <row r="617" ht="15.75" customHeight="1" spans="4:49" x14ac:dyDescent="0.25"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  <c r="AB617" s="58"/>
      <c r="AC617" s="58"/>
      <c r="AD617" s="58"/>
      <c r="AE617" s="58"/>
      <c r="AF617" s="58"/>
      <c r="AG617" s="58"/>
      <c r="AH617" s="58"/>
      <c r="AI617" s="58"/>
      <c r="AJ617" s="58"/>
      <c r="AK617" s="58"/>
      <c r="AS617" s="58"/>
      <c r="AW617" s="58"/>
    </row>
    <row r="618" ht="15.75" customHeight="1" spans="4:49" x14ac:dyDescent="0.25"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  <c r="AB618" s="58"/>
      <c r="AC618" s="58"/>
      <c r="AD618" s="58"/>
      <c r="AE618" s="58"/>
      <c r="AF618" s="58"/>
      <c r="AG618" s="58"/>
      <c r="AH618" s="58"/>
      <c r="AI618" s="58"/>
      <c r="AJ618" s="58"/>
      <c r="AK618" s="58"/>
      <c r="AS618" s="58"/>
      <c r="AW618" s="58"/>
    </row>
    <row r="619" ht="15.75" customHeight="1" spans="4:49" x14ac:dyDescent="0.25"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  <c r="AB619" s="58"/>
      <c r="AC619" s="58"/>
      <c r="AD619" s="58"/>
      <c r="AE619" s="58"/>
      <c r="AF619" s="58"/>
      <c r="AG619" s="58"/>
      <c r="AH619" s="58"/>
      <c r="AI619" s="58"/>
      <c r="AJ619" s="58"/>
      <c r="AK619" s="58"/>
      <c r="AS619" s="58"/>
      <c r="AW619" s="58"/>
    </row>
    <row r="620" ht="15.75" customHeight="1" spans="4:49" x14ac:dyDescent="0.25"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  <c r="AB620" s="58"/>
      <c r="AC620" s="58"/>
      <c r="AD620" s="58"/>
      <c r="AE620" s="58"/>
      <c r="AF620" s="58"/>
      <c r="AG620" s="58"/>
      <c r="AH620" s="58"/>
      <c r="AI620" s="58"/>
      <c r="AJ620" s="58"/>
      <c r="AK620" s="58"/>
      <c r="AS620" s="58"/>
      <c r="AW620" s="58"/>
    </row>
    <row r="621" ht="15.75" customHeight="1" spans="4:49" x14ac:dyDescent="0.25"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  <c r="AB621" s="58"/>
      <c r="AC621" s="58"/>
      <c r="AD621" s="58"/>
      <c r="AE621" s="58"/>
      <c r="AF621" s="58"/>
      <c r="AG621" s="58"/>
      <c r="AH621" s="58"/>
      <c r="AI621" s="58"/>
      <c r="AJ621" s="58"/>
      <c r="AK621" s="58"/>
      <c r="AS621" s="58"/>
      <c r="AW621" s="58"/>
    </row>
    <row r="622" ht="15.75" customHeight="1" spans="4:49" x14ac:dyDescent="0.25"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  <c r="AB622" s="58"/>
      <c r="AC622" s="58"/>
      <c r="AD622" s="58"/>
      <c r="AE622" s="58"/>
      <c r="AF622" s="58"/>
      <c r="AG622" s="58"/>
      <c r="AH622" s="58"/>
      <c r="AI622" s="58"/>
      <c r="AJ622" s="58"/>
      <c r="AK622" s="58"/>
      <c r="AS622" s="58"/>
      <c r="AW622" s="58"/>
    </row>
    <row r="623" ht="15.75" customHeight="1" spans="4:49" x14ac:dyDescent="0.25"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  <c r="AB623" s="58"/>
      <c r="AC623" s="58"/>
      <c r="AD623" s="58"/>
      <c r="AE623" s="58"/>
      <c r="AF623" s="58"/>
      <c r="AG623" s="58"/>
      <c r="AH623" s="58"/>
      <c r="AI623" s="58"/>
      <c r="AJ623" s="58"/>
      <c r="AK623" s="58"/>
      <c r="AS623" s="58"/>
      <c r="AW623" s="58"/>
    </row>
    <row r="624" ht="15.75" customHeight="1" spans="4:49" x14ac:dyDescent="0.25"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  <c r="AB624" s="58"/>
      <c r="AC624" s="58"/>
      <c r="AD624" s="58"/>
      <c r="AE624" s="58"/>
      <c r="AF624" s="58"/>
      <c r="AG624" s="58"/>
      <c r="AH624" s="58"/>
      <c r="AI624" s="58"/>
      <c r="AJ624" s="58"/>
      <c r="AK624" s="58"/>
      <c r="AS624" s="58"/>
      <c r="AW624" s="58"/>
    </row>
    <row r="625" ht="15.75" customHeight="1" spans="4:49" x14ac:dyDescent="0.25"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  <c r="AB625" s="58"/>
      <c r="AC625" s="58"/>
      <c r="AD625" s="58"/>
      <c r="AE625" s="58"/>
      <c r="AF625" s="58"/>
      <c r="AG625" s="58"/>
      <c r="AH625" s="58"/>
      <c r="AI625" s="58"/>
      <c r="AJ625" s="58"/>
      <c r="AK625" s="58"/>
      <c r="AS625" s="58"/>
      <c r="AW625" s="58"/>
    </row>
    <row r="626" ht="15.75" customHeight="1" spans="4:49" x14ac:dyDescent="0.25"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  <c r="AB626" s="58"/>
      <c r="AC626" s="58"/>
      <c r="AD626" s="58"/>
      <c r="AE626" s="58"/>
      <c r="AF626" s="58"/>
      <c r="AG626" s="58"/>
      <c r="AH626" s="58"/>
      <c r="AI626" s="58"/>
      <c r="AJ626" s="58"/>
      <c r="AK626" s="58"/>
      <c r="AS626" s="58"/>
      <c r="AW626" s="58"/>
    </row>
    <row r="627" ht="15.75" customHeight="1" spans="4:49" x14ac:dyDescent="0.25"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  <c r="AB627" s="58"/>
      <c r="AC627" s="58"/>
      <c r="AD627" s="58"/>
      <c r="AE627" s="58"/>
      <c r="AF627" s="58"/>
      <c r="AG627" s="58"/>
      <c r="AH627" s="58"/>
      <c r="AI627" s="58"/>
      <c r="AJ627" s="58"/>
      <c r="AK627" s="58"/>
      <c r="AS627" s="58"/>
      <c r="AW627" s="58"/>
    </row>
    <row r="628" ht="15.75" customHeight="1" spans="4:49" x14ac:dyDescent="0.25"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  <c r="AB628" s="58"/>
      <c r="AC628" s="58"/>
      <c r="AD628" s="58"/>
      <c r="AE628" s="58"/>
      <c r="AF628" s="58"/>
      <c r="AG628" s="58"/>
      <c r="AH628" s="58"/>
      <c r="AI628" s="58"/>
      <c r="AJ628" s="58"/>
      <c r="AK628" s="58"/>
      <c r="AS628" s="58"/>
      <c r="AW628" s="58"/>
    </row>
    <row r="629" ht="15.75" customHeight="1" spans="4:49" x14ac:dyDescent="0.25"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  <c r="AB629" s="58"/>
      <c r="AC629" s="58"/>
      <c r="AD629" s="58"/>
      <c r="AE629" s="58"/>
      <c r="AF629" s="58"/>
      <c r="AG629" s="58"/>
      <c r="AH629" s="58"/>
      <c r="AI629" s="58"/>
      <c r="AJ629" s="58"/>
      <c r="AK629" s="58"/>
      <c r="AS629" s="58"/>
      <c r="AW629" s="58"/>
    </row>
    <row r="630" ht="15.75" customHeight="1" spans="4:49" x14ac:dyDescent="0.25"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  <c r="AB630" s="58"/>
      <c r="AC630" s="58"/>
      <c r="AD630" s="58"/>
      <c r="AE630" s="58"/>
      <c r="AF630" s="58"/>
      <c r="AG630" s="58"/>
      <c r="AH630" s="58"/>
      <c r="AI630" s="58"/>
      <c r="AJ630" s="58"/>
      <c r="AK630" s="58"/>
      <c r="AS630" s="58"/>
      <c r="AW630" s="58"/>
    </row>
    <row r="631" ht="15.75" customHeight="1" spans="4:49" x14ac:dyDescent="0.25"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  <c r="AB631" s="58"/>
      <c r="AC631" s="58"/>
      <c r="AD631" s="58"/>
      <c r="AE631" s="58"/>
      <c r="AF631" s="58"/>
      <c r="AG631" s="58"/>
      <c r="AH631" s="58"/>
      <c r="AI631" s="58"/>
      <c r="AJ631" s="58"/>
      <c r="AK631" s="58"/>
      <c r="AS631" s="58"/>
      <c r="AW631" s="58"/>
    </row>
    <row r="632" ht="15.75" customHeight="1" spans="4:49" x14ac:dyDescent="0.25"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  <c r="AB632" s="58"/>
      <c r="AC632" s="58"/>
      <c r="AD632" s="58"/>
      <c r="AE632" s="58"/>
      <c r="AF632" s="58"/>
      <c r="AG632" s="58"/>
      <c r="AH632" s="58"/>
      <c r="AI632" s="58"/>
      <c r="AJ632" s="58"/>
      <c r="AK632" s="58"/>
      <c r="AS632" s="58"/>
      <c r="AW632" s="58"/>
    </row>
    <row r="633" ht="15.75" customHeight="1" spans="4:49" x14ac:dyDescent="0.25"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  <c r="AB633" s="58"/>
      <c r="AC633" s="58"/>
      <c r="AD633" s="58"/>
      <c r="AE633" s="58"/>
      <c r="AF633" s="58"/>
      <c r="AG633" s="58"/>
      <c r="AH633" s="58"/>
      <c r="AI633" s="58"/>
      <c r="AJ633" s="58"/>
      <c r="AK633" s="58"/>
      <c r="AS633" s="58"/>
      <c r="AW633" s="58"/>
    </row>
    <row r="634" ht="15.75" customHeight="1" spans="4:49" x14ac:dyDescent="0.25"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  <c r="AB634" s="58"/>
      <c r="AC634" s="58"/>
      <c r="AD634" s="58"/>
      <c r="AE634" s="58"/>
      <c r="AF634" s="58"/>
      <c r="AG634" s="58"/>
      <c r="AH634" s="58"/>
      <c r="AI634" s="58"/>
      <c r="AJ634" s="58"/>
      <c r="AK634" s="58"/>
      <c r="AS634" s="58"/>
      <c r="AW634" s="58"/>
    </row>
    <row r="635" ht="15.75" customHeight="1" spans="4:49" x14ac:dyDescent="0.25"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  <c r="AB635" s="58"/>
      <c r="AC635" s="58"/>
      <c r="AD635" s="58"/>
      <c r="AE635" s="58"/>
      <c r="AF635" s="58"/>
      <c r="AG635" s="58"/>
      <c r="AH635" s="58"/>
      <c r="AI635" s="58"/>
      <c r="AJ635" s="58"/>
      <c r="AK635" s="58"/>
      <c r="AS635" s="58"/>
      <c r="AW635" s="58"/>
    </row>
    <row r="636" ht="15.75" customHeight="1" spans="4:49" x14ac:dyDescent="0.25"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  <c r="AB636" s="58"/>
      <c r="AC636" s="58"/>
      <c r="AD636" s="58"/>
      <c r="AE636" s="58"/>
      <c r="AF636" s="58"/>
      <c r="AG636" s="58"/>
      <c r="AH636" s="58"/>
      <c r="AI636" s="58"/>
      <c r="AJ636" s="58"/>
      <c r="AK636" s="58"/>
      <c r="AS636" s="58"/>
      <c r="AW636" s="58"/>
    </row>
    <row r="637" ht="15.75" customHeight="1" spans="4:49" x14ac:dyDescent="0.25"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  <c r="AB637" s="58"/>
      <c r="AC637" s="58"/>
      <c r="AD637" s="58"/>
      <c r="AE637" s="58"/>
      <c r="AF637" s="58"/>
      <c r="AG637" s="58"/>
      <c r="AH637" s="58"/>
      <c r="AI637" s="58"/>
      <c r="AJ637" s="58"/>
      <c r="AK637" s="58"/>
      <c r="AS637" s="58"/>
      <c r="AW637" s="58"/>
    </row>
    <row r="638" ht="15.75" customHeight="1" spans="4:49" x14ac:dyDescent="0.25"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  <c r="AB638" s="58"/>
      <c r="AC638" s="58"/>
      <c r="AD638" s="58"/>
      <c r="AE638" s="58"/>
      <c r="AF638" s="58"/>
      <c r="AG638" s="58"/>
      <c r="AH638" s="58"/>
      <c r="AI638" s="58"/>
      <c r="AJ638" s="58"/>
      <c r="AK638" s="58"/>
      <c r="AS638" s="58"/>
      <c r="AW638" s="58"/>
    </row>
    <row r="639" ht="15.75" customHeight="1" spans="4:49" x14ac:dyDescent="0.25"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  <c r="AB639" s="58"/>
      <c r="AC639" s="58"/>
      <c r="AD639" s="58"/>
      <c r="AE639" s="58"/>
      <c r="AF639" s="58"/>
      <c r="AG639" s="58"/>
      <c r="AH639" s="58"/>
      <c r="AI639" s="58"/>
      <c r="AJ639" s="58"/>
      <c r="AK639" s="58"/>
      <c r="AS639" s="58"/>
      <c r="AW639" s="58"/>
    </row>
    <row r="640" ht="15.75" customHeight="1" spans="4:49" x14ac:dyDescent="0.25"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  <c r="AB640" s="58"/>
      <c r="AC640" s="58"/>
      <c r="AD640" s="58"/>
      <c r="AE640" s="58"/>
      <c r="AF640" s="58"/>
      <c r="AG640" s="58"/>
      <c r="AH640" s="58"/>
      <c r="AI640" s="58"/>
      <c r="AJ640" s="58"/>
      <c r="AK640" s="58"/>
      <c r="AS640" s="58"/>
      <c r="AW640" s="58"/>
    </row>
    <row r="641" ht="15.75" customHeight="1" spans="4:49" x14ac:dyDescent="0.25"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  <c r="AB641" s="58"/>
      <c r="AC641" s="58"/>
      <c r="AD641" s="58"/>
      <c r="AE641" s="58"/>
      <c r="AF641" s="58"/>
      <c r="AG641" s="58"/>
      <c r="AH641" s="58"/>
      <c r="AI641" s="58"/>
      <c r="AJ641" s="58"/>
      <c r="AK641" s="58"/>
      <c r="AS641" s="58"/>
      <c r="AW641" s="58"/>
    </row>
    <row r="642" ht="15.75" customHeight="1" spans="4:49" x14ac:dyDescent="0.25"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  <c r="AB642" s="58"/>
      <c r="AC642" s="58"/>
      <c r="AD642" s="58"/>
      <c r="AE642" s="58"/>
      <c r="AF642" s="58"/>
      <c r="AG642" s="58"/>
      <c r="AH642" s="58"/>
      <c r="AI642" s="58"/>
      <c r="AJ642" s="58"/>
      <c r="AK642" s="58"/>
      <c r="AS642" s="58"/>
      <c r="AW642" s="58"/>
    </row>
    <row r="643" ht="15.75" customHeight="1" spans="4:49" x14ac:dyDescent="0.25"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  <c r="AB643" s="58"/>
      <c r="AC643" s="58"/>
      <c r="AD643" s="58"/>
      <c r="AE643" s="58"/>
      <c r="AF643" s="58"/>
      <c r="AG643" s="58"/>
      <c r="AH643" s="58"/>
      <c r="AI643" s="58"/>
      <c r="AJ643" s="58"/>
      <c r="AK643" s="58"/>
      <c r="AS643" s="58"/>
      <c r="AW643" s="58"/>
    </row>
    <row r="644" ht="15.75" customHeight="1" spans="4:49" x14ac:dyDescent="0.25"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  <c r="AB644" s="58"/>
      <c r="AC644" s="58"/>
      <c r="AD644" s="58"/>
      <c r="AE644" s="58"/>
      <c r="AF644" s="58"/>
      <c r="AG644" s="58"/>
      <c r="AH644" s="58"/>
      <c r="AI644" s="58"/>
      <c r="AJ644" s="58"/>
      <c r="AK644" s="58"/>
      <c r="AS644" s="58"/>
      <c r="AW644" s="58"/>
    </row>
    <row r="645" ht="15.75" customHeight="1" spans="4:49" x14ac:dyDescent="0.25"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  <c r="AB645" s="58"/>
      <c r="AC645" s="58"/>
      <c r="AD645" s="58"/>
      <c r="AE645" s="58"/>
      <c r="AF645" s="58"/>
      <c r="AG645" s="58"/>
      <c r="AH645" s="58"/>
      <c r="AI645" s="58"/>
      <c r="AJ645" s="58"/>
      <c r="AK645" s="58"/>
      <c r="AS645" s="58"/>
      <c r="AW645" s="58"/>
    </row>
    <row r="646" ht="15.75" customHeight="1" spans="4:49" x14ac:dyDescent="0.25"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  <c r="AB646" s="58"/>
      <c r="AC646" s="58"/>
      <c r="AD646" s="58"/>
      <c r="AE646" s="58"/>
      <c r="AF646" s="58"/>
      <c r="AG646" s="58"/>
      <c r="AH646" s="58"/>
      <c r="AI646" s="58"/>
      <c r="AJ646" s="58"/>
      <c r="AK646" s="58"/>
      <c r="AS646" s="58"/>
      <c r="AW646" s="58"/>
    </row>
    <row r="647" ht="15.75" customHeight="1" spans="4:49" x14ac:dyDescent="0.25"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  <c r="AB647" s="58"/>
      <c r="AC647" s="58"/>
      <c r="AD647" s="58"/>
      <c r="AE647" s="58"/>
      <c r="AF647" s="58"/>
      <c r="AG647" s="58"/>
      <c r="AH647" s="58"/>
      <c r="AI647" s="58"/>
      <c r="AJ647" s="58"/>
      <c r="AK647" s="58"/>
      <c r="AS647" s="58"/>
      <c r="AW647" s="58"/>
    </row>
    <row r="648" ht="15.75" customHeight="1" spans="4:49" x14ac:dyDescent="0.25"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  <c r="AB648" s="58"/>
      <c r="AC648" s="58"/>
      <c r="AD648" s="58"/>
      <c r="AE648" s="58"/>
      <c r="AF648" s="58"/>
      <c r="AG648" s="58"/>
      <c r="AH648" s="58"/>
      <c r="AI648" s="58"/>
      <c r="AJ648" s="58"/>
      <c r="AK648" s="58"/>
      <c r="AS648" s="58"/>
      <c r="AW648" s="58"/>
    </row>
    <row r="649" ht="15.75" customHeight="1" spans="4:49" x14ac:dyDescent="0.25"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  <c r="AB649" s="58"/>
      <c r="AC649" s="58"/>
      <c r="AD649" s="58"/>
      <c r="AE649" s="58"/>
      <c r="AF649" s="58"/>
      <c r="AG649" s="58"/>
      <c r="AH649" s="58"/>
      <c r="AI649" s="58"/>
      <c r="AJ649" s="58"/>
      <c r="AK649" s="58"/>
      <c r="AS649" s="58"/>
      <c r="AW649" s="58"/>
    </row>
    <row r="650" ht="15.75" customHeight="1" spans="4:49" x14ac:dyDescent="0.25"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  <c r="AB650" s="58"/>
      <c r="AC650" s="58"/>
      <c r="AD650" s="58"/>
      <c r="AE650" s="58"/>
      <c r="AF650" s="58"/>
      <c r="AG650" s="58"/>
      <c r="AH650" s="58"/>
      <c r="AI650" s="58"/>
      <c r="AJ650" s="58"/>
      <c r="AK650" s="58"/>
      <c r="AS650" s="58"/>
      <c r="AW650" s="58"/>
    </row>
    <row r="651" ht="15.75" customHeight="1" spans="4:49" x14ac:dyDescent="0.25"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  <c r="AB651" s="58"/>
      <c r="AC651" s="58"/>
      <c r="AD651" s="58"/>
      <c r="AE651" s="58"/>
      <c r="AF651" s="58"/>
      <c r="AG651" s="58"/>
      <c r="AH651" s="58"/>
      <c r="AI651" s="58"/>
      <c r="AJ651" s="58"/>
      <c r="AK651" s="58"/>
      <c r="AS651" s="58"/>
      <c r="AW651" s="58"/>
    </row>
    <row r="652" ht="15.75" customHeight="1" spans="4:49" x14ac:dyDescent="0.25"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  <c r="AB652" s="58"/>
      <c r="AC652" s="58"/>
      <c r="AD652" s="58"/>
      <c r="AE652" s="58"/>
      <c r="AF652" s="58"/>
      <c r="AG652" s="58"/>
      <c r="AH652" s="58"/>
      <c r="AI652" s="58"/>
      <c r="AJ652" s="58"/>
      <c r="AK652" s="58"/>
      <c r="AS652" s="58"/>
      <c r="AW652" s="58"/>
    </row>
    <row r="653" ht="15.75" customHeight="1" spans="4:49" x14ac:dyDescent="0.25"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  <c r="AB653" s="58"/>
      <c r="AC653" s="58"/>
      <c r="AD653" s="58"/>
      <c r="AE653" s="58"/>
      <c r="AF653" s="58"/>
      <c r="AG653" s="58"/>
      <c r="AH653" s="58"/>
      <c r="AI653" s="58"/>
      <c r="AJ653" s="58"/>
      <c r="AK653" s="58"/>
      <c r="AS653" s="58"/>
      <c r="AW653" s="58"/>
    </row>
    <row r="654" ht="15.75" customHeight="1" spans="4:49" x14ac:dyDescent="0.25"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  <c r="AB654" s="58"/>
      <c r="AC654" s="58"/>
      <c r="AD654" s="58"/>
      <c r="AE654" s="58"/>
      <c r="AF654" s="58"/>
      <c r="AG654" s="58"/>
      <c r="AH654" s="58"/>
      <c r="AI654" s="58"/>
      <c r="AJ654" s="58"/>
      <c r="AK654" s="58"/>
      <c r="AS654" s="58"/>
      <c r="AW654" s="58"/>
    </row>
    <row r="655" ht="15.75" customHeight="1" spans="4:49" x14ac:dyDescent="0.25"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  <c r="AB655" s="58"/>
      <c r="AC655" s="58"/>
      <c r="AD655" s="58"/>
      <c r="AE655" s="58"/>
      <c r="AF655" s="58"/>
      <c r="AG655" s="58"/>
      <c r="AH655" s="58"/>
      <c r="AI655" s="58"/>
      <c r="AJ655" s="58"/>
      <c r="AK655" s="58"/>
      <c r="AS655" s="58"/>
      <c r="AW655" s="58"/>
    </row>
    <row r="656" ht="15.75" customHeight="1" spans="4:49" x14ac:dyDescent="0.25"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  <c r="AB656" s="58"/>
      <c r="AC656" s="58"/>
      <c r="AD656" s="58"/>
      <c r="AE656" s="58"/>
      <c r="AF656" s="58"/>
      <c r="AG656" s="58"/>
      <c r="AH656" s="58"/>
      <c r="AI656" s="58"/>
      <c r="AJ656" s="58"/>
      <c r="AK656" s="58"/>
      <c r="AS656" s="58"/>
      <c r="AW656" s="58"/>
    </row>
    <row r="657" ht="15.75" customHeight="1" spans="4:49" x14ac:dyDescent="0.25"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  <c r="AB657" s="58"/>
      <c r="AC657" s="58"/>
      <c r="AD657" s="58"/>
      <c r="AE657" s="58"/>
      <c r="AF657" s="58"/>
      <c r="AG657" s="58"/>
      <c r="AH657" s="58"/>
      <c r="AI657" s="58"/>
      <c r="AJ657" s="58"/>
      <c r="AK657" s="58"/>
      <c r="AS657" s="58"/>
      <c r="AW657" s="58"/>
    </row>
    <row r="658" ht="15.75" customHeight="1" spans="4:49" x14ac:dyDescent="0.25"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  <c r="AB658" s="58"/>
      <c r="AC658" s="58"/>
      <c r="AD658" s="58"/>
      <c r="AE658" s="58"/>
      <c r="AF658" s="58"/>
      <c r="AG658" s="58"/>
      <c r="AH658" s="58"/>
      <c r="AI658" s="58"/>
      <c r="AJ658" s="58"/>
      <c r="AK658" s="58"/>
      <c r="AS658" s="58"/>
      <c r="AW658" s="58"/>
    </row>
    <row r="659" ht="15.75" customHeight="1" spans="4:49" x14ac:dyDescent="0.25"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  <c r="AB659" s="58"/>
      <c r="AC659" s="58"/>
      <c r="AD659" s="58"/>
      <c r="AE659" s="58"/>
      <c r="AF659" s="58"/>
      <c r="AG659" s="58"/>
      <c r="AH659" s="58"/>
      <c r="AI659" s="58"/>
      <c r="AJ659" s="58"/>
      <c r="AK659" s="58"/>
      <c r="AS659" s="58"/>
      <c r="AW659" s="58"/>
    </row>
    <row r="660" ht="15.75" customHeight="1" spans="4:49" x14ac:dyDescent="0.25"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  <c r="AB660" s="58"/>
      <c r="AC660" s="58"/>
      <c r="AD660" s="58"/>
      <c r="AE660" s="58"/>
      <c r="AF660" s="58"/>
      <c r="AG660" s="58"/>
      <c r="AH660" s="58"/>
      <c r="AI660" s="58"/>
      <c r="AJ660" s="58"/>
      <c r="AK660" s="58"/>
      <c r="AS660" s="58"/>
      <c r="AW660" s="58"/>
    </row>
    <row r="661" ht="15.75" customHeight="1" spans="4:49" x14ac:dyDescent="0.25"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  <c r="AB661" s="58"/>
      <c r="AC661" s="58"/>
      <c r="AD661" s="58"/>
      <c r="AE661" s="58"/>
      <c r="AF661" s="58"/>
      <c r="AG661" s="58"/>
      <c r="AH661" s="58"/>
      <c r="AI661" s="58"/>
      <c r="AJ661" s="58"/>
      <c r="AK661" s="58"/>
      <c r="AS661" s="58"/>
      <c r="AW661" s="58"/>
    </row>
    <row r="662" ht="15.75" customHeight="1" spans="4:49" x14ac:dyDescent="0.25"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  <c r="AB662" s="58"/>
      <c r="AC662" s="58"/>
      <c r="AD662" s="58"/>
      <c r="AE662" s="58"/>
      <c r="AF662" s="58"/>
      <c r="AG662" s="58"/>
      <c r="AH662" s="58"/>
      <c r="AI662" s="58"/>
      <c r="AJ662" s="58"/>
      <c r="AK662" s="58"/>
      <c r="AS662" s="58"/>
      <c r="AW662" s="58"/>
    </row>
    <row r="663" ht="15.75" customHeight="1" spans="4:49" x14ac:dyDescent="0.25"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  <c r="AB663" s="58"/>
      <c r="AC663" s="58"/>
      <c r="AD663" s="58"/>
      <c r="AE663" s="58"/>
      <c r="AF663" s="58"/>
      <c r="AG663" s="58"/>
      <c r="AH663" s="58"/>
      <c r="AI663" s="58"/>
      <c r="AJ663" s="58"/>
      <c r="AK663" s="58"/>
      <c r="AS663" s="58"/>
      <c r="AW663" s="58"/>
    </row>
    <row r="664" ht="15.75" customHeight="1" spans="4:49" x14ac:dyDescent="0.25"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  <c r="AB664" s="58"/>
      <c r="AC664" s="58"/>
      <c r="AD664" s="58"/>
      <c r="AE664" s="58"/>
      <c r="AF664" s="58"/>
      <c r="AG664" s="58"/>
      <c r="AH664" s="58"/>
      <c r="AI664" s="58"/>
      <c r="AJ664" s="58"/>
      <c r="AK664" s="58"/>
      <c r="AS664" s="58"/>
      <c r="AW664" s="58"/>
    </row>
    <row r="665" ht="15.75" customHeight="1" spans="4:49" x14ac:dyDescent="0.25"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  <c r="AB665" s="58"/>
      <c r="AC665" s="58"/>
      <c r="AD665" s="58"/>
      <c r="AE665" s="58"/>
      <c r="AF665" s="58"/>
      <c r="AG665" s="58"/>
      <c r="AH665" s="58"/>
      <c r="AI665" s="58"/>
      <c r="AJ665" s="58"/>
      <c r="AK665" s="58"/>
      <c r="AS665" s="58"/>
      <c r="AW665" s="58"/>
    </row>
    <row r="666" ht="15.75" customHeight="1" spans="4:49" x14ac:dyDescent="0.25"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  <c r="AB666" s="58"/>
      <c r="AC666" s="58"/>
      <c r="AD666" s="58"/>
      <c r="AE666" s="58"/>
      <c r="AF666" s="58"/>
      <c r="AG666" s="58"/>
      <c r="AH666" s="58"/>
      <c r="AI666" s="58"/>
      <c r="AJ666" s="58"/>
      <c r="AK666" s="58"/>
      <c r="AS666" s="58"/>
      <c r="AW666" s="58"/>
    </row>
    <row r="667" ht="15.75" customHeight="1" spans="4:49" x14ac:dyDescent="0.25"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  <c r="AB667" s="58"/>
      <c r="AC667" s="58"/>
      <c r="AD667" s="58"/>
      <c r="AE667" s="58"/>
      <c r="AF667" s="58"/>
      <c r="AG667" s="58"/>
      <c r="AH667" s="58"/>
      <c r="AI667" s="58"/>
      <c r="AJ667" s="58"/>
      <c r="AK667" s="58"/>
      <c r="AS667" s="58"/>
      <c r="AW667" s="58"/>
    </row>
    <row r="668" ht="15.75" customHeight="1" spans="4:49" x14ac:dyDescent="0.25"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  <c r="AB668" s="58"/>
      <c r="AC668" s="58"/>
      <c r="AD668" s="58"/>
      <c r="AE668" s="58"/>
      <c r="AF668" s="58"/>
      <c r="AG668" s="58"/>
      <c r="AH668" s="58"/>
      <c r="AI668" s="58"/>
      <c r="AJ668" s="58"/>
      <c r="AK668" s="58"/>
      <c r="AS668" s="58"/>
      <c r="AW668" s="58"/>
    </row>
    <row r="669" ht="15.75" customHeight="1" spans="4:49" x14ac:dyDescent="0.25"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  <c r="AB669" s="58"/>
      <c r="AC669" s="58"/>
      <c r="AD669" s="58"/>
      <c r="AE669" s="58"/>
      <c r="AF669" s="58"/>
      <c r="AG669" s="58"/>
      <c r="AH669" s="58"/>
      <c r="AI669" s="58"/>
      <c r="AJ669" s="58"/>
      <c r="AK669" s="58"/>
      <c r="AS669" s="58"/>
      <c r="AW669" s="58"/>
    </row>
    <row r="670" ht="15.75" customHeight="1" spans="4:49" x14ac:dyDescent="0.25"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  <c r="AB670" s="58"/>
      <c r="AC670" s="58"/>
      <c r="AD670" s="58"/>
      <c r="AE670" s="58"/>
      <c r="AF670" s="58"/>
      <c r="AG670" s="58"/>
      <c r="AH670" s="58"/>
      <c r="AI670" s="58"/>
      <c r="AJ670" s="58"/>
      <c r="AK670" s="58"/>
      <c r="AS670" s="58"/>
      <c r="AW670" s="58"/>
    </row>
    <row r="671" ht="15.75" customHeight="1" spans="4:49" x14ac:dyDescent="0.25"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  <c r="AB671" s="58"/>
      <c r="AC671" s="58"/>
      <c r="AD671" s="58"/>
      <c r="AE671" s="58"/>
      <c r="AF671" s="58"/>
      <c r="AG671" s="58"/>
      <c r="AH671" s="58"/>
      <c r="AI671" s="58"/>
      <c r="AJ671" s="58"/>
      <c r="AK671" s="58"/>
      <c r="AS671" s="58"/>
      <c r="AW671" s="58"/>
    </row>
    <row r="672" ht="15.75" customHeight="1" spans="4:49" x14ac:dyDescent="0.25"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  <c r="AB672" s="58"/>
      <c r="AC672" s="58"/>
      <c r="AD672" s="58"/>
      <c r="AE672" s="58"/>
      <c r="AF672" s="58"/>
      <c r="AG672" s="58"/>
      <c r="AH672" s="58"/>
      <c r="AI672" s="58"/>
      <c r="AJ672" s="58"/>
      <c r="AK672" s="58"/>
      <c r="AS672" s="58"/>
      <c r="AW672" s="58"/>
    </row>
    <row r="673" ht="15.75" customHeight="1" spans="4:49" x14ac:dyDescent="0.25"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  <c r="AB673" s="58"/>
      <c r="AC673" s="58"/>
      <c r="AD673" s="58"/>
      <c r="AE673" s="58"/>
      <c r="AF673" s="58"/>
      <c r="AG673" s="58"/>
      <c r="AH673" s="58"/>
      <c r="AI673" s="58"/>
      <c r="AJ673" s="58"/>
      <c r="AK673" s="58"/>
      <c r="AS673" s="58"/>
      <c r="AW673" s="58"/>
    </row>
    <row r="674" ht="15.75" customHeight="1" spans="4:49" x14ac:dyDescent="0.25"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  <c r="AB674" s="58"/>
      <c r="AC674" s="58"/>
      <c r="AD674" s="58"/>
      <c r="AE674" s="58"/>
      <c r="AF674" s="58"/>
      <c r="AG674" s="58"/>
      <c r="AH674" s="58"/>
      <c r="AI674" s="58"/>
      <c r="AJ674" s="58"/>
      <c r="AK674" s="58"/>
      <c r="AS674" s="58"/>
      <c r="AW674" s="58"/>
    </row>
    <row r="675" ht="15.75" customHeight="1" spans="4:49" x14ac:dyDescent="0.25"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  <c r="AA675" s="58"/>
      <c r="AB675" s="58"/>
      <c r="AC675" s="58"/>
      <c r="AD675" s="58"/>
      <c r="AE675" s="58"/>
      <c r="AF675" s="58"/>
      <c r="AG675" s="58"/>
      <c r="AH675" s="58"/>
      <c r="AI675" s="58"/>
      <c r="AJ675" s="58"/>
      <c r="AK675" s="58"/>
      <c r="AS675" s="58"/>
      <c r="AW675" s="58"/>
    </row>
    <row r="676" ht="15.75" customHeight="1" spans="4:49" x14ac:dyDescent="0.25"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  <c r="AA676" s="58"/>
      <c r="AB676" s="58"/>
      <c r="AC676" s="58"/>
      <c r="AD676" s="58"/>
      <c r="AE676" s="58"/>
      <c r="AF676" s="58"/>
      <c r="AG676" s="58"/>
      <c r="AH676" s="58"/>
      <c r="AI676" s="58"/>
      <c r="AJ676" s="58"/>
      <c r="AK676" s="58"/>
      <c r="AS676" s="58"/>
      <c r="AW676" s="58"/>
    </row>
    <row r="677" ht="15.75" customHeight="1" spans="4:49" x14ac:dyDescent="0.25"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  <c r="AB677" s="58"/>
      <c r="AC677" s="58"/>
      <c r="AD677" s="58"/>
      <c r="AE677" s="58"/>
      <c r="AF677" s="58"/>
      <c r="AG677" s="58"/>
      <c r="AH677" s="58"/>
      <c r="AI677" s="58"/>
      <c r="AJ677" s="58"/>
      <c r="AK677" s="58"/>
      <c r="AS677" s="58"/>
      <c r="AW677" s="58"/>
    </row>
    <row r="678" ht="15.75" customHeight="1" spans="4:49" x14ac:dyDescent="0.25"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  <c r="AB678" s="58"/>
      <c r="AC678" s="58"/>
      <c r="AD678" s="58"/>
      <c r="AE678" s="58"/>
      <c r="AF678" s="58"/>
      <c r="AG678" s="58"/>
      <c r="AH678" s="58"/>
      <c r="AI678" s="58"/>
      <c r="AJ678" s="58"/>
      <c r="AK678" s="58"/>
      <c r="AS678" s="58"/>
      <c r="AW678" s="58"/>
    </row>
    <row r="679" ht="15.75" customHeight="1" spans="4:49" x14ac:dyDescent="0.25"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  <c r="AA679" s="58"/>
      <c r="AB679" s="58"/>
      <c r="AC679" s="58"/>
      <c r="AD679" s="58"/>
      <c r="AE679" s="58"/>
      <c r="AF679" s="58"/>
      <c r="AG679" s="58"/>
      <c r="AH679" s="58"/>
      <c r="AI679" s="58"/>
      <c r="AJ679" s="58"/>
      <c r="AK679" s="58"/>
      <c r="AS679" s="58"/>
      <c r="AW679" s="58"/>
    </row>
    <row r="680" ht="15.75" customHeight="1" spans="4:49" x14ac:dyDescent="0.25"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  <c r="AB680" s="58"/>
      <c r="AC680" s="58"/>
      <c r="AD680" s="58"/>
      <c r="AE680" s="58"/>
      <c r="AF680" s="58"/>
      <c r="AG680" s="58"/>
      <c r="AH680" s="58"/>
      <c r="AI680" s="58"/>
      <c r="AJ680" s="58"/>
      <c r="AK680" s="58"/>
      <c r="AS680" s="58"/>
      <c r="AW680" s="58"/>
    </row>
    <row r="681" ht="15.75" customHeight="1" spans="4:49" x14ac:dyDescent="0.25"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  <c r="AA681" s="58"/>
      <c r="AB681" s="58"/>
      <c r="AC681" s="58"/>
      <c r="AD681" s="58"/>
      <c r="AE681" s="58"/>
      <c r="AF681" s="58"/>
      <c r="AG681" s="58"/>
      <c r="AH681" s="58"/>
      <c r="AI681" s="58"/>
      <c r="AJ681" s="58"/>
      <c r="AK681" s="58"/>
      <c r="AS681" s="58"/>
      <c r="AW681" s="58"/>
    </row>
    <row r="682" ht="15.75" customHeight="1" spans="4:49" x14ac:dyDescent="0.25"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  <c r="AA682" s="58"/>
      <c r="AB682" s="58"/>
      <c r="AC682" s="58"/>
      <c r="AD682" s="58"/>
      <c r="AE682" s="58"/>
      <c r="AF682" s="58"/>
      <c r="AG682" s="58"/>
      <c r="AH682" s="58"/>
      <c r="AI682" s="58"/>
      <c r="AJ682" s="58"/>
      <c r="AK682" s="58"/>
      <c r="AS682" s="58"/>
      <c r="AW682" s="58"/>
    </row>
    <row r="683" ht="15.75" customHeight="1" spans="4:49" x14ac:dyDescent="0.25"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  <c r="AA683" s="58"/>
      <c r="AB683" s="58"/>
      <c r="AC683" s="58"/>
      <c r="AD683" s="58"/>
      <c r="AE683" s="58"/>
      <c r="AF683" s="58"/>
      <c r="AG683" s="58"/>
      <c r="AH683" s="58"/>
      <c r="AI683" s="58"/>
      <c r="AJ683" s="58"/>
      <c r="AK683" s="58"/>
      <c r="AS683" s="58"/>
      <c r="AW683" s="58"/>
    </row>
    <row r="684" ht="15.75" customHeight="1" spans="4:49" x14ac:dyDescent="0.25"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  <c r="AB684" s="58"/>
      <c r="AC684" s="58"/>
      <c r="AD684" s="58"/>
      <c r="AE684" s="58"/>
      <c r="AF684" s="58"/>
      <c r="AG684" s="58"/>
      <c r="AH684" s="58"/>
      <c r="AI684" s="58"/>
      <c r="AJ684" s="58"/>
      <c r="AK684" s="58"/>
      <c r="AS684" s="58"/>
      <c r="AW684" s="58"/>
    </row>
    <row r="685" ht="15.75" customHeight="1" spans="4:49" x14ac:dyDescent="0.25"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  <c r="AA685" s="58"/>
      <c r="AB685" s="58"/>
      <c r="AC685" s="58"/>
      <c r="AD685" s="58"/>
      <c r="AE685" s="58"/>
      <c r="AF685" s="58"/>
      <c r="AG685" s="58"/>
      <c r="AH685" s="58"/>
      <c r="AI685" s="58"/>
      <c r="AJ685" s="58"/>
      <c r="AK685" s="58"/>
      <c r="AS685" s="58"/>
      <c r="AW685" s="58"/>
    </row>
    <row r="686" ht="15.75" customHeight="1" spans="4:49" x14ac:dyDescent="0.25"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  <c r="AA686" s="58"/>
      <c r="AB686" s="58"/>
      <c r="AC686" s="58"/>
      <c r="AD686" s="58"/>
      <c r="AE686" s="58"/>
      <c r="AF686" s="58"/>
      <c r="AG686" s="58"/>
      <c r="AH686" s="58"/>
      <c r="AI686" s="58"/>
      <c r="AJ686" s="58"/>
      <c r="AK686" s="58"/>
      <c r="AS686" s="58"/>
      <c r="AW686" s="58"/>
    </row>
    <row r="687" ht="15.75" customHeight="1" spans="4:49" x14ac:dyDescent="0.25"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  <c r="AA687" s="58"/>
      <c r="AB687" s="58"/>
      <c r="AC687" s="58"/>
      <c r="AD687" s="58"/>
      <c r="AE687" s="58"/>
      <c r="AF687" s="58"/>
      <c r="AG687" s="58"/>
      <c r="AH687" s="58"/>
      <c r="AI687" s="58"/>
      <c r="AJ687" s="58"/>
      <c r="AK687" s="58"/>
      <c r="AS687" s="58"/>
      <c r="AW687" s="58"/>
    </row>
    <row r="688" ht="15.75" customHeight="1" spans="4:49" x14ac:dyDescent="0.25"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  <c r="AA688" s="58"/>
      <c r="AB688" s="58"/>
      <c r="AC688" s="58"/>
      <c r="AD688" s="58"/>
      <c r="AE688" s="58"/>
      <c r="AF688" s="58"/>
      <c r="AG688" s="58"/>
      <c r="AH688" s="58"/>
      <c r="AI688" s="58"/>
      <c r="AJ688" s="58"/>
      <c r="AK688" s="58"/>
      <c r="AS688" s="58"/>
      <c r="AW688" s="58"/>
    </row>
    <row r="689" ht="15.75" customHeight="1" spans="4:49" x14ac:dyDescent="0.25"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  <c r="AA689" s="58"/>
      <c r="AB689" s="58"/>
      <c r="AC689" s="58"/>
      <c r="AD689" s="58"/>
      <c r="AE689" s="58"/>
      <c r="AF689" s="58"/>
      <c r="AG689" s="58"/>
      <c r="AH689" s="58"/>
      <c r="AI689" s="58"/>
      <c r="AJ689" s="58"/>
      <c r="AK689" s="58"/>
      <c r="AS689" s="58"/>
      <c r="AW689" s="58"/>
    </row>
    <row r="690" ht="15.75" customHeight="1" spans="4:49" x14ac:dyDescent="0.25"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  <c r="AB690" s="58"/>
      <c r="AC690" s="58"/>
      <c r="AD690" s="58"/>
      <c r="AE690" s="58"/>
      <c r="AF690" s="58"/>
      <c r="AG690" s="58"/>
      <c r="AH690" s="58"/>
      <c r="AI690" s="58"/>
      <c r="AJ690" s="58"/>
      <c r="AK690" s="58"/>
      <c r="AS690" s="58"/>
      <c r="AW690" s="58"/>
    </row>
    <row r="691" ht="15.75" customHeight="1" spans="4:49" x14ac:dyDescent="0.25"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  <c r="AB691" s="58"/>
      <c r="AC691" s="58"/>
      <c r="AD691" s="58"/>
      <c r="AE691" s="58"/>
      <c r="AF691" s="58"/>
      <c r="AG691" s="58"/>
      <c r="AH691" s="58"/>
      <c r="AI691" s="58"/>
      <c r="AJ691" s="58"/>
      <c r="AK691" s="58"/>
      <c r="AS691" s="58"/>
      <c r="AW691" s="58"/>
    </row>
    <row r="692" ht="15.75" customHeight="1" spans="4:49" x14ac:dyDescent="0.25"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  <c r="AA692" s="58"/>
      <c r="AB692" s="58"/>
      <c r="AC692" s="58"/>
      <c r="AD692" s="58"/>
      <c r="AE692" s="58"/>
      <c r="AF692" s="58"/>
      <c r="AG692" s="58"/>
      <c r="AH692" s="58"/>
      <c r="AI692" s="58"/>
      <c r="AJ692" s="58"/>
      <c r="AK692" s="58"/>
      <c r="AS692" s="58"/>
      <c r="AW692" s="58"/>
    </row>
    <row r="693" ht="15.75" customHeight="1" spans="4:49" x14ac:dyDescent="0.25"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  <c r="AA693" s="58"/>
      <c r="AB693" s="58"/>
      <c r="AC693" s="58"/>
      <c r="AD693" s="58"/>
      <c r="AE693" s="58"/>
      <c r="AF693" s="58"/>
      <c r="AG693" s="58"/>
      <c r="AH693" s="58"/>
      <c r="AI693" s="58"/>
      <c r="AJ693" s="58"/>
      <c r="AK693" s="58"/>
      <c r="AS693" s="58"/>
      <c r="AW693" s="58"/>
    </row>
    <row r="694" ht="15.75" customHeight="1" spans="4:49" x14ac:dyDescent="0.25"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  <c r="AB694" s="58"/>
      <c r="AC694" s="58"/>
      <c r="AD694" s="58"/>
      <c r="AE694" s="58"/>
      <c r="AF694" s="58"/>
      <c r="AG694" s="58"/>
      <c r="AH694" s="58"/>
      <c r="AI694" s="58"/>
      <c r="AJ694" s="58"/>
      <c r="AK694" s="58"/>
      <c r="AS694" s="58"/>
      <c r="AW694" s="58"/>
    </row>
    <row r="695" ht="15.75" customHeight="1" spans="4:49" x14ac:dyDescent="0.25"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  <c r="AA695" s="58"/>
      <c r="AB695" s="58"/>
      <c r="AC695" s="58"/>
      <c r="AD695" s="58"/>
      <c r="AE695" s="58"/>
      <c r="AF695" s="58"/>
      <c r="AG695" s="58"/>
      <c r="AH695" s="58"/>
      <c r="AI695" s="58"/>
      <c r="AJ695" s="58"/>
      <c r="AK695" s="58"/>
      <c r="AS695" s="58"/>
      <c r="AW695" s="58"/>
    </row>
    <row r="696" ht="15.75" customHeight="1" spans="4:49" x14ac:dyDescent="0.25"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  <c r="AA696" s="58"/>
      <c r="AB696" s="58"/>
      <c r="AC696" s="58"/>
      <c r="AD696" s="58"/>
      <c r="AE696" s="58"/>
      <c r="AF696" s="58"/>
      <c r="AG696" s="58"/>
      <c r="AH696" s="58"/>
      <c r="AI696" s="58"/>
      <c r="AJ696" s="58"/>
      <c r="AK696" s="58"/>
      <c r="AS696" s="58"/>
      <c r="AW696" s="58"/>
    </row>
    <row r="697" ht="15.75" customHeight="1" spans="4:49" x14ac:dyDescent="0.25"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  <c r="AA697" s="58"/>
      <c r="AB697" s="58"/>
      <c r="AC697" s="58"/>
      <c r="AD697" s="58"/>
      <c r="AE697" s="58"/>
      <c r="AF697" s="58"/>
      <c r="AG697" s="58"/>
      <c r="AH697" s="58"/>
      <c r="AI697" s="58"/>
      <c r="AJ697" s="58"/>
      <c r="AK697" s="58"/>
      <c r="AS697" s="58"/>
      <c r="AW697" s="58"/>
    </row>
    <row r="698" ht="15.75" customHeight="1" spans="4:49" x14ac:dyDescent="0.25"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  <c r="AA698" s="58"/>
      <c r="AB698" s="58"/>
      <c r="AC698" s="58"/>
      <c r="AD698" s="58"/>
      <c r="AE698" s="58"/>
      <c r="AF698" s="58"/>
      <c r="AG698" s="58"/>
      <c r="AH698" s="58"/>
      <c r="AI698" s="58"/>
      <c r="AJ698" s="58"/>
      <c r="AK698" s="58"/>
      <c r="AS698" s="58"/>
      <c r="AW698" s="58"/>
    </row>
    <row r="699" ht="15.75" customHeight="1" spans="4:49" x14ac:dyDescent="0.25"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  <c r="AB699" s="58"/>
      <c r="AC699" s="58"/>
      <c r="AD699" s="58"/>
      <c r="AE699" s="58"/>
      <c r="AF699" s="58"/>
      <c r="AG699" s="58"/>
      <c r="AH699" s="58"/>
      <c r="AI699" s="58"/>
      <c r="AJ699" s="58"/>
      <c r="AK699" s="58"/>
      <c r="AS699" s="58"/>
      <c r="AW699" s="58"/>
    </row>
    <row r="700" ht="15.75" customHeight="1" spans="4:49" x14ac:dyDescent="0.25"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  <c r="AB700" s="58"/>
      <c r="AC700" s="58"/>
      <c r="AD700" s="58"/>
      <c r="AE700" s="58"/>
      <c r="AF700" s="58"/>
      <c r="AG700" s="58"/>
      <c r="AH700" s="58"/>
      <c r="AI700" s="58"/>
      <c r="AJ700" s="58"/>
      <c r="AK700" s="58"/>
      <c r="AS700" s="58"/>
      <c r="AW700" s="58"/>
    </row>
    <row r="701" ht="15.75" customHeight="1" spans="4:49" x14ac:dyDescent="0.25"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  <c r="AB701" s="58"/>
      <c r="AC701" s="58"/>
      <c r="AD701" s="58"/>
      <c r="AE701" s="58"/>
      <c r="AF701" s="58"/>
      <c r="AG701" s="58"/>
      <c r="AH701" s="58"/>
      <c r="AI701" s="58"/>
      <c r="AJ701" s="58"/>
      <c r="AK701" s="58"/>
      <c r="AS701" s="58"/>
      <c r="AW701" s="58"/>
    </row>
    <row r="702" ht="15.75" customHeight="1" spans="4:49" x14ac:dyDescent="0.25"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  <c r="AA702" s="58"/>
      <c r="AB702" s="58"/>
      <c r="AC702" s="58"/>
      <c r="AD702" s="58"/>
      <c r="AE702" s="58"/>
      <c r="AF702" s="58"/>
      <c r="AG702" s="58"/>
      <c r="AH702" s="58"/>
      <c r="AI702" s="58"/>
      <c r="AJ702" s="58"/>
      <c r="AK702" s="58"/>
      <c r="AS702" s="58"/>
      <c r="AW702" s="58"/>
    </row>
    <row r="703" ht="15.75" customHeight="1" spans="4:49" x14ac:dyDescent="0.25"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  <c r="AB703" s="58"/>
      <c r="AC703" s="58"/>
      <c r="AD703" s="58"/>
      <c r="AE703" s="58"/>
      <c r="AF703" s="58"/>
      <c r="AG703" s="58"/>
      <c r="AH703" s="58"/>
      <c r="AI703" s="58"/>
      <c r="AJ703" s="58"/>
      <c r="AK703" s="58"/>
      <c r="AS703" s="58"/>
      <c r="AW703" s="58"/>
    </row>
    <row r="704" ht="15.75" customHeight="1" spans="4:49" x14ac:dyDescent="0.25"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  <c r="AB704" s="58"/>
      <c r="AC704" s="58"/>
      <c r="AD704" s="58"/>
      <c r="AE704" s="58"/>
      <c r="AF704" s="58"/>
      <c r="AG704" s="58"/>
      <c r="AH704" s="58"/>
      <c r="AI704" s="58"/>
      <c r="AJ704" s="58"/>
      <c r="AK704" s="58"/>
      <c r="AS704" s="58"/>
      <c r="AW704" s="58"/>
    </row>
    <row r="705" ht="15.75" customHeight="1" spans="4:49" x14ac:dyDescent="0.25"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  <c r="AA705" s="58"/>
      <c r="AB705" s="58"/>
      <c r="AC705" s="58"/>
      <c r="AD705" s="58"/>
      <c r="AE705" s="58"/>
      <c r="AF705" s="58"/>
      <c r="AG705" s="58"/>
      <c r="AH705" s="58"/>
      <c r="AI705" s="58"/>
      <c r="AJ705" s="58"/>
      <c r="AK705" s="58"/>
      <c r="AS705" s="58"/>
      <c r="AW705" s="58"/>
    </row>
    <row r="706" ht="15.75" customHeight="1" spans="4:49" x14ac:dyDescent="0.25"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  <c r="AB706" s="58"/>
      <c r="AC706" s="58"/>
      <c r="AD706" s="58"/>
      <c r="AE706" s="58"/>
      <c r="AF706" s="58"/>
      <c r="AG706" s="58"/>
      <c r="AH706" s="58"/>
      <c r="AI706" s="58"/>
      <c r="AJ706" s="58"/>
      <c r="AK706" s="58"/>
      <c r="AS706" s="58"/>
      <c r="AW706" s="58"/>
    </row>
    <row r="707" ht="15.75" customHeight="1" spans="4:49" x14ac:dyDescent="0.25"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  <c r="AA707" s="58"/>
      <c r="AB707" s="58"/>
      <c r="AC707" s="58"/>
      <c r="AD707" s="58"/>
      <c r="AE707" s="58"/>
      <c r="AF707" s="58"/>
      <c r="AG707" s="58"/>
      <c r="AH707" s="58"/>
      <c r="AI707" s="58"/>
      <c r="AJ707" s="58"/>
      <c r="AK707" s="58"/>
      <c r="AS707" s="58"/>
      <c r="AW707" s="58"/>
    </row>
    <row r="708" ht="15.75" customHeight="1" spans="4:49" x14ac:dyDescent="0.25"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  <c r="AB708" s="58"/>
      <c r="AC708" s="58"/>
      <c r="AD708" s="58"/>
      <c r="AE708" s="58"/>
      <c r="AF708" s="58"/>
      <c r="AG708" s="58"/>
      <c r="AH708" s="58"/>
      <c r="AI708" s="58"/>
      <c r="AJ708" s="58"/>
      <c r="AK708" s="58"/>
      <c r="AS708" s="58"/>
      <c r="AW708" s="58"/>
    </row>
    <row r="709" ht="15.75" customHeight="1" spans="4:49" x14ac:dyDescent="0.25"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  <c r="AB709" s="58"/>
      <c r="AC709" s="58"/>
      <c r="AD709" s="58"/>
      <c r="AE709" s="58"/>
      <c r="AF709" s="58"/>
      <c r="AG709" s="58"/>
      <c r="AH709" s="58"/>
      <c r="AI709" s="58"/>
      <c r="AJ709" s="58"/>
      <c r="AK709" s="58"/>
      <c r="AS709" s="58"/>
      <c r="AW709" s="58"/>
    </row>
    <row r="710" ht="15.75" customHeight="1" spans="4:49" x14ac:dyDescent="0.25"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  <c r="AB710" s="58"/>
      <c r="AC710" s="58"/>
      <c r="AD710" s="58"/>
      <c r="AE710" s="58"/>
      <c r="AF710" s="58"/>
      <c r="AG710" s="58"/>
      <c r="AH710" s="58"/>
      <c r="AI710" s="58"/>
      <c r="AJ710" s="58"/>
      <c r="AK710" s="58"/>
      <c r="AS710" s="58"/>
      <c r="AW710" s="58"/>
    </row>
    <row r="711" ht="15.75" customHeight="1" spans="4:49" x14ac:dyDescent="0.25"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  <c r="AB711" s="58"/>
      <c r="AC711" s="58"/>
      <c r="AD711" s="58"/>
      <c r="AE711" s="58"/>
      <c r="AF711" s="58"/>
      <c r="AG711" s="58"/>
      <c r="AH711" s="58"/>
      <c r="AI711" s="58"/>
      <c r="AJ711" s="58"/>
      <c r="AK711" s="58"/>
      <c r="AS711" s="58"/>
      <c r="AW711" s="58"/>
    </row>
    <row r="712" ht="15.75" customHeight="1" spans="4:49" x14ac:dyDescent="0.25"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  <c r="AB712" s="58"/>
      <c r="AC712" s="58"/>
      <c r="AD712" s="58"/>
      <c r="AE712" s="58"/>
      <c r="AF712" s="58"/>
      <c r="AG712" s="58"/>
      <c r="AH712" s="58"/>
      <c r="AI712" s="58"/>
      <c r="AJ712" s="58"/>
      <c r="AK712" s="58"/>
      <c r="AS712" s="58"/>
      <c r="AW712" s="58"/>
    </row>
    <row r="713" ht="15.75" customHeight="1" spans="4:49" x14ac:dyDescent="0.25"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  <c r="AB713" s="58"/>
      <c r="AC713" s="58"/>
      <c r="AD713" s="58"/>
      <c r="AE713" s="58"/>
      <c r="AF713" s="58"/>
      <c r="AG713" s="58"/>
      <c r="AH713" s="58"/>
      <c r="AI713" s="58"/>
      <c r="AJ713" s="58"/>
      <c r="AK713" s="58"/>
      <c r="AS713" s="58"/>
      <c r="AW713" s="58"/>
    </row>
    <row r="714" ht="15.75" customHeight="1" spans="4:49" x14ac:dyDescent="0.25"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  <c r="AB714" s="58"/>
      <c r="AC714" s="58"/>
      <c r="AD714" s="58"/>
      <c r="AE714" s="58"/>
      <c r="AF714" s="58"/>
      <c r="AG714" s="58"/>
      <c r="AH714" s="58"/>
      <c r="AI714" s="58"/>
      <c r="AJ714" s="58"/>
      <c r="AK714" s="58"/>
      <c r="AS714" s="58"/>
      <c r="AW714" s="58"/>
    </row>
    <row r="715" ht="15.75" customHeight="1" spans="4:49" x14ac:dyDescent="0.25"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  <c r="AB715" s="58"/>
      <c r="AC715" s="58"/>
      <c r="AD715" s="58"/>
      <c r="AE715" s="58"/>
      <c r="AF715" s="58"/>
      <c r="AG715" s="58"/>
      <c r="AH715" s="58"/>
      <c r="AI715" s="58"/>
      <c r="AJ715" s="58"/>
      <c r="AK715" s="58"/>
      <c r="AS715" s="58"/>
      <c r="AW715" s="58"/>
    </row>
    <row r="716" ht="15.75" customHeight="1" spans="4:49" x14ac:dyDescent="0.25"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  <c r="AA716" s="58"/>
      <c r="AB716" s="58"/>
      <c r="AC716" s="58"/>
      <c r="AD716" s="58"/>
      <c r="AE716" s="58"/>
      <c r="AF716" s="58"/>
      <c r="AG716" s="58"/>
      <c r="AH716" s="58"/>
      <c r="AI716" s="58"/>
      <c r="AJ716" s="58"/>
      <c r="AK716" s="58"/>
      <c r="AS716" s="58"/>
      <c r="AW716" s="58"/>
    </row>
    <row r="717" ht="15.75" customHeight="1" spans="4:49" x14ac:dyDescent="0.25"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  <c r="AA717" s="58"/>
      <c r="AB717" s="58"/>
      <c r="AC717" s="58"/>
      <c r="AD717" s="58"/>
      <c r="AE717" s="58"/>
      <c r="AF717" s="58"/>
      <c r="AG717" s="58"/>
      <c r="AH717" s="58"/>
      <c r="AI717" s="58"/>
      <c r="AJ717" s="58"/>
      <c r="AK717" s="58"/>
      <c r="AS717" s="58"/>
      <c r="AW717" s="58"/>
    </row>
    <row r="718" ht="15.75" customHeight="1" spans="4:49" x14ac:dyDescent="0.25"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  <c r="AA718" s="58"/>
      <c r="AB718" s="58"/>
      <c r="AC718" s="58"/>
      <c r="AD718" s="58"/>
      <c r="AE718" s="58"/>
      <c r="AF718" s="58"/>
      <c r="AG718" s="58"/>
      <c r="AH718" s="58"/>
      <c r="AI718" s="58"/>
      <c r="AJ718" s="58"/>
      <c r="AK718" s="58"/>
      <c r="AS718" s="58"/>
      <c r="AW718" s="58"/>
    </row>
    <row r="719" ht="15.75" customHeight="1" spans="4:49" x14ac:dyDescent="0.25"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  <c r="AA719" s="58"/>
      <c r="AB719" s="58"/>
      <c r="AC719" s="58"/>
      <c r="AD719" s="58"/>
      <c r="AE719" s="58"/>
      <c r="AF719" s="58"/>
      <c r="AG719" s="58"/>
      <c r="AH719" s="58"/>
      <c r="AI719" s="58"/>
      <c r="AJ719" s="58"/>
      <c r="AK719" s="58"/>
      <c r="AS719" s="58"/>
      <c r="AW719" s="58"/>
    </row>
    <row r="720" ht="15.75" customHeight="1" spans="4:49" x14ac:dyDescent="0.25"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  <c r="AA720" s="58"/>
      <c r="AB720" s="58"/>
      <c r="AC720" s="58"/>
      <c r="AD720" s="58"/>
      <c r="AE720" s="58"/>
      <c r="AF720" s="58"/>
      <c r="AG720" s="58"/>
      <c r="AH720" s="58"/>
      <c r="AI720" s="58"/>
      <c r="AJ720" s="58"/>
      <c r="AK720" s="58"/>
      <c r="AS720" s="58"/>
      <c r="AW720" s="58"/>
    </row>
    <row r="721" ht="15.75" customHeight="1" spans="4:49" x14ac:dyDescent="0.25"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  <c r="AA721" s="58"/>
      <c r="AB721" s="58"/>
      <c r="AC721" s="58"/>
      <c r="AD721" s="58"/>
      <c r="AE721" s="58"/>
      <c r="AF721" s="58"/>
      <c r="AG721" s="58"/>
      <c r="AH721" s="58"/>
      <c r="AI721" s="58"/>
      <c r="AJ721" s="58"/>
      <c r="AK721" s="58"/>
      <c r="AS721" s="58"/>
      <c r="AW721" s="58"/>
    </row>
    <row r="722" ht="15.75" customHeight="1" spans="4:49" x14ac:dyDescent="0.25"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  <c r="AA722" s="58"/>
      <c r="AB722" s="58"/>
      <c r="AC722" s="58"/>
      <c r="AD722" s="58"/>
      <c r="AE722" s="58"/>
      <c r="AF722" s="58"/>
      <c r="AG722" s="58"/>
      <c r="AH722" s="58"/>
      <c r="AI722" s="58"/>
      <c r="AJ722" s="58"/>
      <c r="AK722" s="58"/>
      <c r="AS722" s="58"/>
      <c r="AW722" s="58"/>
    </row>
    <row r="723" ht="15.75" customHeight="1" spans="4:49" x14ac:dyDescent="0.25"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  <c r="AA723" s="58"/>
      <c r="AB723" s="58"/>
      <c r="AC723" s="58"/>
      <c r="AD723" s="58"/>
      <c r="AE723" s="58"/>
      <c r="AF723" s="58"/>
      <c r="AG723" s="58"/>
      <c r="AH723" s="58"/>
      <c r="AI723" s="58"/>
      <c r="AJ723" s="58"/>
      <c r="AK723" s="58"/>
      <c r="AS723" s="58"/>
      <c r="AW723" s="58"/>
    </row>
    <row r="724" ht="15.75" customHeight="1" spans="4:49" x14ac:dyDescent="0.25"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  <c r="AA724" s="58"/>
      <c r="AB724" s="58"/>
      <c r="AC724" s="58"/>
      <c r="AD724" s="58"/>
      <c r="AE724" s="58"/>
      <c r="AF724" s="58"/>
      <c r="AG724" s="58"/>
      <c r="AH724" s="58"/>
      <c r="AI724" s="58"/>
      <c r="AJ724" s="58"/>
      <c r="AK724" s="58"/>
      <c r="AS724" s="58"/>
      <c r="AW724" s="58"/>
    </row>
    <row r="725" ht="15.75" customHeight="1" spans="4:49" x14ac:dyDescent="0.25"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  <c r="AA725" s="58"/>
      <c r="AB725" s="58"/>
      <c r="AC725" s="58"/>
      <c r="AD725" s="58"/>
      <c r="AE725" s="58"/>
      <c r="AF725" s="58"/>
      <c r="AG725" s="58"/>
      <c r="AH725" s="58"/>
      <c r="AI725" s="58"/>
      <c r="AJ725" s="58"/>
      <c r="AK725" s="58"/>
      <c r="AS725" s="58"/>
      <c r="AW725" s="58"/>
    </row>
    <row r="726" ht="15.75" customHeight="1" spans="4:49" x14ac:dyDescent="0.25"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  <c r="AA726" s="58"/>
      <c r="AB726" s="58"/>
      <c r="AC726" s="58"/>
      <c r="AD726" s="58"/>
      <c r="AE726" s="58"/>
      <c r="AF726" s="58"/>
      <c r="AG726" s="58"/>
      <c r="AH726" s="58"/>
      <c r="AI726" s="58"/>
      <c r="AJ726" s="58"/>
      <c r="AK726" s="58"/>
      <c r="AS726" s="58"/>
      <c r="AW726" s="58"/>
    </row>
    <row r="727" ht="15.75" customHeight="1" spans="4:49" x14ac:dyDescent="0.25"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  <c r="AA727" s="58"/>
      <c r="AB727" s="58"/>
      <c r="AC727" s="58"/>
      <c r="AD727" s="58"/>
      <c r="AE727" s="58"/>
      <c r="AF727" s="58"/>
      <c r="AG727" s="58"/>
      <c r="AH727" s="58"/>
      <c r="AI727" s="58"/>
      <c r="AJ727" s="58"/>
      <c r="AK727" s="58"/>
      <c r="AS727" s="58"/>
      <c r="AW727" s="58"/>
    </row>
    <row r="728" ht="15.75" customHeight="1" spans="4:49" x14ac:dyDescent="0.25"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  <c r="AA728" s="58"/>
      <c r="AB728" s="58"/>
      <c r="AC728" s="58"/>
      <c r="AD728" s="58"/>
      <c r="AE728" s="58"/>
      <c r="AF728" s="58"/>
      <c r="AG728" s="58"/>
      <c r="AH728" s="58"/>
      <c r="AI728" s="58"/>
      <c r="AJ728" s="58"/>
      <c r="AK728" s="58"/>
      <c r="AS728" s="58"/>
      <c r="AW728" s="58"/>
    </row>
    <row r="729" ht="15.75" customHeight="1" spans="4:49" x14ac:dyDescent="0.25"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  <c r="AA729" s="58"/>
      <c r="AB729" s="58"/>
      <c r="AC729" s="58"/>
      <c r="AD729" s="58"/>
      <c r="AE729" s="58"/>
      <c r="AF729" s="58"/>
      <c r="AG729" s="58"/>
      <c r="AH729" s="58"/>
      <c r="AI729" s="58"/>
      <c r="AJ729" s="58"/>
      <c r="AK729" s="58"/>
      <c r="AS729" s="58"/>
      <c r="AW729" s="58"/>
    </row>
    <row r="730" ht="15.75" customHeight="1" spans="4:49" x14ac:dyDescent="0.25"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  <c r="AB730" s="58"/>
      <c r="AC730" s="58"/>
      <c r="AD730" s="58"/>
      <c r="AE730" s="58"/>
      <c r="AF730" s="58"/>
      <c r="AG730" s="58"/>
      <c r="AH730" s="58"/>
      <c r="AI730" s="58"/>
      <c r="AJ730" s="58"/>
      <c r="AK730" s="58"/>
      <c r="AS730" s="58"/>
      <c r="AW730" s="58"/>
    </row>
    <row r="731" ht="15.75" customHeight="1" spans="4:49" x14ac:dyDescent="0.25"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  <c r="AB731" s="58"/>
      <c r="AC731" s="58"/>
      <c r="AD731" s="58"/>
      <c r="AE731" s="58"/>
      <c r="AF731" s="58"/>
      <c r="AG731" s="58"/>
      <c r="AH731" s="58"/>
      <c r="AI731" s="58"/>
      <c r="AJ731" s="58"/>
      <c r="AK731" s="58"/>
      <c r="AS731" s="58"/>
      <c r="AW731" s="58"/>
    </row>
    <row r="732" ht="15.75" customHeight="1" spans="4:49" x14ac:dyDescent="0.25"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  <c r="AA732" s="58"/>
      <c r="AB732" s="58"/>
      <c r="AC732" s="58"/>
      <c r="AD732" s="58"/>
      <c r="AE732" s="58"/>
      <c r="AF732" s="58"/>
      <c r="AG732" s="58"/>
      <c r="AH732" s="58"/>
      <c r="AI732" s="58"/>
      <c r="AJ732" s="58"/>
      <c r="AK732" s="58"/>
      <c r="AS732" s="58"/>
      <c r="AW732" s="58"/>
    </row>
    <row r="733" ht="15.75" customHeight="1" spans="4:49" x14ac:dyDescent="0.25"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  <c r="AA733" s="58"/>
      <c r="AB733" s="58"/>
      <c r="AC733" s="58"/>
      <c r="AD733" s="58"/>
      <c r="AE733" s="58"/>
      <c r="AF733" s="58"/>
      <c r="AG733" s="58"/>
      <c r="AH733" s="58"/>
      <c r="AI733" s="58"/>
      <c r="AJ733" s="58"/>
      <c r="AK733" s="58"/>
      <c r="AS733" s="58"/>
      <c r="AW733" s="58"/>
    </row>
    <row r="734" ht="15.75" customHeight="1" spans="4:49" x14ac:dyDescent="0.25"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  <c r="AA734" s="58"/>
      <c r="AB734" s="58"/>
      <c r="AC734" s="58"/>
      <c r="AD734" s="58"/>
      <c r="AE734" s="58"/>
      <c r="AF734" s="58"/>
      <c r="AG734" s="58"/>
      <c r="AH734" s="58"/>
      <c r="AI734" s="58"/>
      <c r="AJ734" s="58"/>
      <c r="AK734" s="58"/>
      <c r="AS734" s="58"/>
      <c r="AW734" s="58"/>
    </row>
    <row r="735" ht="15.75" customHeight="1" spans="4:49" x14ac:dyDescent="0.25"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  <c r="AA735" s="58"/>
      <c r="AB735" s="58"/>
      <c r="AC735" s="58"/>
      <c r="AD735" s="58"/>
      <c r="AE735" s="58"/>
      <c r="AF735" s="58"/>
      <c r="AG735" s="58"/>
      <c r="AH735" s="58"/>
      <c r="AI735" s="58"/>
      <c r="AJ735" s="58"/>
      <c r="AK735" s="58"/>
      <c r="AS735" s="58"/>
      <c r="AW735" s="58"/>
    </row>
    <row r="736" ht="15.75" customHeight="1" spans="4:49" x14ac:dyDescent="0.25"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  <c r="AA736" s="58"/>
      <c r="AB736" s="58"/>
      <c r="AC736" s="58"/>
      <c r="AD736" s="58"/>
      <c r="AE736" s="58"/>
      <c r="AF736" s="58"/>
      <c r="AG736" s="58"/>
      <c r="AH736" s="58"/>
      <c r="AI736" s="58"/>
      <c r="AJ736" s="58"/>
      <c r="AK736" s="58"/>
      <c r="AS736" s="58"/>
      <c r="AW736" s="58"/>
    </row>
    <row r="737" ht="15.75" customHeight="1" spans="4:49" x14ac:dyDescent="0.25"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  <c r="AA737" s="58"/>
      <c r="AB737" s="58"/>
      <c r="AC737" s="58"/>
      <c r="AD737" s="58"/>
      <c r="AE737" s="58"/>
      <c r="AF737" s="58"/>
      <c r="AG737" s="58"/>
      <c r="AH737" s="58"/>
      <c r="AI737" s="58"/>
      <c r="AJ737" s="58"/>
      <c r="AK737" s="58"/>
      <c r="AS737" s="58"/>
      <c r="AW737" s="58"/>
    </row>
    <row r="738" ht="15.75" customHeight="1" spans="4:49" x14ac:dyDescent="0.25"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  <c r="AA738" s="58"/>
      <c r="AB738" s="58"/>
      <c r="AC738" s="58"/>
      <c r="AD738" s="58"/>
      <c r="AE738" s="58"/>
      <c r="AF738" s="58"/>
      <c r="AG738" s="58"/>
      <c r="AH738" s="58"/>
      <c r="AI738" s="58"/>
      <c r="AJ738" s="58"/>
      <c r="AK738" s="58"/>
      <c r="AS738" s="58"/>
      <c r="AW738" s="58"/>
    </row>
    <row r="739" ht="15.75" customHeight="1" spans="4:49" x14ac:dyDescent="0.25"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  <c r="AB739" s="58"/>
      <c r="AC739" s="58"/>
      <c r="AD739" s="58"/>
      <c r="AE739" s="58"/>
      <c r="AF739" s="58"/>
      <c r="AG739" s="58"/>
      <c r="AH739" s="58"/>
      <c r="AI739" s="58"/>
      <c r="AJ739" s="58"/>
      <c r="AK739" s="58"/>
      <c r="AS739" s="58"/>
      <c r="AW739" s="58"/>
    </row>
    <row r="740" ht="15.75" customHeight="1" spans="4:49" x14ac:dyDescent="0.25"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  <c r="AA740" s="58"/>
      <c r="AB740" s="58"/>
      <c r="AC740" s="58"/>
      <c r="AD740" s="58"/>
      <c r="AE740" s="58"/>
      <c r="AF740" s="58"/>
      <c r="AG740" s="58"/>
      <c r="AH740" s="58"/>
      <c r="AI740" s="58"/>
      <c r="AJ740" s="58"/>
      <c r="AK740" s="58"/>
      <c r="AS740" s="58"/>
      <c r="AW740" s="58"/>
    </row>
    <row r="741" ht="15.75" customHeight="1" spans="4:49" x14ac:dyDescent="0.25"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  <c r="AB741" s="58"/>
      <c r="AC741" s="58"/>
      <c r="AD741" s="58"/>
      <c r="AE741" s="58"/>
      <c r="AF741" s="58"/>
      <c r="AG741" s="58"/>
      <c r="AH741" s="58"/>
      <c r="AI741" s="58"/>
      <c r="AJ741" s="58"/>
      <c r="AK741" s="58"/>
      <c r="AS741" s="58"/>
      <c r="AW741" s="58"/>
    </row>
    <row r="742" ht="15.75" customHeight="1" spans="4:49" x14ac:dyDescent="0.25"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  <c r="AA742" s="58"/>
      <c r="AB742" s="58"/>
      <c r="AC742" s="58"/>
      <c r="AD742" s="58"/>
      <c r="AE742" s="58"/>
      <c r="AF742" s="58"/>
      <c r="AG742" s="58"/>
      <c r="AH742" s="58"/>
      <c r="AI742" s="58"/>
      <c r="AJ742" s="58"/>
      <c r="AK742" s="58"/>
      <c r="AS742" s="58"/>
      <c r="AW742" s="58"/>
    </row>
    <row r="743" ht="15.75" customHeight="1" spans="4:49" x14ac:dyDescent="0.25"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  <c r="AB743" s="58"/>
      <c r="AC743" s="58"/>
      <c r="AD743" s="58"/>
      <c r="AE743" s="58"/>
      <c r="AF743" s="58"/>
      <c r="AG743" s="58"/>
      <c r="AH743" s="58"/>
      <c r="AI743" s="58"/>
      <c r="AJ743" s="58"/>
      <c r="AK743" s="58"/>
      <c r="AS743" s="58"/>
      <c r="AW743" s="58"/>
    </row>
    <row r="744" ht="15.75" customHeight="1" spans="4:49" x14ac:dyDescent="0.25"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  <c r="AA744" s="58"/>
      <c r="AB744" s="58"/>
      <c r="AC744" s="58"/>
      <c r="AD744" s="58"/>
      <c r="AE744" s="58"/>
      <c r="AF744" s="58"/>
      <c r="AG744" s="58"/>
      <c r="AH744" s="58"/>
      <c r="AI744" s="58"/>
      <c r="AJ744" s="58"/>
      <c r="AK744" s="58"/>
      <c r="AS744" s="58"/>
      <c r="AW744" s="58"/>
    </row>
    <row r="745" ht="15.75" customHeight="1" spans="4:49" x14ac:dyDescent="0.25"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  <c r="AA745" s="58"/>
      <c r="AB745" s="58"/>
      <c r="AC745" s="58"/>
      <c r="AD745" s="58"/>
      <c r="AE745" s="58"/>
      <c r="AF745" s="58"/>
      <c r="AG745" s="58"/>
      <c r="AH745" s="58"/>
      <c r="AI745" s="58"/>
      <c r="AJ745" s="58"/>
      <c r="AK745" s="58"/>
      <c r="AS745" s="58"/>
      <c r="AW745" s="58"/>
    </row>
    <row r="746" ht="15.75" customHeight="1" spans="4:49" x14ac:dyDescent="0.25"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  <c r="AA746" s="58"/>
      <c r="AB746" s="58"/>
      <c r="AC746" s="58"/>
      <c r="AD746" s="58"/>
      <c r="AE746" s="58"/>
      <c r="AF746" s="58"/>
      <c r="AG746" s="58"/>
      <c r="AH746" s="58"/>
      <c r="AI746" s="58"/>
      <c r="AJ746" s="58"/>
      <c r="AK746" s="58"/>
      <c r="AS746" s="58"/>
      <c r="AW746" s="58"/>
    </row>
    <row r="747" ht="15.75" customHeight="1" spans="4:49" x14ac:dyDescent="0.25"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  <c r="AA747" s="58"/>
      <c r="AB747" s="58"/>
      <c r="AC747" s="58"/>
      <c r="AD747" s="58"/>
      <c r="AE747" s="58"/>
      <c r="AF747" s="58"/>
      <c r="AG747" s="58"/>
      <c r="AH747" s="58"/>
      <c r="AI747" s="58"/>
      <c r="AJ747" s="58"/>
      <c r="AK747" s="58"/>
      <c r="AS747" s="58"/>
      <c r="AW747" s="58"/>
    </row>
    <row r="748" ht="15.75" customHeight="1" spans="4:49" x14ac:dyDescent="0.25"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  <c r="AB748" s="58"/>
      <c r="AC748" s="58"/>
      <c r="AD748" s="58"/>
      <c r="AE748" s="58"/>
      <c r="AF748" s="58"/>
      <c r="AG748" s="58"/>
      <c r="AH748" s="58"/>
      <c r="AI748" s="58"/>
      <c r="AJ748" s="58"/>
      <c r="AK748" s="58"/>
      <c r="AS748" s="58"/>
      <c r="AW748" s="58"/>
    </row>
    <row r="749" ht="15.75" customHeight="1" spans="4:49" x14ac:dyDescent="0.25"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  <c r="AA749" s="58"/>
      <c r="AB749" s="58"/>
      <c r="AC749" s="58"/>
      <c r="AD749" s="58"/>
      <c r="AE749" s="58"/>
      <c r="AF749" s="58"/>
      <c r="AG749" s="58"/>
      <c r="AH749" s="58"/>
      <c r="AI749" s="58"/>
      <c r="AJ749" s="58"/>
      <c r="AK749" s="58"/>
      <c r="AS749" s="58"/>
      <c r="AW749" s="58"/>
    </row>
    <row r="750" ht="15.75" customHeight="1" spans="4:49" x14ac:dyDescent="0.25"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  <c r="AA750" s="58"/>
      <c r="AB750" s="58"/>
      <c r="AC750" s="58"/>
      <c r="AD750" s="58"/>
      <c r="AE750" s="58"/>
      <c r="AF750" s="58"/>
      <c r="AG750" s="58"/>
      <c r="AH750" s="58"/>
      <c r="AI750" s="58"/>
      <c r="AJ750" s="58"/>
      <c r="AK750" s="58"/>
      <c r="AS750" s="58"/>
      <c r="AW750" s="58"/>
    </row>
    <row r="751" ht="15.75" customHeight="1" spans="4:49" x14ac:dyDescent="0.25"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  <c r="AA751" s="58"/>
      <c r="AB751" s="58"/>
      <c r="AC751" s="58"/>
      <c r="AD751" s="58"/>
      <c r="AE751" s="58"/>
      <c r="AF751" s="58"/>
      <c r="AG751" s="58"/>
      <c r="AH751" s="58"/>
      <c r="AI751" s="58"/>
      <c r="AJ751" s="58"/>
      <c r="AK751" s="58"/>
      <c r="AS751" s="58"/>
      <c r="AW751" s="58"/>
    </row>
    <row r="752" ht="15.75" customHeight="1" spans="4:49" x14ac:dyDescent="0.25"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  <c r="AA752" s="58"/>
      <c r="AB752" s="58"/>
      <c r="AC752" s="58"/>
      <c r="AD752" s="58"/>
      <c r="AE752" s="58"/>
      <c r="AF752" s="58"/>
      <c r="AG752" s="58"/>
      <c r="AH752" s="58"/>
      <c r="AI752" s="58"/>
      <c r="AJ752" s="58"/>
      <c r="AK752" s="58"/>
      <c r="AS752" s="58"/>
      <c r="AW752" s="58"/>
    </row>
    <row r="753" ht="15.75" customHeight="1" spans="4:49" x14ac:dyDescent="0.25"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  <c r="AA753" s="58"/>
      <c r="AB753" s="58"/>
      <c r="AC753" s="58"/>
      <c r="AD753" s="58"/>
      <c r="AE753" s="58"/>
      <c r="AF753" s="58"/>
      <c r="AG753" s="58"/>
      <c r="AH753" s="58"/>
      <c r="AI753" s="58"/>
      <c r="AJ753" s="58"/>
      <c r="AK753" s="58"/>
      <c r="AS753" s="58"/>
      <c r="AW753" s="58"/>
    </row>
    <row r="754" ht="15.75" customHeight="1" spans="4:49" x14ac:dyDescent="0.25"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  <c r="AA754" s="58"/>
      <c r="AB754" s="58"/>
      <c r="AC754" s="58"/>
      <c r="AD754" s="58"/>
      <c r="AE754" s="58"/>
      <c r="AF754" s="58"/>
      <c r="AG754" s="58"/>
      <c r="AH754" s="58"/>
      <c r="AI754" s="58"/>
      <c r="AJ754" s="58"/>
      <c r="AK754" s="58"/>
      <c r="AS754" s="58"/>
      <c r="AW754" s="58"/>
    </row>
    <row r="755" ht="15.75" customHeight="1" spans="4:49" x14ac:dyDescent="0.25"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  <c r="AA755" s="58"/>
      <c r="AB755" s="58"/>
      <c r="AC755" s="58"/>
      <c r="AD755" s="58"/>
      <c r="AE755" s="58"/>
      <c r="AF755" s="58"/>
      <c r="AG755" s="58"/>
      <c r="AH755" s="58"/>
      <c r="AI755" s="58"/>
      <c r="AJ755" s="58"/>
      <c r="AK755" s="58"/>
      <c r="AS755" s="58"/>
      <c r="AW755" s="58"/>
    </row>
    <row r="756" ht="15.75" customHeight="1" spans="4:49" x14ac:dyDescent="0.25"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  <c r="AA756" s="58"/>
      <c r="AB756" s="58"/>
      <c r="AC756" s="58"/>
      <c r="AD756" s="58"/>
      <c r="AE756" s="58"/>
      <c r="AF756" s="58"/>
      <c r="AG756" s="58"/>
      <c r="AH756" s="58"/>
      <c r="AI756" s="58"/>
      <c r="AJ756" s="58"/>
      <c r="AK756" s="58"/>
      <c r="AS756" s="58"/>
      <c r="AW756" s="58"/>
    </row>
    <row r="757" ht="15.75" customHeight="1" spans="4:49" x14ac:dyDescent="0.25"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  <c r="AA757" s="58"/>
      <c r="AB757" s="58"/>
      <c r="AC757" s="58"/>
      <c r="AD757" s="58"/>
      <c r="AE757" s="58"/>
      <c r="AF757" s="58"/>
      <c r="AG757" s="58"/>
      <c r="AH757" s="58"/>
      <c r="AI757" s="58"/>
      <c r="AJ757" s="58"/>
      <c r="AK757" s="58"/>
      <c r="AS757" s="58"/>
      <c r="AW757" s="58"/>
    </row>
    <row r="758" ht="15.75" customHeight="1" spans="4:49" x14ac:dyDescent="0.25"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  <c r="AA758" s="58"/>
      <c r="AB758" s="58"/>
      <c r="AC758" s="58"/>
      <c r="AD758" s="58"/>
      <c r="AE758" s="58"/>
      <c r="AF758" s="58"/>
      <c r="AG758" s="58"/>
      <c r="AH758" s="58"/>
      <c r="AI758" s="58"/>
      <c r="AJ758" s="58"/>
      <c r="AK758" s="58"/>
      <c r="AS758" s="58"/>
      <c r="AW758" s="58"/>
    </row>
    <row r="759" ht="15.75" customHeight="1" spans="4:49" x14ac:dyDescent="0.25"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  <c r="AA759" s="58"/>
      <c r="AB759" s="58"/>
      <c r="AC759" s="58"/>
      <c r="AD759" s="58"/>
      <c r="AE759" s="58"/>
      <c r="AF759" s="58"/>
      <c r="AG759" s="58"/>
      <c r="AH759" s="58"/>
      <c r="AI759" s="58"/>
      <c r="AJ759" s="58"/>
      <c r="AK759" s="58"/>
      <c r="AS759" s="58"/>
      <c r="AW759" s="58"/>
    </row>
    <row r="760" ht="15.75" customHeight="1" spans="4:49" x14ac:dyDescent="0.25"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  <c r="AA760" s="58"/>
      <c r="AB760" s="58"/>
      <c r="AC760" s="58"/>
      <c r="AD760" s="58"/>
      <c r="AE760" s="58"/>
      <c r="AF760" s="58"/>
      <c r="AG760" s="58"/>
      <c r="AH760" s="58"/>
      <c r="AI760" s="58"/>
      <c r="AJ760" s="58"/>
      <c r="AK760" s="58"/>
      <c r="AS760" s="58"/>
      <c r="AW760" s="58"/>
    </row>
    <row r="761" ht="15.75" customHeight="1" spans="4:49" x14ac:dyDescent="0.25"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  <c r="AA761" s="58"/>
      <c r="AB761" s="58"/>
      <c r="AC761" s="58"/>
      <c r="AD761" s="58"/>
      <c r="AE761" s="58"/>
      <c r="AF761" s="58"/>
      <c r="AG761" s="58"/>
      <c r="AH761" s="58"/>
      <c r="AI761" s="58"/>
      <c r="AJ761" s="58"/>
      <c r="AK761" s="58"/>
      <c r="AS761" s="58"/>
      <c r="AW761" s="58"/>
    </row>
    <row r="762" ht="15.75" customHeight="1" spans="4:49" x14ac:dyDescent="0.25"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  <c r="AB762" s="58"/>
      <c r="AC762" s="58"/>
      <c r="AD762" s="58"/>
      <c r="AE762" s="58"/>
      <c r="AF762" s="58"/>
      <c r="AG762" s="58"/>
      <c r="AH762" s="58"/>
      <c r="AI762" s="58"/>
      <c r="AJ762" s="58"/>
      <c r="AK762" s="58"/>
      <c r="AS762" s="58"/>
      <c r="AW762" s="58"/>
    </row>
    <row r="763" ht="15.75" customHeight="1" spans="4:49" x14ac:dyDescent="0.25"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  <c r="AA763" s="58"/>
      <c r="AB763" s="58"/>
      <c r="AC763" s="58"/>
      <c r="AD763" s="58"/>
      <c r="AE763" s="58"/>
      <c r="AF763" s="58"/>
      <c r="AG763" s="58"/>
      <c r="AH763" s="58"/>
      <c r="AI763" s="58"/>
      <c r="AJ763" s="58"/>
      <c r="AK763" s="58"/>
      <c r="AS763" s="58"/>
      <c r="AW763" s="58"/>
    </row>
    <row r="764" ht="15.75" customHeight="1" spans="4:49" x14ac:dyDescent="0.25"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  <c r="AA764" s="58"/>
      <c r="AB764" s="58"/>
      <c r="AC764" s="58"/>
      <c r="AD764" s="58"/>
      <c r="AE764" s="58"/>
      <c r="AF764" s="58"/>
      <c r="AG764" s="58"/>
      <c r="AH764" s="58"/>
      <c r="AI764" s="58"/>
      <c r="AJ764" s="58"/>
      <c r="AK764" s="58"/>
      <c r="AS764" s="58"/>
      <c r="AW764" s="58"/>
    </row>
    <row r="765" ht="15.75" customHeight="1" spans="4:49" x14ac:dyDescent="0.25"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  <c r="AA765" s="58"/>
      <c r="AB765" s="58"/>
      <c r="AC765" s="58"/>
      <c r="AD765" s="58"/>
      <c r="AE765" s="58"/>
      <c r="AF765" s="58"/>
      <c r="AG765" s="58"/>
      <c r="AH765" s="58"/>
      <c r="AI765" s="58"/>
      <c r="AJ765" s="58"/>
      <c r="AK765" s="58"/>
      <c r="AS765" s="58"/>
      <c r="AW765" s="58"/>
    </row>
    <row r="766" ht="15.75" customHeight="1" spans="4:49" x14ac:dyDescent="0.25"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  <c r="AA766" s="58"/>
      <c r="AB766" s="58"/>
      <c r="AC766" s="58"/>
      <c r="AD766" s="58"/>
      <c r="AE766" s="58"/>
      <c r="AF766" s="58"/>
      <c r="AG766" s="58"/>
      <c r="AH766" s="58"/>
      <c r="AI766" s="58"/>
      <c r="AJ766" s="58"/>
      <c r="AK766" s="58"/>
      <c r="AS766" s="58"/>
      <c r="AW766" s="58"/>
    </row>
    <row r="767" ht="15.75" customHeight="1" spans="4:49" x14ac:dyDescent="0.25"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  <c r="AA767" s="58"/>
      <c r="AB767" s="58"/>
      <c r="AC767" s="58"/>
      <c r="AD767" s="58"/>
      <c r="AE767" s="58"/>
      <c r="AF767" s="58"/>
      <c r="AG767" s="58"/>
      <c r="AH767" s="58"/>
      <c r="AI767" s="58"/>
      <c r="AJ767" s="58"/>
      <c r="AK767" s="58"/>
      <c r="AS767" s="58"/>
      <c r="AW767" s="58"/>
    </row>
    <row r="768" ht="15.75" customHeight="1" spans="4:49" x14ac:dyDescent="0.25"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  <c r="AA768" s="58"/>
      <c r="AB768" s="58"/>
      <c r="AC768" s="58"/>
      <c r="AD768" s="58"/>
      <c r="AE768" s="58"/>
      <c r="AF768" s="58"/>
      <c r="AG768" s="58"/>
      <c r="AH768" s="58"/>
      <c r="AI768" s="58"/>
      <c r="AJ768" s="58"/>
      <c r="AK768" s="58"/>
      <c r="AS768" s="58"/>
      <c r="AW768" s="58"/>
    </row>
    <row r="769" ht="15.75" customHeight="1" spans="4:49" x14ac:dyDescent="0.25"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  <c r="AA769" s="58"/>
      <c r="AB769" s="58"/>
      <c r="AC769" s="58"/>
      <c r="AD769" s="58"/>
      <c r="AE769" s="58"/>
      <c r="AF769" s="58"/>
      <c r="AG769" s="58"/>
      <c r="AH769" s="58"/>
      <c r="AI769" s="58"/>
      <c r="AJ769" s="58"/>
      <c r="AK769" s="58"/>
      <c r="AS769" s="58"/>
      <c r="AW769" s="58"/>
    </row>
    <row r="770" ht="15.75" customHeight="1" spans="4:49" x14ac:dyDescent="0.25"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  <c r="AB770" s="58"/>
      <c r="AC770" s="58"/>
      <c r="AD770" s="58"/>
      <c r="AE770" s="58"/>
      <c r="AF770" s="58"/>
      <c r="AG770" s="58"/>
      <c r="AH770" s="58"/>
      <c r="AI770" s="58"/>
      <c r="AJ770" s="58"/>
      <c r="AK770" s="58"/>
      <c r="AS770" s="58"/>
      <c r="AW770" s="58"/>
    </row>
    <row r="771" ht="15.75" customHeight="1" spans="4:49" x14ac:dyDescent="0.25"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  <c r="AA771" s="58"/>
      <c r="AB771" s="58"/>
      <c r="AC771" s="58"/>
      <c r="AD771" s="58"/>
      <c r="AE771" s="58"/>
      <c r="AF771" s="58"/>
      <c r="AG771" s="58"/>
      <c r="AH771" s="58"/>
      <c r="AI771" s="58"/>
      <c r="AJ771" s="58"/>
      <c r="AK771" s="58"/>
      <c r="AS771" s="58"/>
      <c r="AW771" s="58"/>
    </row>
    <row r="772" ht="15.75" customHeight="1" spans="4:49" x14ac:dyDescent="0.25"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  <c r="AA772" s="58"/>
      <c r="AB772" s="58"/>
      <c r="AC772" s="58"/>
      <c r="AD772" s="58"/>
      <c r="AE772" s="58"/>
      <c r="AF772" s="58"/>
      <c r="AG772" s="58"/>
      <c r="AH772" s="58"/>
      <c r="AI772" s="58"/>
      <c r="AJ772" s="58"/>
      <c r="AK772" s="58"/>
      <c r="AS772" s="58"/>
      <c r="AW772" s="58"/>
    </row>
    <row r="773" ht="15.75" customHeight="1" spans="4:49" x14ac:dyDescent="0.25"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  <c r="AB773" s="58"/>
      <c r="AC773" s="58"/>
      <c r="AD773" s="58"/>
      <c r="AE773" s="58"/>
      <c r="AF773" s="58"/>
      <c r="AG773" s="58"/>
      <c r="AH773" s="58"/>
      <c r="AI773" s="58"/>
      <c r="AJ773" s="58"/>
      <c r="AK773" s="58"/>
      <c r="AS773" s="58"/>
      <c r="AW773" s="58"/>
    </row>
    <row r="774" ht="15.75" customHeight="1" spans="4:49" x14ac:dyDescent="0.25"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  <c r="AA774" s="58"/>
      <c r="AB774" s="58"/>
      <c r="AC774" s="58"/>
      <c r="AD774" s="58"/>
      <c r="AE774" s="58"/>
      <c r="AF774" s="58"/>
      <c r="AG774" s="58"/>
      <c r="AH774" s="58"/>
      <c r="AI774" s="58"/>
      <c r="AJ774" s="58"/>
      <c r="AK774" s="58"/>
      <c r="AS774" s="58"/>
      <c r="AW774" s="58"/>
    </row>
    <row r="775" ht="15.75" customHeight="1" spans="4:49" x14ac:dyDescent="0.25"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  <c r="AB775" s="58"/>
      <c r="AC775" s="58"/>
      <c r="AD775" s="58"/>
      <c r="AE775" s="58"/>
      <c r="AF775" s="58"/>
      <c r="AG775" s="58"/>
      <c r="AH775" s="58"/>
      <c r="AI775" s="58"/>
      <c r="AJ775" s="58"/>
      <c r="AK775" s="58"/>
      <c r="AS775" s="58"/>
      <c r="AW775" s="58"/>
    </row>
    <row r="776" ht="15.75" customHeight="1" spans="4:49" x14ac:dyDescent="0.25"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  <c r="AA776" s="58"/>
      <c r="AB776" s="58"/>
      <c r="AC776" s="58"/>
      <c r="AD776" s="58"/>
      <c r="AE776" s="58"/>
      <c r="AF776" s="58"/>
      <c r="AG776" s="58"/>
      <c r="AH776" s="58"/>
      <c r="AI776" s="58"/>
      <c r="AJ776" s="58"/>
      <c r="AK776" s="58"/>
      <c r="AS776" s="58"/>
      <c r="AW776" s="58"/>
    </row>
    <row r="777" ht="15.75" customHeight="1" spans="4:49" x14ac:dyDescent="0.25"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  <c r="AB777" s="58"/>
      <c r="AC777" s="58"/>
      <c r="AD777" s="58"/>
      <c r="AE777" s="58"/>
      <c r="AF777" s="58"/>
      <c r="AG777" s="58"/>
      <c r="AH777" s="58"/>
      <c r="AI777" s="58"/>
      <c r="AJ777" s="58"/>
      <c r="AK777" s="58"/>
      <c r="AS777" s="58"/>
      <c r="AW777" s="58"/>
    </row>
    <row r="778" ht="15.75" customHeight="1" spans="4:49" x14ac:dyDescent="0.25"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  <c r="AB778" s="58"/>
      <c r="AC778" s="58"/>
      <c r="AD778" s="58"/>
      <c r="AE778" s="58"/>
      <c r="AF778" s="58"/>
      <c r="AG778" s="58"/>
      <c r="AH778" s="58"/>
      <c r="AI778" s="58"/>
      <c r="AJ778" s="58"/>
      <c r="AK778" s="58"/>
      <c r="AS778" s="58"/>
      <c r="AW778" s="58"/>
    </row>
    <row r="779" ht="15.75" customHeight="1" spans="4:49" x14ac:dyDescent="0.25"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  <c r="AB779" s="58"/>
      <c r="AC779" s="58"/>
      <c r="AD779" s="58"/>
      <c r="AE779" s="58"/>
      <c r="AF779" s="58"/>
      <c r="AG779" s="58"/>
      <c r="AH779" s="58"/>
      <c r="AI779" s="58"/>
      <c r="AJ779" s="58"/>
      <c r="AK779" s="58"/>
      <c r="AS779" s="58"/>
      <c r="AW779" s="58"/>
    </row>
    <row r="780" ht="15.75" customHeight="1" spans="4:49" x14ac:dyDescent="0.25"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  <c r="AB780" s="58"/>
      <c r="AC780" s="58"/>
      <c r="AD780" s="58"/>
      <c r="AE780" s="58"/>
      <c r="AF780" s="58"/>
      <c r="AG780" s="58"/>
      <c r="AH780" s="58"/>
      <c r="AI780" s="58"/>
      <c r="AJ780" s="58"/>
      <c r="AK780" s="58"/>
      <c r="AS780" s="58"/>
      <c r="AW780" s="58"/>
    </row>
    <row r="781" ht="15.75" customHeight="1" spans="4:49" x14ac:dyDescent="0.25"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  <c r="AB781" s="58"/>
      <c r="AC781" s="58"/>
      <c r="AD781" s="58"/>
      <c r="AE781" s="58"/>
      <c r="AF781" s="58"/>
      <c r="AG781" s="58"/>
      <c r="AH781" s="58"/>
      <c r="AI781" s="58"/>
      <c r="AJ781" s="58"/>
      <c r="AK781" s="58"/>
      <c r="AS781" s="58"/>
      <c r="AW781" s="58"/>
    </row>
    <row r="782" ht="15.75" customHeight="1" spans="4:49" x14ac:dyDescent="0.25"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  <c r="AA782" s="58"/>
      <c r="AB782" s="58"/>
      <c r="AC782" s="58"/>
      <c r="AD782" s="58"/>
      <c r="AE782" s="58"/>
      <c r="AF782" s="58"/>
      <c r="AG782" s="58"/>
      <c r="AH782" s="58"/>
      <c r="AI782" s="58"/>
      <c r="AJ782" s="58"/>
      <c r="AK782" s="58"/>
      <c r="AS782" s="58"/>
      <c r="AW782" s="58"/>
    </row>
    <row r="783" ht="15.75" customHeight="1" spans="4:49" x14ac:dyDescent="0.25"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  <c r="AA783" s="58"/>
      <c r="AB783" s="58"/>
      <c r="AC783" s="58"/>
      <c r="AD783" s="58"/>
      <c r="AE783" s="58"/>
      <c r="AF783" s="58"/>
      <c r="AG783" s="58"/>
      <c r="AH783" s="58"/>
      <c r="AI783" s="58"/>
      <c r="AJ783" s="58"/>
      <c r="AK783" s="58"/>
      <c r="AS783" s="58"/>
      <c r="AW783" s="58"/>
    </row>
    <row r="784" ht="15.75" customHeight="1" spans="4:49" x14ac:dyDescent="0.25"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  <c r="AA784" s="58"/>
      <c r="AB784" s="58"/>
      <c r="AC784" s="58"/>
      <c r="AD784" s="58"/>
      <c r="AE784" s="58"/>
      <c r="AF784" s="58"/>
      <c r="AG784" s="58"/>
      <c r="AH784" s="58"/>
      <c r="AI784" s="58"/>
      <c r="AJ784" s="58"/>
      <c r="AK784" s="58"/>
      <c r="AS784" s="58"/>
      <c r="AW784" s="58"/>
    </row>
    <row r="785" ht="15.75" customHeight="1" spans="4:49" x14ac:dyDescent="0.25"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  <c r="AA785" s="58"/>
      <c r="AB785" s="58"/>
      <c r="AC785" s="58"/>
      <c r="AD785" s="58"/>
      <c r="AE785" s="58"/>
      <c r="AF785" s="58"/>
      <c r="AG785" s="58"/>
      <c r="AH785" s="58"/>
      <c r="AI785" s="58"/>
      <c r="AJ785" s="58"/>
      <c r="AK785" s="58"/>
      <c r="AS785" s="58"/>
      <c r="AW785" s="58"/>
    </row>
    <row r="786" ht="15.75" customHeight="1" spans="4:49" x14ac:dyDescent="0.25"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  <c r="AB786" s="58"/>
      <c r="AC786" s="58"/>
      <c r="AD786" s="58"/>
      <c r="AE786" s="58"/>
      <c r="AF786" s="58"/>
      <c r="AG786" s="58"/>
      <c r="AH786" s="58"/>
      <c r="AI786" s="58"/>
      <c r="AJ786" s="58"/>
      <c r="AK786" s="58"/>
      <c r="AS786" s="58"/>
      <c r="AW786" s="58"/>
    </row>
    <row r="787" ht="15.75" customHeight="1" spans="4:49" x14ac:dyDescent="0.25"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  <c r="AA787" s="58"/>
      <c r="AB787" s="58"/>
      <c r="AC787" s="58"/>
      <c r="AD787" s="58"/>
      <c r="AE787" s="58"/>
      <c r="AF787" s="58"/>
      <c r="AG787" s="58"/>
      <c r="AH787" s="58"/>
      <c r="AI787" s="58"/>
      <c r="AJ787" s="58"/>
      <c r="AK787" s="58"/>
      <c r="AS787" s="58"/>
      <c r="AW787" s="58"/>
    </row>
    <row r="788" ht="15.75" customHeight="1" spans="4:49" x14ac:dyDescent="0.25"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  <c r="AA788" s="58"/>
      <c r="AB788" s="58"/>
      <c r="AC788" s="58"/>
      <c r="AD788" s="58"/>
      <c r="AE788" s="58"/>
      <c r="AF788" s="58"/>
      <c r="AG788" s="58"/>
      <c r="AH788" s="58"/>
      <c r="AI788" s="58"/>
      <c r="AJ788" s="58"/>
      <c r="AK788" s="58"/>
      <c r="AS788" s="58"/>
      <c r="AW788" s="58"/>
    </row>
    <row r="789" ht="15.75" customHeight="1" spans="4:49" x14ac:dyDescent="0.25"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  <c r="AA789" s="58"/>
      <c r="AB789" s="58"/>
      <c r="AC789" s="58"/>
      <c r="AD789" s="58"/>
      <c r="AE789" s="58"/>
      <c r="AF789" s="58"/>
      <c r="AG789" s="58"/>
      <c r="AH789" s="58"/>
      <c r="AI789" s="58"/>
      <c r="AJ789" s="58"/>
      <c r="AK789" s="58"/>
      <c r="AS789" s="58"/>
      <c r="AW789" s="58"/>
    </row>
    <row r="790" ht="15.75" customHeight="1" spans="4:49" x14ac:dyDescent="0.25"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  <c r="AB790" s="58"/>
      <c r="AC790" s="58"/>
      <c r="AD790" s="58"/>
      <c r="AE790" s="58"/>
      <c r="AF790" s="58"/>
      <c r="AG790" s="58"/>
      <c r="AH790" s="58"/>
      <c r="AI790" s="58"/>
      <c r="AJ790" s="58"/>
      <c r="AK790" s="58"/>
      <c r="AS790" s="58"/>
      <c r="AW790" s="58"/>
    </row>
    <row r="791" ht="15.75" customHeight="1" spans="4:49" x14ac:dyDescent="0.25"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  <c r="AB791" s="58"/>
      <c r="AC791" s="58"/>
      <c r="AD791" s="58"/>
      <c r="AE791" s="58"/>
      <c r="AF791" s="58"/>
      <c r="AG791" s="58"/>
      <c r="AH791" s="58"/>
      <c r="AI791" s="58"/>
      <c r="AJ791" s="58"/>
      <c r="AK791" s="58"/>
      <c r="AS791" s="58"/>
      <c r="AW791" s="58"/>
    </row>
    <row r="792" ht="15.75" customHeight="1" spans="4:49" x14ac:dyDescent="0.25"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  <c r="AA792" s="58"/>
      <c r="AB792" s="58"/>
      <c r="AC792" s="58"/>
      <c r="AD792" s="58"/>
      <c r="AE792" s="58"/>
      <c r="AF792" s="58"/>
      <c r="AG792" s="58"/>
      <c r="AH792" s="58"/>
      <c r="AI792" s="58"/>
      <c r="AJ792" s="58"/>
      <c r="AK792" s="58"/>
      <c r="AS792" s="58"/>
      <c r="AW792" s="58"/>
    </row>
    <row r="793" ht="15.75" customHeight="1" spans="4:49" x14ac:dyDescent="0.25"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  <c r="AA793" s="58"/>
      <c r="AB793" s="58"/>
      <c r="AC793" s="58"/>
      <c r="AD793" s="58"/>
      <c r="AE793" s="58"/>
      <c r="AF793" s="58"/>
      <c r="AG793" s="58"/>
      <c r="AH793" s="58"/>
      <c r="AI793" s="58"/>
      <c r="AJ793" s="58"/>
      <c r="AK793" s="58"/>
      <c r="AS793" s="58"/>
      <c r="AW793" s="58"/>
    </row>
    <row r="794" ht="15.75" customHeight="1" spans="4:49" x14ac:dyDescent="0.25"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  <c r="AA794" s="58"/>
      <c r="AB794" s="58"/>
      <c r="AC794" s="58"/>
      <c r="AD794" s="58"/>
      <c r="AE794" s="58"/>
      <c r="AF794" s="58"/>
      <c r="AG794" s="58"/>
      <c r="AH794" s="58"/>
      <c r="AI794" s="58"/>
      <c r="AJ794" s="58"/>
      <c r="AK794" s="58"/>
      <c r="AS794" s="58"/>
      <c r="AW794" s="58"/>
    </row>
    <row r="795" ht="15.75" customHeight="1" spans="4:49" x14ac:dyDescent="0.25"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  <c r="AB795" s="58"/>
      <c r="AC795" s="58"/>
      <c r="AD795" s="58"/>
      <c r="AE795" s="58"/>
      <c r="AF795" s="58"/>
      <c r="AG795" s="58"/>
      <c r="AH795" s="58"/>
      <c r="AI795" s="58"/>
      <c r="AJ795" s="58"/>
      <c r="AK795" s="58"/>
      <c r="AS795" s="58"/>
      <c r="AW795" s="58"/>
    </row>
    <row r="796" ht="15.75" customHeight="1" spans="4:49" x14ac:dyDescent="0.25"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  <c r="AA796" s="58"/>
      <c r="AB796" s="58"/>
      <c r="AC796" s="58"/>
      <c r="AD796" s="58"/>
      <c r="AE796" s="58"/>
      <c r="AF796" s="58"/>
      <c r="AG796" s="58"/>
      <c r="AH796" s="58"/>
      <c r="AI796" s="58"/>
      <c r="AJ796" s="58"/>
      <c r="AK796" s="58"/>
      <c r="AS796" s="58"/>
      <c r="AW796" s="58"/>
    </row>
    <row r="797" ht="15.75" customHeight="1" spans="4:49" x14ac:dyDescent="0.25"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  <c r="AA797" s="58"/>
      <c r="AB797" s="58"/>
      <c r="AC797" s="58"/>
      <c r="AD797" s="58"/>
      <c r="AE797" s="58"/>
      <c r="AF797" s="58"/>
      <c r="AG797" s="58"/>
      <c r="AH797" s="58"/>
      <c r="AI797" s="58"/>
      <c r="AJ797" s="58"/>
      <c r="AK797" s="58"/>
      <c r="AS797" s="58"/>
      <c r="AW797" s="58"/>
    </row>
    <row r="798" ht="15.75" customHeight="1" spans="4:49" x14ac:dyDescent="0.25"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  <c r="AA798" s="58"/>
      <c r="AB798" s="58"/>
      <c r="AC798" s="58"/>
      <c r="AD798" s="58"/>
      <c r="AE798" s="58"/>
      <c r="AF798" s="58"/>
      <c r="AG798" s="58"/>
      <c r="AH798" s="58"/>
      <c r="AI798" s="58"/>
      <c r="AJ798" s="58"/>
      <c r="AK798" s="58"/>
      <c r="AS798" s="58"/>
      <c r="AW798" s="58"/>
    </row>
    <row r="799" ht="15.75" customHeight="1" spans="4:49" x14ac:dyDescent="0.25"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  <c r="AA799" s="58"/>
      <c r="AB799" s="58"/>
      <c r="AC799" s="58"/>
      <c r="AD799" s="58"/>
      <c r="AE799" s="58"/>
      <c r="AF799" s="58"/>
      <c r="AG799" s="58"/>
      <c r="AH799" s="58"/>
      <c r="AI799" s="58"/>
      <c r="AJ799" s="58"/>
      <c r="AK799" s="58"/>
      <c r="AS799" s="58"/>
      <c r="AW799" s="58"/>
    </row>
    <row r="800" ht="15.75" customHeight="1" spans="4:49" x14ac:dyDescent="0.25"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  <c r="AA800" s="58"/>
      <c r="AB800" s="58"/>
      <c r="AC800" s="58"/>
      <c r="AD800" s="58"/>
      <c r="AE800" s="58"/>
      <c r="AF800" s="58"/>
      <c r="AG800" s="58"/>
      <c r="AH800" s="58"/>
      <c r="AI800" s="58"/>
      <c r="AJ800" s="58"/>
      <c r="AK800" s="58"/>
      <c r="AS800" s="58"/>
      <c r="AW800" s="58"/>
    </row>
    <row r="801" ht="15.75" customHeight="1" spans="4:49" x14ac:dyDescent="0.25"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  <c r="AA801" s="58"/>
      <c r="AB801" s="58"/>
      <c r="AC801" s="58"/>
      <c r="AD801" s="58"/>
      <c r="AE801" s="58"/>
      <c r="AF801" s="58"/>
      <c r="AG801" s="58"/>
      <c r="AH801" s="58"/>
      <c r="AI801" s="58"/>
      <c r="AJ801" s="58"/>
      <c r="AK801" s="58"/>
      <c r="AS801" s="58"/>
      <c r="AW801" s="58"/>
    </row>
    <row r="802" ht="15.75" customHeight="1" spans="4:49" x14ac:dyDescent="0.25"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  <c r="AA802" s="58"/>
      <c r="AB802" s="58"/>
      <c r="AC802" s="58"/>
      <c r="AD802" s="58"/>
      <c r="AE802" s="58"/>
      <c r="AF802" s="58"/>
      <c r="AG802" s="58"/>
      <c r="AH802" s="58"/>
      <c r="AI802" s="58"/>
      <c r="AJ802" s="58"/>
      <c r="AK802" s="58"/>
      <c r="AS802" s="58"/>
      <c r="AW802" s="58"/>
    </row>
    <row r="803" ht="15.75" customHeight="1" spans="4:49" x14ac:dyDescent="0.25"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  <c r="AA803" s="58"/>
      <c r="AB803" s="58"/>
      <c r="AC803" s="58"/>
      <c r="AD803" s="58"/>
      <c r="AE803" s="58"/>
      <c r="AF803" s="58"/>
      <c r="AG803" s="58"/>
      <c r="AH803" s="58"/>
      <c r="AI803" s="58"/>
      <c r="AJ803" s="58"/>
      <c r="AK803" s="58"/>
      <c r="AS803" s="58"/>
      <c r="AW803" s="58"/>
    </row>
    <row r="804" ht="15.75" customHeight="1" spans="4:49" x14ac:dyDescent="0.25"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  <c r="AB804" s="58"/>
      <c r="AC804" s="58"/>
      <c r="AD804" s="58"/>
      <c r="AE804" s="58"/>
      <c r="AF804" s="58"/>
      <c r="AG804" s="58"/>
      <c r="AH804" s="58"/>
      <c r="AI804" s="58"/>
      <c r="AJ804" s="58"/>
      <c r="AK804" s="58"/>
      <c r="AS804" s="58"/>
      <c r="AW804" s="58"/>
    </row>
    <row r="805" ht="15.75" customHeight="1" spans="4:49" x14ac:dyDescent="0.25"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  <c r="AA805" s="58"/>
      <c r="AB805" s="58"/>
      <c r="AC805" s="58"/>
      <c r="AD805" s="58"/>
      <c r="AE805" s="58"/>
      <c r="AF805" s="58"/>
      <c r="AG805" s="58"/>
      <c r="AH805" s="58"/>
      <c r="AI805" s="58"/>
      <c r="AJ805" s="58"/>
      <c r="AK805" s="58"/>
      <c r="AS805" s="58"/>
      <c r="AW805" s="58"/>
    </row>
    <row r="806" ht="15.75" customHeight="1" spans="4:49" x14ac:dyDescent="0.25"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  <c r="AA806" s="58"/>
      <c r="AB806" s="58"/>
      <c r="AC806" s="58"/>
      <c r="AD806" s="58"/>
      <c r="AE806" s="58"/>
      <c r="AF806" s="58"/>
      <c r="AG806" s="58"/>
      <c r="AH806" s="58"/>
      <c r="AI806" s="58"/>
      <c r="AJ806" s="58"/>
      <c r="AK806" s="58"/>
      <c r="AS806" s="58"/>
      <c r="AW806" s="58"/>
    </row>
    <row r="807" ht="15.75" customHeight="1" spans="4:49" x14ac:dyDescent="0.25"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  <c r="AA807" s="58"/>
      <c r="AB807" s="58"/>
      <c r="AC807" s="58"/>
      <c r="AD807" s="58"/>
      <c r="AE807" s="58"/>
      <c r="AF807" s="58"/>
      <c r="AG807" s="58"/>
      <c r="AH807" s="58"/>
      <c r="AI807" s="58"/>
      <c r="AJ807" s="58"/>
      <c r="AK807" s="58"/>
      <c r="AS807" s="58"/>
      <c r="AW807" s="58"/>
    </row>
    <row r="808" ht="15.75" customHeight="1" spans="4:49" x14ac:dyDescent="0.25"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  <c r="AA808" s="58"/>
      <c r="AB808" s="58"/>
      <c r="AC808" s="58"/>
      <c r="AD808" s="58"/>
      <c r="AE808" s="58"/>
      <c r="AF808" s="58"/>
      <c r="AG808" s="58"/>
      <c r="AH808" s="58"/>
      <c r="AI808" s="58"/>
      <c r="AJ808" s="58"/>
      <c r="AK808" s="58"/>
      <c r="AS808" s="58"/>
      <c r="AW808" s="58"/>
    </row>
    <row r="809" ht="15.75" customHeight="1" spans="4:49" x14ac:dyDescent="0.25"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  <c r="AA809" s="58"/>
      <c r="AB809" s="58"/>
      <c r="AC809" s="58"/>
      <c r="AD809" s="58"/>
      <c r="AE809" s="58"/>
      <c r="AF809" s="58"/>
      <c r="AG809" s="58"/>
      <c r="AH809" s="58"/>
      <c r="AI809" s="58"/>
      <c r="AJ809" s="58"/>
      <c r="AK809" s="58"/>
      <c r="AS809" s="58"/>
      <c r="AW809" s="58"/>
    </row>
    <row r="810" ht="15.75" customHeight="1" spans="4:49" x14ac:dyDescent="0.25"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  <c r="AA810" s="58"/>
      <c r="AB810" s="58"/>
      <c r="AC810" s="58"/>
      <c r="AD810" s="58"/>
      <c r="AE810" s="58"/>
      <c r="AF810" s="58"/>
      <c r="AG810" s="58"/>
      <c r="AH810" s="58"/>
      <c r="AI810" s="58"/>
      <c r="AJ810" s="58"/>
      <c r="AK810" s="58"/>
      <c r="AS810" s="58"/>
      <c r="AW810" s="58"/>
    </row>
    <row r="811" ht="15.75" customHeight="1" spans="4:49" x14ac:dyDescent="0.25"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  <c r="AA811" s="58"/>
      <c r="AB811" s="58"/>
      <c r="AC811" s="58"/>
      <c r="AD811" s="58"/>
      <c r="AE811" s="58"/>
      <c r="AF811" s="58"/>
      <c r="AG811" s="58"/>
      <c r="AH811" s="58"/>
      <c r="AI811" s="58"/>
      <c r="AJ811" s="58"/>
      <c r="AK811" s="58"/>
      <c r="AS811" s="58"/>
      <c r="AW811" s="58"/>
    </row>
    <row r="812" ht="15.75" customHeight="1" spans="4:49" x14ac:dyDescent="0.25"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  <c r="AA812" s="58"/>
      <c r="AB812" s="58"/>
      <c r="AC812" s="58"/>
      <c r="AD812" s="58"/>
      <c r="AE812" s="58"/>
      <c r="AF812" s="58"/>
      <c r="AG812" s="58"/>
      <c r="AH812" s="58"/>
      <c r="AI812" s="58"/>
      <c r="AJ812" s="58"/>
      <c r="AK812" s="58"/>
      <c r="AS812" s="58"/>
      <c r="AW812" s="58"/>
    </row>
    <row r="813" ht="15.75" customHeight="1" spans="4:49" x14ac:dyDescent="0.25"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  <c r="AB813" s="58"/>
      <c r="AC813" s="58"/>
      <c r="AD813" s="58"/>
      <c r="AE813" s="58"/>
      <c r="AF813" s="58"/>
      <c r="AG813" s="58"/>
      <c r="AH813" s="58"/>
      <c r="AI813" s="58"/>
      <c r="AJ813" s="58"/>
      <c r="AK813" s="58"/>
      <c r="AS813" s="58"/>
      <c r="AW813" s="58"/>
    </row>
    <row r="814" ht="15.75" customHeight="1" spans="4:49" x14ac:dyDescent="0.25"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  <c r="AA814" s="58"/>
      <c r="AB814" s="58"/>
      <c r="AC814" s="58"/>
      <c r="AD814" s="58"/>
      <c r="AE814" s="58"/>
      <c r="AF814" s="58"/>
      <c r="AG814" s="58"/>
      <c r="AH814" s="58"/>
      <c r="AI814" s="58"/>
      <c r="AJ814" s="58"/>
      <c r="AK814" s="58"/>
      <c r="AS814" s="58"/>
      <c r="AW814" s="58"/>
    </row>
    <row r="815" ht="15.75" customHeight="1" spans="4:49" x14ac:dyDescent="0.25"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  <c r="AA815" s="58"/>
      <c r="AB815" s="58"/>
      <c r="AC815" s="58"/>
      <c r="AD815" s="58"/>
      <c r="AE815" s="58"/>
      <c r="AF815" s="58"/>
      <c r="AG815" s="58"/>
      <c r="AH815" s="58"/>
      <c r="AI815" s="58"/>
      <c r="AJ815" s="58"/>
      <c r="AK815" s="58"/>
      <c r="AS815" s="58"/>
      <c r="AW815" s="58"/>
    </row>
    <row r="816" ht="15.75" customHeight="1" spans="4:49" x14ac:dyDescent="0.25"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  <c r="AA816" s="58"/>
      <c r="AB816" s="58"/>
      <c r="AC816" s="58"/>
      <c r="AD816" s="58"/>
      <c r="AE816" s="58"/>
      <c r="AF816" s="58"/>
      <c r="AG816" s="58"/>
      <c r="AH816" s="58"/>
      <c r="AI816" s="58"/>
      <c r="AJ816" s="58"/>
      <c r="AK816" s="58"/>
      <c r="AS816" s="58"/>
      <c r="AW816" s="58"/>
    </row>
    <row r="817" ht="15.75" customHeight="1" spans="4:49" x14ac:dyDescent="0.25"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  <c r="AA817" s="58"/>
      <c r="AB817" s="58"/>
      <c r="AC817" s="58"/>
      <c r="AD817" s="58"/>
      <c r="AE817" s="58"/>
      <c r="AF817" s="58"/>
      <c r="AG817" s="58"/>
      <c r="AH817" s="58"/>
      <c r="AI817" s="58"/>
      <c r="AJ817" s="58"/>
      <c r="AK817" s="58"/>
      <c r="AS817" s="58"/>
      <c r="AW817" s="58"/>
    </row>
    <row r="818" ht="15.75" customHeight="1" spans="4:49" x14ac:dyDescent="0.25"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  <c r="AA818" s="58"/>
      <c r="AB818" s="58"/>
      <c r="AC818" s="58"/>
      <c r="AD818" s="58"/>
      <c r="AE818" s="58"/>
      <c r="AF818" s="58"/>
      <c r="AG818" s="58"/>
      <c r="AH818" s="58"/>
      <c r="AI818" s="58"/>
      <c r="AJ818" s="58"/>
      <c r="AK818" s="58"/>
      <c r="AS818" s="58"/>
      <c r="AW818" s="58"/>
    </row>
    <row r="819" ht="15.75" customHeight="1" spans="4:49" x14ac:dyDescent="0.25"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  <c r="AA819" s="58"/>
      <c r="AB819" s="58"/>
      <c r="AC819" s="58"/>
      <c r="AD819" s="58"/>
      <c r="AE819" s="58"/>
      <c r="AF819" s="58"/>
      <c r="AG819" s="58"/>
      <c r="AH819" s="58"/>
      <c r="AI819" s="58"/>
      <c r="AJ819" s="58"/>
      <c r="AK819" s="58"/>
      <c r="AS819" s="58"/>
      <c r="AW819" s="58"/>
    </row>
    <row r="820" ht="15.75" customHeight="1" spans="4:49" x14ac:dyDescent="0.25"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  <c r="AA820" s="58"/>
      <c r="AB820" s="58"/>
      <c r="AC820" s="58"/>
      <c r="AD820" s="58"/>
      <c r="AE820" s="58"/>
      <c r="AF820" s="58"/>
      <c r="AG820" s="58"/>
      <c r="AH820" s="58"/>
      <c r="AI820" s="58"/>
      <c r="AJ820" s="58"/>
      <c r="AK820" s="58"/>
      <c r="AS820" s="58"/>
      <c r="AW820" s="58"/>
    </row>
    <row r="821" ht="15.75" customHeight="1" spans="4:49" x14ac:dyDescent="0.25"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  <c r="AA821" s="58"/>
      <c r="AB821" s="58"/>
      <c r="AC821" s="58"/>
      <c r="AD821" s="58"/>
      <c r="AE821" s="58"/>
      <c r="AF821" s="58"/>
      <c r="AG821" s="58"/>
      <c r="AH821" s="58"/>
      <c r="AI821" s="58"/>
      <c r="AJ821" s="58"/>
      <c r="AK821" s="58"/>
      <c r="AS821" s="58"/>
      <c r="AW821" s="58"/>
    </row>
    <row r="822" ht="15.75" customHeight="1" spans="4:49" x14ac:dyDescent="0.25"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  <c r="AA822" s="58"/>
      <c r="AB822" s="58"/>
      <c r="AC822" s="58"/>
      <c r="AD822" s="58"/>
      <c r="AE822" s="58"/>
      <c r="AF822" s="58"/>
      <c r="AG822" s="58"/>
      <c r="AH822" s="58"/>
      <c r="AI822" s="58"/>
      <c r="AJ822" s="58"/>
      <c r="AK822" s="58"/>
      <c r="AS822" s="58"/>
      <c r="AW822" s="58"/>
    </row>
    <row r="823" ht="15.75" customHeight="1" spans="4:49" x14ac:dyDescent="0.25"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  <c r="AA823" s="58"/>
      <c r="AB823" s="58"/>
      <c r="AC823" s="58"/>
      <c r="AD823" s="58"/>
      <c r="AE823" s="58"/>
      <c r="AF823" s="58"/>
      <c r="AG823" s="58"/>
      <c r="AH823" s="58"/>
      <c r="AI823" s="58"/>
      <c r="AJ823" s="58"/>
      <c r="AK823" s="58"/>
      <c r="AS823" s="58"/>
      <c r="AW823" s="58"/>
    </row>
    <row r="824" ht="15.75" customHeight="1" spans="4:49" x14ac:dyDescent="0.25"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  <c r="AA824" s="58"/>
      <c r="AB824" s="58"/>
      <c r="AC824" s="58"/>
      <c r="AD824" s="58"/>
      <c r="AE824" s="58"/>
      <c r="AF824" s="58"/>
      <c r="AG824" s="58"/>
      <c r="AH824" s="58"/>
      <c r="AI824" s="58"/>
      <c r="AJ824" s="58"/>
      <c r="AK824" s="58"/>
      <c r="AS824" s="58"/>
      <c r="AW824" s="58"/>
    </row>
    <row r="825" ht="15.75" customHeight="1" spans="4:49" x14ac:dyDescent="0.25"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  <c r="AB825" s="58"/>
      <c r="AC825" s="58"/>
      <c r="AD825" s="58"/>
      <c r="AE825" s="58"/>
      <c r="AF825" s="58"/>
      <c r="AG825" s="58"/>
      <c r="AH825" s="58"/>
      <c r="AI825" s="58"/>
      <c r="AJ825" s="58"/>
      <c r="AK825" s="58"/>
      <c r="AS825" s="58"/>
      <c r="AW825" s="58"/>
    </row>
    <row r="826" ht="15.75" customHeight="1" spans="4:49" x14ac:dyDescent="0.25"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  <c r="AA826" s="58"/>
      <c r="AB826" s="58"/>
      <c r="AC826" s="58"/>
      <c r="AD826" s="58"/>
      <c r="AE826" s="58"/>
      <c r="AF826" s="58"/>
      <c r="AG826" s="58"/>
      <c r="AH826" s="58"/>
      <c r="AI826" s="58"/>
      <c r="AJ826" s="58"/>
      <c r="AK826" s="58"/>
      <c r="AS826" s="58"/>
      <c r="AW826" s="58"/>
    </row>
    <row r="827" ht="15.75" customHeight="1" spans="4:49" x14ac:dyDescent="0.25"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  <c r="AA827" s="58"/>
      <c r="AB827" s="58"/>
      <c r="AC827" s="58"/>
      <c r="AD827" s="58"/>
      <c r="AE827" s="58"/>
      <c r="AF827" s="58"/>
      <c r="AG827" s="58"/>
      <c r="AH827" s="58"/>
      <c r="AI827" s="58"/>
      <c r="AJ827" s="58"/>
      <c r="AK827" s="58"/>
      <c r="AS827" s="58"/>
      <c r="AW827" s="58"/>
    </row>
    <row r="828" ht="15.75" customHeight="1" spans="4:49" x14ac:dyDescent="0.25"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  <c r="AA828" s="58"/>
      <c r="AB828" s="58"/>
      <c r="AC828" s="58"/>
      <c r="AD828" s="58"/>
      <c r="AE828" s="58"/>
      <c r="AF828" s="58"/>
      <c r="AG828" s="58"/>
      <c r="AH828" s="58"/>
      <c r="AI828" s="58"/>
      <c r="AJ828" s="58"/>
      <c r="AK828" s="58"/>
      <c r="AS828" s="58"/>
      <c r="AW828" s="58"/>
    </row>
    <row r="829" ht="15.75" customHeight="1" spans="4:49" x14ac:dyDescent="0.25"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  <c r="AA829" s="58"/>
      <c r="AB829" s="58"/>
      <c r="AC829" s="58"/>
      <c r="AD829" s="58"/>
      <c r="AE829" s="58"/>
      <c r="AF829" s="58"/>
      <c r="AG829" s="58"/>
      <c r="AH829" s="58"/>
      <c r="AI829" s="58"/>
      <c r="AJ829" s="58"/>
      <c r="AK829" s="58"/>
      <c r="AS829" s="58"/>
      <c r="AW829" s="58"/>
    </row>
    <row r="830" ht="15.75" customHeight="1" spans="4:49" x14ac:dyDescent="0.25"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  <c r="AA830" s="58"/>
      <c r="AB830" s="58"/>
      <c r="AC830" s="58"/>
      <c r="AD830" s="58"/>
      <c r="AE830" s="58"/>
      <c r="AF830" s="58"/>
      <c r="AG830" s="58"/>
      <c r="AH830" s="58"/>
      <c r="AI830" s="58"/>
      <c r="AJ830" s="58"/>
      <c r="AK830" s="58"/>
      <c r="AS830" s="58"/>
      <c r="AW830" s="58"/>
    </row>
    <row r="831" ht="15.75" customHeight="1" spans="4:49" x14ac:dyDescent="0.25"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  <c r="AA831" s="58"/>
      <c r="AB831" s="58"/>
      <c r="AC831" s="58"/>
      <c r="AD831" s="58"/>
      <c r="AE831" s="58"/>
      <c r="AF831" s="58"/>
      <c r="AG831" s="58"/>
      <c r="AH831" s="58"/>
      <c r="AI831" s="58"/>
      <c r="AJ831" s="58"/>
      <c r="AK831" s="58"/>
      <c r="AS831" s="58"/>
      <c r="AW831" s="58"/>
    </row>
    <row r="832" ht="15.75" customHeight="1" spans="4:49" x14ac:dyDescent="0.25"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  <c r="AA832" s="58"/>
      <c r="AB832" s="58"/>
      <c r="AC832" s="58"/>
      <c r="AD832" s="58"/>
      <c r="AE832" s="58"/>
      <c r="AF832" s="58"/>
      <c r="AG832" s="58"/>
      <c r="AH832" s="58"/>
      <c r="AI832" s="58"/>
      <c r="AJ832" s="58"/>
      <c r="AK832" s="58"/>
      <c r="AS832" s="58"/>
      <c r="AW832" s="58"/>
    </row>
    <row r="833" ht="15.75" customHeight="1" spans="4:49" x14ac:dyDescent="0.25"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  <c r="AA833" s="58"/>
      <c r="AB833" s="58"/>
      <c r="AC833" s="58"/>
      <c r="AD833" s="58"/>
      <c r="AE833" s="58"/>
      <c r="AF833" s="58"/>
      <c r="AG833" s="58"/>
      <c r="AH833" s="58"/>
      <c r="AI833" s="58"/>
      <c r="AJ833" s="58"/>
      <c r="AK833" s="58"/>
      <c r="AS833" s="58"/>
      <c r="AW833" s="58"/>
    </row>
    <row r="834" ht="15.75" customHeight="1" spans="4:49" x14ac:dyDescent="0.25"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  <c r="AA834" s="58"/>
      <c r="AB834" s="58"/>
      <c r="AC834" s="58"/>
      <c r="AD834" s="58"/>
      <c r="AE834" s="58"/>
      <c r="AF834" s="58"/>
      <c r="AG834" s="58"/>
      <c r="AH834" s="58"/>
      <c r="AI834" s="58"/>
      <c r="AJ834" s="58"/>
      <c r="AK834" s="58"/>
      <c r="AS834" s="58"/>
      <c r="AW834" s="58"/>
    </row>
    <row r="835" ht="15.75" customHeight="1" spans="4:49" x14ac:dyDescent="0.25"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  <c r="AA835" s="58"/>
      <c r="AB835" s="58"/>
      <c r="AC835" s="58"/>
      <c r="AD835" s="58"/>
      <c r="AE835" s="58"/>
      <c r="AF835" s="58"/>
      <c r="AG835" s="58"/>
      <c r="AH835" s="58"/>
      <c r="AI835" s="58"/>
      <c r="AJ835" s="58"/>
      <c r="AK835" s="58"/>
      <c r="AS835" s="58"/>
      <c r="AW835" s="58"/>
    </row>
    <row r="836" ht="15.75" customHeight="1" spans="4:49" x14ac:dyDescent="0.25"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  <c r="AA836" s="58"/>
      <c r="AB836" s="58"/>
      <c r="AC836" s="58"/>
      <c r="AD836" s="58"/>
      <c r="AE836" s="58"/>
      <c r="AF836" s="58"/>
      <c r="AG836" s="58"/>
      <c r="AH836" s="58"/>
      <c r="AI836" s="58"/>
      <c r="AJ836" s="58"/>
      <c r="AK836" s="58"/>
      <c r="AS836" s="58"/>
      <c r="AW836" s="58"/>
    </row>
    <row r="837" ht="15.75" customHeight="1" spans="4:49" x14ac:dyDescent="0.25"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  <c r="AA837" s="58"/>
      <c r="AB837" s="58"/>
      <c r="AC837" s="58"/>
      <c r="AD837" s="58"/>
      <c r="AE837" s="58"/>
      <c r="AF837" s="58"/>
      <c r="AG837" s="58"/>
      <c r="AH837" s="58"/>
      <c r="AI837" s="58"/>
      <c r="AJ837" s="58"/>
      <c r="AK837" s="58"/>
      <c r="AS837" s="58"/>
      <c r="AW837" s="58"/>
    </row>
    <row r="838" ht="15.75" customHeight="1" spans="4:49" x14ac:dyDescent="0.25"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  <c r="AA838" s="58"/>
      <c r="AB838" s="58"/>
      <c r="AC838" s="58"/>
      <c r="AD838" s="58"/>
      <c r="AE838" s="58"/>
      <c r="AF838" s="58"/>
      <c r="AG838" s="58"/>
      <c r="AH838" s="58"/>
      <c r="AI838" s="58"/>
      <c r="AJ838" s="58"/>
      <c r="AK838" s="58"/>
      <c r="AS838" s="58"/>
      <c r="AW838" s="58"/>
    </row>
    <row r="839" ht="15.75" customHeight="1" spans="4:49" x14ac:dyDescent="0.25"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  <c r="AA839" s="58"/>
      <c r="AB839" s="58"/>
      <c r="AC839" s="58"/>
      <c r="AD839" s="58"/>
      <c r="AE839" s="58"/>
      <c r="AF839" s="58"/>
      <c r="AG839" s="58"/>
      <c r="AH839" s="58"/>
      <c r="AI839" s="58"/>
      <c r="AJ839" s="58"/>
      <c r="AK839" s="58"/>
      <c r="AS839" s="58"/>
      <c r="AW839" s="58"/>
    </row>
    <row r="840" ht="15.75" customHeight="1" spans="4:49" x14ac:dyDescent="0.25"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  <c r="AA840" s="58"/>
      <c r="AB840" s="58"/>
      <c r="AC840" s="58"/>
      <c r="AD840" s="58"/>
      <c r="AE840" s="58"/>
      <c r="AF840" s="58"/>
      <c r="AG840" s="58"/>
      <c r="AH840" s="58"/>
      <c r="AI840" s="58"/>
      <c r="AJ840" s="58"/>
      <c r="AK840" s="58"/>
      <c r="AS840" s="58"/>
      <c r="AW840" s="58"/>
    </row>
    <row r="841" ht="15.75" customHeight="1" spans="4:49" x14ac:dyDescent="0.25"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  <c r="AA841" s="58"/>
      <c r="AB841" s="58"/>
      <c r="AC841" s="58"/>
      <c r="AD841" s="58"/>
      <c r="AE841" s="58"/>
      <c r="AF841" s="58"/>
      <c r="AG841" s="58"/>
      <c r="AH841" s="58"/>
      <c r="AI841" s="58"/>
      <c r="AJ841" s="58"/>
      <c r="AK841" s="58"/>
      <c r="AS841" s="58"/>
      <c r="AW841" s="58"/>
    </row>
    <row r="842" ht="15.75" customHeight="1" spans="4:49" x14ac:dyDescent="0.25"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  <c r="AA842" s="58"/>
      <c r="AB842" s="58"/>
      <c r="AC842" s="58"/>
      <c r="AD842" s="58"/>
      <c r="AE842" s="58"/>
      <c r="AF842" s="58"/>
      <c r="AG842" s="58"/>
      <c r="AH842" s="58"/>
      <c r="AI842" s="58"/>
      <c r="AJ842" s="58"/>
      <c r="AK842" s="58"/>
      <c r="AS842" s="58"/>
      <c r="AW842" s="58"/>
    </row>
    <row r="843" ht="15.75" customHeight="1" spans="4:49" x14ac:dyDescent="0.25"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  <c r="AA843" s="58"/>
      <c r="AB843" s="58"/>
      <c r="AC843" s="58"/>
      <c r="AD843" s="58"/>
      <c r="AE843" s="58"/>
      <c r="AF843" s="58"/>
      <c r="AG843" s="58"/>
      <c r="AH843" s="58"/>
      <c r="AI843" s="58"/>
      <c r="AJ843" s="58"/>
      <c r="AK843" s="58"/>
      <c r="AS843" s="58"/>
      <c r="AW843" s="58"/>
    </row>
    <row r="844" ht="15.75" customHeight="1" spans="4:49" x14ac:dyDescent="0.25"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  <c r="AA844" s="58"/>
      <c r="AB844" s="58"/>
      <c r="AC844" s="58"/>
      <c r="AD844" s="58"/>
      <c r="AE844" s="58"/>
      <c r="AF844" s="58"/>
      <c r="AG844" s="58"/>
      <c r="AH844" s="58"/>
      <c r="AI844" s="58"/>
      <c r="AJ844" s="58"/>
      <c r="AK844" s="58"/>
      <c r="AS844" s="58"/>
      <c r="AW844" s="58"/>
    </row>
    <row r="845" ht="15.75" customHeight="1" spans="4:49" x14ac:dyDescent="0.25"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  <c r="AA845" s="58"/>
      <c r="AB845" s="58"/>
      <c r="AC845" s="58"/>
      <c r="AD845" s="58"/>
      <c r="AE845" s="58"/>
      <c r="AF845" s="58"/>
      <c r="AG845" s="58"/>
      <c r="AH845" s="58"/>
      <c r="AI845" s="58"/>
      <c r="AJ845" s="58"/>
      <c r="AK845" s="58"/>
      <c r="AS845" s="58"/>
      <c r="AW845" s="58"/>
    </row>
    <row r="846" ht="15.75" customHeight="1" spans="4:49" x14ac:dyDescent="0.25"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  <c r="AA846" s="58"/>
      <c r="AB846" s="58"/>
      <c r="AC846" s="58"/>
      <c r="AD846" s="58"/>
      <c r="AE846" s="58"/>
      <c r="AF846" s="58"/>
      <c r="AG846" s="58"/>
      <c r="AH846" s="58"/>
      <c r="AI846" s="58"/>
      <c r="AJ846" s="58"/>
      <c r="AK846" s="58"/>
      <c r="AS846" s="58"/>
      <c r="AW846" s="58"/>
    </row>
    <row r="847" ht="15.75" customHeight="1" spans="4:49" x14ac:dyDescent="0.25"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  <c r="AA847" s="58"/>
      <c r="AB847" s="58"/>
      <c r="AC847" s="58"/>
      <c r="AD847" s="58"/>
      <c r="AE847" s="58"/>
      <c r="AF847" s="58"/>
      <c r="AG847" s="58"/>
      <c r="AH847" s="58"/>
      <c r="AI847" s="58"/>
      <c r="AJ847" s="58"/>
      <c r="AK847" s="58"/>
      <c r="AS847" s="58"/>
      <c r="AW847" s="58"/>
    </row>
    <row r="848" ht="15.75" customHeight="1" spans="4:49" x14ac:dyDescent="0.25"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  <c r="AA848" s="58"/>
      <c r="AB848" s="58"/>
      <c r="AC848" s="58"/>
      <c r="AD848" s="58"/>
      <c r="AE848" s="58"/>
      <c r="AF848" s="58"/>
      <c r="AG848" s="58"/>
      <c r="AH848" s="58"/>
      <c r="AI848" s="58"/>
      <c r="AJ848" s="58"/>
      <c r="AK848" s="58"/>
      <c r="AS848" s="58"/>
      <c r="AW848" s="58"/>
    </row>
    <row r="849" ht="15.75" customHeight="1" spans="4:49" x14ac:dyDescent="0.25"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  <c r="AA849" s="58"/>
      <c r="AB849" s="58"/>
      <c r="AC849" s="58"/>
      <c r="AD849" s="58"/>
      <c r="AE849" s="58"/>
      <c r="AF849" s="58"/>
      <c r="AG849" s="58"/>
      <c r="AH849" s="58"/>
      <c r="AI849" s="58"/>
      <c r="AJ849" s="58"/>
      <c r="AK849" s="58"/>
      <c r="AS849" s="58"/>
      <c r="AW849" s="58"/>
    </row>
    <row r="850" ht="15.75" customHeight="1" spans="4:49" x14ac:dyDescent="0.25"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  <c r="AA850" s="58"/>
      <c r="AB850" s="58"/>
      <c r="AC850" s="58"/>
      <c r="AD850" s="58"/>
      <c r="AE850" s="58"/>
      <c r="AF850" s="58"/>
      <c r="AG850" s="58"/>
      <c r="AH850" s="58"/>
      <c r="AI850" s="58"/>
      <c r="AJ850" s="58"/>
      <c r="AK850" s="58"/>
      <c r="AS850" s="58"/>
      <c r="AW850" s="58"/>
    </row>
    <row r="851" ht="15.75" customHeight="1" spans="4:49" x14ac:dyDescent="0.25"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  <c r="AA851" s="58"/>
      <c r="AB851" s="58"/>
      <c r="AC851" s="58"/>
      <c r="AD851" s="58"/>
      <c r="AE851" s="58"/>
      <c r="AF851" s="58"/>
      <c r="AG851" s="58"/>
      <c r="AH851" s="58"/>
      <c r="AI851" s="58"/>
      <c r="AJ851" s="58"/>
      <c r="AK851" s="58"/>
      <c r="AS851" s="58"/>
      <c r="AW851" s="58"/>
    </row>
    <row r="852" ht="15.75" customHeight="1" spans="4:49" x14ac:dyDescent="0.25"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  <c r="AA852" s="58"/>
      <c r="AB852" s="58"/>
      <c r="AC852" s="58"/>
      <c r="AD852" s="58"/>
      <c r="AE852" s="58"/>
      <c r="AF852" s="58"/>
      <c r="AG852" s="58"/>
      <c r="AH852" s="58"/>
      <c r="AI852" s="58"/>
      <c r="AJ852" s="58"/>
      <c r="AK852" s="58"/>
      <c r="AS852" s="58"/>
      <c r="AW852" s="58"/>
    </row>
    <row r="853" ht="15.75" customHeight="1" spans="4:49" x14ac:dyDescent="0.25"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  <c r="AA853" s="58"/>
      <c r="AB853" s="58"/>
      <c r="AC853" s="58"/>
      <c r="AD853" s="58"/>
      <c r="AE853" s="58"/>
      <c r="AF853" s="58"/>
      <c r="AG853" s="58"/>
      <c r="AH853" s="58"/>
      <c r="AI853" s="58"/>
      <c r="AJ853" s="58"/>
      <c r="AK853" s="58"/>
      <c r="AS853" s="58"/>
      <c r="AW853" s="58"/>
    </row>
    <row r="854" ht="15.75" customHeight="1" spans="4:49" x14ac:dyDescent="0.25"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  <c r="AA854" s="58"/>
      <c r="AB854" s="58"/>
      <c r="AC854" s="58"/>
      <c r="AD854" s="58"/>
      <c r="AE854" s="58"/>
      <c r="AF854" s="58"/>
      <c r="AG854" s="58"/>
      <c r="AH854" s="58"/>
      <c r="AI854" s="58"/>
      <c r="AJ854" s="58"/>
      <c r="AK854" s="58"/>
      <c r="AS854" s="58"/>
      <c r="AW854" s="58"/>
    </row>
    <row r="855" ht="15.75" customHeight="1" spans="4:49" x14ac:dyDescent="0.25"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  <c r="AA855" s="58"/>
      <c r="AB855" s="58"/>
      <c r="AC855" s="58"/>
      <c r="AD855" s="58"/>
      <c r="AE855" s="58"/>
      <c r="AF855" s="58"/>
      <c r="AG855" s="58"/>
      <c r="AH855" s="58"/>
      <c r="AI855" s="58"/>
      <c r="AJ855" s="58"/>
      <c r="AK855" s="58"/>
      <c r="AS855" s="58"/>
      <c r="AW855" s="58"/>
    </row>
    <row r="856" ht="15.75" customHeight="1" spans="4:49" x14ac:dyDescent="0.25"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  <c r="AA856" s="58"/>
      <c r="AB856" s="58"/>
      <c r="AC856" s="58"/>
      <c r="AD856" s="58"/>
      <c r="AE856" s="58"/>
      <c r="AF856" s="58"/>
      <c r="AG856" s="58"/>
      <c r="AH856" s="58"/>
      <c r="AI856" s="58"/>
      <c r="AJ856" s="58"/>
      <c r="AK856" s="58"/>
      <c r="AS856" s="58"/>
      <c r="AW856" s="58"/>
    </row>
    <row r="857" ht="15.75" customHeight="1" spans="4:49" x14ac:dyDescent="0.25"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  <c r="AA857" s="58"/>
      <c r="AB857" s="58"/>
      <c r="AC857" s="58"/>
      <c r="AD857" s="58"/>
      <c r="AE857" s="58"/>
      <c r="AF857" s="58"/>
      <c r="AG857" s="58"/>
      <c r="AH857" s="58"/>
      <c r="AI857" s="58"/>
      <c r="AJ857" s="58"/>
      <c r="AK857" s="58"/>
      <c r="AS857" s="58"/>
      <c r="AW857" s="58"/>
    </row>
    <row r="858" ht="15.75" customHeight="1" spans="4:49" x14ac:dyDescent="0.25"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  <c r="AA858" s="58"/>
      <c r="AB858" s="58"/>
      <c r="AC858" s="58"/>
      <c r="AD858" s="58"/>
      <c r="AE858" s="58"/>
      <c r="AF858" s="58"/>
      <c r="AG858" s="58"/>
      <c r="AH858" s="58"/>
      <c r="AI858" s="58"/>
      <c r="AJ858" s="58"/>
      <c r="AK858" s="58"/>
      <c r="AS858" s="58"/>
      <c r="AW858" s="58"/>
    </row>
    <row r="859" ht="15.75" customHeight="1" spans="4:49" x14ac:dyDescent="0.25"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  <c r="AA859" s="58"/>
      <c r="AB859" s="58"/>
      <c r="AC859" s="58"/>
      <c r="AD859" s="58"/>
      <c r="AE859" s="58"/>
      <c r="AF859" s="58"/>
      <c r="AG859" s="58"/>
      <c r="AH859" s="58"/>
      <c r="AI859" s="58"/>
      <c r="AJ859" s="58"/>
      <c r="AK859" s="58"/>
      <c r="AS859" s="58"/>
      <c r="AW859" s="58"/>
    </row>
    <row r="860" ht="15.75" customHeight="1" spans="4:49" x14ac:dyDescent="0.25"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  <c r="AA860" s="58"/>
      <c r="AB860" s="58"/>
      <c r="AC860" s="58"/>
      <c r="AD860" s="58"/>
      <c r="AE860" s="58"/>
      <c r="AF860" s="58"/>
      <c r="AG860" s="58"/>
      <c r="AH860" s="58"/>
      <c r="AI860" s="58"/>
      <c r="AJ860" s="58"/>
      <c r="AK860" s="58"/>
      <c r="AS860" s="58"/>
      <c r="AW860" s="58"/>
    </row>
    <row r="861" ht="15.75" customHeight="1" spans="4:49" x14ac:dyDescent="0.25"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  <c r="AB861" s="58"/>
      <c r="AC861" s="58"/>
      <c r="AD861" s="58"/>
      <c r="AE861" s="58"/>
      <c r="AF861" s="58"/>
      <c r="AG861" s="58"/>
      <c r="AH861" s="58"/>
      <c r="AI861" s="58"/>
      <c r="AJ861" s="58"/>
      <c r="AK861" s="58"/>
      <c r="AS861" s="58"/>
      <c r="AW861" s="58"/>
    </row>
    <row r="862" ht="15.75" customHeight="1" spans="4:49" x14ac:dyDescent="0.25"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  <c r="AB862" s="58"/>
      <c r="AC862" s="58"/>
      <c r="AD862" s="58"/>
      <c r="AE862" s="58"/>
      <c r="AF862" s="58"/>
      <c r="AG862" s="58"/>
      <c r="AH862" s="58"/>
      <c r="AI862" s="58"/>
      <c r="AJ862" s="58"/>
      <c r="AK862" s="58"/>
      <c r="AS862" s="58"/>
      <c r="AW862" s="58"/>
    </row>
    <row r="863" ht="15.75" customHeight="1" spans="4:49" x14ac:dyDescent="0.25"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  <c r="AA863" s="58"/>
      <c r="AB863" s="58"/>
      <c r="AC863" s="58"/>
      <c r="AD863" s="58"/>
      <c r="AE863" s="58"/>
      <c r="AF863" s="58"/>
      <c r="AG863" s="58"/>
      <c r="AH863" s="58"/>
      <c r="AI863" s="58"/>
      <c r="AJ863" s="58"/>
      <c r="AK863" s="58"/>
      <c r="AS863" s="58"/>
      <c r="AW863" s="58"/>
    </row>
    <row r="864" ht="15.75" customHeight="1" spans="4:49" x14ac:dyDescent="0.25"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  <c r="AA864" s="58"/>
      <c r="AB864" s="58"/>
      <c r="AC864" s="58"/>
      <c r="AD864" s="58"/>
      <c r="AE864" s="58"/>
      <c r="AF864" s="58"/>
      <c r="AG864" s="58"/>
      <c r="AH864" s="58"/>
      <c r="AI864" s="58"/>
      <c r="AJ864" s="58"/>
      <c r="AK864" s="58"/>
      <c r="AS864" s="58"/>
      <c r="AW864" s="58"/>
    </row>
    <row r="865" ht="15.75" customHeight="1" spans="4:49" x14ac:dyDescent="0.25"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  <c r="AA865" s="58"/>
      <c r="AB865" s="58"/>
      <c r="AC865" s="58"/>
      <c r="AD865" s="58"/>
      <c r="AE865" s="58"/>
      <c r="AF865" s="58"/>
      <c r="AG865" s="58"/>
      <c r="AH865" s="58"/>
      <c r="AI865" s="58"/>
      <c r="AJ865" s="58"/>
      <c r="AK865" s="58"/>
      <c r="AS865" s="58"/>
      <c r="AW865" s="58"/>
    </row>
    <row r="866" ht="15.75" customHeight="1" spans="4:49" x14ac:dyDescent="0.25"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  <c r="AA866" s="58"/>
      <c r="AB866" s="58"/>
      <c r="AC866" s="58"/>
      <c r="AD866" s="58"/>
      <c r="AE866" s="58"/>
      <c r="AF866" s="58"/>
      <c r="AG866" s="58"/>
      <c r="AH866" s="58"/>
      <c r="AI866" s="58"/>
      <c r="AJ866" s="58"/>
      <c r="AK866" s="58"/>
      <c r="AS866" s="58"/>
      <c r="AW866" s="58"/>
    </row>
    <row r="867" ht="15.75" customHeight="1" spans="4:49" x14ac:dyDescent="0.25"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  <c r="AA867" s="58"/>
      <c r="AB867" s="58"/>
      <c r="AC867" s="58"/>
      <c r="AD867" s="58"/>
      <c r="AE867" s="58"/>
      <c r="AF867" s="58"/>
      <c r="AG867" s="58"/>
      <c r="AH867" s="58"/>
      <c r="AI867" s="58"/>
      <c r="AJ867" s="58"/>
      <c r="AK867" s="58"/>
      <c r="AS867" s="58"/>
      <c r="AW867" s="58"/>
    </row>
    <row r="868" ht="15.75" customHeight="1" spans="4:49" x14ac:dyDescent="0.25"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  <c r="AA868" s="58"/>
      <c r="AB868" s="58"/>
      <c r="AC868" s="58"/>
      <c r="AD868" s="58"/>
      <c r="AE868" s="58"/>
      <c r="AF868" s="58"/>
      <c r="AG868" s="58"/>
      <c r="AH868" s="58"/>
      <c r="AI868" s="58"/>
      <c r="AJ868" s="58"/>
      <c r="AK868" s="58"/>
      <c r="AS868" s="58"/>
      <c r="AW868" s="58"/>
    </row>
    <row r="869" ht="15.75" customHeight="1" spans="4:49" x14ac:dyDescent="0.25"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  <c r="AA869" s="58"/>
      <c r="AB869" s="58"/>
      <c r="AC869" s="58"/>
      <c r="AD869" s="58"/>
      <c r="AE869" s="58"/>
      <c r="AF869" s="58"/>
      <c r="AG869" s="58"/>
      <c r="AH869" s="58"/>
      <c r="AI869" s="58"/>
      <c r="AJ869" s="58"/>
      <c r="AK869" s="58"/>
      <c r="AS869" s="58"/>
      <c r="AW869" s="58"/>
    </row>
    <row r="870" ht="15.75" customHeight="1" spans="4:49" x14ac:dyDescent="0.25"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  <c r="AA870" s="58"/>
      <c r="AB870" s="58"/>
      <c r="AC870" s="58"/>
      <c r="AD870" s="58"/>
      <c r="AE870" s="58"/>
      <c r="AF870" s="58"/>
      <c r="AG870" s="58"/>
      <c r="AH870" s="58"/>
      <c r="AI870" s="58"/>
      <c r="AJ870" s="58"/>
      <c r="AK870" s="58"/>
      <c r="AS870" s="58"/>
      <c r="AW870" s="58"/>
    </row>
    <row r="871" ht="15.75" customHeight="1" spans="4:49" x14ac:dyDescent="0.25"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  <c r="AA871" s="58"/>
      <c r="AB871" s="58"/>
      <c r="AC871" s="58"/>
      <c r="AD871" s="58"/>
      <c r="AE871" s="58"/>
      <c r="AF871" s="58"/>
      <c r="AG871" s="58"/>
      <c r="AH871" s="58"/>
      <c r="AI871" s="58"/>
      <c r="AJ871" s="58"/>
      <c r="AK871" s="58"/>
      <c r="AS871" s="58"/>
      <c r="AW871" s="58"/>
    </row>
    <row r="872" ht="15.75" customHeight="1" spans="4:49" x14ac:dyDescent="0.25"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  <c r="AA872" s="58"/>
      <c r="AB872" s="58"/>
      <c r="AC872" s="58"/>
      <c r="AD872" s="58"/>
      <c r="AE872" s="58"/>
      <c r="AF872" s="58"/>
      <c r="AG872" s="58"/>
      <c r="AH872" s="58"/>
      <c r="AI872" s="58"/>
      <c r="AJ872" s="58"/>
      <c r="AK872" s="58"/>
      <c r="AS872" s="58"/>
      <c r="AW872" s="58"/>
    </row>
    <row r="873" ht="15.75" customHeight="1" spans="4:49" x14ac:dyDescent="0.25"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  <c r="AA873" s="58"/>
      <c r="AB873" s="58"/>
      <c r="AC873" s="58"/>
      <c r="AD873" s="58"/>
      <c r="AE873" s="58"/>
      <c r="AF873" s="58"/>
      <c r="AG873" s="58"/>
      <c r="AH873" s="58"/>
      <c r="AI873" s="58"/>
      <c r="AJ873" s="58"/>
      <c r="AK873" s="58"/>
      <c r="AS873" s="58"/>
      <c r="AW873" s="58"/>
    </row>
    <row r="874" ht="15.75" customHeight="1" spans="4:49" x14ac:dyDescent="0.25"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  <c r="AA874" s="58"/>
      <c r="AB874" s="58"/>
      <c r="AC874" s="58"/>
      <c r="AD874" s="58"/>
      <c r="AE874" s="58"/>
      <c r="AF874" s="58"/>
      <c r="AG874" s="58"/>
      <c r="AH874" s="58"/>
      <c r="AI874" s="58"/>
      <c r="AJ874" s="58"/>
      <c r="AK874" s="58"/>
      <c r="AS874" s="58"/>
      <c r="AW874" s="58"/>
    </row>
    <row r="875" ht="15.75" customHeight="1" spans="4:49" x14ac:dyDescent="0.25"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  <c r="AA875" s="58"/>
      <c r="AB875" s="58"/>
      <c r="AC875" s="58"/>
      <c r="AD875" s="58"/>
      <c r="AE875" s="58"/>
      <c r="AF875" s="58"/>
      <c r="AG875" s="58"/>
      <c r="AH875" s="58"/>
      <c r="AI875" s="58"/>
      <c r="AJ875" s="58"/>
      <c r="AK875" s="58"/>
      <c r="AS875" s="58"/>
      <c r="AW875" s="58"/>
    </row>
    <row r="876" ht="15.75" customHeight="1" spans="4:49" x14ac:dyDescent="0.25"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  <c r="AA876" s="58"/>
      <c r="AB876" s="58"/>
      <c r="AC876" s="58"/>
      <c r="AD876" s="58"/>
      <c r="AE876" s="58"/>
      <c r="AF876" s="58"/>
      <c r="AG876" s="58"/>
      <c r="AH876" s="58"/>
      <c r="AI876" s="58"/>
      <c r="AJ876" s="58"/>
      <c r="AK876" s="58"/>
      <c r="AS876" s="58"/>
      <c r="AW876" s="58"/>
    </row>
    <row r="877" ht="15.75" customHeight="1" spans="4:49" x14ac:dyDescent="0.25"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  <c r="AB877" s="58"/>
      <c r="AC877" s="58"/>
      <c r="AD877" s="58"/>
      <c r="AE877" s="58"/>
      <c r="AF877" s="58"/>
      <c r="AG877" s="58"/>
      <c r="AH877" s="58"/>
      <c r="AI877" s="58"/>
      <c r="AJ877" s="58"/>
      <c r="AK877" s="58"/>
      <c r="AS877" s="58"/>
      <c r="AW877" s="58"/>
    </row>
    <row r="878" ht="15.75" customHeight="1" spans="4:49" x14ac:dyDescent="0.25"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  <c r="AA878" s="58"/>
      <c r="AB878" s="58"/>
      <c r="AC878" s="58"/>
      <c r="AD878" s="58"/>
      <c r="AE878" s="58"/>
      <c r="AF878" s="58"/>
      <c r="AG878" s="58"/>
      <c r="AH878" s="58"/>
      <c r="AI878" s="58"/>
      <c r="AJ878" s="58"/>
      <c r="AK878" s="58"/>
      <c r="AS878" s="58"/>
      <c r="AW878" s="58"/>
    </row>
    <row r="879" ht="15.75" customHeight="1" spans="4:49" x14ac:dyDescent="0.25"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  <c r="AA879" s="58"/>
      <c r="AB879" s="58"/>
      <c r="AC879" s="58"/>
      <c r="AD879" s="58"/>
      <c r="AE879" s="58"/>
      <c r="AF879" s="58"/>
      <c r="AG879" s="58"/>
      <c r="AH879" s="58"/>
      <c r="AI879" s="58"/>
      <c r="AJ879" s="58"/>
      <c r="AK879" s="58"/>
      <c r="AS879" s="58"/>
      <c r="AW879" s="58"/>
    </row>
    <row r="880" ht="15.75" customHeight="1" spans="4:49" x14ac:dyDescent="0.25"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  <c r="AA880" s="58"/>
      <c r="AB880" s="58"/>
      <c r="AC880" s="58"/>
      <c r="AD880" s="58"/>
      <c r="AE880" s="58"/>
      <c r="AF880" s="58"/>
      <c r="AG880" s="58"/>
      <c r="AH880" s="58"/>
      <c r="AI880" s="58"/>
      <c r="AJ880" s="58"/>
      <c r="AK880" s="58"/>
      <c r="AS880" s="58"/>
      <c r="AW880" s="58"/>
    </row>
    <row r="881" ht="15.75" customHeight="1" spans="4:49" x14ac:dyDescent="0.25"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  <c r="AA881" s="58"/>
      <c r="AB881" s="58"/>
      <c r="AC881" s="58"/>
      <c r="AD881" s="58"/>
      <c r="AE881" s="58"/>
      <c r="AF881" s="58"/>
      <c r="AG881" s="58"/>
      <c r="AH881" s="58"/>
      <c r="AI881" s="58"/>
      <c r="AJ881" s="58"/>
      <c r="AK881" s="58"/>
      <c r="AS881" s="58"/>
      <c r="AW881" s="58"/>
    </row>
    <row r="882" ht="15.75" customHeight="1" spans="4:49" x14ac:dyDescent="0.25"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  <c r="AA882" s="58"/>
      <c r="AB882" s="58"/>
      <c r="AC882" s="58"/>
      <c r="AD882" s="58"/>
      <c r="AE882" s="58"/>
      <c r="AF882" s="58"/>
      <c r="AG882" s="58"/>
      <c r="AH882" s="58"/>
      <c r="AI882" s="58"/>
      <c r="AJ882" s="58"/>
      <c r="AK882" s="58"/>
      <c r="AS882" s="58"/>
      <c r="AW882" s="58"/>
    </row>
    <row r="883" ht="15.75" customHeight="1" spans="4:49" x14ac:dyDescent="0.25"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  <c r="AA883" s="58"/>
      <c r="AB883" s="58"/>
      <c r="AC883" s="58"/>
      <c r="AD883" s="58"/>
      <c r="AE883" s="58"/>
      <c r="AF883" s="58"/>
      <c r="AG883" s="58"/>
      <c r="AH883" s="58"/>
      <c r="AI883" s="58"/>
      <c r="AJ883" s="58"/>
      <c r="AK883" s="58"/>
      <c r="AS883" s="58"/>
      <c r="AW883" s="58"/>
    </row>
    <row r="884" ht="15.75" customHeight="1" spans="4:49" x14ac:dyDescent="0.25"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  <c r="AA884" s="58"/>
      <c r="AB884" s="58"/>
      <c r="AC884" s="58"/>
      <c r="AD884" s="58"/>
      <c r="AE884" s="58"/>
      <c r="AF884" s="58"/>
      <c r="AG884" s="58"/>
      <c r="AH884" s="58"/>
      <c r="AI884" s="58"/>
      <c r="AJ884" s="58"/>
      <c r="AK884" s="58"/>
      <c r="AS884" s="58"/>
      <c r="AW884" s="58"/>
    </row>
    <row r="885" ht="15.75" customHeight="1" spans="4:49" x14ac:dyDescent="0.25"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  <c r="AA885" s="58"/>
      <c r="AB885" s="58"/>
      <c r="AC885" s="58"/>
      <c r="AD885" s="58"/>
      <c r="AE885" s="58"/>
      <c r="AF885" s="58"/>
      <c r="AG885" s="58"/>
      <c r="AH885" s="58"/>
      <c r="AI885" s="58"/>
      <c r="AJ885" s="58"/>
      <c r="AK885" s="58"/>
      <c r="AS885" s="58"/>
      <c r="AW885" s="58"/>
    </row>
    <row r="886" ht="15.75" customHeight="1" spans="4:49" x14ac:dyDescent="0.25"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  <c r="AB886" s="58"/>
      <c r="AC886" s="58"/>
      <c r="AD886" s="58"/>
      <c r="AE886" s="58"/>
      <c r="AF886" s="58"/>
      <c r="AG886" s="58"/>
      <c r="AH886" s="58"/>
      <c r="AI886" s="58"/>
      <c r="AJ886" s="58"/>
      <c r="AK886" s="58"/>
      <c r="AS886" s="58"/>
      <c r="AW886" s="58"/>
    </row>
    <row r="887" ht="15.75" customHeight="1" spans="4:49" x14ac:dyDescent="0.25"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  <c r="AB887" s="58"/>
      <c r="AC887" s="58"/>
      <c r="AD887" s="58"/>
      <c r="AE887" s="58"/>
      <c r="AF887" s="58"/>
      <c r="AG887" s="58"/>
      <c r="AH887" s="58"/>
      <c r="AI887" s="58"/>
      <c r="AJ887" s="58"/>
      <c r="AK887" s="58"/>
      <c r="AS887" s="58"/>
      <c r="AW887" s="58"/>
    </row>
    <row r="888" ht="15.75" customHeight="1" spans="4:49" x14ac:dyDescent="0.25"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  <c r="AA888" s="58"/>
      <c r="AB888" s="58"/>
      <c r="AC888" s="58"/>
      <c r="AD888" s="58"/>
      <c r="AE888" s="58"/>
      <c r="AF888" s="58"/>
      <c r="AG888" s="58"/>
      <c r="AH888" s="58"/>
      <c r="AI888" s="58"/>
      <c r="AJ888" s="58"/>
      <c r="AK888" s="58"/>
      <c r="AS888" s="58"/>
      <c r="AW888" s="58"/>
    </row>
    <row r="889" ht="15.75" customHeight="1" spans="4:49" x14ac:dyDescent="0.25"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  <c r="AA889" s="58"/>
      <c r="AB889" s="58"/>
      <c r="AC889" s="58"/>
      <c r="AD889" s="58"/>
      <c r="AE889" s="58"/>
      <c r="AF889" s="58"/>
      <c r="AG889" s="58"/>
      <c r="AH889" s="58"/>
      <c r="AI889" s="58"/>
      <c r="AJ889" s="58"/>
      <c r="AK889" s="58"/>
      <c r="AS889" s="58"/>
      <c r="AW889" s="58"/>
    </row>
    <row r="890" ht="15.75" customHeight="1" spans="4:49" x14ac:dyDescent="0.25"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  <c r="AA890" s="58"/>
      <c r="AB890" s="58"/>
      <c r="AC890" s="58"/>
      <c r="AD890" s="58"/>
      <c r="AE890" s="58"/>
      <c r="AF890" s="58"/>
      <c r="AG890" s="58"/>
      <c r="AH890" s="58"/>
      <c r="AI890" s="58"/>
      <c r="AJ890" s="58"/>
      <c r="AK890" s="58"/>
      <c r="AS890" s="58"/>
      <c r="AW890" s="58"/>
    </row>
    <row r="891" ht="15.75" customHeight="1" spans="4:49" x14ac:dyDescent="0.25"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  <c r="AA891" s="58"/>
      <c r="AB891" s="58"/>
      <c r="AC891" s="58"/>
      <c r="AD891" s="58"/>
      <c r="AE891" s="58"/>
      <c r="AF891" s="58"/>
      <c r="AG891" s="58"/>
      <c r="AH891" s="58"/>
      <c r="AI891" s="58"/>
      <c r="AJ891" s="58"/>
      <c r="AK891" s="58"/>
      <c r="AS891" s="58"/>
      <c r="AW891" s="58"/>
    </row>
    <row r="892" ht="15.75" customHeight="1" spans="4:49" x14ac:dyDescent="0.25"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  <c r="AA892" s="58"/>
      <c r="AB892" s="58"/>
      <c r="AC892" s="58"/>
      <c r="AD892" s="58"/>
      <c r="AE892" s="58"/>
      <c r="AF892" s="58"/>
      <c r="AG892" s="58"/>
      <c r="AH892" s="58"/>
      <c r="AI892" s="58"/>
      <c r="AJ892" s="58"/>
      <c r="AK892" s="58"/>
      <c r="AS892" s="58"/>
      <c r="AW892" s="58"/>
    </row>
    <row r="893" ht="15.75" customHeight="1" spans="4:49" x14ac:dyDescent="0.25"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  <c r="AA893" s="58"/>
      <c r="AB893" s="58"/>
      <c r="AC893" s="58"/>
      <c r="AD893" s="58"/>
      <c r="AE893" s="58"/>
      <c r="AF893" s="58"/>
      <c r="AG893" s="58"/>
      <c r="AH893" s="58"/>
      <c r="AI893" s="58"/>
      <c r="AJ893" s="58"/>
      <c r="AK893" s="58"/>
      <c r="AS893" s="58"/>
      <c r="AW893" s="58"/>
    </row>
    <row r="894" ht="15.75" customHeight="1" spans="4:49" x14ac:dyDescent="0.25"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  <c r="AA894" s="58"/>
      <c r="AB894" s="58"/>
      <c r="AC894" s="58"/>
      <c r="AD894" s="58"/>
      <c r="AE894" s="58"/>
      <c r="AF894" s="58"/>
      <c r="AG894" s="58"/>
      <c r="AH894" s="58"/>
      <c r="AI894" s="58"/>
      <c r="AJ894" s="58"/>
      <c r="AK894" s="58"/>
      <c r="AS894" s="58"/>
      <c r="AW894" s="58"/>
    </row>
    <row r="895" ht="15.75" customHeight="1" spans="4:49" x14ac:dyDescent="0.25"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  <c r="AA895" s="58"/>
      <c r="AB895" s="58"/>
      <c r="AC895" s="58"/>
      <c r="AD895" s="58"/>
      <c r="AE895" s="58"/>
      <c r="AF895" s="58"/>
      <c r="AG895" s="58"/>
      <c r="AH895" s="58"/>
      <c r="AI895" s="58"/>
      <c r="AJ895" s="58"/>
      <c r="AK895" s="58"/>
      <c r="AS895" s="58"/>
      <c r="AW895" s="58"/>
    </row>
    <row r="896" ht="15.75" customHeight="1" spans="4:49" x14ac:dyDescent="0.25"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  <c r="AA896" s="58"/>
      <c r="AB896" s="58"/>
      <c r="AC896" s="58"/>
      <c r="AD896" s="58"/>
      <c r="AE896" s="58"/>
      <c r="AF896" s="58"/>
      <c r="AG896" s="58"/>
      <c r="AH896" s="58"/>
      <c r="AI896" s="58"/>
      <c r="AJ896" s="58"/>
      <c r="AK896" s="58"/>
      <c r="AS896" s="58"/>
      <c r="AW896" s="58"/>
    </row>
    <row r="897" ht="15.75" customHeight="1" spans="4:49" x14ac:dyDescent="0.25"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  <c r="AA897" s="58"/>
      <c r="AB897" s="58"/>
      <c r="AC897" s="58"/>
      <c r="AD897" s="58"/>
      <c r="AE897" s="58"/>
      <c r="AF897" s="58"/>
      <c r="AG897" s="58"/>
      <c r="AH897" s="58"/>
      <c r="AI897" s="58"/>
      <c r="AJ897" s="58"/>
      <c r="AK897" s="58"/>
      <c r="AS897" s="58"/>
      <c r="AW897" s="58"/>
    </row>
    <row r="898" ht="15.75" customHeight="1" spans="4:49" x14ac:dyDescent="0.25"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  <c r="AA898" s="58"/>
      <c r="AB898" s="58"/>
      <c r="AC898" s="58"/>
      <c r="AD898" s="58"/>
      <c r="AE898" s="58"/>
      <c r="AF898" s="58"/>
      <c r="AG898" s="58"/>
      <c r="AH898" s="58"/>
      <c r="AI898" s="58"/>
      <c r="AJ898" s="58"/>
      <c r="AK898" s="58"/>
      <c r="AS898" s="58"/>
      <c r="AW898" s="58"/>
    </row>
    <row r="899" ht="15.75" customHeight="1" spans="4:49" x14ac:dyDescent="0.25"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  <c r="AA899" s="58"/>
      <c r="AB899" s="58"/>
      <c r="AC899" s="58"/>
      <c r="AD899" s="58"/>
      <c r="AE899" s="58"/>
      <c r="AF899" s="58"/>
      <c r="AG899" s="58"/>
      <c r="AH899" s="58"/>
      <c r="AI899" s="58"/>
      <c r="AJ899" s="58"/>
      <c r="AK899" s="58"/>
      <c r="AS899" s="58"/>
      <c r="AW899" s="58"/>
    </row>
    <row r="900" ht="15.75" customHeight="1" spans="4:49" x14ac:dyDescent="0.25"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  <c r="AA900" s="58"/>
      <c r="AB900" s="58"/>
      <c r="AC900" s="58"/>
      <c r="AD900" s="58"/>
      <c r="AE900" s="58"/>
      <c r="AF900" s="58"/>
      <c r="AG900" s="58"/>
      <c r="AH900" s="58"/>
      <c r="AI900" s="58"/>
      <c r="AJ900" s="58"/>
      <c r="AK900" s="58"/>
      <c r="AS900" s="58"/>
      <c r="AW900" s="58"/>
    </row>
    <row r="901" ht="15.75" customHeight="1" spans="4:49" x14ac:dyDescent="0.25"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  <c r="AA901" s="58"/>
      <c r="AB901" s="58"/>
      <c r="AC901" s="58"/>
      <c r="AD901" s="58"/>
      <c r="AE901" s="58"/>
      <c r="AF901" s="58"/>
      <c r="AG901" s="58"/>
      <c r="AH901" s="58"/>
      <c r="AI901" s="58"/>
      <c r="AJ901" s="58"/>
      <c r="AK901" s="58"/>
      <c r="AS901" s="58"/>
      <c r="AW901" s="58"/>
    </row>
    <row r="902" ht="15.75" customHeight="1" spans="4:49" x14ac:dyDescent="0.25"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  <c r="AA902" s="58"/>
      <c r="AB902" s="58"/>
      <c r="AC902" s="58"/>
      <c r="AD902" s="58"/>
      <c r="AE902" s="58"/>
      <c r="AF902" s="58"/>
      <c r="AG902" s="58"/>
      <c r="AH902" s="58"/>
      <c r="AI902" s="58"/>
      <c r="AJ902" s="58"/>
      <c r="AK902" s="58"/>
      <c r="AS902" s="58"/>
      <c r="AW902" s="58"/>
    </row>
    <row r="903" ht="15.75" customHeight="1" spans="4:49" x14ac:dyDescent="0.25"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  <c r="AA903" s="58"/>
      <c r="AB903" s="58"/>
      <c r="AC903" s="58"/>
      <c r="AD903" s="58"/>
      <c r="AE903" s="58"/>
      <c r="AF903" s="58"/>
      <c r="AG903" s="58"/>
      <c r="AH903" s="58"/>
      <c r="AI903" s="58"/>
      <c r="AJ903" s="58"/>
      <c r="AK903" s="58"/>
      <c r="AS903" s="58"/>
      <c r="AW903" s="58"/>
    </row>
    <row r="904" ht="15.75" customHeight="1" spans="4:49" x14ac:dyDescent="0.25"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  <c r="AA904" s="58"/>
      <c r="AB904" s="58"/>
      <c r="AC904" s="58"/>
      <c r="AD904" s="58"/>
      <c r="AE904" s="58"/>
      <c r="AF904" s="58"/>
      <c r="AG904" s="58"/>
      <c r="AH904" s="58"/>
      <c r="AI904" s="58"/>
      <c r="AJ904" s="58"/>
      <c r="AK904" s="58"/>
      <c r="AS904" s="58"/>
      <c r="AW904" s="58"/>
    </row>
    <row r="905" ht="15.75" customHeight="1" spans="4:49" x14ac:dyDescent="0.25"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  <c r="AA905" s="58"/>
      <c r="AB905" s="58"/>
      <c r="AC905" s="58"/>
      <c r="AD905" s="58"/>
      <c r="AE905" s="58"/>
      <c r="AF905" s="58"/>
      <c r="AG905" s="58"/>
      <c r="AH905" s="58"/>
      <c r="AI905" s="58"/>
      <c r="AJ905" s="58"/>
      <c r="AK905" s="58"/>
      <c r="AS905" s="58"/>
      <c r="AW905" s="58"/>
    </row>
    <row r="906" ht="15.75" customHeight="1" spans="4:49" x14ac:dyDescent="0.25"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  <c r="AA906" s="58"/>
      <c r="AB906" s="58"/>
      <c r="AC906" s="58"/>
      <c r="AD906" s="58"/>
      <c r="AE906" s="58"/>
      <c r="AF906" s="58"/>
      <c r="AG906" s="58"/>
      <c r="AH906" s="58"/>
      <c r="AI906" s="58"/>
      <c r="AJ906" s="58"/>
      <c r="AK906" s="58"/>
      <c r="AS906" s="58"/>
      <c r="AW906" s="58"/>
    </row>
    <row r="907" ht="15.75" customHeight="1" spans="4:49" x14ac:dyDescent="0.25"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  <c r="AA907" s="58"/>
      <c r="AB907" s="58"/>
      <c r="AC907" s="58"/>
      <c r="AD907" s="58"/>
      <c r="AE907" s="58"/>
      <c r="AF907" s="58"/>
      <c r="AG907" s="58"/>
      <c r="AH907" s="58"/>
      <c r="AI907" s="58"/>
      <c r="AJ907" s="58"/>
      <c r="AK907" s="58"/>
      <c r="AS907" s="58"/>
      <c r="AW907" s="58"/>
    </row>
    <row r="908" ht="15.75" customHeight="1" spans="4:49" x14ac:dyDescent="0.25"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  <c r="AA908" s="58"/>
      <c r="AB908" s="58"/>
      <c r="AC908" s="58"/>
      <c r="AD908" s="58"/>
      <c r="AE908" s="58"/>
      <c r="AF908" s="58"/>
      <c r="AG908" s="58"/>
      <c r="AH908" s="58"/>
      <c r="AI908" s="58"/>
      <c r="AJ908" s="58"/>
      <c r="AK908" s="58"/>
      <c r="AS908" s="58"/>
      <c r="AW908" s="58"/>
    </row>
    <row r="909" ht="15.75" customHeight="1" spans="4:49" x14ac:dyDescent="0.25"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  <c r="AA909" s="58"/>
      <c r="AB909" s="58"/>
      <c r="AC909" s="58"/>
      <c r="AD909" s="58"/>
      <c r="AE909" s="58"/>
      <c r="AF909" s="58"/>
      <c r="AG909" s="58"/>
      <c r="AH909" s="58"/>
      <c r="AI909" s="58"/>
      <c r="AJ909" s="58"/>
      <c r="AK909" s="58"/>
      <c r="AS909" s="58"/>
      <c r="AW909" s="58"/>
    </row>
    <row r="910" ht="15.75" customHeight="1" spans="4:49" x14ac:dyDescent="0.25"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  <c r="AA910" s="58"/>
      <c r="AB910" s="58"/>
      <c r="AC910" s="58"/>
      <c r="AD910" s="58"/>
      <c r="AE910" s="58"/>
      <c r="AF910" s="58"/>
      <c r="AG910" s="58"/>
      <c r="AH910" s="58"/>
      <c r="AI910" s="58"/>
      <c r="AJ910" s="58"/>
      <c r="AK910" s="58"/>
      <c r="AS910" s="58"/>
      <c r="AW910" s="58"/>
    </row>
    <row r="911" ht="15.75" customHeight="1" spans="4:49" x14ac:dyDescent="0.25"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  <c r="AA911" s="58"/>
      <c r="AB911" s="58"/>
      <c r="AC911" s="58"/>
      <c r="AD911" s="58"/>
      <c r="AE911" s="58"/>
      <c r="AF911" s="58"/>
      <c r="AG911" s="58"/>
      <c r="AH911" s="58"/>
      <c r="AI911" s="58"/>
      <c r="AJ911" s="58"/>
      <c r="AK911" s="58"/>
      <c r="AS911" s="58"/>
      <c r="AW911" s="58"/>
    </row>
    <row r="912" ht="15.75" customHeight="1" spans="4:49" x14ac:dyDescent="0.25"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  <c r="AA912" s="58"/>
      <c r="AB912" s="58"/>
      <c r="AC912" s="58"/>
      <c r="AD912" s="58"/>
      <c r="AE912" s="58"/>
      <c r="AF912" s="58"/>
      <c r="AG912" s="58"/>
      <c r="AH912" s="58"/>
      <c r="AI912" s="58"/>
      <c r="AJ912" s="58"/>
      <c r="AK912" s="58"/>
      <c r="AS912" s="58"/>
      <c r="AW912" s="58"/>
    </row>
    <row r="913" ht="15.75" customHeight="1" spans="4:49" x14ac:dyDescent="0.25"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  <c r="AA913" s="58"/>
      <c r="AB913" s="58"/>
      <c r="AC913" s="58"/>
      <c r="AD913" s="58"/>
      <c r="AE913" s="58"/>
      <c r="AF913" s="58"/>
      <c r="AG913" s="58"/>
      <c r="AH913" s="58"/>
      <c r="AI913" s="58"/>
      <c r="AJ913" s="58"/>
      <c r="AK913" s="58"/>
      <c r="AS913" s="58"/>
      <c r="AW913" s="58"/>
    </row>
    <row r="914" ht="15.75" customHeight="1" spans="4:49" x14ac:dyDescent="0.25"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  <c r="AA914" s="58"/>
      <c r="AB914" s="58"/>
      <c r="AC914" s="58"/>
      <c r="AD914" s="58"/>
      <c r="AE914" s="58"/>
      <c r="AF914" s="58"/>
      <c r="AG914" s="58"/>
      <c r="AH914" s="58"/>
      <c r="AI914" s="58"/>
      <c r="AJ914" s="58"/>
      <c r="AK914" s="58"/>
      <c r="AS914" s="58"/>
      <c r="AW914" s="58"/>
    </row>
    <row r="915" ht="15.75" customHeight="1" spans="4:49" x14ac:dyDescent="0.25"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  <c r="AA915" s="58"/>
      <c r="AB915" s="58"/>
      <c r="AC915" s="58"/>
      <c r="AD915" s="58"/>
      <c r="AE915" s="58"/>
      <c r="AF915" s="58"/>
      <c r="AG915" s="58"/>
      <c r="AH915" s="58"/>
      <c r="AI915" s="58"/>
      <c r="AJ915" s="58"/>
      <c r="AK915" s="58"/>
      <c r="AS915" s="58"/>
      <c r="AW915" s="58"/>
    </row>
    <row r="916" ht="15.75" customHeight="1" spans="4:49" x14ac:dyDescent="0.25"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  <c r="AA916" s="58"/>
      <c r="AB916" s="58"/>
      <c r="AC916" s="58"/>
      <c r="AD916" s="58"/>
      <c r="AE916" s="58"/>
      <c r="AF916" s="58"/>
      <c r="AG916" s="58"/>
      <c r="AH916" s="58"/>
      <c r="AI916" s="58"/>
      <c r="AJ916" s="58"/>
      <c r="AK916" s="58"/>
      <c r="AS916" s="58"/>
      <c r="AW916" s="58"/>
    </row>
    <row r="917" ht="15.75" customHeight="1" spans="4:49" x14ac:dyDescent="0.25"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  <c r="AA917" s="58"/>
      <c r="AB917" s="58"/>
      <c r="AC917" s="58"/>
      <c r="AD917" s="58"/>
      <c r="AE917" s="58"/>
      <c r="AF917" s="58"/>
      <c r="AG917" s="58"/>
      <c r="AH917" s="58"/>
      <c r="AI917" s="58"/>
      <c r="AJ917" s="58"/>
      <c r="AK917" s="58"/>
      <c r="AS917" s="58"/>
      <c r="AW917" s="58"/>
    </row>
    <row r="918" ht="15.75" customHeight="1" spans="4:49" x14ac:dyDescent="0.25"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  <c r="AA918" s="58"/>
      <c r="AB918" s="58"/>
      <c r="AC918" s="58"/>
      <c r="AD918" s="58"/>
      <c r="AE918" s="58"/>
      <c r="AF918" s="58"/>
      <c r="AG918" s="58"/>
      <c r="AH918" s="58"/>
      <c r="AI918" s="58"/>
      <c r="AJ918" s="58"/>
      <c r="AK918" s="58"/>
      <c r="AS918" s="58"/>
      <c r="AW918" s="58"/>
    </row>
    <row r="919" ht="15.75" customHeight="1" spans="4:49" x14ac:dyDescent="0.25"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  <c r="AA919" s="58"/>
      <c r="AB919" s="58"/>
      <c r="AC919" s="58"/>
      <c r="AD919" s="58"/>
      <c r="AE919" s="58"/>
      <c r="AF919" s="58"/>
      <c r="AG919" s="58"/>
      <c r="AH919" s="58"/>
      <c r="AI919" s="58"/>
      <c r="AJ919" s="58"/>
      <c r="AK919" s="58"/>
      <c r="AS919" s="58"/>
      <c r="AW919" s="58"/>
    </row>
    <row r="920" ht="15.75" customHeight="1" spans="4:49" x14ac:dyDescent="0.25"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  <c r="AA920" s="58"/>
      <c r="AB920" s="58"/>
      <c r="AC920" s="58"/>
      <c r="AD920" s="58"/>
      <c r="AE920" s="58"/>
      <c r="AF920" s="58"/>
      <c r="AG920" s="58"/>
      <c r="AH920" s="58"/>
      <c r="AI920" s="58"/>
      <c r="AJ920" s="58"/>
      <c r="AK920" s="58"/>
      <c r="AS920" s="58"/>
      <c r="AW920" s="58"/>
    </row>
    <row r="921" ht="15.75" customHeight="1" spans="4:49" x14ac:dyDescent="0.25"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  <c r="AA921" s="58"/>
      <c r="AB921" s="58"/>
      <c r="AC921" s="58"/>
      <c r="AD921" s="58"/>
      <c r="AE921" s="58"/>
      <c r="AF921" s="58"/>
      <c r="AG921" s="58"/>
      <c r="AH921" s="58"/>
      <c r="AI921" s="58"/>
      <c r="AJ921" s="58"/>
      <c r="AK921" s="58"/>
      <c r="AS921" s="58"/>
      <c r="AW921" s="58"/>
    </row>
    <row r="922" ht="15.75" customHeight="1" spans="4:49" x14ac:dyDescent="0.25"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  <c r="AA922" s="58"/>
      <c r="AB922" s="58"/>
      <c r="AC922" s="58"/>
      <c r="AD922" s="58"/>
      <c r="AE922" s="58"/>
      <c r="AF922" s="58"/>
      <c r="AG922" s="58"/>
      <c r="AH922" s="58"/>
      <c r="AI922" s="58"/>
      <c r="AJ922" s="58"/>
      <c r="AK922" s="58"/>
      <c r="AS922" s="58"/>
      <c r="AW922" s="58"/>
    </row>
    <row r="923" ht="15.75" customHeight="1" spans="4:49" x14ac:dyDescent="0.25"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  <c r="AA923" s="58"/>
      <c r="AB923" s="58"/>
      <c r="AC923" s="58"/>
      <c r="AD923" s="58"/>
      <c r="AE923" s="58"/>
      <c r="AF923" s="58"/>
      <c r="AG923" s="58"/>
      <c r="AH923" s="58"/>
      <c r="AI923" s="58"/>
      <c r="AJ923" s="58"/>
      <c r="AK923" s="58"/>
      <c r="AS923" s="58"/>
      <c r="AW923" s="58"/>
    </row>
    <row r="924" ht="15.75" customHeight="1" spans="4:49" x14ac:dyDescent="0.25"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  <c r="AA924" s="58"/>
      <c r="AB924" s="58"/>
      <c r="AC924" s="58"/>
      <c r="AD924" s="58"/>
      <c r="AE924" s="58"/>
      <c r="AF924" s="58"/>
      <c r="AG924" s="58"/>
      <c r="AH924" s="58"/>
      <c r="AI924" s="58"/>
      <c r="AJ924" s="58"/>
      <c r="AK924" s="58"/>
      <c r="AS924" s="58"/>
      <c r="AW924" s="58"/>
    </row>
    <row r="925" ht="15.75" customHeight="1" spans="4:49" x14ac:dyDescent="0.25"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  <c r="AA925" s="58"/>
      <c r="AB925" s="58"/>
      <c r="AC925" s="58"/>
      <c r="AD925" s="58"/>
      <c r="AE925" s="58"/>
      <c r="AF925" s="58"/>
      <c r="AG925" s="58"/>
      <c r="AH925" s="58"/>
      <c r="AI925" s="58"/>
      <c r="AJ925" s="58"/>
      <c r="AK925" s="58"/>
      <c r="AS925" s="58"/>
      <c r="AW925" s="58"/>
    </row>
    <row r="926" ht="15.75" customHeight="1" spans="4:49" x14ac:dyDescent="0.25"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  <c r="AA926" s="58"/>
      <c r="AB926" s="58"/>
      <c r="AC926" s="58"/>
      <c r="AD926" s="58"/>
      <c r="AE926" s="58"/>
      <c r="AF926" s="58"/>
      <c r="AG926" s="58"/>
      <c r="AH926" s="58"/>
      <c r="AI926" s="58"/>
      <c r="AJ926" s="58"/>
      <c r="AK926" s="58"/>
      <c r="AS926" s="58"/>
      <c r="AW926" s="58"/>
    </row>
    <row r="927" ht="15.75" customHeight="1" spans="4:49" x14ac:dyDescent="0.25"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  <c r="AA927" s="58"/>
      <c r="AB927" s="58"/>
      <c r="AC927" s="58"/>
      <c r="AD927" s="58"/>
      <c r="AE927" s="58"/>
      <c r="AF927" s="58"/>
      <c r="AG927" s="58"/>
      <c r="AH927" s="58"/>
      <c r="AI927" s="58"/>
      <c r="AJ927" s="58"/>
      <c r="AK927" s="58"/>
      <c r="AS927" s="58"/>
      <c r="AW927" s="58"/>
    </row>
    <row r="928" ht="15.75" customHeight="1" spans="4:49" x14ac:dyDescent="0.25"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  <c r="AA928" s="58"/>
      <c r="AB928" s="58"/>
      <c r="AC928" s="58"/>
      <c r="AD928" s="58"/>
      <c r="AE928" s="58"/>
      <c r="AF928" s="58"/>
      <c r="AG928" s="58"/>
      <c r="AH928" s="58"/>
      <c r="AI928" s="58"/>
      <c r="AJ928" s="58"/>
      <c r="AK928" s="58"/>
      <c r="AS928" s="58"/>
      <c r="AW928" s="58"/>
    </row>
    <row r="929" ht="15.75" customHeight="1" spans="4:49" x14ac:dyDescent="0.25"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  <c r="AA929" s="58"/>
      <c r="AB929" s="58"/>
      <c r="AC929" s="58"/>
      <c r="AD929" s="58"/>
      <c r="AE929" s="58"/>
      <c r="AF929" s="58"/>
      <c r="AG929" s="58"/>
      <c r="AH929" s="58"/>
      <c r="AI929" s="58"/>
      <c r="AJ929" s="58"/>
      <c r="AK929" s="58"/>
      <c r="AS929" s="58"/>
      <c r="AW929" s="58"/>
    </row>
    <row r="930" ht="15.75" customHeight="1" spans="4:49" x14ac:dyDescent="0.25"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  <c r="AA930" s="58"/>
      <c r="AB930" s="58"/>
      <c r="AC930" s="58"/>
      <c r="AD930" s="58"/>
      <c r="AE930" s="58"/>
      <c r="AF930" s="58"/>
      <c r="AG930" s="58"/>
      <c r="AH930" s="58"/>
      <c r="AI930" s="58"/>
      <c r="AJ930" s="58"/>
      <c r="AK930" s="58"/>
      <c r="AS930" s="58"/>
      <c r="AW930" s="58"/>
    </row>
    <row r="931" ht="15.75" customHeight="1" spans="4:49" x14ac:dyDescent="0.25"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  <c r="AA931" s="58"/>
      <c r="AB931" s="58"/>
      <c r="AC931" s="58"/>
      <c r="AD931" s="58"/>
      <c r="AE931" s="58"/>
      <c r="AF931" s="58"/>
      <c r="AG931" s="58"/>
      <c r="AH931" s="58"/>
      <c r="AI931" s="58"/>
      <c r="AJ931" s="58"/>
      <c r="AK931" s="58"/>
      <c r="AS931" s="58"/>
      <c r="AW931" s="58"/>
    </row>
    <row r="932" ht="15.75" customHeight="1" spans="4:49" x14ac:dyDescent="0.25"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  <c r="AA932" s="58"/>
      <c r="AB932" s="58"/>
      <c r="AC932" s="58"/>
      <c r="AD932" s="58"/>
      <c r="AE932" s="58"/>
      <c r="AF932" s="58"/>
      <c r="AG932" s="58"/>
      <c r="AH932" s="58"/>
      <c r="AI932" s="58"/>
      <c r="AJ932" s="58"/>
      <c r="AK932" s="58"/>
      <c r="AS932" s="58"/>
      <c r="AW932" s="58"/>
    </row>
    <row r="933" ht="15.75" customHeight="1" spans="4:49" x14ac:dyDescent="0.25"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  <c r="AA933" s="58"/>
      <c r="AB933" s="58"/>
      <c r="AC933" s="58"/>
      <c r="AD933" s="58"/>
      <c r="AE933" s="58"/>
      <c r="AF933" s="58"/>
      <c r="AG933" s="58"/>
      <c r="AH933" s="58"/>
      <c r="AI933" s="58"/>
      <c r="AJ933" s="58"/>
      <c r="AK933" s="58"/>
      <c r="AS933" s="58"/>
      <c r="AW933" s="58"/>
    </row>
    <row r="934" ht="15.75" customHeight="1" spans="4:49" x14ac:dyDescent="0.25"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  <c r="AA934" s="58"/>
      <c r="AB934" s="58"/>
      <c r="AC934" s="58"/>
      <c r="AD934" s="58"/>
      <c r="AE934" s="58"/>
      <c r="AF934" s="58"/>
      <c r="AG934" s="58"/>
      <c r="AH934" s="58"/>
      <c r="AI934" s="58"/>
      <c r="AJ934" s="58"/>
      <c r="AK934" s="58"/>
      <c r="AS934" s="58"/>
      <c r="AW934" s="58"/>
    </row>
    <row r="935" ht="15.75" customHeight="1" spans="4:49" x14ac:dyDescent="0.25"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  <c r="AA935" s="58"/>
      <c r="AB935" s="58"/>
      <c r="AC935" s="58"/>
      <c r="AD935" s="58"/>
      <c r="AE935" s="58"/>
      <c r="AF935" s="58"/>
      <c r="AG935" s="58"/>
      <c r="AH935" s="58"/>
      <c r="AI935" s="58"/>
      <c r="AJ935" s="58"/>
      <c r="AK935" s="58"/>
      <c r="AS935" s="58"/>
      <c r="AW935" s="58"/>
    </row>
    <row r="936" ht="15.75" customHeight="1" spans="4:49" x14ac:dyDescent="0.25"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  <c r="AA936" s="58"/>
      <c r="AB936" s="58"/>
      <c r="AC936" s="58"/>
      <c r="AD936" s="58"/>
      <c r="AE936" s="58"/>
      <c r="AF936" s="58"/>
      <c r="AG936" s="58"/>
      <c r="AH936" s="58"/>
      <c r="AI936" s="58"/>
      <c r="AJ936" s="58"/>
      <c r="AK936" s="58"/>
      <c r="AS936" s="58"/>
      <c r="AW936" s="58"/>
    </row>
    <row r="937" ht="15.75" customHeight="1" spans="4:49" x14ac:dyDescent="0.25"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  <c r="AA937" s="58"/>
      <c r="AB937" s="58"/>
      <c r="AC937" s="58"/>
      <c r="AD937" s="58"/>
      <c r="AE937" s="58"/>
      <c r="AF937" s="58"/>
      <c r="AG937" s="58"/>
      <c r="AH937" s="58"/>
      <c r="AI937" s="58"/>
      <c r="AJ937" s="58"/>
      <c r="AK937" s="58"/>
      <c r="AS937" s="58"/>
      <c r="AW937" s="58"/>
    </row>
    <row r="938" ht="15.75" customHeight="1" spans="4:49" x14ac:dyDescent="0.25"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  <c r="AA938" s="58"/>
      <c r="AB938" s="58"/>
      <c r="AC938" s="58"/>
      <c r="AD938" s="58"/>
      <c r="AE938" s="58"/>
      <c r="AF938" s="58"/>
      <c r="AG938" s="58"/>
      <c r="AH938" s="58"/>
      <c r="AI938" s="58"/>
      <c r="AJ938" s="58"/>
      <c r="AK938" s="58"/>
      <c r="AS938" s="58"/>
      <c r="AW938" s="58"/>
    </row>
    <row r="939" ht="15.75" customHeight="1" spans="4:49" x14ac:dyDescent="0.25"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  <c r="AA939" s="58"/>
      <c r="AB939" s="58"/>
      <c r="AC939" s="58"/>
      <c r="AD939" s="58"/>
      <c r="AE939" s="58"/>
      <c r="AF939" s="58"/>
      <c r="AG939" s="58"/>
      <c r="AH939" s="58"/>
      <c r="AI939" s="58"/>
      <c r="AJ939" s="58"/>
      <c r="AK939" s="58"/>
      <c r="AS939" s="58"/>
      <c r="AW939" s="58"/>
    </row>
    <row r="940" ht="15.75" customHeight="1" spans="4:49" x14ac:dyDescent="0.25"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  <c r="AA940" s="58"/>
      <c r="AB940" s="58"/>
      <c r="AC940" s="58"/>
      <c r="AD940" s="58"/>
      <c r="AE940" s="58"/>
      <c r="AF940" s="58"/>
      <c r="AG940" s="58"/>
      <c r="AH940" s="58"/>
      <c r="AI940" s="58"/>
      <c r="AJ940" s="58"/>
      <c r="AK940" s="58"/>
      <c r="AS940" s="58"/>
      <c r="AW940" s="58"/>
    </row>
    <row r="941" ht="15.75" customHeight="1" spans="4:49" x14ac:dyDescent="0.25"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  <c r="AA941" s="58"/>
      <c r="AB941" s="58"/>
      <c r="AC941" s="58"/>
      <c r="AD941" s="58"/>
      <c r="AE941" s="58"/>
      <c r="AF941" s="58"/>
      <c r="AG941" s="58"/>
      <c r="AH941" s="58"/>
      <c r="AI941" s="58"/>
      <c r="AJ941" s="58"/>
      <c r="AK941" s="58"/>
      <c r="AS941" s="58"/>
      <c r="AW941" s="58"/>
    </row>
    <row r="942" ht="15.75" customHeight="1" spans="4:49" x14ac:dyDescent="0.25"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  <c r="AA942" s="58"/>
      <c r="AB942" s="58"/>
      <c r="AC942" s="58"/>
      <c r="AD942" s="58"/>
      <c r="AE942" s="58"/>
      <c r="AF942" s="58"/>
      <c r="AG942" s="58"/>
      <c r="AH942" s="58"/>
      <c r="AI942" s="58"/>
      <c r="AJ942" s="58"/>
      <c r="AK942" s="58"/>
      <c r="AS942" s="58"/>
      <c r="AW942" s="58"/>
    </row>
    <row r="943" ht="15.75" customHeight="1" spans="4:49" x14ac:dyDescent="0.25"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  <c r="AA943" s="58"/>
      <c r="AB943" s="58"/>
      <c r="AC943" s="58"/>
      <c r="AD943" s="58"/>
      <c r="AE943" s="58"/>
      <c r="AF943" s="58"/>
      <c r="AG943" s="58"/>
      <c r="AH943" s="58"/>
      <c r="AI943" s="58"/>
      <c r="AJ943" s="58"/>
      <c r="AK943" s="58"/>
      <c r="AS943" s="58"/>
      <c r="AW943" s="58"/>
    </row>
    <row r="944" ht="15.75" customHeight="1" spans="4:49" x14ac:dyDescent="0.25"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  <c r="AA944" s="58"/>
      <c r="AB944" s="58"/>
      <c r="AC944" s="58"/>
      <c r="AD944" s="58"/>
      <c r="AE944" s="58"/>
      <c r="AF944" s="58"/>
      <c r="AG944" s="58"/>
      <c r="AH944" s="58"/>
      <c r="AI944" s="58"/>
      <c r="AJ944" s="58"/>
      <c r="AK944" s="58"/>
      <c r="AS944" s="58"/>
      <c r="AW944" s="58"/>
    </row>
    <row r="945" ht="15.75" customHeight="1" spans="4:49" x14ac:dyDescent="0.25"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  <c r="AA945" s="58"/>
      <c r="AB945" s="58"/>
      <c r="AC945" s="58"/>
      <c r="AD945" s="58"/>
      <c r="AE945" s="58"/>
      <c r="AF945" s="58"/>
      <c r="AG945" s="58"/>
      <c r="AH945" s="58"/>
      <c r="AI945" s="58"/>
      <c r="AJ945" s="58"/>
      <c r="AK945" s="58"/>
      <c r="AS945" s="58"/>
      <c r="AW945" s="58"/>
    </row>
    <row r="946" ht="15.75" customHeight="1" spans="4:49" x14ac:dyDescent="0.25"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  <c r="AA946" s="58"/>
      <c r="AB946" s="58"/>
      <c r="AC946" s="58"/>
      <c r="AD946" s="58"/>
      <c r="AE946" s="58"/>
      <c r="AF946" s="58"/>
      <c r="AG946" s="58"/>
      <c r="AH946" s="58"/>
      <c r="AI946" s="58"/>
      <c r="AJ946" s="58"/>
      <c r="AK946" s="58"/>
      <c r="AS946" s="58"/>
      <c r="AW946" s="58"/>
    </row>
    <row r="947" ht="15.75" customHeight="1" spans="4:49" x14ac:dyDescent="0.25"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  <c r="AA947" s="58"/>
      <c r="AB947" s="58"/>
      <c r="AC947" s="58"/>
      <c r="AD947" s="58"/>
      <c r="AE947" s="58"/>
      <c r="AF947" s="58"/>
      <c r="AG947" s="58"/>
      <c r="AH947" s="58"/>
      <c r="AI947" s="58"/>
      <c r="AJ947" s="58"/>
      <c r="AK947" s="58"/>
      <c r="AS947" s="58"/>
      <c r="AW947" s="58"/>
    </row>
    <row r="948" ht="15.75" customHeight="1" spans="4:49" x14ac:dyDescent="0.25"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  <c r="AA948" s="58"/>
      <c r="AB948" s="58"/>
      <c r="AC948" s="58"/>
      <c r="AD948" s="58"/>
      <c r="AE948" s="58"/>
      <c r="AF948" s="58"/>
      <c r="AG948" s="58"/>
      <c r="AH948" s="58"/>
      <c r="AI948" s="58"/>
      <c r="AJ948" s="58"/>
      <c r="AK948" s="58"/>
      <c r="AS948" s="58"/>
      <c r="AW948" s="58"/>
    </row>
    <row r="949" ht="15.75" customHeight="1" spans="4:49" x14ac:dyDescent="0.25"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  <c r="AA949" s="58"/>
      <c r="AB949" s="58"/>
      <c r="AC949" s="58"/>
      <c r="AD949" s="58"/>
      <c r="AE949" s="58"/>
      <c r="AF949" s="58"/>
      <c r="AG949" s="58"/>
      <c r="AH949" s="58"/>
      <c r="AI949" s="58"/>
      <c r="AJ949" s="58"/>
      <c r="AK949" s="58"/>
      <c r="AS949" s="58"/>
      <c r="AW949" s="58"/>
    </row>
    <row r="950" ht="15.75" customHeight="1" spans="4:49" x14ac:dyDescent="0.25"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  <c r="AA950" s="58"/>
      <c r="AB950" s="58"/>
      <c r="AC950" s="58"/>
      <c r="AD950" s="58"/>
      <c r="AE950" s="58"/>
      <c r="AF950" s="58"/>
      <c r="AG950" s="58"/>
      <c r="AH950" s="58"/>
      <c r="AI950" s="58"/>
      <c r="AJ950" s="58"/>
      <c r="AK950" s="58"/>
      <c r="AS950" s="58"/>
      <c r="AW950" s="58"/>
    </row>
    <row r="951" ht="15.75" customHeight="1" spans="4:49" x14ac:dyDescent="0.25"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  <c r="AA951" s="58"/>
      <c r="AB951" s="58"/>
      <c r="AC951" s="58"/>
      <c r="AD951" s="58"/>
      <c r="AE951" s="58"/>
      <c r="AF951" s="58"/>
      <c r="AG951" s="58"/>
      <c r="AH951" s="58"/>
      <c r="AI951" s="58"/>
      <c r="AJ951" s="58"/>
      <c r="AK951" s="58"/>
      <c r="AS951" s="58"/>
      <c r="AW951" s="58"/>
    </row>
    <row r="952" ht="15.75" customHeight="1" spans="4:49" x14ac:dyDescent="0.25"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  <c r="AA952" s="58"/>
      <c r="AB952" s="58"/>
      <c r="AC952" s="58"/>
      <c r="AD952" s="58"/>
      <c r="AE952" s="58"/>
      <c r="AF952" s="58"/>
      <c r="AG952" s="58"/>
      <c r="AH952" s="58"/>
      <c r="AI952" s="58"/>
      <c r="AJ952" s="58"/>
      <c r="AK952" s="58"/>
      <c r="AS952" s="58"/>
      <c r="AW952" s="58"/>
    </row>
    <row r="953" ht="15.75" customHeight="1" spans="4:49" x14ac:dyDescent="0.25"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  <c r="AA953" s="58"/>
      <c r="AB953" s="58"/>
      <c r="AC953" s="58"/>
      <c r="AD953" s="58"/>
      <c r="AE953" s="58"/>
      <c r="AF953" s="58"/>
      <c r="AG953" s="58"/>
      <c r="AH953" s="58"/>
      <c r="AI953" s="58"/>
      <c r="AJ953" s="58"/>
      <c r="AK953" s="58"/>
      <c r="AS953" s="58"/>
      <c r="AW953" s="58"/>
    </row>
    <row r="954" ht="15.75" customHeight="1" spans="4:49" x14ac:dyDescent="0.25"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  <c r="AA954" s="58"/>
      <c r="AB954" s="58"/>
      <c r="AC954" s="58"/>
      <c r="AD954" s="58"/>
      <c r="AE954" s="58"/>
      <c r="AF954" s="58"/>
      <c r="AG954" s="58"/>
      <c r="AH954" s="58"/>
      <c r="AI954" s="58"/>
      <c r="AJ954" s="58"/>
      <c r="AK954" s="58"/>
      <c r="AS954" s="58"/>
      <c r="AW954" s="58"/>
    </row>
    <row r="955" ht="15.75" customHeight="1" spans="4:49" x14ac:dyDescent="0.25"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  <c r="AA955" s="58"/>
      <c r="AB955" s="58"/>
      <c r="AC955" s="58"/>
      <c r="AD955" s="58"/>
      <c r="AE955" s="58"/>
      <c r="AF955" s="58"/>
      <c r="AG955" s="58"/>
      <c r="AH955" s="58"/>
      <c r="AI955" s="58"/>
      <c r="AJ955" s="58"/>
      <c r="AK955" s="58"/>
      <c r="AS955" s="58"/>
      <c r="AW955" s="58"/>
    </row>
    <row r="956" ht="15.75" customHeight="1" spans="4:49" x14ac:dyDescent="0.25"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  <c r="AA956" s="58"/>
      <c r="AB956" s="58"/>
      <c r="AC956" s="58"/>
      <c r="AD956" s="58"/>
      <c r="AE956" s="58"/>
      <c r="AF956" s="58"/>
      <c r="AG956" s="58"/>
      <c r="AH956" s="58"/>
      <c r="AI956" s="58"/>
      <c r="AJ956" s="58"/>
      <c r="AK956" s="58"/>
      <c r="AS956" s="58"/>
      <c r="AW956" s="58"/>
    </row>
    <row r="957" ht="15.75" customHeight="1" spans="4:49" x14ac:dyDescent="0.25"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  <c r="AA957" s="58"/>
      <c r="AB957" s="58"/>
      <c r="AC957" s="58"/>
      <c r="AD957" s="58"/>
      <c r="AE957" s="58"/>
      <c r="AF957" s="58"/>
      <c r="AG957" s="58"/>
      <c r="AH957" s="58"/>
      <c r="AI957" s="58"/>
      <c r="AJ957" s="58"/>
      <c r="AK957" s="58"/>
      <c r="AS957" s="58"/>
      <c r="AW957" s="58"/>
    </row>
    <row r="958" ht="15.75" customHeight="1" spans="4:49" x14ac:dyDescent="0.25"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  <c r="AA958" s="58"/>
      <c r="AB958" s="58"/>
      <c r="AC958" s="58"/>
      <c r="AD958" s="58"/>
      <c r="AE958" s="58"/>
      <c r="AF958" s="58"/>
      <c r="AG958" s="58"/>
      <c r="AH958" s="58"/>
      <c r="AI958" s="58"/>
      <c r="AJ958" s="58"/>
      <c r="AK958" s="58"/>
      <c r="AS958" s="58"/>
      <c r="AW958" s="58"/>
    </row>
    <row r="959" ht="15.75" customHeight="1" spans="4:49" x14ac:dyDescent="0.25"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  <c r="AA959" s="58"/>
      <c r="AB959" s="58"/>
      <c r="AC959" s="58"/>
      <c r="AD959" s="58"/>
      <c r="AE959" s="58"/>
      <c r="AF959" s="58"/>
      <c r="AG959" s="58"/>
      <c r="AH959" s="58"/>
      <c r="AI959" s="58"/>
      <c r="AJ959" s="58"/>
      <c r="AK959" s="58"/>
      <c r="AS959" s="58"/>
      <c r="AW959" s="58"/>
    </row>
    <row r="960" ht="15.75" customHeight="1" spans="4:49" x14ac:dyDescent="0.25"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  <c r="AA960" s="58"/>
      <c r="AB960" s="58"/>
      <c r="AC960" s="58"/>
      <c r="AD960" s="58"/>
      <c r="AE960" s="58"/>
      <c r="AF960" s="58"/>
      <c r="AG960" s="58"/>
      <c r="AH960" s="58"/>
      <c r="AI960" s="58"/>
      <c r="AJ960" s="58"/>
      <c r="AK960" s="58"/>
      <c r="AS960" s="58"/>
      <c r="AW960" s="58"/>
    </row>
    <row r="961" ht="15.75" customHeight="1" spans="4:49" x14ac:dyDescent="0.25"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  <c r="AA961" s="58"/>
      <c r="AB961" s="58"/>
      <c r="AC961" s="58"/>
      <c r="AD961" s="58"/>
      <c r="AE961" s="58"/>
      <c r="AF961" s="58"/>
      <c r="AG961" s="58"/>
      <c r="AH961" s="58"/>
      <c r="AI961" s="58"/>
      <c r="AJ961" s="58"/>
      <c r="AK961" s="58"/>
      <c r="AS961" s="58"/>
      <c r="AW961" s="58"/>
    </row>
    <row r="962" ht="15.75" customHeight="1" spans="4:49" x14ac:dyDescent="0.25"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  <c r="AA962" s="58"/>
      <c r="AB962" s="58"/>
      <c r="AC962" s="58"/>
      <c r="AD962" s="58"/>
      <c r="AE962" s="58"/>
      <c r="AF962" s="58"/>
      <c r="AG962" s="58"/>
      <c r="AH962" s="58"/>
      <c r="AI962" s="58"/>
      <c r="AJ962" s="58"/>
      <c r="AK962" s="58"/>
      <c r="AS962" s="58"/>
      <c r="AW962" s="58"/>
    </row>
    <row r="963" ht="15.75" customHeight="1" spans="4:49" x14ac:dyDescent="0.25"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  <c r="AA963" s="58"/>
      <c r="AB963" s="58"/>
      <c r="AC963" s="58"/>
      <c r="AD963" s="58"/>
      <c r="AE963" s="58"/>
      <c r="AF963" s="58"/>
      <c r="AG963" s="58"/>
      <c r="AH963" s="58"/>
      <c r="AI963" s="58"/>
      <c r="AJ963" s="58"/>
      <c r="AK963" s="58"/>
      <c r="AS963" s="58"/>
      <c r="AW963" s="58"/>
    </row>
    <row r="964" ht="15.75" customHeight="1" spans="4:49" x14ac:dyDescent="0.25"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  <c r="AA964" s="58"/>
      <c r="AB964" s="58"/>
      <c r="AC964" s="58"/>
      <c r="AD964" s="58"/>
      <c r="AE964" s="58"/>
      <c r="AF964" s="58"/>
      <c r="AG964" s="58"/>
      <c r="AH964" s="58"/>
      <c r="AI964" s="58"/>
      <c r="AJ964" s="58"/>
      <c r="AK964" s="58"/>
      <c r="AS964" s="58"/>
      <c r="AW964" s="58"/>
    </row>
    <row r="965" ht="15.75" customHeight="1" spans="4:49" x14ac:dyDescent="0.25"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  <c r="AA965" s="58"/>
      <c r="AB965" s="58"/>
      <c r="AC965" s="58"/>
      <c r="AD965" s="58"/>
      <c r="AE965" s="58"/>
      <c r="AF965" s="58"/>
      <c r="AG965" s="58"/>
      <c r="AH965" s="58"/>
      <c r="AI965" s="58"/>
      <c r="AJ965" s="58"/>
      <c r="AK965" s="58"/>
      <c r="AS965" s="58"/>
      <c r="AW965" s="58"/>
    </row>
    <row r="966" ht="15.75" customHeight="1" spans="4:49" x14ac:dyDescent="0.25"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  <c r="AA966" s="58"/>
      <c r="AB966" s="58"/>
      <c r="AC966" s="58"/>
      <c r="AD966" s="58"/>
      <c r="AE966" s="58"/>
      <c r="AF966" s="58"/>
      <c r="AG966" s="58"/>
      <c r="AH966" s="58"/>
      <c r="AI966" s="58"/>
      <c r="AJ966" s="58"/>
      <c r="AK966" s="58"/>
      <c r="AS966" s="58"/>
      <c r="AW966" s="58"/>
    </row>
    <row r="967" ht="15.75" customHeight="1" spans="4:49" x14ac:dyDescent="0.25"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  <c r="AA967" s="58"/>
      <c r="AB967" s="58"/>
      <c r="AC967" s="58"/>
      <c r="AD967" s="58"/>
      <c r="AE967" s="58"/>
      <c r="AF967" s="58"/>
      <c r="AG967" s="58"/>
      <c r="AH967" s="58"/>
      <c r="AI967" s="58"/>
      <c r="AJ967" s="58"/>
      <c r="AK967" s="58"/>
      <c r="AS967" s="58"/>
      <c r="AW967" s="58"/>
    </row>
    <row r="968" ht="15.75" customHeight="1" spans="4:49" x14ac:dyDescent="0.25"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  <c r="AA968" s="58"/>
      <c r="AB968" s="58"/>
      <c r="AC968" s="58"/>
      <c r="AD968" s="58"/>
      <c r="AE968" s="58"/>
      <c r="AF968" s="58"/>
      <c r="AG968" s="58"/>
      <c r="AH968" s="58"/>
      <c r="AI968" s="58"/>
      <c r="AJ968" s="58"/>
      <c r="AK968" s="58"/>
      <c r="AS968" s="58"/>
      <c r="AW968" s="58"/>
    </row>
    <row r="969" ht="15.75" customHeight="1" spans="4:49" x14ac:dyDescent="0.25"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  <c r="AB969" s="58"/>
      <c r="AC969" s="58"/>
      <c r="AD969" s="58"/>
      <c r="AE969" s="58"/>
      <c r="AF969" s="58"/>
      <c r="AG969" s="58"/>
      <c r="AH969" s="58"/>
      <c r="AI969" s="58"/>
      <c r="AJ969" s="58"/>
      <c r="AK969" s="58"/>
      <c r="AS969" s="58"/>
      <c r="AW969" s="58"/>
    </row>
    <row r="970" ht="15.75" customHeight="1" spans="4:49" x14ac:dyDescent="0.25"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  <c r="AA970" s="58"/>
      <c r="AB970" s="58"/>
      <c r="AC970" s="58"/>
      <c r="AD970" s="58"/>
      <c r="AE970" s="58"/>
      <c r="AF970" s="58"/>
      <c r="AG970" s="58"/>
      <c r="AH970" s="58"/>
      <c r="AI970" s="58"/>
      <c r="AJ970" s="58"/>
      <c r="AK970" s="58"/>
      <c r="AS970" s="58"/>
      <c r="AW970" s="58"/>
    </row>
    <row r="971" ht="15.75" customHeight="1" spans="4:49" x14ac:dyDescent="0.25"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  <c r="AA971" s="58"/>
      <c r="AB971" s="58"/>
      <c r="AC971" s="58"/>
      <c r="AD971" s="58"/>
      <c r="AE971" s="58"/>
      <c r="AF971" s="58"/>
      <c r="AG971" s="58"/>
      <c r="AH971" s="58"/>
      <c r="AI971" s="58"/>
      <c r="AJ971" s="58"/>
      <c r="AK971" s="58"/>
      <c r="AS971" s="58"/>
      <c r="AW971" s="58"/>
    </row>
    <row r="972" ht="15.75" customHeight="1" spans="4:49" x14ac:dyDescent="0.25"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  <c r="AA972" s="58"/>
      <c r="AB972" s="58"/>
      <c r="AC972" s="58"/>
      <c r="AD972" s="58"/>
      <c r="AE972" s="58"/>
      <c r="AF972" s="58"/>
      <c r="AG972" s="58"/>
      <c r="AH972" s="58"/>
      <c r="AI972" s="58"/>
      <c r="AJ972" s="58"/>
      <c r="AK972" s="58"/>
      <c r="AS972" s="58"/>
      <c r="AW972" s="58"/>
    </row>
    <row r="973" ht="15.75" customHeight="1" spans="4:49" x14ac:dyDescent="0.25"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  <c r="AA973" s="58"/>
      <c r="AB973" s="58"/>
      <c r="AC973" s="58"/>
      <c r="AD973" s="58"/>
      <c r="AE973" s="58"/>
      <c r="AF973" s="58"/>
      <c r="AG973" s="58"/>
      <c r="AH973" s="58"/>
      <c r="AI973" s="58"/>
      <c r="AJ973" s="58"/>
      <c r="AK973" s="58"/>
      <c r="AS973" s="58"/>
      <c r="AW973" s="58"/>
    </row>
    <row r="974" ht="15.75" customHeight="1" spans="4:49" x14ac:dyDescent="0.25"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  <c r="AA974" s="58"/>
      <c r="AB974" s="58"/>
      <c r="AC974" s="58"/>
      <c r="AD974" s="58"/>
      <c r="AE974" s="58"/>
      <c r="AF974" s="58"/>
      <c r="AG974" s="58"/>
      <c r="AH974" s="58"/>
      <c r="AI974" s="58"/>
      <c r="AJ974" s="58"/>
      <c r="AK974" s="58"/>
      <c r="AS974" s="58"/>
      <c r="AW974" s="58"/>
    </row>
    <row r="975" ht="15.75" customHeight="1" spans="4:49" x14ac:dyDescent="0.25"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  <c r="AA975" s="58"/>
      <c r="AB975" s="58"/>
      <c r="AC975" s="58"/>
      <c r="AD975" s="58"/>
      <c r="AE975" s="58"/>
      <c r="AF975" s="58"/>
      <c r="AG975" s="58"/>
      <c r="AH975" s="58"/>
      <c r="AI975" s="58"/>
      <c r="AJ975" s="58"/>
      <c r="AK975" s="58"/>
      <c r="AS975" s="58"/>
      <c r="AW975" s="58"/>
    </row>
    <row r="976" ht="15.75" customHeight="1" spans="4:49" x14ac:dyDescent="0.25"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  <c r="AA976" s="58"/>
      <c r="AB976" s="58"/>
      <c r="AC976" s="58"/>
      <c r="AD976" s="58"/>
      <c r="AE976" s="58"/>
      <c r="AF976" s="58"/>
      <c r="AG976" s="58"/>
      <c r="AH976" s="58"/>
      <c r="AI976" s="58"/>
      <c r="AJ976" s="58"/>
      <c r="AK976" s="58"/>
      <c r="AS976" s="58"/>
      <c r="AW976" s="58"/>
    </row>
    <row r="977" ht="15.75" customHeight="1" spans="4:49" x14ac:dyDescent="0.25"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  <c r="AA977" s="58"/>
      <c r="AB977" s="58"/>
      <c r="AC977" s="58"/>
      <c r="AD977" s="58"/>
      <c r="AE977" s="58"/>
      <c r="AF977" s="58"/>
      <c r="AG977" s="58"/>
      <c r="AH977" s="58"/>
      <c r="AI977" s="58"/>
      <c r="AJ977" s="58"/>
      <c r="AK977" s="58"/>
      <c r="AS977" s="58"/>
      <c r="AW977" s="58"/>
    </row>
    <row r="978" ht="15.75" customHeight="1" spans="4:49" x14ac:dyDescent="0.25"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  <c r="AA978" s="58"/>
      <c r="AB978" s="58"/>
      <c r="AC978" s="58"/>
      <c r="AD978" s="58"/>
      <c r="AE978" s="58"/>
      <c r="AF978" s="58"/>
      <c r="AG978" s="58"/>
      <c r="AH978" s="58"/>
      <c r="AI978" s="58"/>
      <c r="AJ978" s="58"/>
      <c r="AK978" s="58"/>
      <c r="AS978" s="58"/>
      <c r="AW978" s="58"/>
    </row>
    <row r="979" ht="15.75" customHeight="1" spans="4:49" x14ac:dyDescent="0.25"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  <c r="AA979" s="58"/>
      <c r="AB979" s="58"/>
      <c r="AC979" s="58"/>
      <c r="AD979" s="58"/>
      <c r="AE979" s="58"/>
      <c r="AF979" s="58"/>
      <c r="AG979" s="58"/>
      <c r="AH979" s="58"/>
      <c r="AI979" s="58"/>
      <c r="AJ979" s="58"/>
      <c r="AK979" s="58"/>
      <c r="AS979" s="58"/>
      <c r="AW979" s="58"/>
    </row>
    <row r="980" ht="15.75" customHeight="1" spans="4:49" x14ac:dyDescent="0.25"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  <c r="AA980" s="58"/>
      <c r="AB980" s="58"/>
      <c r="AC980" s="58"/>
      <c r="AD980" s="58"/>
      <c r="AE980" s="58"/>
      <c r="AF980" s="58"/>
      <c r="AG980" s="58"/>
      <c r="AH980" s="58"/>
      <c r="AI980" s="58"/>
      <c r="AJ980" s="58"/>
      <c r="AK980" s="58"/>
      <c r="AS980" s="58"/>
      <c r="AW980" s="58"/>
    </row>
    <row r="981" ht="15.75" customHeight="1" spans="4:49" x14ac:dyDescent="0.25"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  <c r="AA981" s="58"/>
      <c r="AB981" s="58"/>
      <c r="AC981" s="58"/>
      <c r="AD981" s="58"/>
      <c r="AE981" s="58"/>
      <c r="AF981" s="58"/>
      <c r="AG981" s="58"/>
      <c r="AH981" s="58"/>
      <c r="AI981" s="58"/>
      <c r="AJ981" s="58"/>
      <c r="AK981" s="58"/>
      <c r="AS981" s="58"/>
      <c r="AW981" s="58"/>
    </row>
    <row r="982" ht="15.75" customHeight="1" spans="4:49" x14ac:dyDescent="0.25"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  <c r="AA982" s="58"/>
      <c r="AB982" s="58"/>
      <c r="AC982" s="58"/>
      <c r="AD982" s="58"/>
      <c r="AE982" s="58"/>
      <c r="AF982" s="58"/>
      <c r="AG982" s="58"/>
      <c r="AH982" s="58"/>
      <c r="AI982" s="58"/>
      <c r="AJ982" s="58"/>
      <c r="AK982" s="58"/>
      <c r="AS982" s="58"/>
      <c r="AW982" s="58"/>
    </row>
    <row r="983" ht="15.75" customHeight="1" spans="4:49" x14ac:dyDescent="0.25"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  <c r="AA983" s="58"/>
      <c r="AB983" s="58"/>
      <c r="AC983" s="58"/>
      <c r="AD983" s="58"/>
      <c r="AE983" s="58"/>
      <c r="AF983" s="58"/>
      <c r="AG983" s="58"/>
      <c r="AH983" s="58"/>
      <c r="AI983" s="58"/>
      <c r="AJ983" s="58"/>
      <c r="AK983" s="58"/>
      <c r="AS983" s="58"/>
      <c r="AW983" s="58"/>
    </row>
    <row r="984" ht="15.75" customHeight="1" spans="4:49" x14ac:dyDescent="0.25"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  <c r="AA984" s="58"/>
      <c r="AB984" s="58"/>
      <c r="AC984" s="58"/>
      <c r="AD984" s="58"/>
      <c r="AE984" s="58"/>
      <c r="AF984" s="58"/>
      <c r="AG984" s="58"/>
      <c r="AH984" s="58"/>
      <c r="AI984" s="58"/>
      <c r="AJ984" s="58"/>
      <c r="AK984" s="58"/>
      <c r="AS984" s="58"/>
      <c r="AW984" s="58"/>
    </row>
    <row r="985" ht="15.75" customHeight="1" spans="4:49" x14ac:dyDescent="0.25"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  <c r="AA985" s="58"/>
      <c r="AB985" s="58"/>
      <c r="AC985" s="58"/>
      <c r="AD985" s="58"/>
      <c r="AE985" s="58"/>
      <c r="AF985" s="58"/>
      <c r="AG985" s="58"/>
      <c r="AH985" s="58"/>
      <c r="AI985" s="58"/>
      <c r="AJ985" s="58"/>
      <c r="AK985" s="58"/>
      <c r="AS985" s="58"/>
      <c r="AW985" s="58"/>
    </row>
    <row r="986" ht="15.75" customHeight="1" spans="4:49" x14ac:dyDescent="0.25"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  <c r="AA986" s="58"/>
      <c r="AB986" s="58"/>
      <c r="AC986" s="58"/>
      <c r="AD986" s="58"/>
      <c r="AE986" s="58"/>
      <c r="AF986" s="58"/>
      <c r="AG986" s="58"/>
      <c r="AH986" s="58"/>
      <c r="AI986" s="58"/>
      <c r="AJ986" s="58"/>
      <c r="AK986" s="58"/>
      <c r="AS986" s="58"/>
      <c r="AW986" s="58"/>
    </row>
    <row r="987" ht="15.75" customHeight="1" spans="4:49" x14ac:dyDescent="0.25"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  <c r="AA987" s="58"/>
      <c r="AB987" s="58"/>
      <c r="AC987" s="58"/>
      <c r="AD987" s="58"/>
      <c r="AE987" s="58"/>
      <c r="AF987" s="58"/>
      <c r="AG987" s="58"/>
      <c r="AH987" s="58"/>
      <c r="AI987" s="58"/>
      <c r="AJ987" s="58"/>
      <c r="AK987" s="58"/>
      <c r="AS987" s="58"/>
      <c r="AW987" s="58"/>
    </row>
    <row r="988" ht="15.75" customHeight="1" spans="4:49" x14ac:dyDescent="0.25"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  <c r="AA988" s="58"/>
      <c r="AB988" s="58"/>
      <c r="AC988" s="58"/>
      <c r="AD988" s="58"/>
      <c r="AE988" s="58"/>
      <c r="AF988" s="58"/>
      <c r="AG988" s="58"/>
      <c r="AH988" s="58"/>
      <c r="AI988" s="58"/>
      <c r="AJ988" s="58"/>
      <c r="AK988" s="58"/>
      <c r="AS988" s="58"/>
      <c r="AW988" s="58"/>
    </row>
    <row r="989" ht="15.75" customHeight="1" spans="4:49" x14ac:dyDescent="0.25"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  <c r="AA989" s="58"/>
      <c r="AB989" s="58"/>
      <c r="AC989" s="58"/>
      <c r="AD989" s="58"/>
      <c r="AE989" s="58"/>
      <c r="AF989" s="58"/>
      <c r="AG989" s="58"/>
      <c r="AH989" s="58"/>
      <c r="AI989" s="58"/>
      <c r="AJ989" s="58"/>
      <c r="AK989" s="58"/>
      <c r="AS989" s="58"/>
      <c r="AW989" s="58"/>
    </row>
    <row r="990" ht="15.75" customHeight="1" spans="4:49" x14ac:dyDescent="0.25"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  <c r="AA990" s="58"/>
      <c r="AB990" s="58"/>
      <c r="AC990" s="58"/>
      <c r="AD990" s="58"/>
      <c r="AE990" s="58"/>
      <c r="AF990" s="58"/>
      <c r="AG990" s="58"/>
      <c r="AH990" s="58"/>
      <c r="AI990" s="58"/>
      <c r="AJ990" s="58"/>
      <c r="AK990" s="58"/>
      <c r="AS990" s="58"/>
      <c r="AW990" s="58"/>
    </row>
  </sheetData>
  <mergeCells count="101">
    <mergeCell ref="B2:C2"/>
    <mergeCell ref="B3:C3"/>
    <mergeCell ref="D5:O5"/>
    <mergeCell ref="P5:Y5"/>
    <mergeCell ref="Z5:AK5"/>
    <mergeCell ref="AL5:AW5"/>
    <mergeCell ref="AX5:BG5"/>
    <mergeCell ref="BH5:BQ5"/>
    <mergeCell ref="C6:C8"/>
    <mergeCell ref="D6:D8"/>
    <mergeCell ref="E6:E11"/>
    <mergeCell ref="F6:F8"/>
    <mergeCell ref="G6:G11"/>
    <mergeCell ref="H6:H8"/>
    <mergeCell ref="I6:I11"/>
    <mergeCell ref="J6:J8"/>
    <mergeCell ref="K6:K11"/>
    <mergeCell ref="L6:L11"/>
    <mergeCell ref="M6:M11"/>
    <mergeCell ref="N6:N11"/>
    <mergeCell ref="O6:O11"/>
    <mergeCell ref="P6:P8"/>
    <mergeCell ref="Q6:Q11"/>
    <mergeCell ref="R6:R8"/>
    <mergeCell ref="S6:S11"/>
    <mergeCell ref="T6:T8"/>
    <mergeCell ref="U6:U11"/>
    <mergeCell ref="V6:V11"/>
    <mergeCell ref="W6:W11"/>
    <mergeCell ref="X6:X11"/>
    <mergeCell ref="Y6:Y11"/>
    <mergeCell ref="AA6:AA11"/>
    <mergeCell ref="AB6:AB11"/>
    <mergeCell ref="AC6:AC11"/>
    <mergeCell ref="AD6:AD8"/>
    <mergeCell ref="AE6:AE11"/>
    <mergeCell ref="AF6:AF11"/>
    <mergeCell ref="AG6:AG11"/>
    <mergeCell ref="AH6:AH11"/>
    <mergeCell ref="AI6:AI11"/>
    <mergeCell ref="AJ6:AJ11"/>
    <mergeCell ref="AK6:AK11"/>
    <mergeCell ref="AM6:AM11"/>
    <mergeCell ref="AN6:AN11"/>
    <mergeCell ref="AO6:AO11"/>
    <mergeCell ref="AP6:AP8"/>
    <mergeCell ref="AQ6:AQ11"/>
    <mergeCell ref="AR6:AR8"/>
    <mergeCell ref="AS6:AS11"/>
    <mergeCell ref="AT6:AT11"/>
    <mergeCell ref="AU6:AU11"/>
    <mergeCell ref="AV6:AV11"/>
    <mergeCell ref="AW6:AW11"/>
    <mergeCell ref="AY6:AY11"/>
    <mergeCell ref="BA6:BA11"/>
    <mergeCell ref="BB6:BB8"/>
    <mergeCell ref="BC6:BC11"/>
    <mergeCell ref="BD6:BD11"/>
    <mergeCell ref="BE6:BE11"/>
    <mergeCell ref="BF6:BF11"/>
    <mergeCell ref="BG6:BG11"/>
    <mergeCell ref="BI6:BI11"/>
    <mergeCell ref="BJ6:BJ8"/>
    <mergeCell ref="BK6:BK11"/>
    <mergeCell ref="BL6:BL8"/>
    <mergeCell ref="BM6:BM11"/>
    <mergeCell ref="BN6:BN11"/>
    <mergeCell ref="BO6:BO11"/>
    <mergeCell ref="BP6:BP11"/>
    <mergeCell ref="BQ6:BQ11"/>
    <mergeCell ref="Z7:Z11"/>
    <mergeCell ref="AL7:AL11"/>
    <mergeCell ref="AX7:AX11"/>
    <mergeCell ref="AZ7:AZ11"/>
    <mergeCell ref="BH7:BH11"/>
    <mergeCell ref="C9:C11"/>
    <mergeCell ref="D9:D11"/>
    <mergeCell ref="F9:F11"/>
    <mergeCell ref="H9:H11"/>
    <mergeCell ref="J9:J11"/>
    <mergeCell ref="P9:P11"/>
    <mergeCell ref="R9:R11"/>
    <mergeCell ref="T9:T11"/>
    <mergeCell ref="AD9:AD11"/>
    <mergeCell ref="AP9:AP11"/>
    <mergeCell ref="AR9:AR11"/>
    <mergeCell ref="BB9:BB11"/>
    <mergeCell ref="BJ9:BJ11"/>
    <mergeCell ref="BL9:BL11"/>
    <mergeCell ref="AL79:AL80"/>
    <mergeCell ref="D83:O83"/>
    <mergeCell ref="Z83:AK83"/>
    <mergeCell ref="AL83:AU83"/>
    <mergeCell ref="AX83:BG83"/>
    <mergeCell ref="BH83:BQ83"/>
    <mergeCell ref="D84:O84"/>
    <mergeCell ref="P84:Y84"/>
    <mergeCell ref="Z84:AK84"/>
    <mergeCell ref="AL84:AW84"/>
    <mergeCell ref="AX84:BG84"/>
    <mergeCell ref="BH84:BQ84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89"/>
  <sheetViews>
    <sheetView workbookViewId="0" zoomScale="100" zoomScaleNormal="100"/>
  </sheetViews>
  <sheetFormatPr defaultRowHeight="15" outlineLevelRow="0" outlineLevelCol="0" x14ac:dyDescent="0" defaultColWidth="14.44140625"/>
  <cols>
    <col min="1" max="1" width="5" customWidth="1"/>
    <col min="2" max="2" width="12.88671875" customWidth="1"/>
    <col min="3" max="3" width="33.5546875" customWidth="1"/>
    <col min="4" max="4" width="10.33203125" customWidth="1"/>
    <col min="6" max="6" width="11.109375" customWidth="1"/>
    <col min="7" max="7" width="15.5546875" customWidth="1"/>
    <col min="8" max="8" width="13" customWidth="1"/>
    <col min="9" max="9" width="24.6640625" customWidth="1"/>
    <col min="10" max="10" width="13.33203125" customWidth="1"/>
    <col min="11" max="11" width="18" customWidth="1"/>
    <col min="12" max="12" width="11.109375" customWidth="1"/>
    <col min="13" max="13" width="6.44140625" customWidth="1"/>
    <col min="14" max="14" width="7.44140625" customWidth="1"/>
    <col min="15" max="15" width="6.88671875" customWidth="1"/>
    <col min="16" max="16" width="7.33203125" customWidth="1"/>
    <col min="17" max="18" width="7.5546875" customWidth="1"/>
    <col min="19" max="19" width="7.6640625" customWidth="1"/>
    <col min="20" max="20" width="6.33203125" customWidth="1"/>
    <col min="21" max="28" width="7.5546875" customWidth="1"/>
    <col min="29" max="29" width="9.88671875" customWidth="1"/>
    <col min="30" max="30" width="7.33203125" customWidth="1"/>
    <col min="31" max="31" width="10.5546875" customWidth="1"/>
    <col min="32" max="33" width="9.109375" customWidth="1"/>
    <col min="34" max="34" width="8" customWidth="1"/>
    <col min="35" max="35" width="7.109375" customWidth="1"/>
    <col min="36" max="36" width="8.109375" customWidth="1"/>
    <col min="37" max="38" width="7.44140625" customWidth="1"/>
    <col min="39" max="39" width="7" customWidth="1"/>
    <col min="40" max="40" width="6.33203125" customWidth="1"/>
    <col min="41" max="41" width="6" customWidth="1"/>
    <col min="42" max="43" width="7" customWidth="1"/>
  </cols>
  <sheetData>
    <row r="1" ht="14.4" customHeight="1" spans="2:6" x14ac:dyDescent="0.25">
      <c r="B1" s="58"/>
      <c r="C1" s="58"/>
      <c r="D1" s="176"/>
      <c r="E1" s="176"/>
      <c r="F1" s="177"/>
    </row>
    <row r="2" ht="14.4" customHeight="1" spans="2:6" x14ac:dyDescent="0.25">
      <c r="B2" s="58"/>
      <c r="C2" s="58"/>
      <c r="D2" s="176"/>
      <c r="E2" s="176"/>
      <c r="F2" s="177"/>
    </row>
    <row r="3" ht="14.4" customHeight="1" spans="1:43" x14ac:dyDescent="0.25">
      <c r="A3" s="58"/>
      <c r="B3" s="58"/>
      <c r="C3" s="58"/>
      <c r="D3" s="176"/>
      <c r="E3" s="176"/>
      <c r="F3" s="176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</row>
    <row r="4" ht="14.4" customHeight="1" spans="2:6" x14ac:dyDescent="0.25">
      <c r="B4" s="178"/>
      <c r="C4" s="178"/>
      <c r="D4" s="179"/>
      <c r="E4" s="179"/>
      <c r="F4" s="179"/>
    </row>
    <row r="5" ht="61.5" customHeight="1" spans="2:43" x14ac:dyDescent="0.25">
      <c r="B5" s="180" t="s">
        <v>137</v>
      </c>
      <c r="C5" s="181" t="s">
        <v>233</v>
      </c>
      <c r="D5" s="182" t="s">
        <v>234</v>
      </c>
      <c r="E5" s="182" t="s">
        <v>235</v>
      </c>
      <c r="F5" s="183" t="s">
        <v>236</v>
      </c>
      <c r="G5" s="184" t="s">
        <v>237</v>
      </c>
      <c r="H5" s="185" t="s">
        <v>238</v>
      </c>
      <c r="I5" s="185" t="s">
        <v>239</v>
      </c>
      <c r="J5" s="185" t="s">
        <v>240</v>
      </c>
      <c r="K5" s="185" t="s">
        <v>241</v>
      </c>
      <c r="L5" s="185" t="s">
        <v>242</v>
      </c>
      <c r="M5" s="186" t="s">
        <v>243</v>
      </c>
      <c r="N5" s="16"/>
      <c r="O5" s="187" t="s">
        <v>244</v>
      </c>
      <c r="P5" s="16"/>
      <c r="Q5" s="187" t="s">
        <v>245</v>
      </c>
      <c r="R5" s="16"/>
      <c r="S5" s="187" t="s">
        <v>246</v>
      </c>
      <c r="T5" s="16"/>
      <c r="U5" s="187" t="s">
        <v>247</v>
      </c>
      <c r="V5" s="16"/>
      <c r="W5" s="187" t="s">
        <v>248</v>
      </c>
      <c r="X5" s="16"/>
      <c r="Y5" s="187" t="s">
        <v>249</v>
      </c>
      <c r="Z5" s="16"/>
      <c r="AA5" s="187" t="s">
        <v>250</v>
      </c>
      <c r="AB5" s="16"/>
      <c r="AC5" s="187" t="s">
        <v>251</v>
      </c>
      <c r="AD5" s="16"/>
      <c r="AE5" s="187" t="s">
        <v>252</v>
      </c>
      <c r="AF5" s="16"/>
      <c r="AG5" s="187" t="s">
        <v>253</v>
      </c>
      <c r="AH5" s="16"/>
      <c r="AI5" s="187" t="s">
        <v>254</v>
      </c>
      <c r="AJ5" s="16"/>
      <c r="AK5" s="187" t="s">
        <v>255</v>
      </c>
      <c r="AL5" s="16"/>
      <c r="AM5" s="187" t="s">
        <v>256</v>
      </c>
      <c r="AN5" s="16"/>
      <c r="AO5" s="187" t="s">
        <v>257</v>
      </c>
      <c r="AP5" s="17"/>
      <c r="AQ5" s="188"/>
    </row>
    <row r="6" ht="17.25" customHeight="1" spans="2:43" x14ac:dyDescent="0.25">
      <c r="B6" s="116">
        <v>3201</v>
      </c>
      <c r="C6" s="117" t="s">
        <v>139</v>
      </c>
      <c r="D6" s="189">
        <v>28</v>
      </c>
      <c r="E6" s="2">
        <v>45</v>
      </c>
      <c r="F6" s="190">
        <f t="shared" ref="F6:F72" si="0">SUM(D6:E6)</f>
        <v>73</v>
      </c>
      <c r="G6" s="191" t="s">
        <v>258</v>
      </c>
      <c r="H6" s="192">
        <v>310243</v>
      </c>
      <c r="I6" s="192">
        <v>40</v>
      </c>
      <c r="J6" s="192">
        <v>68</v>
      </c>
      <c r="K6" s="193">
        <f>I6/J6*100</f>
        <v>58.82352941176471</v>
      </c>
      <c r="L6" s="194">
        <v>2</v>
      </c>
      <c r="M6" s="195" t="s">
        <v>259</v>
      </c>
      <c r="N6" s="196" t="s">
        <v>260</v>
      </c>
      <c r="O6" s="197" t="s">
        <v>259</v>
      </c>
      <c r="P6" s="197" t="s">
        <v>260</v>
      </c>
      <c r="Q6" s="197" t="s">
        <v>259</v>
      </c>
      <c r="R6" s="197" t="s">
        <v>260</v>
      </c>
      <c r="S6" s="197" t="s">
        <v>259</v>
      </c>
      <c r="T6" s="197" t="s">
        <v>260</v>
      </c>
      <c r="U6" s="197" t="s">
        <v>259</v>
      </c>
      <c r="V6" s="197" t="s">
        <v>260</v>
      </c>
      <c r="W6" s="197" t="s">
        <v>259</v>
      </c>
      <c r="X6" s="197" t="s">
        <v>260</v>
      </c>
      <c r="Y6" s="197" t="s">
        <v>259</v>
      </c>
      <c r="Z6" s="197" t="s">
        <v>260</v>
      </c>
      <c r="AA6" s="197" t="s">
        <v>259</v>
      </c>
      <c r="AB6" s="197" t="s">
        <v>260</v>
      </c>
      <c r="AC6" s="197" t="s">
        <v>259</v>
      </c>
      <c r="AD6" s="197" t="s">
        <v>260</v>
      </c>
      <c r="AE6" s="197" t="s">
        <v>259</v>
      </c>
      <c r="AF6" s="197" t="s">
        <v>260</v>
      </c>
      <c r="AG6" s="197" t="s">
        <v>259</v>
      </c>
      <c r="AH6" s="197" t="s">
        <v>260</v>
      </c>
      <c r="AI6" s="197" t="s">
        <v>259</v>
      </c>
      <c r="AJ6" s="196" t="s">
        <v>260</v>
      </c>
      <c r="AK6" s="197" t="s">
        <v>259</v>
      </c>
      <c r="AL6" s="197" t="s">
        <v>260</v>
      </c>
      <c r="AM6" s="197" t="s">
        <v>259</v>
      </c>
      <c r="AN6" s="197" t="s">
        <v>260</v>
      </c>
      <c r="AO6" s="197" t="s">
        <v>259</v>
      </c>
      <c r="AP6" s="197" t="s">
        <v>260</v>
      </c>
      <c r="AQ6" s="188"/>
    </row>
    <row r="7" ht="17.25" customHeight="1" spans="2:43" x14ac:dyDescent="0.25">
      <c r="B7" s="128">
        <v>3202</v>
      </c>
      <c r="C7" s="117" t="s">
        <v>140</v>
      </c>
      <c r="D7" s="198">
        <v>23</v>
      </c>
      <c r="E7" s="2">
        <v>31</v>
      </c>
      <c r="F7" s="190">
        <f t="shared" si="0"/>
        <v>54</v>
      </c>
      <c r="M7" s="199">
        <v>2.3333333333333335</v>
      </c>
      <c r="N7" s="199">
        <v>2.3333333333333335</v>
      </c>
      <c r="O7" s="199">
        <v>2.1666666666666665</v>
      </c>
      <c r="P7" s="199">
        <v>2.1666666666666665</v>
      </c>
      <c r="Q7" s="199">
        <v>2.5</v>
      </c>
      <c r="R7" s="199">
        <v>2.5</v>
      </c>
      <c r="S7" s="199">
        <v>2.6</v>
      </c>
      <c r="T7" s="199">
        <v>2.6</v>
      </c>
      <c r="U7" s="199">
        <v>2.3333333333333335</v>
      </c>
      <c r="V7" s="199">
        <v>2.3333333333333335</v>
      </c>
      <c r="W7" s="199" t="s">
        <v>261</v>
      </c>
      <c r="X7" s="199" t="s">
        <v>261</v>
      </c>
      <c r="Y7" s="199" t="s">
        <v>261</v>
      </c>
      <c r="Z7" s="199" t="s">
        <v>261</v>
      </c>
      <c r="AA7" s="199" t="s">
        <v>261</v>
      </c>
      <c r="AB7" s="199" t="s">
        <v>261</v>
      </c>
      <c r="AC7" s="199">
        <v>1.3333333333333333</v>
      </c>
      <c r="AD7" s="199">
        <v>1.3333333333333333</v>
      </c>
      <c r="AE7" s="199"/>
      <c r="AF7" s="199"/>
      <c r="AG7" s="199">
        <v>1</v>
      </c>
      <c r="AH7" s="199">
        <v>1</v>
      </c>
      <c r="AI7" s="199">
        <v>2</v>
      </c>
      <c r="AJ7" s="199">
        <v>2</v>
      </c>
      <c r="AK7" s="199">
        <v>2.5</v>
      </c>
      <c r="AL7" s="199">
        <v>2.5</v>
      </c>
      <c r="AM7" s="199">
        <v>2.6666666666666665</v>
      </c>
      <c r="AN7" s="199">
        <v>2.6666666666666665</v>
      </c>
      <c r="AO7" s="199">
        <v>2.3333333333333335</v>
      </c>
      <c r="AP7" s="199">
        <v>2.3333333333333335</v>
      </c>
      <c r="AQ7" s="200"/>
    </row>
    <row r="8" ht="17.25" customHeight="1" spans="2:43" x14ac:dyDescent="0.25">
      <c r="B8" s="128">
        <v>3203</v>
      </c>
      <c r="C8" s="117" t="s">
        <v>141</v>
      </c>
      <c r="D8" s="198">
        <v>19</v>
      </c>
      <c r="E8" s="2">
        <v>28</v>
      </c>
      <c r="F8" s="190">
        <f t="shared" si="0"/>
        <v>47</v>
      </c>
      <c r="L8" s="173" t="s">
        <v>262</v>
      </c>
      <c r="M8" s="199">
        <f>N7/M7*100</f>
        <v>100</v>
      </c>
      <c r="N8" s="199"/>
      <c r="O8" s="199">
        <f>P7/O7*100</f>
        <v>100</v>
      </c>
      <c r="P8" s="199"/>
      <c r="Q8" s="199">
        <f>R7/Q7*100</f>
        <v>100</v>
      </c>
      <c r="R8" s="199"/>
      <c r="S8" s="199">
        <f>T7/S7*100</f>
        <v>100</v>
      </c>
      <c r="T8" s="199"/>
      <c r="U8" s="199">
        <f>V7/U7*100</f>
        <v>100</v>
      </c>
      <c r="V8" s="199"/>
      <c r="W8" s="199" t="s">
        <v>261</v>
      </c>
      <c r="X8" s="199"/>
      <c r="Y8" s="199" t="s">
        <v>261</v>
      </c>
      <c r="Z8" s="199"/>
      <c r="AA8" s="199" t="s">
        <v>261</v>
      </c>
      <c r="AB8" s="199"/>
      <c r="AC8" s="199">
        <f>AD7/AC7*100</f>
        <v>100</v>
      </c>
      <c r="AD8" s="199"/>
      <c r="AE8" s="199"/>
      <c r="AF8" s="199"/>
      <c r="AG8" s="199">
        <f>AH7/AG7*100</f>
        <v>100</v>
      </c>
      <c r="AH8" s="199"/>
      <c r="AI8" s="199">
        <f>AJ7/AI7*100</f>
        <v>100</v>
      </c>
      <c r="AJ8" s="199"/>
      <c r="AK8" s="199">
        <f>AL7/AK7*100</f>
        <v>100</v>
      </c>
      <c r="AL8" s="199"/>
      <c r="AM8" s="199">
        <f>AN7/AM7*100</f>
        <v>100</v>
      </c>
      <c r="AN8" s="199"/>
      <c r="AO8" s="199">
        <f>AP7/AO7*100</f>
        <v>100</v>
      </c>
      <c r="AP8" s="199"/>
      <c r="AQ8" s="176"/>
    </row>
    <row r="9" ht="17.25" customHeight="1" spans="2:6" x14ac:dyDescent="0.25">
      <c r="B9" s="128">
        <v>3204</v>
      </c>
      <c r="C9" s="117" t="s">
        <v>142</v>
      </c>
      <c r="D9" s="198">
        <v>21</v>
      </c>
      <c r="E9" s="2">
        <v>35</v>
      </c>
      <c r="F9" s="190">
        <f t="shared" si="0"/>
        <v>56</v>
      </c>
    </row>
    <row r="10" ht="17.25" customHeight="1" spans="2:6" x14ac:dyDescent="0.25">
      <c r="B10" s="128">
        <v>3205</v>
      </c>
      <c r="C10" s="117" t="s">
        <v>143</v>
      </c>
      <c r="D10" s="198">
        <v>24</v>
      </c>
      <c r="E10" s="2">
        <v>39</v>
      </c>
      <c r="F10" s="190">
        <f t="shared" si="0"/>
        <v>63</v>
      </c>
    </row>
    <row r="11" ht="17.25" customHeight="1" spans="2:6" x14ac:dyDescent="0.25">
      <c r="B11" s="128">
        <v>3206</v>
      </c>
      <c r="C11" s="117" t="s">
        <v>144</v>
      </c>
      <c r="D11" s="198">
        <v>23</v>
      </c>
      <c r="E11" s="2">
        <v>43</v>
      </c>
      <c r="F11" s="190">
        <f t="shared" si="0"/>
        <v>66</v>
      </c>
    </row>
    <row r="12" ht="17.25" customHeight="1" spans="2:25" x14ac:dyDescent="0.25">
      <c r="B12" s="128">
        <v>3207</v>
      </c>
      <c r="C12" s="117" t="s">
        <v>145</v>
      </c>
      <c r="D12" s="198">
        <v>24</v>
      </c>
      <c r="E12" s="2">
        <v>32</v>
      </c>
      <c r="F12" s="190">
        <f t="shared" si="0"/>
        <v>56</v>
      </c>
      <c r="J12" s="58"/>
      <c r="K12" s="58"/>
      <c r="L12" s="58"/>
      <c r="M12" s="201" t="s">
        <v>263</v>
      </c>
      <c r="N12" s="105"/>
      <c r="O12" s="105"/>
      <c r="P12" s="105"/>
      <c r="Q12" s="105"/>
      <c r="R12" s="105"/>
      <c r="S12" s="105"/>
      <c r="T12" s="105"/>
      <c r="U12" s="105"/>
      <c r="V12" s="105"/>
      <c r="W12" s="58"/>
      <c r="X12" s="58"/>
      <c r="Y12" s="58"/>
    </row>
    <row r="13" ht="17.25" customHeight="1" spans="2:25" x14ac:dyDescent="0.25">
      <c r="B13" s="128">
        <v>3208</v>
      </c>
      <c r="C13" s="117" t="s">
        <v>146</v>
      </c>
      <c r="D13" s="198">
        <v>26</v>
      </c>
      <c r="E13" s="2">
        <v>45</v>
      </c>
      <c r="F13" s="190">
        <f t="shared" si="0"/>
        <v>71</v>
      </c>
      <c r="J13" s="202" t="s">
        <v>264</v>
      </c>
      <c r="K13" s="203" t="s">
        <v>243</v>
      </c>
      <c r="L13" s="203" t="s">
        <v>244</v>
      </c>
      <c r="M13" s="203" t="s">
        <v>245</v>
      </c>
      <c r="N13" s="203" t="s">
        <v>246</v>
      </c>
      <c r="O13" s="203" t="s">
        <v>247</v>
      </c>
      <c r="P13" s="203" t="s">
        <v>248</v>
      </c>
      <c r="Q13" s="203" t="s">
        <v>249</v>
      </c>
      <c r="R13" s="203" t="s">
        <v>250</v>
      </c>
      <c r="S13" s="203" t="s">
        <v>251</v>
      </c>
      <c r="T13" s="203" t="s">
        <v>252</v>
      </c>
      <c r="U13" s="203" t="s">
        <v>253</v>
      </c>
      <c r="V13" s="203" t="s">
        <v>254</v>
      </c>
      <c r="W13" s="203" t="s">
        <v>255</v>
      </c>
      <c r="X13" s="203" t="s">
        <v>256</v>
      </c>
      <c r="Y13" s="203" t="s">
        <v>257</v>
      </c>
    </row>
    <row r="14" ht="17.25" customHeight="1" spans="2:25" x14ac:dyDescent="0.25">
      <c r="B14" s="128">
        <v>3209</v>
      </c>
      <c r="C14" s="117" t="s">
        <v>147</v>
      </c>
      <c r="D14" s="204">
        <v>23</v>
      </c>
      <c r="E14" s="2">
        <v>42</v>
      </c>
      <c r="F14" s="190">
        <f t="shared" si="0"/>
        <v>65</v>
      </c>
      <c r="J14" s="205" t="s">
        <v>265</v>
      </c>
      <c r="K14" s="2">
        <v>100</v>
      </c>
      <c r="L14" s="2">
        <v>100</v>
      </c>
      <c r="M14" s="2">
        <v>100</v>
      </c>
      <c r="N14" s="2">
        <v>100</v>
      </c>
      <c r="O14" s="206">
        <v>100</v>
      </c>
      <c r="P14" s="206" t="s">
        <v>261</v>
      </c>
      <c r="Q14" s="206" t="s">
        <v>261</v>
      </c>
      <c r="R14" s="206" t="s">
        <v>261</v>
      </c>
      <c r="S14" s="206">
        <v>100</v>
      </c>
      <c r="T14" s="2" t="s">
        <v>261</v>
      </c>
      <c r="U14" s="206">
        <v>100</v>
      </c>
      <c r="V14" s="206">
        <v>100</v>
      </c>
      <c r="W14" s="2">
        <v>100</v>
      </c>
      <c r="X14" s="2">
        <v>100</v>
      </c>
      <c r="Y14" s="206">
        <v>100</v>
      </c>
    </row>
    <row r="15" ht="17.25" customHeight="1" spans="2:36" x14ac:dyDescent="0.25">
      <c r="B15" s="128">
        <v>3211</v>
      </c>
      <c r="C15" s="117" t="s">
        <v>148</v>
      </c>
      <c r="D15" s="198">
        <v>22</v>
      </c>
      <c r="E15" s="2">
        <v>45</v>
      </c>
      <c r="F15" s="190">
        <f t="shared" si="0"/>
        <v>67</v>
      </c>
      <c r="AJ15" s="58" t="s">
        <v>266</v>
      </c>
    </row>
    <row r="16" ht="17.25" customHeight="1" spans="2:6" x14ac:dyDescent="0.25">
      <c r="B16" s="128">
        <v>3212</v>
      </c>
      <c r="C16" s="117" t="s">
        <v>149</v>
      </c>
      <c r="D16" s="198">
        <v>24</v>
      </c>
      <c r="E16" s="2">
        <v>45</v>
      </c>
      <c r="F16" s="190">
        <f t="shared" si="0"/>
        <v>69</v>
      </c>
    </row>
    <row r="17" ht="17.25" customHeight="1" spans="2:6" x14ac:dyDescent="0.25">
      <c r="B17" s="128">
        <v>3213</v>
      </c>
      <c r="C17" s="117" t="s">
        <v>150</v>
      </c>
      <c r="D17" s="198">
        <v>21</v>
      </c>
      <c r="E17" s="2">
        <v>38</v>
      </c>
      <c r="F17" s="190">
        <f t="shared" si="0"/>
        <v>59</v>
      </c>
    </row>
    <row r="18" ht="17.25" customHeight="1" spans="2:6" x14ac:dyDescent="0.25">
      <c r="B18" s="128">
        <v>3214</v>
      </c>
      <c r="C18" s="117" t="s">
        <v>151</v>
      </c>
      <c r="D18" s="198">
        <v>21</v>
      </c>
      <c r="E18" s="2">
        <v>44</v>
      </c>
      <c r="F18" s="190">
        <f t="shared" si="0"/>
        <v>65</v>
      </c>
    </row>
    <row r="19" ht="17.25" customHeight="1" spans="2:12" x14ac:dyDescent="0.25">
      <c r="B19" s="128">
        <v>3215</v>
      </c>
      <c r="C19" s="117" t="s">
        <v>152</v>
      </c>
      <c r="D19" s="198">
        <v>20</v>
      </c>
      <c r="E19" s="2">
        <v>40</v>
      </c>
      <c r="F19" s="190">
        <f t="shared" si="0"/>
        <v>60</v>
      </c>
      <c r="L19" s="207"/>
    </row>
    <row r="20" ht="17.25" customHeight="1" spans="2:12" x14ac:dyDescent="0.25">
      <c r="B20" s="128">
        <v>3216</v>
      </c>
      <c r="C20" s="117" t="s">
        <v>153</v>
      </c>
      <c r="D20" s="198">
        <v>20</v>
      </c>
      <c r="E20" s="2">
        <v>37</v>
      </c>
      <c r="F20" s="190">
        <f t="shared" si="0"/>
        <v>57</v>
      </c>
      <c r="L20" s="207"/>
    </row>
    <row r="21" ht="17.25" customHeight="1" spans="2:12" x14ac:dyDescent="0.25">
      <c r="B21" s="128">
        <v>3217</v>
      </c>
      <c r="C21" s="117" t="s">
        <v>154</v>
      </c>
      <c r="D21" s="198">
        <v>22</v>
      </c>
      <c r="E21" s="2">
        <v>38</v>
      </c>
      <c r="F21" s="190">
        <f t="shared" si="0"/>
        <v>60</v>
      </c>
      <c r="L21" s="207"/>
    </row>
    <row r="22" ht="17.25" customHeight="1" spans="2:12" x14ac:dyDescent="0.25">
      <c r="B22" s="128">
        <v>3218</v>
      </c>
      <c r="C22" s="117" t="s">
        <v>155</v>
      </c>
      <c r="D22" s="198">
        <v>24</v>
      </c>
      <c r="E22" s="2">
        <v>47</v>
      </c>
      <c r="F22" s="190">
        <f t="shared" si="0"/>
        <v>71</v>
      </c>
      <c r="L22" s="207"/>
    </row>
    <row r="23" ht="17.25" customHeight="1" spans="2:12" x14ac:dyDescent="0.25">
      <c r="B23" s="128">
        <v>3219</v>
      </c>
      <c r="C23" s="117" t="s">
        <v>156</v>
      </c>
      <c r="D23" s="204">
        <v>23</v>
      </c>
      <c r="E23" s="2">
        <v>43</v>
      </c>
      <c r="F23" s="190">
        <f t="shared" si="0"/>
        <v>66</v>
      </c>
      <c r="L23" s="207"/>
    </row>
    <row r="24" ht="17.25" customHeight="1" spans="2:12" x14ac:dyDescent="0.25">
      <c r="B24" s="128">
        <v>3220</v>
      </c>
      <c r="C24" s="117" t="s">
        <v>157</v>
      </c>
      <c r="D24" s="204">
        <v>26</v>
      </c>
      <c r="E24" s="2">
        <v>48</v>
      </c>
      <c r="F24" s="190">
        <f t="shared" si="0"/>
        <v>74</v>
      </c>
      <c r="L24" s="207"/>
    </row>
    <row r="25" ht="17.25" customHeight="1" spans="2:12" x14ac:dyDescent="0.25">
      <c r="B25" s="128">
        <v>3221</v>
      </c>
      <c r="C25" s="117" t="s">
        <v>158</v>
      </c>
      <c r="D25" s="204">
        <v>18</v>
      </c>
      <c r="E25" s="2">
        <v>30</v>
      </c>
      <c r="F25" s="190">
        <f t="shared" si="0"/>
        <v>48</v>
      </c>
      <c r="L25" s="207"/>
    </row>
    <row r="26" ht="17.25" customHeight="1" spans="2:12" x14ac:dyDescent="0.25">
      <c r="B26" s="128">
        <v>3222</v>
      </c>
      <c r="C26" s="117" t="s">
        <v>159</v>
      </c>
      <c r="D26" s="204">
        <v>19</v>
      </c>
      <c r="E26" s="2">
        <v>41</v>
      </c>
      <c r="F26" s="190">
        <f t="shared" si="0"/>
        <v>60</v>
      </c>
      <c r="L26" s="207"/>
    </row>
    <row r="27" ht="17.25" customHeight="1" spans="2:12" x14ac:dyDescent="0.25">
      <c r="B27" s="128">
        <v>3223</v>
      </c>
      <c r="C27" s="117" t="s">
        <v>160</v>
      </c>
      <c r="D27" s="204">
        <v>14</v>
      </c>
      <c r="E27" s="2">
        <v>28</v>
      </c>
      <c r="F27" s="190">
        <f t="shared" si="0"/>
        <v>42</v>
      </c>
      <c r="L27" s="207"/>
    </row>
    <row r="28" ht="17.25" customHeight="1" spans="2:12" x14ac:dyDescent="0.25">
      <c r="B28" s="128">
        <v>3224</v>
      </c>
      <c r="C28" s="117" t="s">
        <v>161</v>
      </c>
      <c r="D28" s="204">
        <v>21</v>
      </c>
      <c r="E28" s="2">
        <v>28</v>
      </c>
      <c r="F28" s="190">
        <f t="shared" si="0"/>
        <v>49</v>
      </c>
      <c r="L28" s="207"/>
    </row>
    <row r="29" ht="17.25" customHeight="1" spans="2:12" x14ac:dyDescent="0.25">
      <c r="B29" s="128">
        <v>3225</v>
      </c>
      <c r="C29" s="117" t="s">
        <v>162</v>
      </c>
      <c r="D29" s="204">
        <v>24</v>
      </c>
      <c r="E29" s="2">
        <v>37</v>
      </c>
      <c r="F29" s="190">
        <f t="shared" si="0"/>
        <v>61</v>
      </c>
      <c r="L29" s="207"/>
    </row>
    <row r="30" ht="17.25" customHeight="1" spans="2:12" x14ac:dyDescent="0.25">
      <c r="B30" s="128">
        <v>3226</v>
      </c>
      <c r="C30" s="117" t="s">
        <v>163</v>
      </c>
      <c r="D30" s="204">
        <v>23</v>
      </c>
      <c r="E30" s="2">
        <v>43</v>
      </c>
      <c r="F30" s="190">
        <f t="shared" si="0"/>
        <v>66</v>
      </c>
      <c r="L30" s="207"/>
    </row>
    <row r="31" ht="17.25" customHeight="1" spans="2:12" x14ac:dyDescent="0.25">
      <c r="B31" s="128">
        <v>3227</v>
      </c>
      <c r="C31" s="117" t="s">
        <v>164</v>
      </c>
      <c r="D31" s="204">
        <v>23</v>
      </c>
      <c r="E31" s="2">
        <v>44</v>
      </c>
      <c r="F31" s="190">
        <f t="shared" si="0"/>
        <v>67</v>
      </c>
      <c r="L31" s="207"/>
    </row>
    <row r="32" ht="17.25" customHeight="1" spans="2:12" x14ac:dyDescent="0.25">
      <c r="B32" s="128">
        <v>3228</v>
      </c>
      <c r="C32" s="117" t="s">
        <v>165</v>
      </c>
      <c r="D32" s="204">
        <v>22</v>
      </c>
      <c r="E32" s="2">
        <v>34</v>
      </c>
      <c r="F32" s="190">
        <f t="shared" si="0"/>
        <v>56</v>
      </c>
      <c r="L32" s="207"/>
    </row>
    <row r="33" ht="17.25" customHeight="1" spans="2:12" x14ac:dyDescent="0.25">
      <c r="B33" s="128">
        <v>3230</v>
      </c>
      <c r="C33" s="117" t="s">
        <v>166</v>
      </c>
      <c r="D33" s="204">
        <v>21</v>
      </c>
      <c r="E33" s="2">
        <v>28</v>
      </c>
      <c r="F33" s="190">
        <f t="shared" si="0"/>
        <v>49</v>
      </c>
      <c r="L33" s="207"/>
    </row>
    <row r="34" ht="17.25" customHeight="1" spans="2:6" x14ac:dyDescent="0.25">
      <c r="B34" s="128">
        <v>3231</v>
      </c>
      <c r="C34" s="117" t="s">
        <v>167</v>
      </c>
      <c r="D34" s="204">
        <v>24</v>
      </c>
      <c r="E34" s="2">
        <v>48</v>
      </c>
      <c r="F34" s="190">
        <f t="shared" si="0"/>
        <v>72</v>
      </c>
    </row>
    <row r="35" ht="17.25" customHeight="1" spans="2:6" x14ac:dyDescent="0.25">
      <c r="B35" s="128">
        <v>3232</v>
      </c>
      <c r="C35" s="117" t="s">
        <v>168</v>
      </c>
      <c r="D35" s="204">
        <v>27</v>
      </c>
      <c r="E35" s="2">
        <v>35</v>
      </c>
      <c r="F35" s="190">
        <f t="shared" si="0"/>
        <v>62</v>
      </c>
    </row>
    <row r="36" ht="17.25" customHeight="1" spans="2:6" x14ac:dyDescent="0.25">
      <c r="B36" s="128">
        <v>3233</v>
      </c>
      <c r="C36" s="117" t="s">
        <v>169</v>
      </c>
      <c r="D36" s="204">
        <v>22</v>
      </c>
      <c r="E36" s="2">
        <v>30</v>
      </c>
      <c r="F36" s="190">
        <f t="shared" si="0"/>
        <v>52</v>
      </c>
    </row>
    <row r="37" ht="17.25" customHeight="1" spans="2:6" x14ac:dyDescent="0.25">
      <c r="B37" s="128">
        <v>3235</v>
      </c>
      <c r="C37" s="117" t="s">
        <v>170</v>
      </c>
      <c r="D37" s="204">
        <v>19</v>
      </c>
      <c r="E37" s="2">
        <v>29</v>
      </c>
      <c r="F37" s="190">
        <f t="shared" si="0"/>
        <v>48</v>
      </c>
    </row>
    <row r="38" ht="17.25" customHeight="1" spans="2:6" x14ac:dyDescent="0.25">
      <c r="B38" s="128">
        <v>3236</v>
      </c>
      <c r="C38" s="117" t="s">
        <v>171</v>
      </c>
      <c r="D38" s="204">
        <v>22</v>
      </c>
      <c r="E38" s="2">
        <v>28</v>
      </c>
      <c r="F38" s="190">
        <f t="shared" si="0"/>
        <v>50</v>
      </c>
    </row>
    <row r="39" ht="17.25" customHeight="1" spans="2:6" x14ac:dyDescent="0.25">
      <c r="B39" s="128">
        <v>3237</v>
      </c>
      <c r="C39" s="117" t="s">
        <v>172</v>
      </c>
      <c r="D39" s="204">
        <v>20</v>
      </c>
      <c r="E39" s="2">
        <v>57</v>
      </c>
      <c r="F39" s="190">
        <f t="shared" si="0"/>
        <v>77</v>
      </c>
    </row>
    <row r="40" ht="17.25" customHeight="1" spans="2:6" x14ac:dyDescent="0.25">
      <c r="B40" s="128">
        <v>3238</v>
      </c>
      <c r="C40" s="117" t="s">
        <v>173</v>
      </c>
      <c r="D40" s="204">
        <v>17</v>
      </c>
      <c r="E40" s="2">
        <v>34</v>
      </c>
      <c r="F40" s="190">
        <f t="shared" si="0"/>
        <v>51</v>
      </c>
    </row>
    <row r="41" ht="17.25" customHeight="1" spans="2:6" x14ac:dyDescent="0.25">
      <c r="B41" s="128">
        <v>3239</v>
      </c>
      <c r="C41" s="117" t="s">
        <v>174</v>
      </c>
      <c r="D41" s="204">
        <v>17</v>
      </c>
      <c r="E41" s="2">
        <v>34</v>
      </c>
      <c r="F41" s="190">
        <f t="shared" si="0"/>
        <v>51</v>
      </c>
    </row>
    <row r="42" ht="17.25" customHeight="1" spans="2:6" x14ac:dyDescent="0.25">
      <c r="B42" s="128">
        <v>3240</v>
      </c>
      <c r="C42" s="117" t="s">
        <v>175</v>
      </c>
      <c r="D42" s="204">
        <v>23</v>
      </c>
      <c r="E42" s="2">
        <v>37</v>
      </c>
      <c r="F42" s="190">
        <f t="shared" si="0"/>
        <v>60</v>
      </c>
    </row>
    <row r="43" ht="17.25" customHeight="1" spans="2:6" x14ac:dyDescent="0.25">
      <c r="B43" s="128">
        <v>3242</v>
      </c>
      <c r="C43" s="117" t="s">
        <v>176</v>
      </c>
      <c r="D43" s="204">
        <v>27</v>
      </c>
      <c r="E43" s="2">
        <v>60</v>
      </c>
      <c r="F43" s="190">
        <f t="shared" si="0"/>
        <v>87</v>
      </c>
    </row>
    <row r="44" ht="17.25" customHeight="1" spans="2:6" x14ac:dyDescent="0.25">
      <c r="B44" s="128">
        <v>3243</v>
      </c>
      <c r="C44" s="117" t="s">
        <v>177</v>
      </c>
      <c r="D44" s="204">
        <v>29</v>
      </c>
      <c r="E44" s="2">
        <v>63</v>
      </c>
      <c r="F44" s="190">
        <f t="shared" si="0"/>
        <v>92</v>
      </c>
    </row>
    <row r="45" ht="17.25" customHeight="1" spans="2:6" x14ac:dyDescent="0.25">
      <c r="B45" s="128">
        <v>3244</v>
      </c>
      <c r="C45" s="117" t="s">
        <v>178</v>
      </c>
      <c r="D45" s="204">
        <v>27</v>
      </c>
      <c r="E45" s="2">
        <v>61</v>
      </c>
      <c r="F45" s="190">
        <f t="shared" si="0"/>
        <v>88</v>
      </c>
    </row>
    <row r="46" ht="17.25" customHeight="1" spans="2:6" x14ac:dyDescent="0.25">
      <c r="B46" s="128">
        <v>3245</v>
      </c>
      <c r="C46" s="117" t="s">
        <v>179</v>
      </c>
      <c r="D46" s="204">
        <v>27</v>
      </c>
      <c r="E46" s="2">
        <v>49</v>
      </c>
      <c r="F46" s="190">
        <f t="shared" si="0"/>
        <v>76</v>
      </c>
    </row>
    <row r="47" ht="17.25" customHeight="1" spans="2:6" x14ac:dyDescent="0.25">
      <c r="B47" s="128">
        <v>3247</v>
      </c>
      <c r="C47" s="117" t="s">
        <v>180</v>
      </c>
      <c r="D47" s="204">
        <v>23</v>
      </c>
      <c r="E47" s="2">
        <v>46</v>
      </c>
      <c r="F47" s="190">
        <f t="shared" si="0"/>
        <v>69</v>
      </c>
    </row>
    <row r="48" ht="17.25" customHeight="1" spans="2:6" x14ac:dyDescent="0.25">
      <c r="B48" s="128">
        <v>3248</v>
      </c>
      <c r="C48" s="117" t="s">
        <v>181</v>
      </c>
      <c r="D48" s="204">
        <v>22</v>
      </c>
      <c r="E48" s="2">
        <v>60</v>
      </c>
      <c r="F48" s="190">
        <f t="shared" si="0"/>
        <v>82</v>
      </c>
    </row>
    <row r="49" ht="17.25" customHeight="1" spans="2:6" x14ac:dyDescent="0.25">
      <c r="B49" s="128">
        <v>3249</v>
      </c>
      <c r="C49" s="117" t="s">
        <v>182</v>
      </c>
      <c r="D49" s="204">
        <v>27</v>
      </c>
      <c r="E49" s="2">
        <v>46</v>
      </c>
      <c r="F49" s="190">
        <f t="shared" si="0"/>
        <v>73</v>
      </c>
    </row>
    <row r="50" ht="17.25" customHeight="1" spans="2:6" x14ac:dyDescent="0.25">
      <c r="B50" s="128">
        <v>3250</v>
      </c>
      <c r="C50" s="117" t="s">
        <v>183</v>
      </c>
      <c r="D50" s="204">
        <v>21</v>
      </c>
      <c r="E50" s="2">
        <v>44</v>
      </c>
      <c r="F50" s="190">
        <f t="shared" si="0"/>
        <v>65</v>
      </c>
    </row>
    <row r="51" ht="17.25" customHeight="1" spans="2:6" x14ac:dyDescent="0.25">
      <c r="B51" s="128">
        <v>3251</v>
      </c>
      <c r="C51" s="117" t="s">
        <v>184</v>
      </c>
      <c r="D51" s="204">
        <v>21</v>
      </c>
      <c r="E51" s="2">
        <v>31</v>
      </c>
      <c r="F51" s="190">
        <f t="shared" si="0"/>
        <v>52</v>
      </c>
    </row>
    <row r="52" ht="17.25" customHeight="1" spans="2:6" x14ac:dyDescent="0.25">
      <c r="B52" s="128">
        <v>3252</v>
      </c>
      <c r="C52" s="117" t="s">
        <v>185</v>
      </c>
      <c r="D52" s="204">
        <v>24</v>
      </c>
      <c r="E52" s="2">
        <v>37</v>
      </c>
      <c r="F52" s="190">
        <f t="shared" si="0"/>
        <v>61</v>
      </c>
    </row>
    <row r="53" ht="17.25" customHeight="1" spans="2:6" x14ac:dyDescent="0.25">
      <c r="B53" s="128">
        <v>3253</v>
      </c>
      <c r="C53" s="117" t="s">
        <v>186</v>
      </c>
      <c r="D53" s="204">
        <v>21</v>
      </c>
      <c r="E53" s="2">
        <v>31</v>
      </c>
      <c r="F53" s="190">
        <f t="shared" si="0"/>
        <v>52</v>
      </c>
    </row>
    <row r="54" ht="17.25" customHeight="1" spans="2:6" x14ac:dyDescent="0.25">
      <c r="B54" s="128">
        <v>3254</v>
      </c>
      <c r="C54" s="117" t="s">
        <v>187</v>
      </c>
      <c r="D54" s="204">
        <v>23</v>
      </c>
      <c r="E54" s="2">
        <v>33</v>
      </c>
      <c r="F54" s="190">
        <f t="shared" si="0"/>
        <v>56</v>
      </c>
    </row>
    <row r="55" ht="17.25" customHeight="1" spans="2:6" x14ac:dyDescent="0.25">
      <c r="B55" s="128">
        <v>3255</v>
      </c>
      <c r="C55" s="117" t="s">
        <v>188</v>
      </c>
      <c r="D55" s="204">
        <v>23</v>
      </c>
      <c r="E55" s="2">
        <v>33</v>
      </c>
      <c r="F55" s="190">
        <f t="shared" si="0"/>
        <v>56</v>
      </c>
    </row>
    <row r="56" ht="17.25" customHeight="1" spans="2:6" x14ac:dyDescent="0.25">
      <c r="B56" s="128">
        <v>3256</v>
      </c>
      <c r="C56" s="117" t="s">
        <v>189</v>
      </c>
      <c r="D56" s="204">
        <v>18</v>
      </c>
      <c r="E56" s="2">
        <v>38</v>
      </c>
      <c r="F56" s="190">
        <f t="shared" si="0"/>
        <v>56</v>
      </c>
    </row>
    <row r="57" ht="17.25" customHeight="1" spans="2:6" x14ac:dyDescent="0.25">
      <c r="B57" s="128">
        <v>3257</v>
      </c>
      <c r="C57" s="117" t="s">
        <v>190</v>
      </c>
      <c r="D57" s="204">
        <v>22</v>
      </c>
      <c r="E57" s="2">
        <v>45</v>
      </c>
      <c r="F57" s="190">
        <f t="shared" si="0"/>
        <v>67</v>
      </c>
    </row>
    <row r="58" ht="17.25" customHeight="1" spans="2:6" x14ac:dyDescent="0.25">
      <c r="B58" s="128">
        <v>3259</v>
      </c>
      <c r="C58" s="117" t="s">
        <v>191</v>
      </c>
      <c r="D58" s="204">
        <v>24</v>
      </c>
      <c r="E58" s="2">
        <v>42</v>
      </c>
      <c r="F58" s="190">
        <f t="shared" si="0"/>
        <v>66</v>
      </c>
    </row>
    <row r="59" ht="17.25" customHeight="1" spans="2:6" x14ac:dyDescent="0.25">
      <c r="B59" s="128">
        <v>3260</v>
      </c>
      <c r="C59" s="117" t="s">
        <v>192</v>
      </c>
      <c r="D59" s="204">
        <v>28</v>
      </c>
      <c r="E59" s="2">
        <v>48</v>
      </c>
      <c r="F59" s="190">
        <f t="shared" si="0"/>
        <v>76</v>
      </c>
    </row>
    <row r="60" ht="17.25" customHeight="1" spans="2:6" x14ac:dyDescent="0.25">
      <c r="B60" s="128">
        <v>3261</v>
      </c>
      <c r="C60" s="117" t="s">
        <v>193</v>
      </c>
      <c r="D60" s="204">
        <v>19</v>
      </c>
      <c r="E60" s="2">
        <v>39</v>
      </c>
      <c r="F60" s="190">
        <f t="shared" si="0"/>
        <v>58</v>
      </c>
    </row>
    <row r="61" ht="17.25" customHeight="1" spans="2:6" x14ac:dyDescent="0.25">
      <c r="B61" s="128">
        <v>3262</v>
      </c>
      <c r="C61" s="117" t="s">
        <v>194</v>
      </c>
      <c r="D61" s="204">
        <v>22</v>
      </c>
      <c r="E61" s="2">
        <v>40</v>
      </c>
      <c r="F61" s="190">
        <f t="shared" si="0"/>
        <v>62</v>
      </c>
    </row>
    <row r="62" ht="17.25" customHeight="1" spans="2:6" x14ac:dyDescent="0.25">
      <c r="B62" s="128">
        <v>3263</v>
      </c>
      <c r="C62" s="117" t="s">
        <v>195</v>
      </c>
      <c r="D62" s="204">
        <v>28</v>
      </c>
      <c r="E62" s="2">
        <v>44</v>
      </c>
      <c r="F62" s="190">
        <f t="shared" si="0"/>
        <v>72</v>
      </c>
    </row>
    <row r="63" ht="17.25" customHeight="1" spans="2:6" x14ac:dyDescent="0.25">
      <c r="B63" s="128">
        <v>3264</v>
      </c>
      <c r="C63" s="117" t="s">
        <v>196</v>
      </c>
      <c r="D63" s="204">
        <v>27</v>
      </c>
      <c r="E63" s="2">
        <v>42</v>
      </c>
      <c r="F63" s="190">
        <f t="shared" si="0"/>
        <v>69</v>
      </c>
    </row>
    <row r="64" ht="17.25" customHeight="1" spans="2:6" x14ac:dyDescent="0.25">
      <c r="B64" s="128">
        <v>3265</v>
      </c>
      <c r="C64" s="117" t="s">
        <v>197</v>
      </c>
      <c r="D64" s="204">
        <v>26</v>
      </c>
      <c r="E64" s="2">
        <v>40</v>
      </c>
      <c r="F64" s="190">
        <f t="shared" si="0"/>
        <v>66</v>
      </c>
    </row>
    <row r="65" ht="17.25" customHeight="1" spans="2:6" x14ac:dyDescent="0.25">
      <c r="B65" s="128">
        <v>3266</v>
      </c>
      <c r="C65" s="117" t="s">
        <v>198</v>
      </c>
      <c r="D65" s="204">
        <v>29</v>
      </c>
      <c r="E65" s="2">
        <v>51</v>
      </c>
      <c r="F65" s="190">
        <f t="shared" si="0"/>
        <v>80</v>
      </c>
    </row>
    <row r="66" ht="17.25" customHeight="1" spans="2:6" x14ac:dyDescent="0.25">
      <c r="B66" s="128">
        <v>3267</v>
      </c>
      <c r="C66" s="117" t="s">
        <v>199</v>
      </c>
      <c r="D66" s="204">
        <v>26</v>
      </c>
      <c r="E66" s="2">
        <v>36</v>
      </c>
      <c r="F66" s="190">
        <f t="shared" si="0"/>
        <v>62</v>
      </c>
    </row>
    <row r="67" ht="17.25" customHeight="1" spans="2:6" x14ac:dyDescent="0.25">
      <c r="B67" s="128">
        <v>3268</v>
      </c>
      <c r="C67" s="117" t="s">
        <v>200</v>
      </c>
      <c r="D67" s="204">
        <v>28</v>
      </c>
      <c r="E67" s="2">
        <v>55</v>
      </c>
      <c r="F67" s="190">
        <f t="shared" si="0"/>
        <v>83</v>
      </c>
    </row>
    <row r="68" ht="17.25" customHeight="1" spans="1:43" x14ac:dyDescent="0.25">
      <c r="A68" s="58"/>
      <c r="B68" s="128">
        <v>3269</v>
      </c>
      <c r="C68" s="117" t="s">
        <v>201</v>
      </c>
      <c r="D68" s="204">
        <v>18</v>
      </c>
      <c r="E68" s="2">
        <v>28</v>
      </c>
      <c r="F68" s="190">
        <f t="shared" si="0"/>
        <v>46</v>
      </c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</row>
    <row r="69" ht="17.25" customHeight="1" spans="1:43" x14ac:dyDescent="0.25">
      <c r="A69" s="58"/>
      <c r="B69" s="128">
        <v>3270</v>
      </c>
      <c r="C69" s="117" t="s">
        <v>202</v>
      </c>
      <c r="D69" s="204">
        <v>16</v>
      </c>
      <c r="E69" s="2">
        <v>20</v>
      </c>
      <c r="F69" s="190">
        <f t="shared" si="0"/>
        <v>36</v>
      </c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</row>
    <row r="70" ht="17.25" customHeight="1" spans="1:43" x14ac:dyDescent="0.25">
      <c r="A70" s="58"/>
      <c r="B70" s="116">
        <v>3271</v>
      </c>
      <c r="C70" s="117" t="s">
        <v>203</v>
      </c>
      <c r="D70" s="204">
        <v>14</v>
      </c>
      <c r="E70" s="2">
        <v>56</v>
      </c>
      <c r="F70" s="190">
        <f t="shared" si="0"/>
        <v>70</v>
      </c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</row>
    <row r="71" ht="17.25" customHeight="1" spans="1:43" x14ac:dyDescent="0.25">
      <c r="A71" s="58"/>
      <c r="B71" s="116">
        <v>3272</v>
      </c>
      <c r="C71" s="117" t="s">
        <v>204</v>
      </c>
      <c r="D71" s="204">
        <v>13</v>
      </c>
      <c r="E71" s="2">
        <v>34</v>
      </c>
      <c r="F71" s="190">
        <f t="shared" si="0"/>
        <v>47</v>
      </c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</row>
    <row r="72" ht="17.25" customHeight="1" spans="1:43" x14ac:dyDescent="0.25">
      <c r="A72" s="58"/>
      <c r="B72" s="116">
        <v>3273</v>
      </c>
      <c r="C72" s="117" t="s">
        <v>205</v>
      </c>
      <c r="D72" s="204">
        <v>13</v>
      </c>
      <c r="E72" s="2">
        <v>14</v>
      </c>
      <c r="F72" s="190">
        <f t="shared" si="0"/>
        <v>27</v>
      </c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</row>
    <row r="73" ht="15.75" customHeight="1" spans="2:6" x14ac:dyDescent="0.25">
      <c r="B73" s="208"/>
      <c r="C73" s="208"/>
      <c r="D73" s="208"/>
      <c r="E73" s="209" t="s">
        <v>207</v>
      </c>
      <c r="F73" s="210">
        <f>AVERAGE(F6:F72)</f>
        <v>62.26865671641791</v>
      </c>
    </row>
    <row r="74" ht="15.75" customHeight="1" spans="1:6" x14ac:dyDescent="0.25">
      <c r="A74" s="211" t="s">
        <v>267</v>
      </c>
      <c r="B74" s="17"/>
      <c r="C74" s="17"/>
      <c r="D74" s="17"/>
      <c r="E74" s="17"/>
      <c r="F74" s="16"/>
    </row>
    <row r="75" ht="15.75" customHeight="1" spans="2:6" x14ac:dyDescent="0.25">
      <c r="B75" s="208"/>
      <c r="C75" s="208"/>
      <c r="D75" s="208"/>
      <c r="E75" s="208"/>
      <c r="F75" s="176">
        <v>40</v>
      </c>
    </row>
    <row r="76" ht="15.75" customHeight="1" spans="2:6" x14ac:dyDescent="0.25">
      <c r="B76" s="208"/>
      <c r="C76" s="208"/>
      <c r="D76" s="208"/>
      <c r="E76" s="208"/>
      <c r="F76" s="176"/>
    </row>
    <row r="77" ht="15.75" customHeight="1" spans="2:6" x14ac:dyDescent="0.25">
      <c r="B77" s="208"/>
      <c r="C77" s="208"/>
      <c r="D77" s="208"/>
      <c r="E77" s="208"/>
      <c r="F77" s="176"/>
    </row>
    <row r="78" ht="15.75" customHeight="1" spans="2:6" x14ac:dyDescent="0.25">
      <c r="B78" s="208"/>
      <c r="C78" s="208"/>
      <c r="D78" s="208"/>
      <c r="E78" s="208"/>
      <c r="F78" s="176"/>
    </row>
    <row r="79" ht="15.75" customHeight="1" spans="2:6" x14ac:dyDescent="0.25">
      <c r="B79" s="208"/>
      <c r="C79" s="208"/>
      <c r="D79" s="208"/>
      <c r="E79" s="208"/>
      <c r="F79" s="176"/>
    </row>
    <row r="80" ht="15.75" customHeight="1" spans="2:6" x14ac:dyDescent="0.25">
      <c r="B80" s="208"/>
      <c r="C80" s="208"/>
      <c r="D80" s="208"/>
      <c r="E80" s="208"/>
      <c r="F80" s="176"/>
    </row>
    <row r="81" ht="15.75" customHeight="1" spans="2:6" x14ac:dyDescent="0.25">
      <c r="B81" s="208"/>
      <c r="C81" s="208"/>
      <c r="D81" s="208"/>
      <c r="E81" s="208"/>
      <c r="F81" s="176"/>
    </row>
    <row r="82" ht="15.75" customHeight="1" spans="2:6" x14ac:dyDescent="0.25">
      <c r="B82" s="208"/>
      <c r="C82" s="208"/>
      <c r="D82" s="208"/>
      <c r="E82" s="208"/>
      <c r="F82" s="176"/>
    </row>
    <row r="83" ht="15.75" customHeight="1" spans="2:6" x14ac:dyDescent="0.25">
      <c r="B83" s="208"/>
      <c r="C83" s="208"/>
      <c r="D83" s="208"/>
      <c r="E83" s="208"/>
      <c r="F83" s="176"/>
    </row>
    <row r="84" ht="15.75" customHeight="1" spans="2:6" x14ac:dyDescent="0.25">
      <c r="B84" s="208"/>
      <c r="C84" s="208"/>
      <c r="D84" s="208"/>
      <c r="E84" s="208"/>
      <c r="F84" s="176"/>
    </row>
    <row r="85" ht="15.75" customHeight="1" spans="2:6" x14ac:dyDescent="0.25">
      <c r="B85" s="208"/>
      <c r="C85" s="208"/>
      <c r="D85" s="208"/>
      <c r="E85" s="208"/>
      <c r="F85" s="176"/>
    </row>
    <row r="86" ht="15.75" customHeight="1" spans="2:6" x14ac:dyDescent="0.25">
      <c r="B86" s="208"/>
      <c r="C86" s="208"/>
      <c r="D86" s="208"/>
      <c r="E86" s="208"/>
      <c r="F86" s="176"/>
    </row>
    <row r="87" ht="15.75" customHeight="1" spans="2:6" x14ac:dyDescent="0.25">
      <c r="B87" s="208"/>
      <c r="C87" s="208"/>
      <c r="D87" s="208"/>
      <c r="E87" s="208"/>
      <c r="F87" s="176"/>
    </row>
    <row r="88" ht="15.75" customHeight="1" spans="2:6" x14ac:dyDescent="0.25">
      <c r="B88" s="208"/>
      <c r="C88" s="208"/>
      <c r="D88" s="208"/>
      <c r="E88" s="208"/>
      <c r="F88" s="176"/>
    </row>
    <row r="89" ht="15.75" customHeight="1" spans="2:6" x14ac:dyDescent="0.25">
      <c r="B89" s="208"/>
      <c r="C89" s="208"/>
      <c r="D89" s="208"/>
      <c r="E89" s="208"/>
      <c r="F89" s="176"/>
    </row>
    <row r="90" ht="15.75" customHeight="1" spans="2:6" x14ac:dyDescent="0.25">
      <c r="B90" s="208"/>
      <c r="C90" s="208"/>
      <c r="D90" s="208"/>
      <c r="E90" s="208"/>
      <c r="F90" s="176"/>
    </row>
    <row r="91" ht="15.75" customHeight="1" spans="2:6" x14ac:dyDescent="0.25">
      <c r="B91" s="208"/>
      <c r="C91" s="208"/>
      <c r="D91" s="208"/>
      <c r="E91" s="208"/>
      <c r="F91" s="176"/>
    </row>
    <row r="92" ht="15.75" customHeight="1" spans="2:6" x14ac:dyDescent="0.25">
      <c r="B92" s="208"/>
      <c r="C92" s="208"/>
      <c r="D92" s="208"/>
      <c r="E92" s="208"/>
      <c r="F92" s="176"/>
    </row>
    <row r="93" ht="15.75" customHeight="1" spans="2:6" x14ac:dyDescent="0.25">
      <c r="B93" s="208"/>
      <c r="C93" s="208"/>
      <c r="D93" s="208"/>
      <c r="E93" s="208"/>
      <c r="F93" s="176"/>
    </row>
    <row r="94" ht="15.75" customHeight="1" spans="2:6" x14ac:dyDescent="0.25">
      <c r="B94" s="208"/>
      <c r="C94" s="208"/>
      <c r="D94" s="208"/>
      <c r="E94" s="208"/>
      <c r="F94" s="176"/>
    </row>
    <row r="95" ht="15.75" customHeight="1" spans="2:6" x14ac:dyDescent="0.25">
      <c r="B95" s="208"/>
      <c r="C95" s="208"/>
      <c r="D95" s="208"/>
      <c r="E95" s="208"/>
      <c r="F95" s="176"/>
    </row>
    <row r="96" ht="15.75" customHeight="1" spans="2:6" x14ac:dyDescent="0.25">
      <c r="B96" s="208"/>
      <c r="C96" s="208"/>
      <c r="D96" s="208"/>
      <c r="E96" s="208"/>
      <c r="F96" s="176"/>
    </row>
    <row r="97" ht="15.75" customHeight="1" spans="2:6" x14ac:dyDescent="0.25">
      <c r="B97" s="208"/>
      <c r="C97" s="208"/>
      <c r="D97" s="208"/>
      <c r="E97" s="208"/>
      <c r="F97" s="176"/>
    </row>
    <row r="98" ht="15.75" customHeight="1" spans="2:6" x14ac:dyDescent="0.25">
      <c r="B98" s="208"/>
      <c r="C98" s="208"/>
      <c r="D98" s="208"/>
      <c r="E98" s="208"/>
      <c r="F98" s="176"/>
    </row>
    <row r="99" ht="15.75" customHeight="1" spans="2:6" x14ac:dyDescent="0.25">
      <c r="B99" s="208"/>
      <c r="C99" s="208"/>
      <c r="D99" s="208"/>
      <c r="E99" s="208"/>
      <c r="F99" s="176"/>
    </row>
    <row r="100" ht="15.75" customHeight="1" spans="2:6" x14ac:dyDescent="0.25">
      <c r="B100" s="208"/>
      <c r="C100" s="208"/>
      <c r="D100" s="208"/>
      <c r="E100" s="208"/>
      <c r="F100" s="176"/>
    </row>
    <row r="101" ht="15.75" customHeight="1" spans="2:6" x14ac:dyDescent="0.25">
      <c r="B101" s="212"/>
      <c r="C101" s="212"/>
      <c r="D101" s="212"/>
      <c r="E101" s="212"/>
      <c r="F101" s="176"/>
    </row>
    <row r="102" ht="15.75" customHeight="1" spans="2:6" x14ac:dyDescent="0.25">
      <c r="B102" s="208"/>
      <c r="C102" s="208"/>
      <c r="D102" s="208"/>
      <c r="E102" s="208"/>
      <c r="F102" s="176"/>
    </row>
    <row r="103" ht="15.75" customHeight="1" spans="2:6" x14ac:dyDescent="0.25">
      <c r="B103" s="208"/>
      <c r="C103" s="208"/>
      <c r="D103" s="208"/>
      <c r="E103" s="208"/>
      <c r="F103" s="176"/>
    </row>
    <row r="104" ht="15.75" customHeight="1" spans="2:6" x14ac:dyDescent="0.25">
      <c r="B104" s="208"/>
      <c r="C104" s="208"/>
      <c r="D104" s="208"/>
      <c r="E104" s="208"/>
      <c r="F104" s="176"/>
    </row>
    <row r="105" ht="15.75" customHeight="1" spans="2:6" x14ac:dyDescent="0.25">
      <c r="B105" s="208"/>
      <c r="C105" s="208"/>
      <c r="D105" s="208"/>
      <c r="E105" s="208"/>
      <c r="F105" s="176"/>
    </row>
    <row r="106" ht="15.75" customHeight="1" spans="2:6" x14ac:dyDescent="0.25">
      <c r="B106" s="208"/>
      <c r="C106" s="208"/>
      <c r="D106" s="208"/>
      <c r="E106" s="208"/>
      <c r="F106" s="176"/>
    </row>
    <row r="107" ht="15.75" customHeight="1" spans="2:6" x14ac:dyDescent="0.25">
      <c r="B107" s="208"/>
      <c r="C107" s="208"/>
      <c r="D107" s="208"/>
      <c r="E107" s="208"/>
      <c r="F107" s="176"/>
    </row>
    <row r="108" ht="15.75" customHeight="1" spans="2:6" x14ac:dyDescent="0.25">
      <c r="B108" s="208"/>
      <c r="C108" s="208"/>
      <c r="D108" s="208"/>
      <c r="E108" s="208"/>
      <c r="F108" s="176"/>
    </row>
    <row r="109" ht="15.75" customHeight="1" spans="2:6" x14ac:dyDescent="0.25">
      <c r="B109" s="208"/>
      <c r="C109" s="208"/>
      <c r="D109" s="208"/>
      <c r="E109" s="208"/>
      <c r="F109" s="176"/>
    </row>
    <row r="110" ht="15.75" customHeight="1" spans="2:6" x14ac:dyDescent="0.25">
      <c r="B110" s="208"/>
      <c r="C110" s="208"/>
      <c r="D110" s="208"/>
      <c r="E110" s="208"/>
      <c r="F110" s="176"/>
    </row>
    <row r="111" ht="15.75" customHeight="1" spans="2:6" x14ac:dyDescent="0.25">
      <c r="B111" s="208"/>
      <c r="C111" s="208"/>
      <c r="D111" s="208"/>
      <c r="E111" s="208"/>
      <c r="F111" s="176"/>
    </row>
    <row r="112" ht="15.75" customHeight="1" spans="2:6" x14ac:dyDescent="0.25">
      <c r="B112" s="208"/>
      <c r="C112" s="208"/>
      <c r="D112" s="208"/>
      <c r="E112" s="208"/>
      <c r="F112" s="176"/>
    </row>
    <row r="113" ht="15.75" customHeight="1" spans="2:6" x14ac:dyDescent="0.25">
      <c r="B113" s="208"/>
      <c r="C113" s="208"/>
      <c r="D113" s="208"/>
      <c r="E113" s="208"/>
      <c r="F113" s="176"/>
    </row>
    <row r="114" ht="15.75" customHeight="1" spans="2:6" x14ac:dyDescent="0.25">
      <c r="B114" s="208"/>
      <c r="C114" s="208"/>
      <c r="D114" s="208"/>
      <c r="E114" s="208"/>
      <c r="F114" s="176"/>
    </row>
    <row r="115" ht="15.75" customHeight="1" spans="2:6" x14ac:dyDescent="0.25">
      <c r="B115" s="208"/>
      <c r="C115" s="208"/>
      <c r="D115" s="208"/>
      <c r="E115" s="208"/>
      <c r="F115" s="176"/>
    </row>
    <row r="116" ht="15.75" customHeight="1" spans="2:6" x14ac:dyDescent="0.25">
      <c r="B116" s="208"/>
      <c r="C116" s="208"/>
      <c r="D116" s="208"/>
      <c r="E116" s="208"/>
      <c r="F116" s="176"/>
    </row>
    <row r="117" ht="15.75" customHeight="1" spans="2:6" x14ac:dyDescent="0.25">
      <c r="B117" s="208"/>
      <c r="C117" s="208"/>
      <c r="D117" s="208"/>
      <c r="E117" s="208"/>
      <c r="F117" s="176"/>
    </row>
    <row r="118" ht="15.75" customHeight="1" spans="2:6" x14ac:dyDescent="0.25">
      <c r="B118" s="208"/>
      <c r="C118" s="208"/>
      <c r="D118" s="208"/>
      <c r="E118" s="208"/>
      <c r="F118" s="176"/>
    </row>
    <row r="119" ht="15.75" customHeight="1" spans="2:6" x14ac:dyDescent="0.25">
      <c r="B119" s="208"/>
      <c r="C119" s="208"/>
      <c r="D119" s="208"/>
      <c r="E119" s="208"/>
      <c r="F119" s="176"/>
    </row>
    <row r="120" ht="15.75" customHeight="1" spans="2:6" x14ac:dyDescent="0.25">
      <c r="B120" s="208"/>
      <c r="C120" s="208"/>
      <c r="D120" s="208"/>
      <c r="E120" s="208"/>
      <c r="F120" s="176"/>
    </row>
    <row r="121" ht="15.75" customHeight="1" spans="2:6" x14ac:dyDescent="0.25">
      <c r="B121" s="208"/>
      <c r="C121" s="208"/>
      <c r="D121" s="208"/>
      <c r="E121" s="208"/>
      <c r="F121" s="176"/>
    </row>
    <row r="122" ht="15.75" customHeight="1" spans="2:6" x14ac:dyDescent="0.25">
      <c r="B122" s="208"/>
      <c r="C122" s="208"/>
      <c r="D122" s="208"/>
      <c r="E122" s="208"/>
      <c r="F122" s="176"/>
    </row>
    <row r="123" ht="15.75" customHeight="1" spans="2:6" x14ac:dyDescent="0.25">
      <c r="B123" s="208"/>
      <c r="C123" s="208"/>
      <c r="D123" s="208"/>
      <c r="E123" s="208"/>
      <c r="F123" s="176"/>
    </row>
    <row r="124" ht="15.75" customHeight="1" spans="2:6" x14ac:dyDescent="0.25">
      <c r="B124" s="208"/>
      <c r="C124" s="208"/>
      <c r="D124" s="208"/>
      <c r="E124" s="208"/>
      <c r="F124" s="176"/>
    </row>
    <row r="125" ht="15.75" customHeight="1" spans="2:6" x14ac:dyDescent="0.25">
      <c r="B125" s="208"/>
      <c r="C125" s="208"/>
      <c r="D125" s="208"/>
      <c r="E125" s="208"/>
      <c r="F125" s="176"/>
    </row>
    <row r="126" ht="15.75" customHeight="1" spans="2:6" x14ac:dyDescent="0.25">
      <c r="B126" s="208"/>
      <c r="C126" s="208"/>
      <c r="D126" s="208"/>
      <c r="E126" s="208"/>
      <c r="F126" s="176"/>
    </row>
    <row r="127" ht="15.75" customHeight="1" spans="2:6" x14ac:dyDescent="0.25">
      <c r="B127" s="213"/>
      <c r="C127" s="213"/>
      <c r="D127" s="213"/>
      <c r="E127" s="213"/>
      <c r="F127" s="176"/>
    </row>
    <row r="128" ht="15.75" customHeight="1" spans="2:6" x14ac:dyDescent="0.25">
      <c r="B128" s="208"/>
      <c r="C128" s="208"/>
      <c r="D128" s="208"/>
      <c r="E128" s="208"/>
      <c r="F128" s="176"/>
    </row>
    <row r="129" ht="15.75" customHeight="1" spans="2:6" x14ac:dyDescent="0.25">
      <c r="B129" s="208"/>
      <c r="C129" s="208"/>
      <c r="D129" s="208"/>
      <c r="E129" s="208"/>
      <c r="F129" s="176"/>
    </row>
    <row r="130" ht="15.75" customHeight="1" spans="2:6" x14ac:dyDescent="0.25">
      <c r="B130" s="208"/>
      <c r="C130" s="208"/>
      <c r="D130" s="208"/>
      <c r="E130" s="208"/>
      <c r="F130" s="176"/>
    </row>
    <row r="131" ht="15.75" customHeight="1" spans="2:6" x14ac:dyDescent="0.25">
      <c r="B131" s="208"/>
      <c r="C131" s="208"/>
      <c r="D131" s="208"/>
      <c r="E131" s="208"/>
      <c r="F131" s="176"/>
    </row>
    <row r="132" ht="15.75" customHeight="1" spans="2:6" x14ac:dyDescent="0.25">
      <c r="B132" s="208"/>
      <c r="C132" s="208"/>
      <c r="D132" s="208"/>
      <c r="E132" s="208"/>
      <c r="F132" s="176"/>
    </row>
    <row r="133" ht="15.75" customHeight="1" spans="2:6" x14ac:dyDescent="0.25">
      <c r="B133" s="208"/>
      <c r="C133" s="208"/>
      <c r="D133" s="208"/>
      <c r="E133" s="208"/>
      <c r="F133" s="176"/>
    </row>
    <row r="134" ht="15.75" customHeight="1" spans="2:6" x14ac:dyDescent="0.25">
      <c r="B134" s="208"/>
      <c r="C134" s="208"/>
      <c r="D134" s="208"/>
      <c r="E134" s="208"/>
      <c r="F134" s="176"/>
    </row>
    <row r="135" ht="15.75" customHeight="1" spans="2:6" x14ac:dyDescent="0.25">
      <c r="B135" s="208"/>
      <c r="C135" s="208"/>
      <c r="D135" s="208"/>
      <c r="E135" s="208"/>
      <c r="F135" s="176"/>
    </row>
    <row r="136" ht="15.75" customHeight="1" spans="2:6" x14ac:dyDescent="0.25">
      <c r="B136" s="208"/>
      <c r="C136" s="208"/>
      <c r="D136" s="208"/>
      <c r="E136" s="208"/>
      <c r="F136" s="176"/>
    </row>
    <row r="137" ht="15.75" customHeight="1" spans="2:6" x14ac:dyDescent="0.25">
      <c r="B137" s="208"/>
      <c r="C137" s="208"/>
      <c r="D137" s="208"/>
      <c r="E137" s="208"/>
      <c r="F137" s="176"/>
    </row>
    <row r="138" ht="15.75" customHeight="1" spans="2:6" x14ac:dyDescent="0.25">
      <c r="B138" s="208"/>
      <c r="C138" s="208"/>
      <c r="D138" s="208"/>
      <c r="E138" s="208"/>
      <c r="F138" s="176"/>
    </row>
    <row r="139" ht="15.75" customHeight="1" spans="2:6" x14ac:dyDescent="0.25">
      <c r="B139" s="208"/>
      <c r="C139" s="208"/>
      <c r="D139" s="208"/>
      <c r="E139" s="208"/>
      <c r="F139" s="176"/>
    </row>
    <row r="140" ht="15.75" customHeight="1" spans="2:6" x14ac:dyDescent="0.25">
      <c r="B140" s="208"/>
      <c r="C140" s="208"/>
      <c r="D140" s="208"/>
      <c r="E140" s="208"/>
      <c r="F140" s="176"/>
    </row>
    <row r="141" ht="15.75" customHeight="1" spans="2:6" x14ac:dyDescent="0.25">
      <c r="B141" s="208"/>
      <c r="C141" s="208"/>
      <c r="D141" s="208"/>
      <c r="E141" s="208"/>
      <c r="F141" s="176"/>
    </row>
    <row r="142" ht="15.75" customHeight="1" spans="2:6" x14ac:dyDescent="0.25">
      <c r="B142" s="208"/>
      <c r="C142" s="208"/>
      <c r="D142" s="208"/>
      <c r="E142" s="208"/>
      <c r="F142" s="176"/>
    </row>
    <row r="143" ht="15.75" customHeight="1" spans="2:6" x14ac:dyDescent="0.25">
      <c r="B143" s="208"/>
      <c r="C143" s="208"/>
      <c r="D143" s="208"/>
      <c r="E143" s="208"/>
      <c r="F143" s="176"/>
    </row>
    <row r="144" ht="15.75" customHeight="1" spans="2:6" x14ac:dyDescent="0.25">
      <c r="B144" s="208"/>
      <c r="C144" s="208"/>
      <c r="D144" s="208"/>
      <c r="E144" s="208"/>
      <c r="F144" s="176"/>
    </row>
    <row r="145" ht="15.75" customHeight="1" spans="2:6" x14ac:dyDescent="0.25">
      <c r="B145" s="208"/>
      <c r="C145" s="208"/>
      <c r="D145" s="208"/>
      <c r="E145" s="208"/>
      <c r="F145" s="176"/>
    </row>
    <row r="146" ht="15.75" customHeight="1" spans="2:6" x14ac:dyDescent="0.25">
      <c r="B146" s="208"/>
      <c r="C146" s="208"/>
      <c r="D146" s="208"/>
      <c r="E146" s="208"/>
      <c r="F146" s="176"/>
    </row>
    <row r="147" ht="15.75" customHeight="1" spans="2:6" x14ac:dyDescent="0.25">
      <c r="B147" s="208"/>
      <c r="C147" s="208"/>
      <c r="D147" s="208"/>
      <c r="E147" s="208"/>
      <c r="F147" s="176"/>
    </row>
    <row r="148" ht="15.75" customHeight="1" spans="2:6" x14ac:dyDescent="0.25">
      <c r="B148" s="208"/>
      <c r="C148" s="208"/>
      <c r="D148" s="208"/>
      <c r="E148" s="208"/>
      <c r="F148" s="176"/>
    </row>
    <row r="149" ht="15.75" customHeight="1" spans="2:6" x14ac:dyDescent="0.25">
      <c r="B149" s="208"/>
      <c r="C149" s="208"/>
      <c r="D149" s="208"/>
      <c r="E149" s="208"/>
      <c r="F149" s="176"/>
    </row>
    <row r="150" ht="15.75" customHeight="1" spans="2:6" x14ac:dyDescent="0.25">
      <c r="B150" s="208"/>
      <c r="C150" s="208"/>
      <c r="D150" s="208"/>
      <c r="E150" s="208"/>
      <c r="F150" s="176"/>
    </row>
    <row r="151" ht="15.75" customHeight="1" spans="2:6" x14ac:dyDescent="0.25">
      <c r="B151" s="208"/>
      <c r="C151" s="208"/>
      <c r="D151" s="208"/>
      <c r="E151" s="208"/>
      <c r="F151" s="176"/>
    </row>
    <row r="152" ht="15.75" customHeight="1" spans="2:6" x14ac:dyDescent="0.25">
      <c r="B152" s="58"/>
      <c r="C152" s="58"/>
      <c r="D152" s="176"/>
      <c r="E152" s="176"/>
      <c r="F152" s="177"/>
    </row>
    <row r="153" ht="15.75" customHeight="1" spans="2:6" x14ac:dyDescent="0.25">
      <c r="B153" s="58"/>
      <c r="C153" s="58"/>
      <c r="D153" s="176"/>
      <c r="E153" s="176"/>
      <c r="F153" s="177"/>
    </row>
    <row r="154" ht="15.75" customHeight="1" spans="2:6" x14ac:dyDescent="0.25">
      <c r="B154" s="58"/>
      <c r="C154" s="58"/>
      <c r="D154" s="176"/>
      <c r="E154" s="176"/>
      <c r="F154" s="177"/>
    </row>
    <row r="155" ht="15.75" customHeight="1" spans="2:6" x14ac:dyDescent="0.25">
      <c r="B155" s="58"/>
      <c r="C155" s="58"/>
      <c r="D155" s="176"/>
      <c r="E155" s="176"/>
      <c r="F155" s="177"/>
    </row>
    <row r="156" ht="15.75" customHeight="1" spans="2:6" x14ac:dyDescent="0.25">
      <c r="B156" s="58"/>
      <c r="C156" s="58"/>
      <c r="D156" s="176"/>
      <c r="E156" s="176"/>
      <c r="F156" s="177"/>
    </row>
    <row r="157" ht="15.75" customHeight="1" spans="2:6" x14ac:dyDescent="0.25">
      <c r="B157" s="58"/>
      <c r="C157" s="58"/>
      <c r="D157" s="176"/>
      <c r="E157" s="176"/>
      <c r="F157" s="177"/>
    </row>
    <row r="158" ht="15.75" customHeight="1" spans="2:6" x14ac:dyDescent="0.25">
      <c r="B158" s="58"/>
      <c r="C158" s="58"/>
      <c r="D158" s="176"/>
      <c r="E158" s="176"/>
      <c r="F158" s="177"/>
    </row>
    <row r="159" ht="15.75" customHeight="1" spans="2:6" x14ac:dyDescent="0.25">
      <c r="B159" s="58"/>
      <c r="C159" s="58"/>
      <c r="D159" s="176"/>
      <c r="E159" s="176"/>
      <c r="F159" s="177"/>
    </row>
    <row r="160" ht="15.75" customHeight="1" spans="2:6" x14ac:dyDescent="0.25">
      <c r="B160" s="58"/>
      <c r="C160" s="58"/>
      <c r="D160" s="176"/>
      <c r="E160" s="176"/>
      <c r="F160" s="177"/>
    </row>
    <row r="161" ht="15.75" customHeight="1" spans="2:6" x14ac:dyDescent="0.25">
      <c r="B161" s="58"/>
      <c r="C161" s="58"/>
      <c r="D161" s="176"/>
      <c r="E161" s="176"/>
      <c r="F161" s="177"/>
    </row>
    <row r="162" ht="15.75" customHeight="1" spans="2:6" x14ac:dyDescent="0.25">
      <c r="B162" s="58"/>
      <c r="C162" s="58"/>
      <c r="D162" s="176"/>
      <c r="E162" s="176"/>
      <c r="F162" s="177"/>
    </row>
    <row r="163" ht="15.75" customHeight="1" spans="2:6" x14ac:dyDescent="0.25">
      <c r="B163" s="58"/>
      <c r="C163" s="58"/>
      <c r="D163" s="176"/>
      <c r="E163" s="176"/>
      <c r="F163" s="177"/>
    </row>
    <row r="164" ht="15.75" customHeight="1" spans="2:6" x14ac:dyDescent="0.25">
      <c r="B164" s="58"/>
      <c r="C164" s="58"/>
      <c r="D164" s="176"/>
      <c r="E164" s="176"/>
      <c r="F164" s="177"/>
    </row>
    <row r="165" ht="15.75" customHeight="1" spans="2:6" x14ac:dyDescent="0.25">
      <c r="B165" s="58"/>
      <c r="C165" s="58"/>
      <c r="D165" s="176"/>
      <c r="E165" s="176"/>
      <c r="F165" s="177"/>
    </row>
    <row r="166" ht="15.75" customHeight="1" spans="2:6" x14ac:dyDescent="0.25">
      <c r="B166" s="58"/>
      <c r="C166" s="58"/>
      <c r="D166" s="176"/>
      <c r="E166" s="176"/>
      <c r="F166" s="177"/>
    </row>
    <row r="167" ht="15.75" customHeight="1" spans="2:6" x14ac:dyDescent="0.25">
      <c r="B167" s="58"/>
      <c r="C167" s="58"/>
      <c r="D167" s="176"/>
      <c r="E167" s="176"/>
      <c r="F167" s="177"/>
    </row>
    <row r="168" ht="15.75" customHeight="1" spans="2:6" x14ac:dyDescent="0.25">
      <c r="B168" s="58"/>
      <c r="C168" s="58"/>
      <c r="D168" s="176"/>
      <c r="E168" s="176"/>
      <c r="F168" s="177"/>
    </row>
    <row r="169" ht="15.75" customHeight="1" spans="2:6" x14ac:dyDescent="0.25">
      <c r="B169" s="58"/>
      <c r="C169" s="58"/>
      <c r="D169" s="176"/>
      <c r="E169" s="176"/>
      <c r="F169" s="177"/>
    </row>
    <row r="170" ht="15.75" customHeight="1" spans="2:6" x14ac:dyDescent="0.25">
      <c r="B170" s="58"/>
      <c r="C170" s="58"/>
      <c r="D170" s="176"/>
      <c r="E170" s="176"/>
      <c r="F170" s="177"/>
    </row>
    <row r="171" ht="15.75" customHeight="1" spans="2:6" x14ac:dyDescent="0.25">
      <c r="B171" s="58"/>
      <c r="C171" s="58"/>
      <c r="D171" s="176"/>
      <c r="E171" s="176"/>
      <c r="F171" s="177"/>
    </row>
    <row r="172" ht="15.75" customHeight="1" spans="2:6" x14ac:dyDescent="0.25">
      <c r="B172" s="58"/>
      <c r="C172" s="58"/>
      <c r="D172" s="176"/>
      <c r="E172" s="176"/>
      <c r="F172" s="177"/>
    </row>
    <row r="173" ht="15.75" customHeight="1" spans="2:6" x14ac:dyDescent="0.25">
      <c r="B173" s="58"/>
      <c r="C173" s="58"/>
      <c r="D173" s="176"/>
      <c r="E173" s="176"/>
      <c r="F173" s="177"/>
    </row>
    <row r="174" ht="15.75" customHeight="1" spans="2:6" x14ac:dyDescent="0.25">
      <c r="B174" s="58"/>
      <c r="C174" s="58"/>
      <c r="D174" s="176"/>
      <c r="E174" s="176"/>
      <c r="F174" s="177"/>
    </row>
    <row r="175" ht="15.75" customHeight="1" spans="2:6" x14ac:dyDescent="0.25">
      <c r="B175" s="58"/>
      <c r="C175" s="58"/>
      <c r="D175" s="176"/>
      <c r="E175" s="176"/>
      <c r="F175" s="177"/>
    </row>
    <row r="176" ht="15.75" customHeight="1" spans="2:6" x14ac:dyDescent="0.25">
      <c r="B176" s="58"/>
      <c r="C176" s="58"/>
      <c r="D176" s="176"/>
      <c r="E176" s="176"/>
      <c r="F176" s="177"/>
    </row>
    <row r="177" ht="15.75" customHeight="1" spans="2:6" x14ac:dyDescent="0.25">
      <c r="B177" s="58"/>
      <c r="C177" s="58"/>
      <c r="D177" s="176"/>
      <c r="E177" s="176"/>
      <c r="F177" s="177"/>
    </row>
    <row r="178" ht="15.75" customHeight="1" spans="2:6" x14ac:dyDescent="0.25">
      <c r="B178" s="58"/>
      <c r="C178" s="58"/>
      <c r="D178" s="176"/>
      <c r="E178" s="176"/>
      <c r="F178" s="177"/>
    </row>
    <row r="179" ht="15.75" customHeight="1" spans="2:6" x14ac:dyDescent="0.25">
      <c r="B179" s="58"/>
      <c r="C179" s="58"/>
      <c r="D179" s="176"/>
      <c r="E179" s="176"/>
      <c r="F179" s="177"/>
    </row>
    <row r="180" ht="15.75" customHeight="1" spans="2:6" x14ac:dyDescent="0.25">
      <c r="B180" s="58"/>
      <c r="C180" s="58"/>
      <c r="D180" s="176"/>
      <c r="E180" s="176"/>
      <c r="F180" s="177"/>
    </row>
    <row r="181" ht="15.75" customHeight="1" spans="2:6" x14ac:dyDescent="0.25">
      <c r="B181" s="58"/>
      <c r="C181" s="58"/>
      <c r="D181" s="176"/>
      <c r="E181" s="176"/>
      <c r="F181" s="177"/>
    </row>
    <row r="182" ht="15.75" customHeight="1" spans="2:6" x14ac:dyDescent="0.25">
      <c r="B182" s="58"/>
      <c r="C182" s="58"/>
      <c r="D182" s="176"/>
      <c r="E182" s="176"/>
      <c r="F182" s="177"/>
    </row>
    <row r="183" ht="15.75" customHeight="1" spans="2:6" x14ac:dyDescent="0.25">
      <c r="B183" s="58"/>
      <c r="C183" s="58"/>
      <c r="D183" s="176"/>
      <c r="E183" s="176"/>
      <c r="F183" s="177"/>
    </row>
    <row r="184" ht="15.75" customHeight="1" spans="2:6" x14ac:dyDescent="0.25">
      <c r="B184" s="58"/>
      <c r="C184" s="58"/>
      <c r="D184" s="176"/>
      <c r="E184" s="176"/>
      <c r="F184" s="177"/>
    </row>
    <row r="185" ht="15.75" customHeight="1" spans="2:6" x14ac:dyDescent="0.25">
      <c r="B185" s="58"/>
      <c r="C185" s="58"/>
      <c r="D185" s="176"/>
      <c r="E185" s="176"/>
      <c r="F185" s="177"/>
    </row>
    <row r="186" ht="15.75" customHeight="1" spans="2:6" x14ac:dyDescent="0.25">
      <c r="B186" s="58"/>
      <c r="C186" s="58"/>
      <c r="D186" s="176"/>
      <c r="E186" s="176"/>
      <c r="F186" s="177"/>
    </row>
    <row r="187" ht="15.75" customHeight="1" spans="2:6" x14ac:dyDescent="0.25">
      <c r="B187" s="58"/>
      <c r="C187" s="58"/>
      <c r="D187" s="176"/>
      <c r="E187" s="176"/>
      <c r="F187" s="177"/>
    </row>
    <row r="188" ht="15.75" customHeight="1" spans="2:6" x14ac:dyDescent="0.25">
      <c r="B188" s="58"/>
      <c r="C188" s="58"/>
      <c r="D188" s="176"/>
      <c r="E188" s="176"/>
      <c r="F188" s="177"/>
    </row>
    <row r="189" ht="15.75" customHeight="1" spans="2:6" x14ac:dyDescent="0.25">
      <c r="B189" s="58"/>
      <c r="C189" s="58"/>
      <c r="D189" s="176"/>
      <c r="E189" s="176"/>
      <c r="F189" s="177"/>
    </row>
    <row r="190" ht="15.75" customHeight="1" spans="2:6" x14ac:dyDescent="0.25">
      <c r="B190" s="58"/>
      <c r="C190" s="58"/>
      <c r="D190" s="176"/>
      <c r="E190" s="176"/>
      <c r="F190" s="177"/>
    </row>
    <row r="191" ht="15.75" customHeight="1" spans="2:6" x14ac:dyDescent="0.25">
      <c r="B191" s="58"/>
      <c r="C191" s="58"/>
      <c r="D191" s="176"/>
      <c r="E191" s="176"/>
      <c r="F191" s="177"/>
    </row>
    <row r="192" ht="15.75" customHeight="1" spans="2:6" x14ac:dyDescent="0.25">
      <c r="B192" s="58"/>
      <c r="C192" s="58"/>
      <c r="D192" s="176"/>
      <c r="E192" s="176"/>
      <c r="F192" s="177"/>
    </row>
    <row r="193" ht="15.75" customHeight="1" spans="2:6" x14ac:dyDescent="0.25">
      <c r="B193" s="58"/>
      <c r="C193" s="58"/>
      <c r="D193" s="176"/>
      <c r="E193" s="176"/>
      <c r="F193" s="177"/>
    </row>
    <row r="194" ht="15.75" customHeight="1" spans="2:6" x14ac:dyDescent="0.25">
      <c r="B194" s="58"/>
      <c r="C194" s="58"/>
      <c r="D194" s="176"/>
      <c r="E194" s="176"/>
      <c r="F194" s="177"/>
    </row>
    <row r="195" ht="15.75" customHeight="1" spans="2:6" x14ac:dyDescent="0.25">
      <c r="B195" s="58"/>
      <c r="C195" s="58"/>
      <c r="D195" s="176"/>
      <c r="E195" s="176"/>
      <c r="F195" s="177"/>
    </row>
    <row r="196" ht="15.75" customHeight="1" spans="2:6" x14ac:dyDescent="0.25">
      <c r="B196" s="58"/>
      <c r="C196" s="58"/>
      <c r="D196" s="176"/>
      <c r="E196" s="176"/>
      <c r="F196" s="177"/>
    </row>
    <row r="197" ht="15.75" customHeight="1" spans="2:6" x14ac:dyDescent="0.25">
      <c r="B197" s="58"/>
      <c r="C197" s="58"/>
      <c r="D197" s="176"/>
      <c r="E197" s="176"/>
      <c r="F197" s="177"/>
    </row>
    <row r="198" ht="15.75" customHeight="1" spans="2:6" x14ac:dyDescent="0.25">
      <c r="B198" s="58"/>
      <c r="C198" s="58"/>
      <c r="D198" s="176"/>
      <c r="E198" s="176"/>
      <c r="F198" s="177"/>
    </row>
    <row r="199" ht="15.75" customHeight="1" spans="2:6" x14ac:dyDescent="0.25">
      <c r="B199" s="58"/>
      <c r="C199" s="58"/>
      <c r="D199" s="176"/>
      <c r="E199" s="176"/>
      <c r="F199" s="177"/>
    </row>
    <row r="200" ht="15.75" customHeight="1" spans="2:6" x14ac:dyDescent="0.25">
      <c r="B200" s="58"/>
      <c r="C200" s="58"/>
      <c r="D200" s="176"/>
      <c r="E200" s="176"/>
      <c r="F200" s="177"/>
    </row>
    <row r="201" ht="15.75" customHeight="1" spans="2:6" x14ac:dyDescent="0.25">
      <c r="B201" s="58"/>
      <c r="C201" s="58"/>
      <c r="D201" s="176"/>
      <c r="E201" s="176"/>
      <c r="F201" s="177"/>
    </row>
    <row r="202" ht="15.75" customHeight="1" spans="2:6" x14ac:dyDescent="0.25">
      <c r="B202" s="58"/>
      <c r="C202" s="58"/>
      <c r="D202" s="176"/>
      <c r="E202" s="176"/>
      <c r="F202" s="177"/>
    </row>
    <row r="203" ht="15.75" customHeight="1" spans="2:6" x14ac:dyDescent="0.25">
      <c r="B203" s="58"/>
      <c r="C203" s="58"/>
      <c r="D203" s="176"/>
      <c r="E203" s="176"/>
      <c r="F203" s="177"/>
    </row>
    <row r="204" ht="15.75" customHeight="1" spans="2:6" x14ac:dyDescent="0.25">
      <c r="B204" s="58"/>
      <c r="C204" s="58"/>
      <c r="D204" s="176"/>
      <c r="E204" s="176"/>
      <c r="F204" s="177"/>
    </row>
    <row r="205" ht="15.75" customHeight="1" spans="2:6" x14ac:dyDescent="0.25">
      <c r="B205" s="58"/>
      <c r="C205" s="58"/>
      <c r="D205" s="176"/>
      <c r="E205" s="176"/>
      <c r="F205" s="177"/>
    </row>
    <row r="206" ht="15.75" customHeight="1" spans="2:6" x14ac:dyDescent="0.25">
      <c r="B206" s="58"/>
      <c r="C206" s="58"/>
      <c r="D206" s="176"/>
      <c r="E206" s="176"/>
      <c r="F206" s="177"/>
    </row>
    <row r="207" ht="15.75" customHeight="1" spans="2:6" x14ac:dyDescent="0.25">
      <c r="B207" s="58"/>
      <c r="C207" s="58"/>
      <c r="D207" s="176"/>
      <c r="E207" s="176"/>
      <c r="F207" s="177"/>
    </row>
    <row r="208" ht="15.75" customHeight="1" spans="2:6" x14ac:dyDescent="0.25">
      <c r="B208" s="58"/>
      <c r="C208" s="58"/>
      <c r="D208" s="176"/>
      <c r="E208" s="176"/>
      <c r="F208" s="177"/>
    </row>
    <row r="209" ht="15.75" customHeight="1" spans="2:6" x14ac:dyDescent="0.25">
      <c r="B209" s="58"/>
      <c r="C209" s="58"/>
      <c r="D209" s="176"/>
      <c r="E209" s="176"/>
      <c r="F209" s="177"/>
    </row>
    <row r="210" ht="15.75" customHeight="1" spans="2:6" x14ac:dyDescent="0.25">
      <c r="B210" s="58"/>
      <c r="C210" s="58"/>
      <c r="D210" s="176"/>
      <c r="E210" s="176"/>
      <c r="F210" s="177"/>
    </row>
    <row r="211" ht="15.75" customHeight="1" spans="2:6" x14ac:dyDescent="0.25">
      <c r="B211" s="58"/>
      <c r="C211" s="58"/>
      <c r="D211" s="176"/>
      <c r="E211" s="176"/>
      <c r="F211" s="177"/>
    </row>
    <row r="212" ht="15.75" customHeight="1" spans="2:6" x14ac:dyDescent="0.25">
      <c r="B212" s="58"/>
      <c r="C212" s="58"/>
      <c r="D212" s="176"/>
      <c r="E212" s="176"/>
      <c r="F212" s="177"/>
    </row>
    <row r="213" ht="15.75" customHeight="1" spans="2:6" x14ac:dyDescent="0.25">
      <c r="B213" s="58"/>
      <c r="C213" s="58"/>
      <c r="D213" s="176"/>
      <c r="E213" s="176"/>
      <c r="F213" s="177"/>
    </row>
    <row r="214" ht="15.75" customHeight="1" spans="2:6" x14ac:dyDescent="0.25">
      <c r="B214" s="58"/>
      <c r="C214" s="58"/>
      <c r="D214" s="176"/>
      <c r="E214" s="176"/>
      <c r="F214" s="177"/>
    </row>
    <row r="215" ht="15.75" customHeight="1" spans="2:6" x14ac:dyDescent="0.25">
      <c r="B215" s="58"/>
      <c r="C215" s="58"/>
      <c r="D215" s="176"/>
      <c r="E215" s="176"/>
      <c r="F215" s="177"/>
    </row>
    <row r="216" ht="15.75" customHeight="1" spans="2:6" x14ac:dyDescent="0.25">
      <c r="B216" s="58"/>
      <c r="C216" s="58"/>
      <c r="D216" s="176"/>
      <c r="E216" s="176"/>
      <c r="F216" s="177"/>
    </row>
    <row r="217" ht="15.75" customHeight="1" spans="2:6" x14ac:dyDescent="0.25">
      <c r="B217" s="58"/>
      <c r="C217" s="58"/>
      <c r="D217" s="176"/>
      <c r="E217" s="176"/>
      <c r="F217" s="177"/>
    </row>
    <row r="218" ht="15.75" customHeight="1" spans="2:6" x14ac:dyDescent="0.25">
      <c r="B218" s="58"/>
      <c r="C218" s="58"/>
      <c r="D218" s="176"/>
      <c r="E218" s="176"/>
      <c r="F218" s="177"/>
    </row>
    <row r="219" ht="15.75" customHeight="1" spans="2:6" x14ac:dyDescent="0.25">
      <c r="B219" s="58"/>
      <c r="C219" s="58"/>
      <c r="D219" s="176"/>
      <c r="E219" s="176"/>
      <c r="F219" s="177"/>
    </row>
    <row r="220" ht="15.75" customHeight="1" spans="2:6" x14ac:dyDescent="0.25">
      <c r="B220" s="58"/>
      <c r="C220" s="58"/>
      <c r="D220" s="176"/>
      <c r="E220" s="176"/>
      <c r="F220" s="177"/>
    </row>
    <row r="221" ht="15.75" customHeight="1" spans="2:6" x14ac:dyDescent="0.25">
      <c r="B221" s="58"/>
      <c r="C221" s="58"/>
      <c r="D221" s="176"/>
      <c r="E221" s="176"/>
      <c r="F221" s="177"/>
    </row>
    <row r="222" ht="15.75" customHeight="1" spans="2:6" x14ac:dyDescent="0.25">
      <c r="B222" s="58"/>
      <c r="C222" s="58"/>
      <c r="D222" s="176"/>
      <c r="E222" s="176"/>
      <c r="F222" s="177"/>
    </row>
    <row r="223" ht="15.75" customHeight="1" spans="2:6" x14ac:dyDescent="0.25">
      <c r="B223" s="58"/>
      <c r="C223" s="58"/>
      <c r="D223" s="176"/>
      <c r="E223" s="176"/>
      <c r="F223" s="177"/>
    </row>
    <row r="224" ht="15.75" customHeight="1" spans="2:6" x14ac:dyDescent="0.25">
      <c r="B224" s="58"/>
      <c r="C224" s="58"/>
      <c r="D224" s="176"/>
      <c r="E224" s="176"/>
      <c r="F224" s="177"/>
    </row>
    <row r="225" ht="15.75" customHeight="1" spans="2:6" x14ac:dyDescent="0.25">
      <c r="B225" s="58"/>
      <c r="C225" s="58"/>
      <c r="D225" s="176"/>
      <c r="E225" s="176"/>
      <c r="F225" s="177"/>
    </row>
    <row r="226" ht="15.75" customHeight="1" spans="2:6" x14ac:dyDescent="0.25">
      <c r="B226" s="58"/>
      <c r="C226" s="58"/>
      <c r="D226" s="176"/>
      <c r="E226" s="176"/>
      <c r="F226" s="177"/>
    </row>
    <row r="227" ht="15.75" customHeight="1" spans="2:6" x14ac:dyDescent="0.25">
      <c r="B227" s="58"/>
      <c r="C227" s="58"/>
      <c r="D227" s="176"/>
      <c r="E227" s="176"/>
      <c r="F227" s="177"/>
    </row>
    <row r="228" ht="15.75" customHeight="1" spans="2:6" x14ac:dyDescent="0.25">
      <c r="B228" s="58"/>
      <c r="C228" s="58"/>
      <c r="D228" s="176"/>
      <c r="E228" s="176"/>
      <c r="F228" s="177"/>
    </row>
    <row r="229" ht="15.75" customHeight="1" spans="2:6" x14ac:dyDescent="0.25">
      <c r="B229" s="58"/>
      <c r="C229" s="58"/>
      <c r="D229" s="176"/>
      <c r="E229" s="176"/>
      <c r="F229" s="177"/>
    </row>
    <row r="230" ht="15.75" customHeight="1" spans="2:6" x14ac:dyDescent="0.25">
      <c r="B230" s="58"/>
      <c r="C230" s="58"/>
      <c r="D230" s="176"/>
      <c r="E230" s="176"/>
      <c r="F230" s="177"/>
    </row>
    <row r="231" ht="15.75" customHeight="1" spans="2:6" x14ac:dyDescent="0.25">
      <c r="B231" s="58"/>
      <c r="C231" s="58"/>
      <c r="D231" s="176"/>
      <c r="E231" s="176"/>
      <c r="F231" s="177"/>
    </row>
    <row r="232" ht="15.75" customHeight="1" spans="2:6" x14ac:dyDescent="0.25">
      <c r="B232" s="58"/>
      <c r="C232" s="58"/>
      <c r="D232" s="176"/>
      <c r="E232" s="176"/>
      <c r="F232" s="177"/>
    </row>
    <row r="233" ht="15.75" customHeight="1" spans="2:6" x14ac:dyDescent="0.25">
      <c r="B233" s="58"/>
      <c r="C233" s="58"/>
      <c r="D233" s="176"/>
      <c r="E233" s="176"/>
      <c r="F233" s="177"/>
    </row>
    <row r="234" ht="15.75" customHeight="1" spans="2:6" x14ac:dyDescent="0.25">
      <c r="B234" s="58"/>
      <c r="C234" s="58"/>
      <c r="D234" s="176"/>
      <c r="E234" s="176"/>
      <c r="F234" s="177"/>
    </row>
    <row r="235" ht="15.75" customHeight="1" spans="2:6" x14ac:dyDescent="0.25">
      <c r="B235" s="58"/>
      <c r="C235" s="58"/>
      <c r="D235" s="176"/>
      <c r="E235" s="176"/>
      <c r="F235" s="177"/>
    </row>
    <row r="236" ht="15.75" customHeight="1" spans="2:6" x14ac:dyDescent="0.25">
      <c r="B236" s="58"/>
      <c r="C236" s="58"/>
      <c r="D236" s="176"/>
      <c r="E236" s="176"/>
      <c r="F236" s="177"/>
    </row>
    <row r="237" ht="15.75" customHeight="1" spans="2:6" x14ac:dyDescent="0.25">
      <c r="B237" s="58"/>
      <c r="C237" s="58"/>
      <c r="D237" s="176"/>
      <c r="E237" s="176"/>
      <c r="F237" s="177"/>
    </row>
    <row r="238" ht="15.75" customHeight="1" spans="2:6" x14ac:dyDescent="0.25">
      <c r="B238" s="58"/>
      <c r="C238" s="58"/>
      <c r="D238" s="176"/>
      <c r="E238" s="176"/>
      <c r="F238" s="177"/>
    </row>
    <row r="239" ht="15.75" customHeight="1" spans="2:6" x14ac:dyDescent="0.25">
      <c r="B239" s="58"/>
      <c r="C239" s="58"/>
      <c r="D239" s="176"/>
      <c r="E239" s="176"/>
      <c r="F239" s="177"/>
    </row>
    <row r="240" ht="15.75" customHeight="1" spans="2:6" x14ac:dyDescent="0.25">
      <c r="B240" s="58"/>
      <c r="C240" s="58"/>
      <c r="D240" s="176"/>
      <c r="E240" s="176"/>
      <c r="F240" s="177"/>
    </row>
    <row r="241" ht="15.75" customHeight="1" spans="2:6" x14ac:dyDescent="0.25">
      <c r="B241" s="58"/>
      <c r="C241" s="58"/>
      <c r="D241" s="176"/>
      <c r="E241" s="176"/>
      <c r="F241" s="177"/>
    </row>
    <row r="242" ht="15.75" customHeight="1" spans="2:6" x14ac:dyDescent="0.25">
      <c r="B242" s="58"/>
      <c r="C242" s="58"/>
      <c r="D242" s="176"/>
      <c r="E242" s="176"/>
      <c r="F242" s="177"/>
    </row>
    <row r="243" ht="15.75" customHeight="1" spans="2:6" x14ac:dyDescent="0.25">
      <c r="B243" s="58"/>
      <c r="C243" s="58"/>
      <c r="D243" s="176"/>
      <c r="E243" s="176"/>
      <c r="F243" s="177"/>
    </row>
    <row r="244" ht="15.75" customHeight="1" spans="2:6" x14ac:dyDescent="0.25">
      <c r="B244" s="58"/>
      <c r="C244" s="58"/>
      <c r="D244" s="176"/>
      <c r="E244" s="176"/>
      <c r="F244" s="177"/>
    </row>
    <row r="245" ht="15.75" customHeight="1" spans="2:6" x14ac:dyDescent="0.25">
      <c r="B245" s="58"/>
      <c r="C245" s="58"/>
      <c r="D245" s="176"/>
      <c r="E245" s="176"/>
      <c r="F245" s="177"/>
    </row>
    <row r="246" ht="15.75" customHeight="1" spans="2:6" x14ac:dyDescent="0.25">
      <c r="B246" s="58"/>
      <c r="C246" s="58"/>
      <c r="D246" s="176"/>
      <c r="E246" s="176"/>
      <c r="F246" s="177"/>
    </row>
    <row r="247" ht="15.75" customHeight="1" spans="2:6" x14ac:dyDescent="0.25">
      <c r="B247" s="58"/>
      <c r="C247" s="58"/>
      <c r="D247" s="176"/>
      <c r="E247" s="176"/>
      <c r="F247" s="177"/>
    </row>
    <row r="248" ht="15.75" customHeight="1" spans="2:6" x14ac:dyDescent="0.25">
      <c r="B248" s="58"/>
      <c r="C248" s="58"/>
      <c r="D248" s="176"/>
      <c r="E248" s="176"/>
      <c r="F248" s="177"/>
    </row>
    <row r="249" ht="15.75" customHeight="1" spans="2:6" x14ac:dyDescent="0.25">
      <c r="B249" s="58"/>
      <c r="C249" s="58"/>
      <c r="D249" s="176"/>
      <c r="E249" s="176"/>
      <c r="F249" s="177"/>
    </row>
    <row r="250" ht="15.75" customHeight="1" spans="2:6" x14ac:dyDescent="0.25">
      <c r="B250" s="58"/>
      <c r="C250" s="58"/>
      <c r="D250" s="176"/>
      <c r="E250" s="176"/>
      <c r="F250" s="177"/>
    </row>
    <row r="251" ht="15.75" customHeight="1" spans="2:6" x14ac:dyDescent="0.25">
      <c r="B251" s="58"/>
      <c r="C251" s="58"/>
      <c r="D251" s="176"/>
      <c r="E251" s="176"/>
      <c r="F251" s="177"/>
    </row>
    <row r="252" ht="15.75" customHeight="1" spans="2:6" x14ac:dyDescent="0.25">
      <c r="B252" s="58"/>
      <c r="C252" s="58"/>
      <c r="D252" s="176"/>
      <c r="E252" s="176"/>
      <c r="F252" s="177"/>
    </row>
    <row r="253" ht="15.75" customHeight="1" spans="2:6" x14ac:dyDescent="0.25">
      <c r="B253" s="58"/>
      <c r="C253" s="58"/>
      <c r="D253" s="176"/>
      <c r="E253" s="176"/>
      <c r="F253" s="177"/>
    </row>
    <row r="254" ht="15.75" customHeight="1" spans="2:6" x14ac:dyDescent="0.25">
      <c r="B254" s="58"/>
      <c r="C254" s="58"/>
      <c r="D254" s="176"/>
      <c r="E254" s="176"/>
      <c r="F254" s="177"/>
    </row>
    <row r="255" ht="15.75" customHeight="1" spans="2:6" x14ac:dyDescent="0.25">
      <c r="B255" s="58"/>
      <c r="C255" s="58"/>
      <c r="D255" s="176"/>
      <c r="E255" s="176"/>
      <c r="F255" s="177"/>
    </row>
    <row r="256" ht="15.75" customHeight="1" spans="2:6" x14ac:dyDescent="0.25">
      <c r="B256" s="58"/>
      <c r="C256" s="58"/>
      <c r="D256" s="176"/>
      <c r="E256" s="176"/>
      <c r="F256" s="177"/>
    </row>
    <row r="257" ht="15.75" customHeight="1" spans="2:6" x14ac:dyDescent="0.25">
      <c r="B257" s="58"/>
      <c r="C257" s="58"/>
      <c r="D257" s="176"/>
      <c r="E257" s="176"/>
      <c r="F257" s="177"/>
    </row>
    <row r="258" ht="15.75" customHeight="1" spans="2:6" x14ac:dyDescent="0.25">
      <c r="B258" s="58"/>
      <c r="C258" s="58"/>
      <c r="D258" s="176"/>
      <c r="E258" s="176"/>
      <c r="F258" s="177"/>
    </row>
    <row r="259" ht="15.75" customHeight="1" spans="2:6" x14ac:dyDescent="0.25">
      <c r="B259" s="58"/>
      <c r="C259" s="58"/>
      <c r="D259" s="176"/>
      <c r="E259" s="176"/>
      <c r="F259" s="177"/>
    </row>
    <row r="260" ht="15.75" customHeight="1" spans="2:6" x14ac:dyDescent="0.25">
      <c r="B260" s="58"/>
      <c r="C260" s="58"/>
      <c r="D260" s="176"/>
      <c r="E260" s="176"/>
      <c r="F260" s="177"/>
    </row>
    <row r="261" ht="15.75" customHeight="1" spans="2:6" x14ac:dyDescent="0.25">
      <c r="B261" s="58"/>
      <c r="C261" s="58"/>
      <c r="D261" s="176"/>
      <c r="E261" s="176"/>
      <c r="F261" s="177"/>
    </row>
    <row r="262" ht="15.75" customHeight="1" spans="2:6" x14ac:dyDescent="0.25">
      <c r="B262" s="58"/>
      <c r="C262" s="58"/>
      <c r="D262" s="176"/>
      <c r="E262" s="176"/>
      <c r="F262" s="177"/>
    </row>
    <row r="263" ht="15.75" customHeight="1" spans="2:6" x14ac:dyDescent="0.25">
      <c r="B263" s="58"/>
      <c r="C263" s="58"/>
      <c r="D263" s="176"/>
      <c r="E263" s="176"/>
      <c r="F263" s="177"/>
    </row>
    <row r="264" ht="15.75" customHeight="1" spans="2:6" x14ac:dyDescent="0.25">
      <c r="B264" s="58"/>
      <c r="C264" s="58"/>
      <c r="D264" s="176"/>
      <c r="E264" s="176"/>
      <c r="F264" s="177"/>
    </row>
    <row r="265" ht="15.75" customHeight="1" spans="2:6" x14ac:dyDescent="0.25">
      <c r="B265" s="58"/>
      <c r="C265" s="58"/>
      <c r="D265" s="176"/>
      <c r="E265" s="176"/>
      <c r="F265" s="177"/>
    </row>
    <row r="266" ht="15.75" customHeight="1" spans="2:6" x14ac:dyDescent="0.25">
      <c r="B266" s="58"/>
      <c r="C266" s="58"/>
      <c r="D266" s="176"/>
      <c r="E266" s="176"/>
      <c r="F266" s="177"/>
    </row>
    <row r="267" ht="15.75" customHeight="1" spans="2:6" x14ac:dyDescent="0.25">
      <c r="B267" s="58"/>
      <c r="C267" s="58"/>
      <c r="D267" s="176"/>
      <c r="E267" s="176"/>
      <c r="F267" s="177"/>
    </row>
    <row r="268" ht="15.75" customHeight="1" spans="2:6" x14ac:dyDescent="0.25">
      <c r="B268" s="58"/>
      <c r="C268" s="58"/>
      <c r="D268" s="176"/>
      <c r="E268" s="176"/>
      <c r="F268" s="177"/>
    </row>
    <row r="269" ht="15.75" customHeight="1" spans="2:6" x14ac:dyDescent="0.25">
      <c r="B269" s="58"/>
      <c r="C269" s="58"/>
      <c r="D269" s="176"/>
      <c r="E269" s="176"/>
      <c r="F269" s="177"/>
    </row>
    <row r="270" ht="15.75" customHeight="1" spans="2:6" x14ac:dyDescent="0.25">
      <c r="B270" s="58"/>
      <c r="C270" s="58"/>
      <c r="D270" s="176"/>
      <c r="E270" s="176"/>
      <c r="F270" s="177"/>
    </row>
    <row r="271" ht="15.75" customHeight="1" spans="2:6" x14ac:dyDescent="0.25">
      <c r="B271" s="58"/>
      <c r="C271" s="58"/>
      <c r="D271" s="176"/>
      <c r="E271" s="176"/>
      <c r="F271" s="177"/>
    </row>
    <row r="272" ht="15.75" customHeight="1" spans="2:6" x14ac:dyDescent="0.25">
      <c r="B272" s="58"/>
      <c r="C272" s="58"/>
      <c r="D272" s="176"/>
      <c r="E272" s="176"/>
      <c r="F272" s="177"/>
    </row>
    <row r="273" ht="15.75" customHeight="1" spans="2:6" x14ac:dyDescent="0.25">
      <c r="B273" s="58"/>
      <c r="C273" s="58"/>
      <c r="D273" s="176"/>
      <c r="E273" s="176"/>
      <c r="F273" s="177"/>
    </row>
    <row r="274" ht="15.75" customHeight="1" spans="2:6" x14ac:dyDescent="0.25">
      <c r="B274" s="58"/>
      <c r="C274" s="58"/>
      <c r="D274" s="176"/>
      <c r="E274" s="176"/>
      <c r="F274" s="177"/>
    </row>
    <row r="275" ht="15.75" customHeight="1" spans="2:6" x14ac:dyDescent="0.25">
      <c r="B275" s="58"/>
      <c r="C275" s="58"/>
      <c r="D275" s="176"/>
      <c r="E275" s="176"/>
      <c r="F275" s="177"/>
    </row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mergeCells count="17">
    <mergeCell ref="M5:N5"/>
    <mergeCell ref="O5:P5"/>
    <mergeCell ref="Q5:R5"/>
    <mergeCell ref="S5:T5"/>
    <mergeCell ref="U5:V5"/>
    <mergeCell ref="W5:X5"/>
    <mergeCell ref="Y5:Z5"/>
    <mergeCell ref="AA5:AB5"/>
    <mergeCell ref="AC5:AD5"/>
    <mergeCell ref="AE5:AF5"/>
    <mergeCell ref="AG5:AH5"/>
    <mergeCell ref="AI5:AJ5"/>
    <mergeCell ref="AK5:AL5"/>
    <mergeCell ref="AM5:AN5"/>
    <mergeCell ref="AO5:AP5"/>
    <mergeCell ref="M12:V12"/>
    <mergeCell ref="A74:F74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00"/>
  <sheetViews>
    <sheetView workbookViewId="0" zoomScale="100" zoomScaleNormal="100"/>
  </sheetViews>
  <sheetFormatPr defaultRowHeight="15" outlineLevelRow="0" outlineLevelCol="0" x14ac:dyDescent="0" defaultColWidth="14.44140625"/>
  <cols>
    <col min="1" max="5" width="8" customWidth="1"/>
    <col min="6" max="6" width="13.109375" customWidth="1"/>
    <col min="7" max="7" width="9.5546875" customWidth="1"/>
    <col min="8" max="8" width="12" customWidth="1"/>
    <col min="9" max="9" width="7.6640625" customWidth="1"/>
    <col min="10" max="10" width="7.88671875" customWidth="1"/>
    <col min="11" max="11" width="8.33203125" customWidth="1"/>
    <col min="12" max="12" width="9.5546875" customWidth="1"/>
    <col min="13" max="13" width="6.109375" customWidth="1"/>
    <col min="14" max="14" width="5.6640625" customWidth="1"/>
    <col min="15" max="15" width="6" customWidth="1"/>
    <col min="16" max="16" width="7.109375" customWidth="1"/>
    <col min="17" max="17" width="6.88671875" customWidth="1"/>
    <col min="18" max="18" width="5.6640625" customWidth="1"/>
    <col min="19" max="19" width="6.6640625" customWidth="1"/>
    <col min="20" max="20" width="6.5546875" customWidth="1"/>
    <col min="21" max="21" width="6.88671875" customWidth="1"/>
    <col min="22" max="22" width="7.88671875" customWidth="1"/>
    <col min="23" max="23" width="4.44140625" customWidth="1"/>
    <col min="24" max="24" width="4.5546875" customWidth="1"/>
    <col min="25" max="25" width="6.109375" customWidth="1"/>
    <col min="26" max="26" width="5.109375" customWidth="1"/>
    <col min="27" max="27" width="5.5546875" customWidth="1"/>
    <col min="28" max="28" width="4.6640625" customWidth="1"/>
    <col min="29" max="29" width="5.6640625" customWidth="1"/>
    <col min="30" max="30" width="6.5546875" customWidth="1"/>
    <col min="31" max="31" width="4.6640625" customWidth="1"/>
    <col min="32" max="32" width="4.88671875" customWidth="1"/>
    <col min="33" max="33" width="5.5546875" customWidth="1"/>
    <col min="34" max="34" width="5" customWidth="1"/>
    <col min="35" max="35" width="4.44140625" customWidth="1"/>
    <col min="36" max="36" width="5.6640625" customWidth="1"/>
    <col min="37" max="37" width="5.33203125" customWidth="1"/>
    <col min="38" max="54" width="8" customWidth="1"/>
  </cols>
  <sheetData>
    <row r="1" ht="14.4" customHeight="1" spans="6:7" x14ac:dyDescent="0.25">
      <c r="F1" s="58"/>
      <c r="G1" s="58"/>
    </row>
    <row r="2" ht="14.4" customHeight="1" spans="6:8" x14ac:dyDescent="0.25">
      <c r="F2" s="58"/>
      <c r="G2" s="214" t="s">
        <v>268</v>
      </c>
      <c r="H2" s="214" t="s">
        <v>258</v>
      </c>
    </row>
    <row r="3" ht="14.4" customHeight="1" spans="6:7" x14ac:dyDescent="0.25">
      <c r="F3" s="58"/>
      <c r="G3" s="58"/>
    </row>
    <row r="4" ht="17.25" customHeight="1" spans="1:54" x14ac:dyDescent="0.25">
      <c r="A4" s="215"/>
      <c r="B4" s="216"/>
      <c r="C4" s="216"/>
      <c r="D4" s="216"/>
      <c r="E4" s="216"/>
      <c r="F4" s="216"/>
      <c r="G4" s="216"/>
      <c r="H4" s="217"/>
      <c r="I4" s="217"/>
      <c r="J4" s="218" t="s">
        <v>269</v>
      </c>
      <c r="K4" s="17"/>
      <c r="L4" s="17"/>
      <c r="M4" s="17"/>
      <c r="N4" s="17"/>
      <c r="O4" s="17"/>
      <c r="P4" s="17"/>
      <c r="Q4" s="17"/>
      <c r="R4" s="16"/>
      <c r="S4" s="217"/>
      <c r="T4" s="219"/>
      <c r="U4" s="220"/>
      <c r="V4" s="220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</row>
    <row r="5" ht="18" customHeight="1" hidden="1" spans="1:54" x14ac:dyDescent="0.25">
      <c r="A5" s="221" t="s">
        <v>270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6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</row>
    <row r="6" ht="62.4" customHeight="1" spans="1:54" x14ac:dyDescent="0.25">
      <c r="A6" s="222" t="s">
        <v>271</v>
      </c>
      <c r="B6" s="222" t="s">
        <v>272</v>
      </c>
      <c r="C6" s="223" t="s">
        <v>273</v>
      </c>
      <c r="D6" s="223" t="s">
        <v>274</v>
      </c>
      <c r="E6" s="224" t="s">
        <v>275</v>
      </c>
      <c r="F6" s="225" t="s">
        <v>243</v>
      </c>
      <c r="G6" s="225" t="s">
        <v>244</v>
      </c>
      <c r="H6" s="225" t="s">
        <v>245</v>
      </c>
      <c r="I6" s="225" t="s">
        <v>246</v>
      </c>
      <c r="J6" s="225" t="s">
        <v>247</v>
      </c>
      <c r="K6" s="225" t="s">
        <v>248</v>
      </c>
      <c r="L6" s="225" t="s">
        <v>249</v>
      </c>
      <c r="M6" s="225" t="s">
        <v>250</v>
      </c>
      <c r="N6" s="225" t="s">
        <v>251</v>
      </c>
      <c r="O6" s="225" t="s">
        <v>252</v>
      </c>
      <c r="P6" s="225" t="s">
        <v>253</v>
      </c>
      <c r="Q6" s="225" t="s">
        <v>254</v>
      </c>
      <c r="R6" s="225" t="s">
        <v>255</v>
      </c>
      <c r="S6" s="225" t="s">
        <v>256</v>
      </c>
      <c r="T6" s="225" t="s">
        <v>257</v>
      </c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</row>
    <row r="7" ht="35.25" customHeight="1" spans="1:54" x14ac:dyDescent="0.25">
      <c r="A7" s="24"/>
      <c r="B7" s="24"/>
      <c r="C7" s="24"/>
      <c r="D7" s="24"/>
      <c r="E7" s="224"/>
      <c r="F7" s="226" t="s">
        <v>259</v>
      </c>
      <c r="G7" s="226" t="s">
        <v>259</v>
      </c>
      <c r="H7" s="226" t="s">
        <v>259</v>
      </c>
      <c r="I7" s="226" t="s">
        <v>259</v>
      </c>
      <c r="J7" s="226" t="s">
        <v>259</v>
      </c>
      <c r="K7" s="226" t="s">
        <v>259</v>
      </c>
      <c r="L7" s="226" t="s">
        <v>259</v>
      </c>
      <c r="M7" s="226" t="s">
        <v>259</v>
      </c>
      <c r="N7" s="226" t="s">
        <v>259</v>
      </c>
      <c r="O7" s="226" t="s">
        <v>259</v>
      </c>
      <c r="P7" s="226" t="s">
        <v>259</v>
      </c>
      <c r="Q7" s="226" t="s">
        <v>259</v>
      </c>
      <c r="R7" s="226" t="s">
        <v>259</v>
      </c>
      <c r="S7" s="226" t="s">
        <v>259</v>
      </c>
      <c r="T7" s="226" t="s">
        <v>259</v>
      </c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</row>
    <row r="8" ht="15.75" customHeight="1" spans="1:54" x14ac:dyDescent="0.25">
      <c r="A8" s="227" t="s">
        <v>276</v>
      </c>
      <c r="B8" s="222" t="s">
        <v>258</v>
      </c>
      <c r="C8" s="222" t="s">
        <v>277</v>
      </c>
      <c r="D8" s="222">
        <v>310243</v>
      </c>
      <c r="E8" s="228" t="s">
        <v>278</v>
      </c>
      <c r="F8" s="228">
        <v>3</v>
      </c>
      <c r="G8" s="229">
        <v>3</v>
      </c>
      <c r="H8" s="229">
        <v>2</v>
      </c>
      <c r="I8" s="229">
        <v>2</v>
      </c>
      <c r="J8" s="230" t="s">
        <v>261</v>
      </c>
      <c r="K8" s="230" t="s">
        <v>261</v>
      </c>
      <c r="L8" s="230" t="s">
        <v>261</v>
      </c>
      <c r="M8" s="230" t="s">
        <v>261</v>
      </c>
      <c r="N8" s="230" t="s">
        <v>261</v>
      </c>
      <c r="O8" s="230" t="s">
        <v>261</v>
      </c>
      <c r="P8" s="230" t="s">
        <v>261</v>
      </c>
      <c r="Q8" s="230">
        <v>2</v>
      </c>
      <c r="R8" s="230">
        <v>3</v>
      </c>
      <c r="S8" s="230">
        <v>2</v>
      </c>
      <c r="T8" s="230" t="s">
        <v>261</v>
      </c>
      <c r="U8" s="231"/>
      <c r="V8" s="231"/>
      <c r="W8" s="231"/>
      <c r="X8" s="231"/>
      <c r="Y8" s="231"/>
      <c r="Z8" s="231"/>
      <c r="AA8" s="231"/>
      <c r="AB8" s="231"/>
      <c r="AC8" s="231"/>
      <c r="AD8" s="231"/>
      <c r="AE8" s="231"/>
      <c r="AF8" s="231"/>
      <c r="AG8" s="231"/>
      <c r="AH8" s="231"/>
      <c r="AI8" s="231"/>
      <c r="AJ8" s="231"/>
      <c r="AK8" s="231"/>
      <c r="AL8" s="231"/>
      <c r="AM8" s="231"/>
      <c r="AN8" s="231"/>
      <c r="AO8" s="231"/>
      <c r="AP8" s="231"/>
      <c r="AQ8" s="231"/>
      <c r="AR8" s="231"/>
      <c r="AS8" s="231"/>
      <c r="AT8" s="231"/>
      <c r="AU8" s="231"/>
      <c r="AV8" s="231"/>
      <c r="AW8" s="231"/>
      <c r="AX8" s="231"/>
      <c r="AY8" s="231"/>
      <c r="AZ8" s="231"/>
      <c r="BA8" s="231"/>
      <c r="BB8" s="231"/>
    </row>
    <row r="9" ht="15.75" customHeight="1" spans="1:54" x14ac:dyDescent="0.25">
      <c r="A9" s="45"/>
      <c r="B9" s="45"/>
      <c r="C9" s="45"/>
      <c r="D9" s="45"/>
      <c r="E9" s="228" t="s">
        <v>85</v>
      </c>
      <c r="F9" s="232">
        <v>3</v>
      </c>
      <c r="G9" s="233">
        <v>2</v>
      </c>
      <c r="H9" s="233">
        <v>3</v>
      </c>
      <c r="I9" s="233" t="s">
        <v>261</v>
      </c>
      <c r="J9" s="234">
        <v>3</v>
      </c>
      <c r="K9" s="234" t="s">
        <v>261</v>
      </c>
      <c r="L9" s="234" t="s">
        <v>261</v>
      </c>
      <c r="M9" s="234" t="s">
        <v>261</v>
      </c>
      <c r="N9" s="234">
        <v>1</v>
      </c>
      <c r="O9" s="234" t="s">
        <v>261</v>
      </c>
      <c r="P9" s="234">
        <v>1</v>
      </c>
      <c r="Q9" s="234">
        <v>2</v>
      </c>
      <c r="R9" s="234">
        <v>3</v>
      </c>
      <c r="S9" s="234">
        <v>3</v>
      </c>
      <c r="T9" s="234">
        <v>3</v>
      </c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1"/>
      <c r="AJ9" s="231"/>
      <c r="AK9" s="231"/>
      <c r="AL9" s="231"/>
      <c r="AM9" s="231"/>
      <c r="AN9" s="231"/>
      <c r="AO9" s="231"/>
      <c r="AP9" s="231"/>
      <c r="AQ9" s="231"/>
      <c r="AR9" s="231"/>
      <c r="AS9" s="231"/>
      <c r="AT9" s="231"/>
      <c r="AU9" s="231"/>
      <c r="AV9" s="231"/>
      <c r="AW9" s="231"/>
      <c r="AX9" s="231"/>
      <c r="AY9" s="231"/>
      <c r="AZ9" s="231"/>
      <c r="BA9" s="231"/>
      <c r="BB9" s="231"/>
    </row>
    <row r="10" ht="15.75" customHeight="1" spans="1:54" x14ac:dyDescent="0.25">
      <c r="A10" s="45"/>
      <c r="B10" s="45"/>
      <c r="C10" s="45"/>
      <c r="D10" s="45"/>
      <c r="E10" s="228" t="s">
        <v>86</v>
      </c>
      <c r="F10" s="235">
        <v>2</v>
      </c>
      <c r="G10" s="236">
        <v>2</v>
      </c>
      <c r="H10" s="236" t="s">
        <v>261</v>
      </c>
      <c r="I10" s="236">
        <v>3</v>
      </c>
      <c r="J10" s="230" t="s">
        <v>261</v>
      </c>
      <c r="K10" s="230" t="s">
        <v>261</v>
      </c>
      <c r="L10" s="230" t="s">
        <v>261</v>
      </c>
      <c r="M10" s="230" t="s">
        <v>261</v>
      </c>
      <c r="N10" s="230" t="s">
        <v>261</v>
      </c>
      <c r="O10" s="230" t="s">
        <v>261</v>
      </c>
      <c r="P10" s="230" t="s">
        <v>261</v>
      </c>
      <c r="Q10" s="230">
        <v>2</v>
      </c>
      <c r="R10" s="230">
        <v>3</v>
      </c>
      <c r="S10" s="230">
        <v>2</v>
      </c>
      <c r="T10" s="230" t="s">
        <v>261</v>
      </c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1"/>
      <c r="AJ10" s="231"/>
      <c r="AK10" s="231"/>
      <c r="AL10" s="231"/>
      <c r="AM10" s="231"/>
      <c r="AN10" s="231"/>
      <c r="AO10" s="231"/>
      <c r="AP10" s="231"/>
      <c r="AQ10" s="231"/>
      <c r="AR10" s="231"/>
      <c r="AS10" s="231"/>
      <c r="AT10" s="231"/>
      <c r="AU10" s="231"/>
      <c r="AV10" s="231"/>
      <c r="AW10" s="231"/>
      <c r="AX10" s="231"/>
      <c r="AY10" s="231"/>
      <c r="AZ10" s="231"/>
      <c r="BA10" s="231"/>
      <c r="BB10" s="231"/>
    </row>
    <row r="11" ht="15.75" customHeight="1" spans="1:54" x14ac:dyDescent="0.25">
      <c r="A11" s="45"/>
      <c r="B11" s="45"/>
      <c r="C11" s="45"/>
      <c r="D11" s="45"/>
      <c r="E11" s="228" t="s">
        <v>87</v>
      </c>
      <c r="F11" s="232">
        <v>2</v>
      </c>
      <c r="G11" s="233">
        <v>2</v>
      </c>
      <c r="H11" s="233">
        <v>3</v>
      </c>
      <c r="I11" s="233">
        <v>3</v>
      </c>
      <c r="J11" s="234">
        <v>2</v>
      </c>
      <c r="K11" s="234" t="s">
        <v>261</v>
      </c>
      <c r="L11" s="234" t="s">
        <v>261</v>
      </c>
      <c r="M11" s="234" t="s">
        <v>261</v>
      </c>
      <c r="N11" s="234">
        <v>2</v>
      </c>
      <c r="O11" s="234" t="s">
        <v>261</v>
      </c>
      <c r="P11" s="234" t="s">
        <v>261</v>
      </c>
      <c r="Q11" s="234">
        <v>2</v>
      </c>
      <c r="R11" s="234">
        <v>2</v>
      </c>
      <c r="S11" s="234">
        <v>3</v>
      </c>
      <c r="T11" s="234">
        <v>2</v>
      </c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231"/>
      <c r="AQ11" s="231"/>
      <c r="AR11" s="231"/>
      <c r="AS11" s="231"/>
      <c r="AT11" s="231"/>
      <c r="AU11" s="231"/>
      <c r="AV11" s="231"/>
      <c r="AW11" s="231"/>
      <c r="AX11" s="231"/>
      <c r="AY11" s="231"/>
      <c r="AZ11" s="231"/>
      <c r="BA11" s="231"/>
      <c r="BB11" s="231"/>
    </row>
    <row r="12" ht="15.75" customHeight="1" spans="1:54" x14ac:dyDescent="0.25">
      <c r="A12" s="45"/>
      <c r="B12" s="45"/>
      <c r="C12" s="45"/>
      <c r="D12" s="45"/>
      <c r="E12" s="237" t="s">
        <v>88</v>
      </c>
      <c r="F12" s="235">
        <v>2</v>
      </c>
      <c r="G12" s="236">
        <v>2</v>
      </c>
      <c r="H12" s="236">
        <v>2</v>
      </c>
      <c r="I12" s="236">
        <v>3</v>
      </c>
      <c r="J12" s="230" t="s">
        <v>261</v>
      </c>
      <c r="K12" s="230" t="s">
        <v>261</v>
      </c>
      <c r="L12" s="230" t="s">
        <v>261</v>
      </c>
      <c r="M12" s="230" t="s">
        <v>261</v>
      </c>
      <c r="N12" s="230">
        <v>1</v>
      </c>
      <c r="O12" s="230" t="s">
        <v>261</v>
      </c>
      <c r="P12" s="230" t="s">
        <v>261</v>
      </c>
      <c r="Q12" s="230">
        <v>2</v>
      </c>
      <c r="R12" s="230">
        <v>2</v>
      </c>
      <c r="S12" s="230">
        <v>3</v>
      </c>
      <c r="T12" s="230">
        <v>2</v>
      </c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231"/>
      <c r="AQ12" s="231"/>
      <c r="AR12" s="231"/>
      <c r="AS12" s="231"/>
      <c r="AT12" s="231"/>
      <c r="AU12" s="231"/>
      <c r="AV12" s="231"/>
      <c r="AW12" s="231"/>
      <c r="AX12" s="231"/>
      <c r="AY12" s="231"/>
      <c r="AZ12" s="231"/>
      <c r="BA12" s="231"/>
      <c r="BB12" s="231"/>
    </row>
    <row r="13" ht="15.75" customHeight="1" spans="1:54" x14ac:dyDescent="0.25">
      <c r="A13" s="238"/>
      <c r="B13" s="224"/>
      <c r="C13" s="224"/>
      <c r="D13" s="224"/>
      <c r="E13" s="228" t="s">
        <v>89</v>
      </c>
      <c r="F13" s="235">
        <v>2</v>
      </c>
      <c r="G13" s="236">
        <v>2</v>
      </c>
      <c r="H13" s="236" t="s">
        <v>261</v>
      </c>
      <c r="I13" s="236">
        <v>2</v>
      </c>
      <c r="J13" s="230">
        <v>2</v>
      </c>
      <c r="K13" s="230" t="s">
        <v>261</v>
      </c>
      <c r="L13" s="230" t="s">
        <v>261</v>
      </c>
      <c r="M13" s="230" t="s">
        <v>261</v>
      </c>
      <c r="N13" s="230" t="s">
        <v>261</v>
      </c>
      <c r="O13" s="230" t="s">
        <v>261</v>
      </c>
      <c r="P13" s="230" t="s">
        <v>261</v>
      </c>
      <c r="Q13" s="230">
        <v>2</v>
      </c>
      <c r="R13" s="230">
        <v>2</v>
      </c>
      <c r="S13" s="230">
        <v>3</v>
      </c>
      <c r="T13" s="230" t="s">
        <v>261</v>
      </c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231"/>
      <c r="AQ13" s="231"/>
      <c r="AR13" s="231"/>
      <c r="AS13" s="231"/>
      <c r="AT13" s="231"/>
      <c r="AU13" s="231"/>
      <c r="AV13" s="231"/>
      <c r="AW13" s="231"/>
      <c r="AX13" s="231"/>
      <c r="AY13" s="231"/>
      <c r="AZ13" s="231"/>
      <c r="BA13" s="231"/>
      <c r="BB13" s="231"/>
    </row>
    <row r="14" ht="15.75" customHeight="1" spans="5:22" x14ac:dyDescent="0.25">
      <c r="E14" s="239" t="s">
        <v>207</v>
      </c>
      <c r="F14" s="240">
        <f t="shared" ref="F14:J14" si="0">AVERAGE(F8:F13)</f>
        <v>2.3333333333333335</v>
      </c>
      <c r="G14" s="240">
        <f t="shared" si="0"/>
        <v>2.1666666666666665</v>
      </c>
      <c r="H14" s="240">
        <f t="shared" si="0"/>
        <v>2.5</v>
      </c>
      <c r="I14" s="240">
        <f t="shared" si="0"/>
        <v>2.6</v>
      </c>
      <c r="J14" s="240">
        <f t="shared" si="0"/>
        <v>2.3333333333333335</v>
      </c>
      <c r="K14" s="240" t="s">
        <v>261</v>
      </c>
      <c r="L14" s="240"/>
      <c r="M14" s="240"/>
      <c r="N14" s="240">
        <f>AVERAGE(N8:N13)</f>
        <v>1.3333333333333333</v>
      </c>
      <c r="O14" s="240"/>
      <c r="P14" s="240">
        <f t="shared" ref="P14:T14" si="1">AVERAGE(P8:P13)</f>
        <v>1</v>
      </c>
      <c r="Q14" s="240">
        <f t="shared" si="1"/>
        <v>2</v>
      </c>
      <c r="R14" s="240">
        <f t="shared" si="1"/>
        <v>2.5</v>
      </c>
      <c r="S14" s="240">
        <f t="shared" si="1"/>
        <v>2.6666666666666665</v>
      </c>
      <c r="T14" s="240">
        <f t="shared" si="1"/>
        <v>2.3333333333333335</v>
      </c>
      <c r="U14" s="241"/>
      <c r="V14" s="241"/>
    </row>
    <row r="15" ht="14.4" customHeight="1" spans="6:7" x14ac:dyDescent="0.25">
      <c r="F15" s="58"/>
      <c r="G15" s="58"/>
    </row>
    <row r="16" ht="14.4" customHeight="1" spans="6:7" x14ac:dyDescent="0.25">
      <c r="F16" s="58"/>
      <c r="G16" s="58"/>
    </row>
    <row r="17" ht="14.4" customHeight="1" spans="1:54" x14ac:dyDescent="0.25">
      <c r="A17" s="222" t="s">
        <v>271</v>
      </c>
      <c r="B17" s="222" t="s">
        <v>272</v>
      </c>
      <c r="C17" s="223" t="s">
        <v>273</v>
      </c>
      <c r="D17" s="223" t="s">
        <v>274</v>
      </c>
      <c r="E17" s="222" t="s">
        <v>275</v>
      </c>
      <c r="F17" s="222" t="s">
        <v>279</v>
      </c>
      <c r="G17" s="222" t="s">
        <v>280</v>
      </c>
      <c r="H17" s="222" t="s">
        <v>7</v>
      </c>
      <c r="I17" s="237" t="s">
        <v>229</v>
      </c>
      <c r="J17" s="242" t="s">
        <v>243</v>
      </c>
      <c r="K17" s="16"/>
      <c r="L17" s="242" t="s">
        <v>244</v>
      </c>
      <c r="M17" s="16"/>
      <c r="N17" s="242" t="s">
        <v>245</v>
      </c>
      <c r="O17" s="16"/>
      <c r="P17" s="242" t="s">
        <v>246</v>
      </c>
      <c r="Q17" s="16"/>
      <c r="R17" s="242" t="s">
        <v>247</v>
      </c>
      <c r="S17" s="16"/>
      <c r="T17" s="242" t="s">
        <v>248</v>
      </c>
      <c r="U17" s="16"/>
      <c r="V17" s="242" t="s">
        <v>249</v>
      </c>
      <c r="W17" s="16"/>
      <c r="X17" s="242" t="s">
        <v>250</v>
      </c>
      <c r="Y17" s="16"/>
      <c r="Z17" s="242" t="s">
        <v>251</v>
      </c>
      <c r="AA17" s="16"/>
      <c r="AB17" s="242" t="s">
        <v>252</v>
      </c>
      <c r="AC17" s="16"/>
      <c r="AD17" s="242" t="s">
        <v>253</v>
      </c>
      <c r="AE17" s="16"/>
      <c r="AF17" s="242" t="s">
        <v>254</v>
      </c>
      <c r="AG17" s="16"/>
      <c r="AH17" s="242" t="s">
        <v>255</v>
      </c>
      <c r="AI17" s="16"/>
      <c r="AJ17" s="242" t="s">
        <v>256</v>
      </c>
      <c r="AK17" s="16"/>
      <c r="AL17" s="242" t="s">
        <v>257</v>
      </c>
      <c r="AM17" s="16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</row>
    <row r="18" ht="48.75" customHeight="1" spans="1:54" x14ac:dyDescent="0.25">
      <c r="A18" s="24"/>
      <c r="B18" s="24"/>
      <c r="C18" s="24"/>
      <c r="D18" s="24"/>
      <c r="E18" s="24"/>
      <c r="F18" s="24"/>
      <c r="G18" s="24"/>
      <c r="H18" s="24"/>
      <c r="I18" s="56"/>
      <c r="J18" s="225" t="s">
        <v>259</v>
      </c>
      <c r="K18" s="225" t="s">
        <v>260</v>
      </c>
      <c r="L18" s="225" t="s">
        <v>259</v>
      </c>
      <c r="M18" s="225" t="s">
        <v>260</v>
      </c>
      <c r="N18" s="225" t="s">
        <v>259</v>
      </c>
      <c r="O18" s="225" t="s">
        <v>260</v>
      </c>
      <c r="P18" s="225" t="s">
        <v>259</v>
      </c>
      <c r="Q18" s="225" t="s">
        <v>260</v>
      </c>
      <c r="R18" s="225" t="s">
        <v>259</v>
      </c>
      <c r="S18" s="225" t="s">
        <v>260</v>
      </c>
      <c r="T18" s="225" t="s">
        <v>259</v>
      </c>
      <c r="U18" s="225" t="s">
        <v>260</v>
      </c>
      <c r="V18" s="225" t="s">
        <v>259</v>
      </c>
      <c r="W18" s="225" t="s">
        <v>260</v>
      </c>
      <c r="X18" s="225" t="s">
        <v>259</v>
      </c>
      <c r="Y18" s="225" t="s">
        <v>260</v>
      </c>
      <c r="Z18" s="225" t="s">
        <v>259</v>
      </c>
      <c r="AA18" s="225" t="s">
        <v>260</v>
      </c>
      <c r="AB18" s="225" t="s">
        <v>259</v>
      </c>
      <c r="AC18" s="225" t="s">
        <v>260</v>
      </c>
      <c r="AD18" s="225" t="s">
        <v>259</v>
      </c>
      <c r="AE18" s="225" t="s">
        <v>260</v>
      </c>
      <c r="AF18" s="225" t="s">
        <v>259</v>
      </c>
      <c r="AG18" s="225" t="s">
        <v>260</v>
      </c>
      <c r="AH18" s="225" t="s">
        <v>259</v>
      </c>
      <c r="AI18" s="225" t="s">
        <v>260</v>
      </c>
      <c r="AJ18" s="225" t="s">
        <v>259</v>
      </c>
      <c r="AK18" s="225" t="s">
        <v>260</v>
      </c>
      <c r="AL18" s="225" t="s">
        <v>259</v>
      </c>
      <c r="AM18" s="225" t="s">
        <v>260</v>
      </c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</row>
    <row r="19" ht="15.75" customHeight="1" spans="1:54" x14ac:dyDescent="0.25">
      <c r="A19" s="227" t="s">
        <v>276</v>
      </c>
      <c r="B19" s="222" t="s">
        <v>258</v>
      </c>
      <c r="C19" s="222" t="s">
        <v>277</v>
      </c>
      <c r="D19" s="222">
        <v>310243</v>
      </c>
      <c r="E19" s="224" t="s">
        <v>278</v>
      </c>
      <c r="F19" s="224">
        <v>91</v>
      </c>
      <c r="G19" s="193">
        <v>58.82352941176471</v>
      </c>
      <c r="H19" s="228">
        <f t="shared" ref="H19:H24" si="2">F19*0.3+G19*0.7</f>
        <v>68.4764705882353</v>
      </c>
      <c r="I19" s="243" t="str">
        <f t="shared" ref="I19:I24" si="3">(IF(H19&gt;=60,"3",IF(AND(H19&lt;60,H19&gt;=50),"2",IF(AND(H19&lt;50,H19&gt;=40),"1",IF(H19&lt;40,"0")))))</f>
        <v>3</v>
      </c>
      <c r="J19" s="228">
        <v>3</v>
      </c>
      <c r="K19" s="244">
        <f t="shared" ref="K19:K24" si="4">J19*I19/3</f>
        <v>3</v>
      </c>
      <c r="L19" s="229">
        <v>3</v>
      </c>
      <c r="M19" s="244">
        <f t="shared" ref="M19:M24" si="5">L19*I19/3</f>
        <v>3</v>
      </c>
      <c r="N19" s="229">
        <v>2</v>
      </c>
      <c r="O19" s="245">
        <f t="shared" ref="O19:O20" si="6">N19*I19/3</f>
        <v>2</v>
      </c>
      <c r="P19" s="246">
        <v>2</v>
      </c>
      <c r="Q19" s="247">
        <f>P19*I19/3</f>
        <v>2</v>
      </c>
      <c r="R19" s="230" t="s">
        <v>261</v>
      </c>
      <c r="S19" s="245" t="s">
        <v>261</v>
      </c>
      <c r="T19" s="230" t="s">
        <v>261</v>
      </c>
      <c r="U19" s="245" t="s">
        <v>261</v>
      </c>
      <c r="V19" s="230" t="s">
        <v>261</v>
      </c>
      <c r="W19" s="245" t="s">
        <v>261</v>
      </c>
      <c r="X19" s="230" t="s">
        <v>261</v>
      </c>
      <c r="Y19" s="245" t="s">
        <v>261</v>
      </c>
      <c r="Z19" s="248" t="s">
        <v>261</v>
      </c>
      <c r="AA19" s="247" t="s">
        <v>261</v>
      </c>
      <c r="AB19" s="249" t="s">
        <v>261</v>
      </c>
      <c r="AC19" s="245" t="s">
        <v>261</v>
      </c>
      <c r="AD19" s="250" t="s">
        <v>261</v>
      </c>
      <c r="AE19" s="245" t="s">
        <v>261</v>
      </c>
      <c r="AF19" s="250">
        <v>2</v>
      </c>
      <c r="AG19" s="245">
        <f t="shared" ref="AG19:AG24" si="7">AF19*I19/3</f>
        <v>2</v>
      </c>
      <c r="AH19" s="249">
        <v>3</v>
      </c>
      <c r="AI19" s="245">
        <f t="shared" ref="AI19:AI24" si="8">AH19*I19/3</f>
        <v>3</v>
      </c>
      <c r="AJ19" s="249">
        <v>2</v>
      </c>
      <c r="AK19" s="245">
        <f t="shared" ref="AK19:AK24" si="9">AJ19*I19/3</f>
        <v>2</v>
      </c>
      <c r="AL19" s="248" t="s">
        <v>261</v>
      </c>
      <c r="AM19" s="247" t="s">
        <v>261</v>
      </c>
      <c r="AN19" s="231"/>
      <c r="AO19" s="231"/>
      <c r="AP19" s="231"/>
      <c r="AQ19" s="231"/>
      <c r="AR19" s="231"/>
      <c r="AS19" s="231"/>
      <c r="AT19" s="231"/>
      <c r="AU19" s="231"/>
      <c r="AV19" s="231"/>
      <c r="AW19" s="231"/>
      <c r="AX19" s="231"/>
      <c r="AY19" s="231"/>
      <c r="AZ19" s="231"/>
      <c r="BA19" s="231"/>
      <c r="BB19" s="231"/>
    </row>
    <row r="20" ht="15.75" customHeight="1" spans="1:54" x14ac:dyDescent="0.25">
      <c r="A20" s="45"/>
      <c r="B20" s="45"/>
      <c r="C20" s="45"/>
      <c r="D20" s="45"/>
      <c r="E20" s="224" t="s">
        <v>85</v>
      </c>
      <c r="F20" s="224">
        <v>87</v>
      </c>
      <c r="G20" s="193">
        <v>58.82352941176471</v>
      </c>
      <c r="H20" s="228">
        <f t="shared" si="2"/>
        <v>67.2764705882353</v>
      </c>
      <c r="I20" s="243" t="str">
        <f t="shared" si="3"/>
        <v>3</v>
      </c>
      <c r="J20" s="232">
        <v>3</v>
      </c>
      <c r="K20" s="244">
        <f t="shared" si="4"/>
        <v>3</v>
      </c>
      <c r="L20" s="233">
        <v>2</v>
      </c>
      <c r="M20" s="244">
        <f t="shared" si="5"/>
        <v>2</v>
      </c>
      <c r="N20" s="233">
        <v>3</v>
      </c>
      <c r="O20" s="245">
        <f t="shared" si="6"/>
        <v>3</v>
      </c>
      <c r="P20" s="251" t="s">
        <v>261</v>
      </c>
      <c r="Q20" s="247" t="s">
        <v>261</v>
      </c>
      <c r="R20" s="234">
        <v>3</v>
      </c>
      <c r="S20" s="245">
        <f>R20*K20/3</f>
        <v>3</v>
      </c>
      <c r="T20" s="234" t="s">
        <v>261</v>
      </c>
      <c r="U20" s="245"/>
      <c r="V20" s="234" t="s">
        <v>261</v>
      </c>
      <c r="W20" s="245"/>
      <c r="X20" s="234" t="s">
        <v>261</v>
      </c>
      <c r="Y20" s="245" t="s">
        <v>261</v>
      </c>
      <c r="Z20" s="248">
        <v>1</v>
      </c>
      <c r="AA20" s="247">
        <f>Z20*I20/3</f>
        <v>1</v>
      </c>
      <c r="AB20" s="252" t="s">
        <v>261</v>
      </c>
      <c r="AC20" s="245" t="s">
        <v>261</v>
      </c>
      <c r="AD20" s="250">
        <v>1</v>
      </c>
      <c r="AE20" s="245">
        <f>AD20*I20/3</f>
        <v>1</v>
      </c>
      <c r="AF20" s="250">
        <v>2</v>
      </c>
      <c r="AG20" s="245">
        <f t="shared" si="7"/>
        <v>2</v>
      </c>
      <c r="AH20" s="253">
        <v>3</v>
      </c>
      <c r="AI20" s="245">
        <f t="shared" si="8"/>
        <v>3</v>
      </c>
      <c r="AJ20" s="253">
        <v>3</v>
      </c>
      <c r="AK20" s="245">
        <f t="shared" si="9"/>
        <v>3</v>
      </c>
      <c r="AL20" s="248">
        <v>3</v>
      </c>
      <c r="AM20" s="247">
        <f>AL20*I20/3</f>
        <v>3</v>
      </c>
      <c r="AN20" s="231"/>
      <c r="AO20" s="231"/>
      <c r="AP20" s="231"/>
      <c r="AQ20" s="231"/>
      <c r="AR20" s="231"/>
      <c r="AS20" s="231"/>
      <c r="AT20" s="231"/>
      <c r="AU20" s="231"/>
      <c r="AV20" s="231"/>
      <c r="AW20" s="231"/>
      <c r="AX20" s="231"/>
      <c r="AY20" s="231"/>
      <c r="AZ20" s="231"/>
      <c r="BA20" s="231"/>
      <c r="BB20" s="231"/>
    </row>
    <row r="21" ht="15.75" customHeight="1" spans="1:54" x14ac:dyDescent="0.25">
      <c r="A21" s="45"/>
      <c r="B21" s="45"/>
      <c r="C21" s="45"/>
      <c r="D21" s="45"/>
      <c r="E21" s="224" t="s">
        <v>86</v>
      </c>
      <c r="F21" s="224">
        <v>71.44</v>
      </c>
      <c r="G21" s="193">
        <v>58.82352941176471</v>
      </c>
      <c r="H21" s="228">
        <f t="shared" si="2"/>
        <v>62.60847058823529</v>
      </c>
      <c r="I21" s="243" t="str">
        <f t="shared" si="3"/>
        <v>3</v>
      </c>
      <c r="J21" s="235">
        <v>2</v>
      </c>
      <c r="K21" s="244">
        <f t="shared" si="4"/>
        <v>2</v>
      </c>
      <c r="L21" s="236">
        <v>2</v>
      </c>
      <c r="M21" s="244">
        <f t="shared" si="5"/>
        <v>2</v>
      </c>
      <c r="N21" s="236" t="s">
        <v>261</v>
      </c>
      <c r="O21" s="245" t="s">
        <v>261</v>
      </c>
      <c r="P21" s="254">
        <v>3</v>
      </c>
      <c r="Q21" s="247">
        <f t="shared" ref="Q21:Q24" si="10">P21*I21/3</f>
        <v>3</v>
      </c>
      <c r="R21" s="230" t="s">
        <v>261</v>
      </c>
      <c r="S21" s="245" t="s">
        <v>261</v>
      </c>
      <c r="T21" s="230" t="s">
        <v>261</v>
      </c>
      <c r="U21" s="245"/>
      <c r="V21" s="230" t="s">
        <v>261</v>
      </c>
      <c r="W21" s="245"/>
      <c r="X21" s="230" t="s">
        <v>261</v>
      </c>
      <c r="Y21" s="245"/>
      <c r="Z21" s="248" t="s">
        <v>261</v>
      </c>
      <c r="AA21" s="247" t="s">
        <v>261</v>
      </c>
      <c r="AB21" s="255" t="s">
        <v>261</v>
      </c>
      <c r="AC21" s="245" t="s">
        <v>261</v>
      </c>
      <c r="AD21" s="250" t="s">
        <v>261</v>
      </c>
      <c r="AE21" s="245" t="s">
        <v>261</v>
      </c>
      <c r="AF21" s="250">
        <v>2</v>
      </c>
      <c r="AG21" s="245">
        <f t="shared" si="7"/>
        <v>2</v>
      </c>
      <c r="AH21" s="249">
        <v>3</v>
      </c>
      <c r="AI21" s="245">
        <f t="shared" si="8"/>
        <v>3</v>
      </c>
      <c r="AJ21" s="249">
        <v>2</v>
      </c>
      <c r="AK21" s="245">
        <f t="shared" si="9"/>
        <v>2</v>
      </c>
      <c r="AL21" s="248" t="s">
        <v>261</v>
      </c>
      <c r="AM21" s="247" t="s">
        <v>261</v>
      </c>
      <c r="AN21" s="231"/>
      <c r="AO21" s="231"/>
      <c r="AP21" s="231"/>
      <c r="AQ21" s="231"/>
      <c r="AR21" s="231"/>
      <c r="AS21" s="231"/>
      <c r="AT21" s="231"/>
      <c r="AU21" s="231"/>
      <c r="AV21" s="231"/>
      <c r="AW21" s="231"/>
      <c r="AX21" s="231"/>
      <c r="AY21" s="231"/>
      <c r="AZ21" s="231"/>
      <c r="BA21" s="231"/>
      <c r="BB21" s="231"/>
    </row>
    <row r="22" ht="15.75" customHeight="1" spans="1:54" x14ac:dyDescent="0.25">
      <c r="A22" s="45"/>
      <c r="B22" s="45"/>
      <c r="C22" s="45"/>
      <c r="D22" s="45"/>
      <c r="E22" s="224" t="s">
        <v>87</v>
      </c>
      <c r="F22" s="224">
        <v>81.39</v>
      </c>
      <c r="G22" s="193">
        <v>58.82352941176471</v>
      </c>
      <c r="H22" s="228">
        <f t="shared" si="2"/>
        <v>65.59347058823529</v>
      </c>
      <c r="I22" s="243" t="str">
        <f t="shared" si="3"/>
        <v>3</v>
      </c>
      <c r="J22" s="232">
        <v>2</v>
      </c>
      <c r="K22" s="244">
        <f t="shared" si="4"/>
        <v>2</v>
      </c>
      <c r="L22" s="233">
        <v>2</v>
      </c>
      <c r="M22" s="244">
        <f t="shared" si="5"/>
        <v>2</v>
      </c>
      <c r="N22" s="233">
        <v>3</v>
      </c>
      <c r="O22" s="245">
        <f t="shared" ref="O22:O23" si="11">N22*I22/3</f>
        <v>3</v>
      </c>
      <c r="P22" s="251">
        <v>3</v>
      </c>
      <c r="Q22" s="247">
        <f t="shared" si="10"/>
        <v>3</v>
      </c>
      <c r="R22" s="234">
        <v>2</v>
      </c>
      <c r="S22" s="245">
        <f>R22*I22/3</f>
        <v>2</v>
      </c>
      <c r="T22" s="234" t="s">
        <v>261</v>
      </c>
      <c r="U22" s="245"/>
      <c r="V22" s="234" t="s">
        <v>261</v>
      </c>
      <c r="W22" s="245"/>
      <c r="X22" s="234" t="s">
        <v>261</v>
      </c>
      <c r="Y22" s="245"/>
      <c r="Z22" s="248">
        <v>2</v>
      </c>
      <c r="AA22" s="247">
        <f t="shared" ref="AA22:AA23" si="12">Z22*I22/3</f>
        <v>2</v>
      </c>
      <c r="AB22" s="255" t="s">
        <v>261</v>
      </c>
      <c r="AC22" s="245" t="s">
        <v>261</v>
      </c>
      <c r="AD22" s="250" t="s">
        <v>261</v>
      </c>
      <c r="AE22" s="245" t="s">
        <v>261</v>
      </c>
      <c r="AF22" s="247">
        <v>2</v>
      </c>
      <c r="AG22" s="245">
        <f t="shared" si="7"/>
        <v>2</v>
      </c>
      <c r="AH22" s="253">
        <v>2</v>
      </c>
      <c r="AI22" s="245">
        <f t="shared" si="8"/>
        <v>2</v>
      </c>
      <c r="AJ22" s="253">
        <v>3</v>
      </c>
      <c r="AK22" s="245">
        <f t="shared" si="9"/>
        <v>3</v>
      </c>
      <c r="AL22" s="248">
        <v>2</v>
      </c>
      <c r="AM22" s="247">
        <f t="shared" ref="AM22:AM23" si="13">AL22*I22/3</f>
        <v>2</v>
      </c>
      <c r="AN22" s="231"/>
      <c r="AO22" s="231"/>
      <c r="AP22" s="231"/>
      <c r="AQ22" s="231"/>
      <c r="AR22" s="231"/>
      <c r="AS22" s="231"/>
      <c r="AT22" s="231"/>
      <c r="AU22" s="231"/>
      <c r="AV22" s="231"/>
      <c r="AW22" s="231"/>
      <c r="AX22" s="231"/>
      <c r="AY22" s="231"/>
      <c r="AZ22" s="231"/>
      <c r="BA22" s="231"/>
      <c r="BB22" s="231"/>
    </row>
    <row r="23" ht="15.75" customHeight="1" spans="1:54" x14ac:dyDescent="0.25">
      <c r="A23" s="45"/>
      <c r="B23" s="45"/>
      <c r="C23" s="45"/>
      <c r="D23" s="45"/>
      <c r="E23" s="224" t="s">
        <v>88</v>
      </c>
      <c r="F23" s="224">
        <v>79.9</v>
      </c>
      <c r="G23" s="193">
        <v>58.82352941176471</v>
      </c>
      <c r="H23" s="228">
        <f t="shared" si="2"/>
        <v>65.1464705882353</v>
      </c>
      <c r="I23" s="243" t="str">
        <f t="shared" si="3"/>
        <v>3</v>
      </c>
      <c r="J23" s="235">
        <v>2</v>
      </c>
      <c r="K23" s="244">
        <f t="shared" si="4"/>
        <v>2</v>
      </c>
      <c r="L23" s="236">
        <v>2</v>
      </c>
      <c r="M23" s="244">
        <f t="shared" si="5"/>
        <v>2</v>
      </c>
      <c r="N23" s="236">
        <v>2</v>
      </c>
      <c r="O23" s="245">
        <f t="shared" si="11"/>
        <v>2</v>
      </c>
      <c r="P23" s="254">
        <v>3</v>
      </c>
      <c r="Q23" s="247">
        <f t="shared" si="10"/>
        <v>3</v>
      </c>
      <c r="R23" s="230" t="s">
        <v>261</v>
      </c>
      <c r="S23" s="245" t="s">
        <v>261</v>
      </c>
      <c r="T23" s="230" t="s">
        <v>261</v>
      </c>
      <c r="U23" s="245"/>
      <c r="V23" s="230" t="s">
        <v>261</v>
      </c>
      <c r="W23" s="245" t="s">
        <v>261</v>
      </c>
      <c r="X23" s="230" t="s">
        <v>261</v>
      </c>
      <c r="Y23" s="245"/>
      <c r="Z23" s="248">
        <v>1</v>
      </c>
      <c r="AA23" s="247">
        <f t="shared" si="12"/>
        <v>1</v>
      </c>
      <c r="AB23" s="255" t="s">
        <v>261</v>
      </c>
      <c r="AC23" s="245" t="s">
        <v>261</v>
      </c>
      <c r="AD23" s="250" t="s">
        <v>261</v>
      </c>
      <c r="AE23" s="245" t="s">
        <v>261</v>
      </c>
      <c r="AF23" s="247">
        <v>2</v>
      </c>
      <c r="AG23" s="245">
        <f t="shared" si="7"/>
        <v>2</v>
      </c>
      <c r="AH23" s="256">
        <v>2</v>
      </c>
      <c r="AI23" s="245">
        <f t="shared" si="8"/>
        <v>2</v>
      </c>
      <c r="AJ23" s="249">
        <v>3</v>
      </c>
      <c r="AK23" s="245">
        <f t="shared" si="9"/>
        <v>3</v>
      </c>
      <c r="AL23" s="248">
        <v>2</v>
      </c>
      <c r="AM23" s="247">
        <f t="shared" si="13"/>
        <v>2</v>
      </c>
      <c r="AN23" s="231"/>
      <c r="AO23" s="231"/>
      <c r="AP23" s="231"/>
      <c r="AQ23" s="231"/>
      <c r="AR23" s="231"/>
      <c r="AS23" s="231"/>
      <c r="AT23" s="231"/>
      <c r="AU23" s="231"/>
      <c r="AV23" s="231"/>
      <c r="AW23" s="231"/>
      <c r="AX23" s="231"/>
      <c r="AY23" s="231"/>
      <c r="AZ23" s="231"/>
      <c r="BA23" s="231"/>
      <c r="BB23" s="231"/>
    </row>
    <row r="24" ht="15.75" customHeight="1" spans="1:54" x14ac:dyDescent="0.25">
      <c r="A24" s="45"/>
      <c r="B24" s="45"/>
      <c r="C24" s="45"/>
      <c r="D24" s="45"/>
      <c r="E24" s="224" t="s">
        <v>89</v>
      </c>
      <c r="F24" s="224">
        <v>89.42</v>
      </c>
      <c r="G24" s="193">
        <v>58.82352941176471</v>
      </c>
      <c r="H24" s="228">
        <f t="shared" si="2"/>
        <v>68.0024705882353</v>
      </c>
      <c r="I24" s="243" t="str">
        <f t="shared" si="3"/>
        <v>3</v>
      </c>
      <c r="J24" s="235">
        <v>2</v>
      </c>
      <c r="K24" s="244">
        <f t="shared" si="4"/>
        <v>2</v>
      </c>
      <c r="L24" s="236">
        <v>2</v>
      </c>
      <c r="M24" s="244">
        <f t="shared" si="5"/>
        <v>2</v>
      </c>
      <c r="N24" s="236" t="s">
        <v>261</v>
      </c>
      <c r="O24" s="245" t="s">
        <v>261</v>
      </c>
      <c r="P24" s="254">
        <v>2</v>
      </c>
      <c r="Q24" s="247">
        <f t="shared" si="10"/>
        <v>2</v>
      </c>
      <c r="R24" s="230">
        <v>2</v>
      </c>
      <c r="S24" s="245">
        <f>R24*I24/3</f>
        <v>2</v>
      </c>
      <c r="T24" s="230" t="s">
        <v>261</v>
      </c>
      <c r="U24" s="245"/>
      <c r="V24" s="230" t="s">
        <v>261</v>
      </c>
      <c r="W24" s="245" t="s">
        <v>261</v>
      </c>
      <c r="X24" s="230" t="s">
        <v>261</v>
      </c>
      <c r="Y24" s="245"/>
      <c r="Z24" s="248" t="s">
        <v>261</v>
      </c>
      <c r="AA24" s="247" t="s">
        <v>261</v>
      </c>
      <c r="AB24" s="255" t="s">
        <v>261</v>
      </c>
      <c r="AC24" s="245" t="s">
        <v>261</v>
      </c>
      <c r="AD24" s="250" t="s">
        <v>261</v>
      </c>
      <c r="AE24" s="245" t="s">
        <v>261</v>
      </c>
      <c r="AF24" s="247">
        <v>2</v>
      </c>
      <c r="AG24" s="245">
        <f t="shared" si="7"/>
        <v>2</v>
      </c>
      <c r="AH24" s="256">
        <v>2</v>
      </c>
      <c r="AI24" s="245">
        <f t="shared" si="8"/>
        <v>2</v>
      </c>
      <c r="AJ24" s="249">
        <v>3</v>
      </c>
      <c r="AK24" s="245">
        <f t="shared" si="9"/>
        <v>3</v>
      </c>
      <c r="AL24" s="248" t="s">
        <v>261</v>
      </c>
      <c r="AM24" s="247" t="s">
        <v>261</v>
      </c>
      <c r="AN24" s="231"/>
      <c r="AO24" s="231"/>
      <c r="AP24" s="231"/>
      <c r="AQ24" s="231"/>
      <c r="AR24" s="231"/>
      <c r="AS24" s="231"/>
      <c r="AT24" s="231"/>
      <c r="AU24" s="231"/>
      <c r="AV24" s="231"/>
      <c r="AW24" s="231"/>
      <c r="AX24" s="231"/>
      <c r="AY24" s="231"/>
      <c r="AZ24" s="231"/>
      <c r="BA24" s="231"/>
      <c r="BB24" s="231"/>
    </row>
    <row r="25" ht="15.75" customHeight="1" spans="1:54" x14ac:dyDescent="0.25">
      <c r="A25" s="173"/>
      <c r="B25" s="173"/>
      <c r="C25" s="173"/>
      <c r="D25" s="173"/>
      <c r="E25" s="173"/>
      <c r="F25" s="173"/>
      <c r="G25" s="257"/>
      <c r="H25" s="257"/>
      <c r="I25" s="258" t="s">
        <v>207</v>
      </c>
      <c r="J25" s="240">
        <f t="shared" ref="J25:S25" si="14">AVERAGE(J19:J24)</f>
        <v>2.3333333333333335</v>
      </c>
      <c r="K25" s="240">
        <f t="shared" si="14"/>
        <v>2.3333333333333335</v>
      </c>
      <c r="L25" s="240">
        <f t="shared" si="14"/>
        <v>2.1666666666666665</v>
      </c>
      <c r="M25" s="199">
        <f t="shared" si="14"/>
        <v>2.1666666666666665</v>
      </c>
      <c r="N25" s="240">
        <f t="shared" si="14"/>
        <v>2.5</v>
      </c>
      <c r="O25" s="199">
        <f t="shared" si="14"/>
        <v>2.5</v>
      </c>
      <c r="P25" s="199">
        <f t="shared" si="14"/>
        <v>2.6</v>
      </c>
      <c r="Q25" s="199">
        <f t="shared" si="14"/>
        <v>2.6</v>
      </c>
      <c r="R25" s="199">
        <f t="shared" si="14"/>
        <v>2.3333333333333335</v>
      </c>
      <c r="S25" s="199">
        <f t="shared" si="14"/>
        <v>2.3333333333333335</v>
      </c>
      <c r="T25" s="199" t="s">
        <v>261</v>
      </c>
      <c r="U25" s="199" t="s">
        <v>261</v>
      </c>
      <c r="V25" s="240" t="s">
        <v>261</v>
      </c>
      <c r="W25" s="199" t="s">
        <v>261</v>
      </c>
      <c r="X25" s="240" t="s">
        <v>261</v>
      </c>
      <c r="Y25" s="199" t="s">
        <v>261</v>
      </c>
      <c r="Z25" s="199">
        <f t="shared" ref="Z25:AA25" si="15">AVERAGE(Z19:Z24)</f>
        <v>1.3333333333333333</v>
      </c>
      <c r="AA25" s="199">
        <f t="shared" si="15"/>
        <v>1.3333333333333333</v>
      </c>
      <c r="AB25" s="199"/>
      <c r="AC25" s="199"/>
      <c r="AD25" s="199">
        <f t="shared" ref="AD25:AM25" si="16">AVERAGE(AD19:AD24)</f>
        <v>1</v>
      </c>
      <c r="AE25" s="199">
        <f t="shared" si="16"/>
        <v>1</v>
      </c>
      <c r="AF25" s="199">
        <f t="shared" si="16"/>
        <v>2</v>
      </c>
      <c r="AG25" s="199">
        <f t="shared" si="16"/>
        <v>2</v>
      </c>
      <c r="AH25" s="199">
        <f t="shared" si="16"/>
        <v>2.5</v>
      </c>
      <c r="AI25" s="199">
        <f t="shared" si="16"/>
        <v>2.5</v>
      </c>
      <c r="AJ25" s="199">
        <f t="shared" si="16"/>
        <v>2.6666666666666665</v>
      </c>
      <c r="AK25" s="199">
        <f t="shared" si="16"/>
        <v>2.6666666666666665</v>
      </c>
      <c r="AL25" s="259">
        <f t="shared" si="16"/>
        <v>2.3333333333333335</v>
      </c>
      <c r="AM25" s="199">
        <f t="shared" si="16"/>
        <v>2.3333333333333335</v>
      </c>
      <c r="AN25" s="260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</row>
    <row r="26" ht="15.75" customHeight="1" spans="6:7" x14ac:dyDescent="0.25">
      <c r="F26" s="58"/>
      <c r="G26" s="58"/>
    </row>
    <row r="27" ht="15.75" customHeight="1" spans="6:7" x14ac:dyDescent="0.25">
      <c r="F27" s="58"/>
      <c r="G27" s="58"/>
    </row>
    <row r="28" ht="15.75" customHeight="1" spans="4:11" x14ac:dyDescent="0.25">
      <c r="D28" s="207"/>
      <c r="F28" s="58"/>
      <c r="G28" s="58"/>
      <c r="H28" s="228">
        <v>68.4764705882353</v>
      </c>
      <c r="I28" s="261"/>
      <c r="J28" s="262"/>
      <c r="K28" s="262"/>
    </row>
    <row r="29" ht="15.75" customHeight="1" spans="4:11" x14ac:dyDescent="0.25">
      <c r="D29" s="207"/>
      <c r="F29" s="58"/>
      <c r="G29" s="58"/>
      <c r="I29" s="261"/>
      <c r="J29" s="262"/>
      <c r="K29" s="262"/>
    </row>
    <row r="30" ht="15.75" customHeight="1" spans="4:9" x14ac:dyDescent="0.25">
      <c r="D30" s="207"/>
      <c r="F30" s="58"/>
      <c r="G30" s="58"/>
      <c r="I30" s="261"/>
    </row>
    <row r="31" ht="15.75" customHeight="1" spans="4:19" x14ac:dyDescent="0.25">
      <c r="D31" s="207"/>
      <c r="F31" s="58"/>
      <c r="G31" s="58"/>
      <c r="I31" s="261"/>
      <c r="J31" s="228"/>
      <c r="Q31" s="173" t="s">
        <v>229</v>
      </c>
      <c r="R31" s="173" t="s">
        <v>230</v>
      </c>
      <c r="S31" s="173">
        <v>3</v>
      </c>
    </row>
    <row r="32" ht="15.75" customHeight="1" spans="4:54" x14ac:dyDescent="0.25">
      <c r="D32" s="207"/>
      <c r="F32" s="58"/>
      <c r="G32" s="58"/>
      <c r="I32" s="261"/>
      <c r="Q32" s="173"/>
      <c r="R32" s="173" t="s">
        <v>231</v>
      </c>
      <c r="S32" s="173">
        <v>2</v>
      </c>
      <c r="Z32" s="3"/>
      <c r="AB32" s="3"/>
      <c r="AD32" s="3"/>
      <c r="AF32" s="3"/>
      <c r="AH32" s="3"/>
      <c r="AR32" s="3"/>
      <c r="AX32" s="3">
        <v>100</v>
      </c>
      <c r="BB32" s="3">
        <v>100</v>
      </c>
    </row>
    <row r="33" ht="15.75" customHeight="1" spans="4:19" x14ac:dyDescent="0.25">
      <c r="D33" s="207"/>
      <c r="F33" s="58"/>
      <c r="G33" s="58"/>
      <c r="I33" s="261"/>
      <c r="Q33" s="173"/>
      <c r="R33" s="173" t="s">
        <v>232</v>
      </c>
      <c r="S33" s="173">
        <v>1</v>
      </c>
    </row>
    <row r="34" ht="15.75" customHeight="1" spans="4:7" x14ac:dyDescent="0.25">
      <c r="D34" s="207"/>
      <c r="F34" s="58"/>
      <c r="G34" s="58"/>
    </row>
    <row r="35" ht="15.75" customHeight="1" spans="4:7" x14ac:dyDescent="0.25">
      <c r="D35" s="207"/>
      <c r="F35" s="58"/>
      <c r="G35" s="58"/>
    </row>
    <row r="36" ht="15.75" customHeight="1" spans="4:7" x14ac:dyDescent="0.25">
      <c r="D36" s="207"/>
      <c r="F36" s="58"/>
      <c r="G36" s="58"/>
    </row>
    <row r="37" ht="15.75" customHeight="1" spans="4:7" x14ac:dyDescent="0.25">
      <c r="D37" s="207"/>
      <c r="F37" s="58"/>
      <c r="G37" s="58"/>
    </row>
    <row r="38" ht="15.75" customHeight="1" spans="4:7" x14ac:dyDescent="0.25">
      <c r="D38" s="207"/>
      <c r="F38" s="58"/>
      <c r="G38" s="58"/>
    </row>
    <row r="39" ht="15.75" customHeight="1" spans="4:7" x14ac:dyDescent="0.25">
      <c r="D39" s="207"/>
      <c r="F39" s="58"/>
      <c r="G39" s="58"/>
    </row>
    <row r="40" ht="15.75" customHeight="1" spans="4:7" x14ac:dyDescent="0.25">
      <c r="D40" s="207"/>
      <c r="F40" s="58"/>
      <c r="G40" s="58"/>
    </row>
    <row r="41" ht="15.75" customHeight="1" spans="4:7" x14ac:dyDescent="0.25">
      <c r="D41" s="207"/>
      <c r="F41" s="58"/>
      <c r="G41" s="58"/>
    </row>
    <row r="42" ht="15.75" customHeight="1" spans="4:7" x14ac:dyDescent="0.25">
      <c r="D42" s="207"/>
      <c r="F42" s="58"/>
      <c r="G42" s="58"/>
    </row>
    <row r="43" ht="15.75" customHeight="1" spans="4:7" x14ac:dyDescent="0.25">
      <c r="D43" s="262"/>
      <c r="F43" s="58"/>
      <c r="G43" s="58"/>
    </row>
    <row r="44" ht="15.75" customHeight="1" spans="6:7" x14ac:dyDescent="0.25">
      <c r="F44" s="58"/>
      <c r="G44" s="58"/>
    </row>
    <row r="45" ht="15.75" customHeight="1" spans="6:7" x14ac:dyDescent="0.25">
      <c r="F45" s="58"/>
      <c r="G45" s="58"/>
    </row>
    <row r="46" ht="15.75" customHeight="1" spans="6:7" x14ac:dyDescent="0.25">
      <c r="F46" s="58"/>
      <c r="G46" s="58"/>
    </row>
    <row r="47" ht="15.75" customHeight="1" spans="6:7" x14ac:dyDescent="0.25">
      <c r="F47" s="58"/>
      <c r="G47" s="58"/>
    </row>
    <row r="48" ht="15.75" customHeight="1" spans="6:7" x14ac:dyDescent="0.25">
      <c r="F48" s="58"/>
      <c r="G48" s="58"/>
    </row>
    <row r="49" ht="15.75" customHeight="1" spans="6:7" x14ac:dyDescent="0.25">
      <c r="F49" s="58"/>
      <c r="G49" s="58"/>
    </row>
    <row r="50" ht="15.75" customHeight="1" spans="6:7" x14ac:dyDescent="0.25">
      <c r="F50" s="58"/>
      <c r="G50" s="58"/>
    </row>
    <row r="51" ht="15.75" customHeight="1" spans="6:7" x14ac:dyDescent="0.25">
      <c r="F51" s="58"/>
      <c r="G51" s="58"/>
    </row>
    <row r="52" ht="15.75" customHeight="1" spans="6:7" x14ac:dyDescent="0.25">
      <c r="F52" s="58"/>
      <c r="G52" s="58"/>
    </row>
    <row r="53" ht="15.75" customHeight="1" spans="6:7" x14ac:dyDescent="0.25">
      <c r="F53" s="58"/>
      <c r="G53" s="58"/>
    </row>
    <row r="54" ht="15.75" customHeight="1" spans="6:7" x14ac:dyDescent="0.25">
      <c r="F54" s="58"/>
      <c r="G54" s="58"/>
    </row>
    <row r="55" ht="15.75" customHeight="1" spans="6:7" x14ac:dyDescent="0.25">
      <c r="F55" s="58"/>
      <c r="G55" s="58"/>
    </row>
    <row r="56" ht="15.75" customHeight="1" spans="6:7" x14ac:dyDescent="0.25">
      <c r="F56" s="58"/>
      <c r="G56" s="58"/>
    </row>
    <row r="57" ht="15.75" customHeight="1" spans="6:7" x14ac:dyDescent="0.25">
      <c r="F57" s="58"/>
      <c r="G57" s="58"/>
    </row>
    <row r="58" ht="15.75" customHeight="1" spans="6:7" x14ac:dyDescent="0.25">
      <c r="F58" s="58"/>
      <c r="G58" s="58"/>
    </row>
    <row r="59" ht="15.75" customHeight="1" spans="6:7" x14ac:dyDescent="0.25">
      <c r="F59" s="58"/>
      <c r="G59" s="58"/>
    </row>
    <row r="60" ht="15.75" customHeight="1" spans="6:7" x14ac:dyDescent="0.25">
      <c r="F60" s="58"/>
      <c r="G60" s="58"/>
    </row>
    <row r="61" ht="15.75" customHeight="1" spans="6:7" x14ac:dyDescent="0.25">
      <c r="F61" s="58"/>
      <c r="G61" s="58"/>
    </row>
    <row r="62" ht="15.75" customHeight="1" spans="6:7" x14ac:dyDescent="0.25">
      <c r="F62" s="58"/>
      <c r="G62" s="58"/>
    </row>
    <row r="63" ht="15.75" customHeight="1" spans="6:7" x14ac:dyDescent="0.25">
      <c r="F63" s="58"/>
      <c r="G63" s="58"/>
    </row>
    <row r="64" ht="15.75" customHeight="1" spans="6:7" x14ac:dyDescent="0.25">
      <c r="F64" s="58"/>
      <c r="G64" s="58"/>
    </row>
    <row r="65" ht="15.75" customHeight="1" spans="6:7" x14ac:dyDescent="0.25">
      <c r="F65" s="58"/>
      <c r="G65" s="58"/>
    </row>
    <row r="66" ht="15.75" customHeight="1" spans="6:7" x14ac:dyDescent="0.25">
      <c r="F66" s="58"/>
      <c r="G66" s="58"/>
    </row>
    <row r="67" ht="15.75" customHeight="1" spans="6:7" x14ac:dyDescent="0.25">
      <c r="F67" s="58"/>
      <c r="G67" s="58"/>
    </row>
    <row r="68" ht="15.75" customHeight="1" spans="6:7" x14ac:dyDescent="0.25">
      <c r="F68" s="58"/>
      <c r="G68" s="58"/>
    </row>
    <row r="69" ht="15.75" customHeight="1" spans="6:7" x14ac:dyDescent="0.25">
      <c r="F69" s="58"/>
      <c r="G69" s="58"/>
    </row>
    <row r="70" ht="15.75" customHeight="1" spans="6:7" x14ac:dyDescent="0.25">
      <c r="F70" s="58"/>
      <c r="G70" s="58"/>
    </row>
    <row r="71" ht="15.75" customHeight="1" spans="6:7" x14ac:dyDescent="0.25">
      <c r="F71" s="58"/>
      <c r="G71" s="58"/>
    </row>
    <row r="72" ht="15.75" customHeight="1" spans="6:7" x14ac:dyDescent="0.25">
      <c r="F72" s="58"/>
      <c r="G72" s="58"/>
    </row>
    <row r="73" ht="15.75" customHeight="1" spans="6:7" x14ac:dyDescent="0.25">
      <c r="F73" s="58"/>
      <c r="G73" s="58"/>
    </row>
    <row r="74" ht="15.75" customHeight="1" spans="6:7" x14ac:dyDescent="0.25">
      <c r="F74" s="58"/>
      <c r="G74" s="58"/>
    </row>
    <row r="75" ht="15.75" customHeight="1" spans="6:7" x14ac:dyDescent="0.25">
      <c r="F75" s="58"/>
      <c r="G75" s="58"/>
    </row>
    <row r="76" ht="15.75" customHeight="1" spans="6:7" x14ac:dyDescent="0.25">
      <c r="F76" s="58"/>
      <c r="G76" s="58"/>
    </row>
    <row r="77" ht="15.75" customHeight="1" spans="6:7" x14ac:dyDescent="0.25">
      <c r="F77" s="58"/>
      <c r="G77" s="58"/>
    </row>
    <row r="78" ht="15.75" customHeight="1" spans="6:7" x14ac:dyDescent="0.25">
      <c r="F78" s="58"/>
      <c r="G78" s="58"/>
    </row>
    <row r="79" ht="15.75" customHeight="1" spans="6:7" x14ac:dyDescent="0.25">
      <c r="F79" s="58"/>
      <c r="G79" s="58"/>
    </row>
    <row r="80" ht="15.75" customHeight="1" spans="6:7" x14ac:dyDescent="0.25">
      <c r="F80" s="58"/>
      <c r="G80" s="58"/>
    </row>
    <row r="81" ht="15.75" customHeight="1" spans="6:7" x14ac:dyDescent="0.25">
      <c r="F81" s="58"/>
      <c r="G81" s="58"/>
    </row>
    <row r="82" ht="15.75" customHeight="1" spans="6:7" x14ac:dyDescent="0.25">
      <c r="F82" s="58"/>
      <c r="G82" s="58"/>
    </row>
    <row r="83" ht="15.75" customHeight="1" spans="6:7" x14ac:dyDescent="0.25">
      <c r="F83" s="58"/>
      <c r="G83" s="58"/>
    </row>
    <row r="84" ht="15.75" customHeight="1" spans="6:7" x14ac:dyDescent="0.25">
      <c r="F84" s="58"/>
      <c r="G84" s="58"/>
    </row>
    <row r="85" ht="15.75" customHeight="1" spans="6:7" x14ac:dyDescent="0.25">
      <c r="F85" s="58"/>
      <c r="G85" s="58"/>
    </row>
    <row r="86" ht="15.75" customHeight="1" spans="6:7" x14ac:dyDescent="0.25">
      <c r="F86" s="58"/>
      <c r="G86" s="58"/>
    </row>
    <row r="87" ht="15.75" customHeight="1" spans="6:7" x14ac:dyDescent="0.25">
      <c r="F87" s="58"/>
      <c r="G87" s="58"/>
    </row>
    <row r="88" ht="15.75" customHeight="1" spans="6:7" x14ac:dyDescent="0.25">
      <c r="F88" s="58"/>
      <c r="G88" s="58"/>
    </row>
    <row r="89" ht="15.75" customHeight="1" spans="6:7" x14ac:dyDescent="0.25">
      <c r="F89" s="58"/>
      <c r="G89" s="58"/>
    </row>
    <row r="90" ht="15.75" customHeight="1" spans="6:7" x14ac:dyDescent="0.25">
      <c r="F90" s="58"/>
      <c r="G90" s="58"/>
    </row>
    <row r="91" ht="15.75" customHeight="1" spans="6:7" x14ac:dyDescent="0.25">
      <c r="F91" s="58"/>
      <c r="G91" s="58"/>
    </row>
    <row r="92" ht="15.75" customHeight="1" spans="6:7" x14ac:dyDescent="0.25">
      <c r="F92" s="58"/>
      <c r="G92" s="58"/>
    </row>
    <row r="93" ht="15.75" customHeight="1" spans="6:7" x14ac:dyDescent="0.25">
      <c r="F93" s="58"/>
      <c r="G93" s="58"/>
    </row>
    <row r="94" ht="15.75" customHeight="1" spans="6:7" x14ac:dyDescent="0.25">
      <c r="F94" s="58"/>
      <c r="G94" s="58"/>
    </row>
    <row r="95" ht="15.75" customHeight="1" spans="6:7" x14ac:dyDescent="0.25">
      <c r="F95" s="58"/>
      <c r="G95" s="58"/>
    </row>
    <row r="96" ht="15.75" customHeight="1" spans="6:7" x14ac:dyDescent="0.25">
      <c r="F96" s="58"/>
      <c r="G96" s="58"/>
    </row>
    <row r="97" ht="15.75" customHeight="1" spans="6:7" x14ac:dyDescent="0.25">
      <c r="F97" s="58"/>
      <c r="G97" s="58"/>
    </row>
    <row r="98" ht="15.75" customHeight="1" spans="6:7" x14ac:dyDescent="0.25">
      <c r="F98" s="58"/>
      <c r="G98" s="58"/>
    </row>
    <row r="99" ht="15.75" customHeight="1" spans="6:7" x14ac:dyDescent="0.25">
      <c r="F99" s="58"/>
      <c r="G99" s="58"/>
    </row>
    <row r="100" ht="15.75" customHeight="1" spans="6:7" x14ac:dyDescent="0.25">
      <c r="F100" s="58"/>
      <c r="G100" s="58"/>
    </row>
    <row r="101" ht="15.75" customHeight="1" spans="6:7" x14ac:dyDescent="0.25">
      <c r="F101" s="58"/>
      <c r="G101" s="58"/>
    </row>
    <row r="102" ht="15.75" customHeight="1" spans="6:7" x14ac:dyDescent="0.25">
      <c r="F102" s="58"/>
      <c r="G102" s="58"/>
    </row>
    <row r="103" ht="15.75" customHeight="1" spans="6:7" x14ac:dyDescent="0.25">
      <c r="F103" s="58"/>
      <c r="G103" s="58"/>
    </row>
    <row r="104" ht="15.75" customHeight="1" spans="6:7" x14ac:dyDescent="0.25">
      <c r="F104" s="58"/>
      <c r="G104" s="58"/>
    </row>
    <row r="105" ht="15.75" customHeight="1" spans="6:7" x14ac:dyDescent="0.25">
      <c r="F105" s="58"/>
      <c r="G105" s="58"/>
    </row>
    <row r="106" ht="15.75" customHeight="1" spans="6:7" x14ac:dyDescent="0.25">
      <c r="F106" s="58"/>
      <c r="G106" s="58"/>
    </row>
    <row r="107" ht="15.75" customHeight="1" spans="6:7" x14ac:dyDescent="0.25">
      <c r="F107" s="58"/>
      <c r="G107" s="58"/>
    </row>
    <row r="108" ht="15.75" customHeight="1" spans="6:7" x14ac:dyDescent="0.25">
      <c r="F108" s="58"/>
      <c r="G108" s="58"/>
    </row>
    <row r="109" ht="15.75" customHeight="1" spans="6:7" x14ac:dyDescent="0.25">
      <c r="F109" s="58"/>
      <c r="G109" s="58"/>
    </row>
    <row r="110" ht="15.75" customHeight="1" spans="6:7" x14ac:dyDescent="0.25">
      <c r="F110" s="58"/>
      <c r="G110" s="58"/>
    </row>
    <row r="111" ht="15.75" customHeight="1" spans="6:7" x14ac:dyDescent="0.25">
      <c r="F111" s="58"/>
      <c r="G111" s="58"/>
    </row>
    <row r="112" ht="15.75" customHeight="1" spans="6:7" x14ac:dyDescent="0.25">
      <c r="F112" s="58"/>
      <c r="G112" s="58"/>
    </row>
    <row r="113" ht="15.75" customHeight="1" spans="6:7" x14ac:dyDescent="0.25">
      <c r="F113" s="58"/>
      <c r="G113" s="58"/>
    </row>
    <row r="114" ht="15.75" customHeight="1" spans="6:7" x14ac:dyDescent="0.25">
      <c r="F114" s="58"/>
      <c r="G114" s="58"/>
    </row>
    <row r="115" ht="15.75" customHeight="1" spans="6:7" x14ac:dyDescent="0.25">
      <c r="F115" s="58"/>
      <c r="G115" s="58"/>
    </row>
    <row r="116" ht="15.75" customHeight="1" spans="6:7" x14ac:dyDescent="0.25">
      <c r="F116" s="58"/>
      <c r="G116" s="58"/>
    </row>
    <row r="117" ht="15.75" customHeight="1" spans="6:7" x14ac:dyDescent="0.25">
      <c r="F117" s="58"/>
      <c r="G117" s="58"/>
    </row>
    <row r="118" ht="15.75" customHeight="1" spans="6:7" x14ac:dyDescent="0.25">
      <c r="F118" s="58"/>
      <c r="G118" s="58"/>
    </row>
    <row r="119" ht="15.75" customHeight="1" spans="6:7" x14ac:dyDescent="0.25">
      <c r="F119" s="58"/>
      <c r="G119" s="58"/>
    </row>
    <row r="120" ht="15.75" customHeight="1" spans="6:7" x14ac:dyDescent="0.25">
      <c r="F120" s="58"/>
      <c r="G120" s="58"/>
    </row>
    <row r="121" ht="15.75" customHeight="1" spans="6:7" x14ac:dyDescent="0.25">
      <c r="F121" s="58"/>
      <c r="G121" s="58"/>
    </row>
    <row r="122" ht="15.75" customHeight="1" spans="6:7" x14ac:dyDescent="0.25">
      <c r="F122" s="58"/>
      <c r="G122" s="58"/>
    </row>
    <row r="123" ht="15.75" customHeight="1" spans="6:7" x14ac:dyDescent="0.25">
      <c r="F123" s="58"/>
      <c r="G123" s="58"/>
    </row>
    <row r="124" ht="15.75" customHeight="1" spans="6:7" x14ac:dyDescent="0.25">
      <c r="F124" s="58"/>
      <c r="G124" s="58"/>
    </row>
    <row r="125" ht="15.75" customHeight="1" spans="6:7" x14ac:dyDescent="0.25">
      <c r="F125" s="58"/>
      <c r="G125" s="58"/>
    </row>
    <row r="126" ht="15.75" customHeight="1" spans="6:7" x14ac:dyDescent="0.25">
      <c r="F126" s="58"/>
      <c r="G126" s="58"/>
    </row>
    <row r="127" ht="15.75" customHeight="1" spans="6:7" x14ac:dyDescent="0.25">
      <c r="F127" s="58"/>
      <c r="G127" s="58"/>
    </row>
    <row r="128" ht="15.75" customHeight="1" spans="6:7" x14ac:dyDescent="0.25">
      <c r="F128" s="58"/>
      <c r="G128" s="58"/>
    </row>
    <row r="129" ht="15.75" customHeight="1" spans="6:7" x14ac:dyDescent="0.25">
      <c r="F129" s="58"/>
      <c r="G129" s="58"/>
    </row>
    <row r="130" ht="15.75" customHeight="1" spans="6:7" x14ac:dyDescent="0.25">
      <c r="F130" s="58"/>
      <c r="G130" s="58"/>
    </row>
    <row r="131" ht="15.75" customHeight="1" spans="6:7" x14ac:dyDescent="0.25">
      <c r="F131" s="58"/>
      <c r="G131" s="58"/>
    </row>
    <row r="132" ht="15.75" customHeight="1" spans="6:7" x14ac:dyDescent="0.25">
      <c r="F132" s="58"/>
      <c r="G132" s="58"/>
    </row>
    <row r="133" ht="15.75" customHeight="1" spans="6:7" x14ac:dyDescent="0.25">
      <c r="F133" s="58"/>
      <c r="G133" s="58"/>
    </row>
    <row r="134" ht="15.75" customHeight="1" spans="6:7" x14ac:dyDescent="0.25">
      <c r="F134" s="58"/>
      <c r="G134" s="58"/>
    </row>
    <row r="135" ht="15.75" customHeight="1" spans="6:7" x14ac:dyDescent="0.25">
      <c r="F135" s="58"/>
      <c r="G135" s="58"/>
    </row>
    <row r="136" ht="15.75" customHeight="1" spans="6:7" x14ac:dyDescent="0.25">
      <c r="F136" s="58"/>
      <c r="G136" s="58"/>
    </row>
    <row r="137" ht="15.75" customHeight="1" spans="6:7" x14ac:dyDescent="0.25">
      <c r="F137" s="58"/>
      <c r="G137" s="58"/>
    </row>
    <row r="138" ht="15.75" customHeight="1" spans="6:7" x14ac:dyDescent="0.25">
      <c r="F138" s="58"/>
      <c r="G138" s="58"/>
    </row>
    <row r="139" ht="15.75" customHeight="1" spans="6:7" x14ac:dyDescent="0.25">
      <c r="F139" s="58"/>
      <c r="G139" s="58"/>
    </row>
    <row r="140" ht="15.75" customHeight="1" spans="6:7" x14ac:dyDescent="0.25">
      <c r="F140" s="58"/>
      <c r="G140" s="58"/>
    </row>
    <row r="141" ht="15.75" customHeight="1" spans="6:7" x14ac:dyDescent="0.25">
      <c r="F141" s="58"/>
      <c r="G141" s="58"/>
    </row>
    <row r="142" ht="15.75" customHeight="1" spans="6:7" x14ac:dyDescent="0.25">
      <c r="F142" s="58"/>
      <c r="G142" s="58"/>
    </row>
    <row r="143" ht="15.75" customHeight="1" spans="6:7" x14ac:dyDescent="0.25">
      <c r="F143" s="58"/>
      <c r="G143" s="58"/>
    </row>
    <row r="144" ht="15.75" customHeight="1" spans="6:7" x14ac:dyDescent="0.25">
      <c r="F144" s="58"/>
      <c r="G144" s="58"/>
    </row>
    <row r="145" ht="15.75" customHeight="1" spans="6:7" x14ac:dyDescent="0.25">
      <c r="F145" s="58"/>
      <c r="G145" s="58"/>
    </row>
    <row r="146" ht="15.75" customHeight="1" spans="6:7" x14ac:dyDescent="0.25">
      <c r="F146" s="58"/>
      <c r="G146" s="58"/>
    </row>
    <row r="147" ht="15.75" customHeight="1" spans="6:7" x14ac:dyDescent="0.25">
      <c r="F147" s="58"/>
      <c r="G147" s="58"/>
    </row>
    <row r="148" ht="15.75" customHeight="1" spans="6:7" x14ac:dyDescent="0.25">
      <c r="F148" s="58"/>
      <c r="G148" s="58"/>
    </row>
    <row r="149" ht="15.75" customHeight="1" spans="6:7" x14ac:dyDescent="0.25">
      <c r="F149" s="58"/>
      <c r="G149" s="58"/>
    </row>
    <row r="150" ht="15.75" customHeight="1" spans="6:7" x14ac:dyDescent="0.25">
      <c r="F150" s="58"/>
      <c r="G150" s="58"/>
    </row>
    <row r="151" ht="15.75" customHeight="1" spans="6:7" x14ac:dyDescent="0.25">
      <c r="F151" s="58"/>
      <c r="G151" s="58"/>
    </row>
    <row r="152" ht="15.75" customHeight="1" spans="6:7" x14ac:dyDescent="0.25">
      <c r="F152" s="58"/>
      <c r="G152" s="58"/>
    </row>
    <row r="153" ht="15.75" customHeight="1" spans="6:7" x14ac:dyDescent="0.25">
      <c r="F153" s="58"/>
      <c r="G153" s="58"/>
    </row>
    <row r="154" ht="15.75" customHeight="1" spans="6:7" x14ac:dyDescent="0.25">
      <c r="F154" s="58"/>
      <c r="G154" s="58"/>
    </row>
    <row r="155" ht="15.75" customHeight="1" spans="6:7" x14ac:dyDescent="0.25">
      <c r="F155" s="58"/>
      <c r="G155" s="58"/>
    </row>
    <row r="156" ht="15.75" customHeight="1" spans="6:7" x14ac:dyDescent="0.25">
      <c r="F156" s="58"/>
      <c r="G156" s="58"/>
    </row>
    <row r="157" ht="15.75" customHeight="1" spans="6:7" x14ac:dyDescent="0.25">
      <c r="F157" s="58"/>
      <c r="G157" s="58"/>
    </row>
    <row r="158" ht="15.75" customHeight="1" spans="6:7" x14ac:dyDescent="0.25">
      <c r="F158" s="58"/>
      <c r="G158" s="58"/>
    </row>
    <row r="159" ht="15.75" customHeight="1" spans="6:7" x14ac:dyDescent="0.25">
      <c r="F159" s="58"/>
      <c r="G159" s="58"/>
    </row>
    <row r="160" ht="15.75" customHeight="1" spans="6:7" x14ac:dyDescent="0.25">
      <c r="F160" s="58"/>
      <c r="G160" s="58"/>
    </row>
    <row r="161" ht="15.75" customHeight="1" spans="6:7" x14ac:dyDescent="0.25">
      <c r="F161" s="58"/>
      <c r="G161" s="58"/>
    </row>
    <row r="162" ht="15.75" customHeight="1" spans="6:7" x14ac:dyDescent="0.25">
      <c r="F162" s="58"/>
      <c r="G162" s="58"/>
    </row>
    <row r="163" ht="15.75" customHeight="1" spans="6:7" x14ac:dyDescent="0.25">
      <c r="F163" s="58"/>
      <c r="G163" s="58"/>
    </row>
    <row r="164" ht="15.75" customHeight="1" spans="6:7" x14ac:dyDescent="0.25">
      <c r="F164" s="58"/>
      <c r="G164" s="58"/>
    </row>
    <row r="165" ht="15.75" customHeight="1" spans="6:7" x14ac:dyDescent="0.25">
      <c r="F165" s="58"/>
      <c r="G165" s="58"/>
    </row>
    <row r="166" ht="15.75" customHeight="1" spans="6:7" x14ac:dyDescent="0.25">
      <c r="F166" s="58"/>
      <c r="G166" s="58"/>
    </row>
    <row r="167" ht="15.75" customHeight="1" spans="6:7" x14ac:dyDescent="0.25">
      <c r="F167" s="58"/>
      <c r="G167" s="58"/>
    </row>
    <row r="168" ht="15.75" customHeight="1" spans="6:7" x14ac:dyDescent="0.25">
      <c r="F168" s="58"/>
      <c r="G168" s="58"/>
    </row>
    <row r="169" ht="15.75" customHeight="1" spans="6:7" x14ac:dyDescent="0.25">
      <c r="F169" s="58"/>
      <c r="G169" s="58"/>
    </row>
    <row r="170" ht="15.75" customHeight="1" spans="6:7" x14ac:dyDescent="0.25">
      <c r="F170" s="58"/>
      <c r="G170" s="58"/>
    </row>
    <row r="171" ht="15.75" customHeight="1" spans="6:7" x14ac:dyDescent="0.25">
      <c r="F171" s="58"/>
      <c r="G171" s="58"/>
    </row>
    <row r="172" ht="15.75" customHeight="1" spans="6:7" x14ac:dyDescent="0.25">
      <c r="F172" s="58"/>
      <c r="G172" s="58"/>
    </row>
    <row r="173" ht="15.75" customHeight="1" spans="6:7" x14ac:dyDescent="0.25">
      <c r="F173" s="58"/>
      <c r="G173" s="58"/>
    </row>
    <row r="174" ht="15.75" customHeight="1" spans="6:7" x14ac:dyDescent="0.25">
      <c r="F174" s="58"/>
      <c r="G174" s="58"/>
    </row>
    <row r="175" ht="15.75" customHeight="1" spans="6:7" x14ac:dyDescent="0.25">
      <c r="F175" s="58"/>
      <c r="G175" s="58"/>
    </row>
    <row r="176" ht="15.75" customHeight="1" spans="6:7" x14ac:dyDescent="0.25">
      <c r="F176" s="58"/>
      <c r="G176" s="58"/>
    </row>
    <row r="177" ht="15.75" customHeight="1" spans="6:7" x14ac:dyDescent="0.25">
      <c r="F177" s="58"/>
      <c r="G177" s="58"/>
    </row>
    <row r="178" ht="15.75" customHeight="1" spans="6:7" x14ac:dyDescent="0.25">
      <c r="F178" s="58"/>
      <c r="G178" s="58"/>
    </row>
    <row r="179" ht="15.75" customHeight="1" spans="6:7" x14ac:dyDescent="0.25">
      <c r="F179" s="58"/>
      <c r="G179" s="58"/>
    </row>
    <row r="180" ht="15.75" customHeight="1" spans="6:7" x14ac:dyDescent="0.25">
      <c r="F180" s="58"/>
      <c r="G180" s="58"/>
    </row>
    <row r="181" ht="15.75" customHeight="1" spans="6:7" x14ac:dyDescent="0.25">
      <c r="F181" s="58"/>
      <c r="G181" s="58"/>
    </row>
    <row r="182" ht="15.75" customHeight="1" spans="6:7" x14ac:dyDescent="0.25">
      <c r="F182" s="58"/>
      <c r="G182" s="58"/>
    </row>
    <row r="183" ht="15.75" customHeight="1" spans="6:7" x14ac:dyDescent="0.25">
      <c r="F183" s="58"/>
      <c r="G183" s="58"/>
    </row>
    <row r="184" ht="15.75" customHeight="1" spans="6:7" x14ac:dyDescent="0.25">
      <c r="F184" s="58"/>
      <c r="G184" s="58"/>
    </row>
    <row r="185" ht="15.75" customHeight="1" spans="6:7" x14ac:dyDescent="0.25">
      <c r="F185" s="58"/>
      <c r="G185" s="58"/>
    </row>
    <row r="186" ht="15.75" customHeight="1" spans="6:7" x14ac:dyDescent="0.25">
      <c r="F186" s="58"/>
      <c r="G186" s="58"/>
    </row>
    <row r="187" ht="15.75" customHeight="1" spans="6:7" x14ac:dyDescent="0.25">
      <c r="F187" s="58"/>
      <c r="G187" s="58"/>
    </row>
    <row r="188" ht="15.75" customHeight="1" spans="6:7" x14ac:dyDescent="0.25">
      <c r="F188" s="58"/>
      <c r="G188" s="58"/>
    </row>
    <row r="189" ht="15.75" customHeight="1" spans="6:7" x14ac:dyDescent="0.25">
      <c r="F189" s="58"/>
      <c r="G189" s="58"/>
    </row>
    <row r="190" ht="15.75" customHeight="1" spans="6:7" x14ac:dyDescent="0.25">
      <c r="F190" s="58"/>
      <c r="G190" s="58"/>
    </row>
    <row r="191" ht="15.75" customHeight="1" spans="6:7" x14ac:dyDescent="0.25">
      <c r="F191" s="58"/>
      <c r="G191" s="58"/>
    </row>
    <row r="192" ht="15.75" customHeight="1" spans="6:7" x14ac:dyDescent="0.25">
      <c r="F192" s="58"/>
      <c r="G192" s="58"/>
    </row>
    <row r="193" ht="15.75" customHeight="1" spans="6:7" x14ac:dyDescent="0.25">
      <c r="F193" s="58"/>
      <c r="G193" s="58"/>
    </row>
    <row r="194" ht="15.75" customHeight="1" spans="6:7" x14ac:dyDescent="0.25">
      <c r="F194" s="58"/>
      <c r="G194" s="58"/>
    </row>
    <row r="195" ht="15.75" customHeight="1" spans="6:7" x14ac:dyDescent="0.25">
      <c r="F195" s="58"/>
      <c r="G195" s="58"/>
    </row>
    <row r="196" ht="15.75" customHeight="1" spans="6:7" x14ac:dyDescent="0.25">
      <c r="F196" s="58"/>
      <c r="G196" s="58"/>
    </row>
    <row r="197" ht="15.75" customHeight="1" spans="6:7" x14ac:dyDescent="0.25">
      <c r="F197" s="58"/>
      <c r="G197" s="58"/>
    </row>
    <row r="198" ht="15.75" customHeight="1" spans="6:7" x14ac:dyDescent="0.25">
      <c r="F198" s="58"/>
      <c r="G198" s="58"/>
    </row>
    <row r="199" ht="15.75" customHeight="1" spans="6:7" x14ac:dyDescent="0.25">
      <c r="F199" s="58"/>
      <c r="G199" s="58"/>
    </row>
    <row r="200" ht="15.75" customHeight="1" spans="6:7" x14ac:dyDescent="0.25">
      <c r="F200" s="58"/>
      <c r="G200" s="58"/>
    </row>
    <row r="201" ht="15.75" customHeight="1" spans="6:7" x14ac:dyDescent="0.25">
      <c r="F201" s="58"/>
      <c r="G201" s="58"/>
    </row>
    <row r="202" ht="15.75" customHeight="1" spans="6:7" x14ac:dyDescent="0.25">
      <c r="F202" s="58"/>
      <c r="G202" s="58"/>
    </row>
    <row r="203" ht="15.75" customHeight="1" spans="6:7" x14ac:dyDescent="0.25">
      <c r="F203" s="58"/>
      <c r="G203" s="58"/>
    </row>
    <row r="204" ht="15.75" customHeight="1" spans="6:7" x14ac:dyDescent="0.25">
      <c r="F204" s="58"/>
      <c r="G204" s="58"/>
    </row>
    <row r="205" ht="15.75" customHeight="1" spans="6:7" x14ac:dyDescent="0.25">
      <c r="F205" s="58"/>
      <c r="G205" s="58"/>
    </row>
    <row r="206" ht="15.75" customHeight="1" spans="6:7" x14ac:dyDescent="0.25">
      <c r="F206" s="58"/>
      <c r="G206" s="58"/>
    </row>
    <row r="207" ht="15.75" customHeight="1" spans="6:7" x14ac:dyDescent="0.25">
      <c r="F207" s="58"/>
      <c r="G207" s="58"/>
    </row>
    <row r="208" ht="15.75" customHeight="1" spans="6:7" x14ac:dyDescent="0.25">
      <c r="F208" s="58"/>
      <c r="G208" s="58"/>
    </row>
    <row r="209" ht="15.75" customHeight="1" spans="6:7" x14ac:dyDescent="0.25">
      <c r="F209" s="58"/>
      <c r="G209" s="58"/>
    </row>
    <row r="210" ht="15.75" customHeight="1" spans="6:7" x14ac:dyDescent="0.25">
      <c r="F210" s="58"/>
      <c r="G210" s="58"/>
    </row>
    <row r="211" ht="15.75" customHeight="1" spans="6:7" x14ac:dyDescent="0.25">
      <c r="F211" s="58"/>
      <c r="G211" s="58"/>
    </row>
    <row r="212" ht="15.75" customHeight="1" spans="6:7" x14ac:dyDescent="0.25">
      <c r="F212" s="58"/>
      <c r="G212" s="58"/>
    </row>
    <row r="213" ht="15.75" customHeight="1" spans="6:7" x14ac:dyDescent="0.25">
      <c r="F213" s="58"/>
      <c r="G213" s="58"/>
    </row>
    <row r="214" ht="15.75" customHeight="1" spans="6:7" x14ac:dyDescent="0.25">
      <c r="F214" s="58"/>
      <c r="G214" s="58"/>
    </row>
    <row r="215" ht="15.75" customHeight="1" spans="6:7" x14ac:dyDescent="0.25">
      <c r="F215" s="58"/>
      <c r="G215" s="58"/>
    </row>
    <row r="216" ht="15.75" customHeight="1" spans="6:7" x14ac:dyDescent="0.25">
      <c r="F216" s="58"/>
      <c r="G216" s="58"/>
    </row>
    <row r="217" ht="15.75" customHeight="1" spans="6:7" x14ac:dyDescent="0.25">
      <c r="F217" s="58"/>
      <c r="G217" s="58"/>
    </row>
    <row r="218" ht="15.75" customHeight="1" spans="6:7" x14ac:dyDescent="0.25">
      <c r="F218" s="58"/>
      <c r="G218" s="58"/>
    </row>
    <row r="219" ht="15.75" customHeight="1" spans="6:7" x14ac:dyDescent="0.25">
      <c r="F219" s="58"/>
      <c r="G219" s="58"/>
    </row>
    <row r="220" ht="15.75" customHeight="1" spans="6:7" x14ac:dyDescent="0.25">
      <c r="F220" s="58"/>
      <c r="G220" s="58"/>
    </row>
    <row r="221" ht="15.75" customHeight="1" spans="6:7" x14ac:dyDescent="0.25">
      <c r="F221" s="58"/>
      <c r="G221" s="58"/>
    </row>
    <row r="222" ht="15.75" customHeight="1" spans="6:7" x14ac:dyDescent="0.25">
      <c r="F222" s="58"/>
      <c r="G222" s="58"/>
    </row>
    <row r="223" ht="15.75" customHeight="1" spans="6:7" x14ac:dyDescent="0.25">
      <c r="F223" s="58"/>
      <c r="G223" s="58"/>
    </row>
    <row r="224" ht="15.75" customHeight="1" spans="6:7" x14ac:dyDescent="0.25">
      <c r="F224" s="58"/>
      <c r="G224" s="58"/>
    </row>
    <row r="225" ht="15.75" customHeight="1" spans="6:7" x14ac:dyDescent="0.25">
      <c r="F225" s="58"/>
      <c r="G225" s="58"/>
    </row>
    <row r="226" ht="15.75" customHeight="1" spans="6:7" x14ac:dyDescent="0.25">
      <c r="F226" s="58"/>
      <c r="G226" s="58"/>
    </row>
    <row r="227" ht="15.75" customHeight="1" spans="6:7" x14ac:dyDescent="0.25">
      <c r="F227" s="58"/>
      <c r="G227" s="58"/>
    </row>
    <row r="228" ht="15.75" customHeight="1" spans="6:7" x14ac:dyDescent="0.25">
      <c r="F228" s="58"/>
      <c r="G228" s="58"/>
    </row>
    <row r="229" ht="15.75" customHeight="1" spans="6:7" x14ac:dyDescent="0.25">
      <c r="F229" s="58"/>
      <c r="G229" s="58"/>
    </row>
    <row r="230" ht="15.75" customHeight="1" spans="6:7" x14ac:dyDescent="0.25">
      <c r="F230" s="58"/>
      <c r="G230" s="58"/>
    </row>
    <row r="231" ht="15.75" customHeight="1" spans="6:7" x14ac:dyDescent="0.25">
      <c r="F231" s="58"/>
      <c r="G231" s="58"/>
    </row>
    <row r="232" ht="15.75" customHeight="1" spans="6:7" x14ac:dyDescent="0.25">
      <c r="F232" s="58"/>
      <c r="G232" s="58"/>
    </row>
    <row r="233" ht="15.75" customHeight="1" spans="6:7" x14ac:dyDescent="0.25">
      <c r="F233" s="58"/>
      <c r="G233" s="58"/>
    </row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8">
    <mergeCell ref="J4:R4"/>
    <mergeCell ref="A5:V5"/>
    <mergeCell ref="A6:A7"/>
    <mergeCell ref="B6:B7"/>
    <mergeCell ref="C6:C7"/>
    <mergeCell ref="D6:D7"/>
    <mergeCell ref="A8:A12"/>
    <mergeCell ref="B8:B12"/>
    <mergeCell ref="C8:C12"/>
    <mergeCell ref="D8:D12"/>
    <mergeCell ref="J17:K17"/>
    <mergeCell ref="L17:M17"/>
    <mergeCell ref="N17:O17"/>
    <mergeCell ref="P17:Q17"/>
    <mergeCell ref="R17:S17"/>
    <mergeCell ref="T17:U17"/>
    <mergeCell ref="V17:W17"/>
    <mergeCell ref="X17:Y17"/>
    <mergeCell ref="Z17:AA17"/>
    <mergeCell ref="AB17:AC17"/>
    <mergeCell ref="AD17:AE17"/>
    <mergeCell ref="AF17:AG17"/>
    <mergeCell ref="AH17:AI17"/>
    <mergeCell ref="AJ17:AK17"/>
    <mergeCell ref="AL17:AM17"/>
    <mergeCell ref="A17:A18"/>
    <mergeCell ref="B17:B18"/>
    <mergeCell ref="C17:C18"/>
    <mergeCell ref="D17:D18"/>
    <mergeCell ref="E17:E18"/>
    <mergeCell ref="F17:F18"/>
    <mergeCell ref="G17:G18"/>
    <mergeCell ref="H17:H18"/>
    <mergeCell ref="I17:I18"/>
    <mergeCell ref="A19:A24"/>
    <mergeCell ref="B19:B24"/>
    <mergeCell ref="C19:C24"/>
    <mergeCell ref="D19:D24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1000"/>
  <sheetViews>
    <sheetView workbookViewId="0" zoomScale="100" zoomScaleNormal="100"/>
  </sheetViews>
  <sheetFormatPr defaultRowHeight="15" outlineLevelRow="0" outlineLevelCol="0" x14ac:dyDescent="0" defaultColWidth="14.44140625"/>
  <cols>
    <col min="1" max="1" width="6" customWidth="1"/>
    <col min="2" max="2" width="7.5546875" hidden="1" customWidth="1"/>
    <col min="3" max="3" width="17.6640625" customWidth="1"/>
    <col min="4" max="4" width="9.5546875" customWidth="1"/>
    <col min="5" max="5" width="18.33203125" customWidth="1"/>
    <col min="6" max="6" width="17.33203125" customWidth="1"/>
    <col min="7" max="7" width="17.44140625" customWidth="1"/>
    <col min="8" max="8" width="16.5546875" customWidth="1"/>
    <col min="9" max="9" width="15.44140625" customWidth="1"/>
    <col min="10" max="10" width="15.33203125" customWidth="1"/>
    <col min="11" max="11" width="23.88671875" customWidth="1"/>
    <col min="12" max="21" width="7.5546875" customWidth="1"/>
    <col min="22" max="26" width="8" customWidth="1"/>
  </cols>
  <sheetData>
    <row r="5" ht="27" customHeight="1" spans="1:26" x14ac:dyDescent="0.25">
      <c r="A5" s="58"/>
      <c r="B5" s="58"/>
      <c r="C5" s="263" t="s">
        <v>281</v>
      </c>
      <c r="D5" s="263" t="s">
        <v>274</v>
      </c>
      <c r="E5" s="264" t="s">
        <v>282</v>
      </c>
      <c r="F5" s="265"/>
      <c r="G5" s="264" t="s">
        <v>283</v>
      </c>
      <c r="H5" s="266"/>
      <c r="I5" s="264" t="s">
        <v>7</v>
      </c>
      <c r="J5" s="267" t="s">
        <v>284</v>
      </c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 ht="18.75" customHeight="1" spans="1:26" x14ac:dyDescent="0.25">
      <c r="A6" s="58"/>
      <c r="B6" s="58"/>
      <c r="C6" s="45"/>
      <c r="D6" s="45"/>
      <c r="E6" s="56"/>
      <c r="F6" s="112"/>
      <c r="G6" s="56"/>
      <c r="H6" s="113"/>
      <c r="I6" s="51"/>
      <c r="J6" s="45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 ht="60" customHeight="1" spans="1:26" x14ac:dyDescent="0.25">
      <c r="A7" s="58"/>
      <c r="B7" s="58"/>
      <c r="C7" s="24"/>
      <c r="D7" s="24"/>
      <c r="E7" s="268" t="s">
        <v>285</v>
      </c>
      <c r="F7" s="268" t="s">
        <v>286</v>
      </c>
      <c r="G7" s="185" t="s">
        <v>239</v>
      </c>
      <c r="H7" s="268" t="s">
        <v>286</v>
      </c>
      <c r="I7" s="269"/>
      <c r="J7" s="24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 ht="18.75" customHeight="1" spans="1:26" x14ac:dyDescent="0.25">
      <c r="A8" s="58"/>
      <c r="B8" s="58"/>
      <c r="C8" s="270" t="s">
        <v>258</v>
      </c>
      <c r="D8" s="270">
        <v>310243</v>
      </c>
      <c r="E8" s="270">
        <v>83.35</v>
      </c>
      <c r="F8" s="270">
        <v>0.3</v>
      </c>
      <c r="G8" s="270">
        <v>58.82</v>
      </c>
      <c r="H8" s="270">
        <v>0.7</v>
      </c>
      <c r="I8" s="271">
        <f>E8*F8+G8*H8</f>
        <v>66.179</v>
      </c>
      <c r="J8" s="271">
        <v>3</v>
      </c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13" ht="14.4" customHeight="1" spans="5:21" x14ac:dyDescent="0.25">
      <c r="E13" s="173" t="s">
        <v>287</v>
      </c>
      <c r="F13" s="173" t="s">
        <v>7</v>
      </c>
      <c r="O13" s="3">
        <v>2</v>
      </c>
      <c r="P13" s="3">
        <v>2</v>
      </c>
      <c r="S13" s="3">
        <v>1</v>
      </c>
      <c r="U13" s="3">
        <v>1</v>
      </c>
    </row>
    <row r="14" ht="14.4" customHeight="1" spans="5:6" x14ac:dyDescent="0.25">
      <c r="E14" s="173" t="s">
        <v>243</v>
      </c>
      <c r="F14" s="272">
        <v>2.3333333333333335</v>
      </c>
    </row>
    <row r="15" ht="14.4" customHeight="1" spans="5:6" x14ac:dyDescent="0.25">
      <c r="E15" s="173" t="s">
        <v>244</v>
      </c>
      <c r="F15" s="272">
        <v>2.17</v>
      </c>
    </row>
    <row r="16" ht="14.4" customHeight="1" spans="5:6" x14ac:dyDescent="0.25">
      <c r="E16" s="173" t="s">
        <v>245</v>
      </c>
      <c r="F16" s="272">
        <v>2.5</v>
      </c>
    </row>
    <row r="17" ht="14.4" customHeight="1" spans="5:6" x14ac:dyDescent="0.25">
      <c r="E17" s="173" t="s">
        <v>246</v>
      </c>
      <c r="F17" s="272">
        <v>2.6</v>
      </c>
    </row>
    <row r="18" ht="14.4" customHeight="1" spans="5:6" x14ac:dyDescent="0.25">
      <c r="E18" s="173" t="s">
        <v>247</v>
      </c>
      <c r="F18" s="272">
        <v>2.33</v>
      </c>
    </row>
    <row r="19" ht="14.4" customHeight="1" spans="5:6" x14ac:dyDescent="0.25">
      <c r="E19" s="173" t="s">
        <v>248</v>
      </c>
      <c r="F19" s="272" t="s">
        <v>261</v>
      </c>
    </row>
    <row r="20" ht="14.4" customHeight="1" spans="5:6" x14ac:dyDescent="0.25">
      <c r="E20" s="173" t="s">
        <v>249</v>
      </c>
      <c r="F20" s="272"/>
    </row>
    <row r="21" ht="15.75" customHeight="1" spans="5:6" x14ac:dyDescent="0.25">
      <c r="E21" s="173" t="s">
        <v>250</v>
      </c>
      <c r="F21" s="272"/>
    </row>
    <row r="22" ht="15.75" customHeight="1" spans="5:6" x14ac:dyDescent="0.25">
      <c r="E22" s="173" t="s">
        <v>251</v>
      </c>
      <c r="F22" s="272">
        <v>1.33</v>
      </c>
    </row>
    <row r="23" ht="15.75" customHeight="1" spans="5:6" x14ac:dyDescent="0.25">
      <c r="E23" s="173" t="s">
        <v>252</v>
      </c>
      <c r="F23" s="272" t="s">
        <v>261</v>
      </c>
    </row>
    <row r="24" ht="15.75" customHeight="1" spans="5:6" x14ac:dyDescent="0.25">
      <c r="E24" s="173" t="s">
        <v>253</v>
      </c>
      <c r="F24" s="272">
        <v>1</v>
      </c>
    </row>
    <row r="25" ht="15.75" customHeight="1" spans="5:6" x14ac:dyDescent="0.25">
      <c r="E25" s="173" t="s">
        <v>254</v>
      </c>
      <c r="F25" s="272">
        <v>2</v>
      </c>
    </row>
    <row r="26" ht="15.75" customHeight="1" spans="5:6" x14ac:dyDescent="0.25">
      <c r="E26" s="173" t="s">
        <v>255</v>
      </c>
      <c r="F26" s="272">
        <v>2.5</v>
      </c>
    </row>
    <row r="27" ht="15.75" customHeight="1" spans="5:6" x14ac:dyDescent="0.25">
      <c r="E27" s="173" t="s">
        <v>256</v>
      </c>
      <c r="F27" s="272">
        <v>2.37</v>
      </c>
    </row>
    <row r="28" ht="15.75" customHeight="1" spans="5:6" x14ac:dyDescent="0.25">
      <c r="E28" s="173" t="s">
        <v>257</v>
      </c>
      <c r="F28" s="272">
        <v>2.63</v>
      </c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E5:F6"/>
    <mergeCell ref="G5:H6"/>
    <mergeCell ref="C5:C7"/>
    <mergeCell ref="D5:D7"/>
    <mergeCell ref="I5:I6"/>
    <mergeCell ref="J5:J7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</vt:lpstr>
      <vt:lpstr>Assessment Plan</vt:lpstr>
      <vt:lpstr>Assessment Tool</vt:lpstr>
      <vt:lpstr>CO internal ATTAINMENT</vt:lpstr>
      <vt:lpstr> PO PSO SPPU ATT </vt:lpstr>
      <vt:lpstr> PO-PSO int and Ext att</vt:lpstr>
      <vt:lpstr> Total Att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Durgesh Shirole</cp:lastModifiedBy>
  <dcterms:created xsi:type="dcterms:W3CDTF">2017-06-20T10:55:38Z</dcterms:created>
  <dcterms:modified xsi:type="dcterms:W3CDTF">2025-03-20T06:34:34Z</dcterms:modified>
</cp:coreProperties>
</file>