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DHAR\Documents\Addressing Payment Issues of Delivery Partners\"/>
    </mc:Choice>
  </mc:AlternateContent>
  <xr:revisionPtr revIDLastSave="0" documentId="13_ncr:1_{62D39C7C-6A5F-405E-8B39-1960186E44A0}" xr6:coauthVersionLast="47" xr6:coauthVersionMax="47" xr10:uidLastSave="{00000000-0000-0000-0000-000000000000}"/>
  <bookViews>
    <workbookView xWindow="-120" yWindow="-120" windowWidth="29040" windowHeight="16440" xr2:uid="{30F8847D-BC2C-4767-AE6D-661EF09730F6}"/>
  </bookViews>
  <sheets>
    <sheet name="Payout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27" i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4" i="1"/>
  <c r="F4" i="1" s="1"/>
  <c r="G53" i="1" l="1"/>
  <c r="G51" i="1"/>
  <c r="G15" i="1"/>
  <c r="G47" i="1"/>
  <c r="G37" i="1" l="1"/>
  <c r="G44" i="1"/>
  <c r="G54" i="1"/>
  <c r="G32" i="1"/>
  <c r="G17" i="1"/>
  <c r="G48" i="1"/>
  <c r="G24" i="1"/>
  <c r="G12" i="1"/>
  <c r="G7" i="1"/>
  <c r="G26" i="1"/>
  <c r="G36" i="1"/>
  <c r="H44" i="1"/>
  <c r="I44" i="1" s="1"/>
  <c r="G34" i="1"/>
  <c r="H51" i="1"/>
  <c r="G29" i="1"/>
  <c r="H53" i="1"/>
  <c r="I53" i="1" s="1"/>
  <c r="G19" i="1"/>
  <c r="G8" i="1"/>
  <c r="G30" i="1"/>
  <c r="G39" i="1"/>
  <c r="H47" i="1"/>
  <c r="I47" i="1" s="1"/>
  <c r="G6" i="1"/>
  <c r="H15" i="1"/>
  <c r="I15" i="1" s="1"/>
  <c r="H37" i="1"/>
  <c r="I37" i="1" s="1"/>
  <c r="I51" i="1"/>
  <c r="G23" i="1"/>
  <c r="G49" i="1"/>
  <c r="G43" i="1"/>
  <c r="G21" i="1"/>
  <c r="G27" i="1"/>
  <c r="G13" i="1"/>
  <c r="G22" i="1"/>
  <c r="G31" i="1"/>
  <c r="G4" i="1" l="1"/>
  <c r="H54" i="1"/>
  <c r="I54" i="1" s="1"/>
  <c r="H32" i="1"/>
  <c r="I32" i="1" s="1"/>
  <c r="H6" i="1"/>
  <c r="I6" i="1" s="1"/>
  <c r="H49" i="1"/>
  <c r="I49" i="1" s="1"/>
  <c r="H13" i="1"/>
  <c r="I13" i="1" s="1"/>
  <c r="G20" i="1"/>
  <c r="H27" i="1"/>
  <c r="H43" i="1"/>
  <c r="I43" i="1" s="1"/>
  <c r="G18" i="1"/>
  <c r="H29" i="1"/>
  <c r="I29" i="1" s="1"/>
  <c r="G28" i="1"/>
  <c r="I4" i="1"/>
  <c r="H21" i="1"/>
  <c r="I21" i="1" s="1"/>
  <c r="G5" i="1"/>
  <c r="H30" i="1"/>
  <c r="I30" i="1" s="1"/>
  <c r="H48" i="1"/>
  <c r="I48" i="1" s="1"/>
  <c r="H12" i="1"/>
  <c r="I12" i="1" s="1"/>
  <c r="H24" i="1"/>
  <c r="I24" i="1" s="1"/>
  <c r="G45" i="1"/>
  <c r="H22" i="1"/>
  <c r="I22" i="1" s="1"/>
  <c r="G11" i="1"/>
  <c r="H34" i="1"/>
  <c r="I34" i="1" s="1"/>
  <c r="H23" i="1"/>
  <c r="I23" i="1" s="1"/>
  <c r="H39" i="1"/>
  <c r="I39" i="1" s="1"/>
  <c r="H36" i="1"/>
  <c r="I36" i="1" s="1"/>
  <c r="H7" i="1"/>
  <c r="I7" i="1" s="1"/>
  <c r="H17" i="1"/>
  <c r="I17" i="1" s="1"/>
  <c r="H19" i="1"/>
  <c r="I19" i="1" s="1"/>
  <c r="H8" i="1"/>
  <c r="I8" i="1" s="1"/>
  <c r="H31" i="1"/>
  <c r="I31" i="1" s="1"/>
  <c r="H26" i="1"/>
  <c r="I26" i="1" s="1"/>
  <c r="H28" i="1" l="1"/>
  <c r="I28" i="1" s="1"/>
  <c r="G33" i="1"/>
  <c r="G52" i="1"/>
  <c r="G42" i="1"/>
  <c r="H45" i="1"/>
  <c r="I45" i="1" s="1"/>
  <c r="G25" i="1"/>
  <c r="H18" i="1"/>
  <c r="I18" i="1" s="1"/>
  <c r="G38" i="1"/>
  <c r="H5" i="1"/>
  <c r="I5" i="1" s="1"/>
  <c r="H11" i="1"/>
  <c r="I11" i="1" s="1"/>
  <c r="G50" i="1"/>
  <c r="G35" i="1"/>
  <c r="G14" i="1"/>
  <c r="G9" i="1"/>
  <c r="G40" i="1"/>
  <c r="G41" i="1"/>
  <c r="G10" i="1"/>
  <c r="H20" i="1"/>
  <c r="I20" i="1" s="1"/>
  <c r="G46" i="1"/>
  <c r="G16" i="1"/>
  <c r="H42" i="1" l="1"/>
  <c r="I42" i="1" s="1"/>
  <c r="H40" i="1"/>
  <c r="I40" i="1" s="1"/>
  <c r="H50" i="1"/>
  <c r="I50" i="1" s="1"/>
  <c r="H46" i="1"/>
  <c r="I46" i="1" s="1"/>
  <c r="H9" i="1"/>
  <c r="I9" i="1" s="1"/>
  <c r="H25" i="1"/>
  <c r="I25" i="1" s="1"/>
  <c r="H33" i="1"/>
  <c r="I33" i="1" s="1"/>
  <c r="H38" i="1"/>
  <c r="I38" i="1" s="1"/>
  <c r="H10" i="1"/>
  <c r="I10" i="1" s="1"/>
  <c r="H14" i="1"/>
  <c r="I14" i="1" s="1"/>
  <c r="H16" i="1"/>
  <c r="I16" i="1" s="1"/>
  <c r="H41" i="1"/>
  <c r="I41" i="1" s="1"/>
  <c r="H52" i="1"/>
  <c r="I52" i="1" s="1"/>
  <c r="H35" i="1"/>
  <c r="I35" i="1" s="1"/>
</calcChain>
</file>

<file path=xl/sharedStrings.xml><?xml version="1.0" encoding="utf-8"?>
<sst xmlns="http://schemas.openxmlformats.org/spreadsheetml/2006/main" count="114" uniqueCount="77">
  <si>
    <t>Objective 4</t>
  </si>
  <si>
    <t>Sub Task 1.1</t>
  </si>
  <si>
    <t>Sub Task 1.2</t>
  </si>
  <si>
    <t>bp_id</t>
  </si>
  <si>
    <t>bp_name</t>
  </si>
  <si>
    <t>branch_name</t>
  </si>
  <si>
    <t>per_kg_rate</t>
  </si>
  <si>
    <t>payout (in INR)</t>
  </si>
  <si>
    <t>Total Cost (Rs.)</t>
  </si>
  <si>
    <t>Profit (Rs.)</t>
  </si>
  <si>
    <t>Hardik Patel</t>
  </si>
  <si>
    <t>Jamnager</t>
  </si>
  <si>
    <t>Dharmendra Sharma</t>
  </si>
  <si>
    <t>Ahmmedabad City</t>
  </si>
  <si>
    <t>Ashish saxena</t>
  </si>
  <si>
    <t>Ahmedabad Branch</t>
  </si>
  <si>
    <t>Amit Ramesh Agarwal</t>
  </si>
  <si>
    <t>Vapi</t>
  </si>
  <si>
    <t>Devendar Vanga</t>
  </si>
  <si>
    <t>Surat</t>
  </si>
  <si>
    <t>VIRENDRA SOLANKI</t>
  </si>
  <si>
    <t>Sanand</t>
  </si>
  <si>
    <t>VIKAS AGARWAL</t>
  </si>
  <si>
    <t>Vadodara</t>
  </si>
  <si>
    <t>Gulamhusen Mohamad Ghanchi</t>
  </si>
  <si>
    <t>Rajkot</t>
  </si>
  <si>
    <t>MANISHA PRAVIN PATIL</t>
  </si>
  <si>
    <t>Bhavnager</t>
  </si>
  <si>
    <t>Chauhan navneet kumar</t>
  </si>
  <si>
    <t>Mehsana</t>
  </si>
  <si>
    <t>Pravin Patil</t>
  </si>
  <si>
    <t>Rampura Branch</t>
  </si>
  <si>
    <t>Harun Abdul Bhai Theba</t>
  </si>
  <si>
    <t>Amreli</t>
  </si>
  <si>
    <t>Inderkumar moolchand gupta</t>
  </si>
  <si>
    <t>Junagarh</t>
  </si>
  <si>
    <t>GOHIL RAGHUVIRSINH R</t>
  </si>
  <si>
    <t>Gandhi Nager</t>
  </si>
  <si>
    <t>SANDEEP KUMAR</t>
  </si>
  <si>
    <t>SADHU RAM KARGWAL</t>
  </si>
  <si>
    <t>GULZAR F MEMON</t>
  </si>
  <si>
    <t>DINESHBHAI MOHANBHAI SOLANKI</t>
  </si>
  <si>
    <t>MULIYA TOFIKHUSEN HABIBBHAI</t>
  </si>
  <si>
    <t>Siddhant Subhash Borse</t>
  </si>
  <si>
    <t>PATHAN PARVEZBHAI</t>
  </si>
  <si>
    <t>BELIM RIYAZUDDIN MEHBOOBBHAI</t>
  </si>
  <si>
    <t>MAMATA PAL</t>
  </si>
  <si>
    <t>Bharat madhusing lodha</t>
  </si>
  <si>
    <t>SWAPNIL PANDEY_BP</t>
  </si>
  <si>
    <t>SURESHBHAI RAJABHAI BHARWAD</t>
  </si>
  <si>
    <t>AGARWAL SUGANDHA AMIT</t>
  </si>
  <si>
    <t>MUKESHBHAI RAJABHAI BHARWAD</t>
  </si>
  <si>
    <t>EKTA AGARWAL</t>
  </si>
  <si>
    <t>SHEKH JENULABEDEEN BADRUDIN</t>
  </si>
  <si>
    <t>RAKIB GULAMKADAR BLOCH</t>
  </si>
  <si>
    <t>RAJENDRASINH L CHAVDA</t>
  </si>
  <si>
    <t>GAJRAJSINGH B RATHOD</t>
  </si>
  <si>
    <t>FAIZILA Theba</t>
  </si>
  <si>
    <t>Ashok Kumar</t>
  </si>
  <si>
    <t>DENISH B. BAVARIYA</t>
  </si>
  <si>
    <t>Devendra r. mistry</t>
  </si>
  <si>
    <t>Karan Mistry_Delivery</t>
  </si>
  <si>
    <t>Karan Mistry_Pickup</t>
  </si>
  <si>
    <t>LALAJI BHAI THAKOR</t>
  </si>
  <si>
    <t>Meenakshi Gupta</t>
  </si>
  <si>
    <t>mo. Farukh</t>
  </si>
  <si>
    <t>MOINUDDIN R SHAIKH</t>
  </si>
  <si>
    <t>OD Maheshbhai Bhikhabhai</t>
  </si>
  <si>
    <t>Patani Salim Gafarbhai</t>
  </si>
  <si>
    <t>Pravin Thakor</t>
  </si>
  <si>
    <t>Rajesh Kumar Misra_Delivery</t>
  </si>
  <si>
    <t>Rajesh Kumar Misra_Pickup</t>
  </si>
  <si>
    <t>Shekh Seemabanu Mohammad</t>
  </si>
  <si>
    <t>Visharad Chauhan</t>
  </si>
  <si>
    <t>ZAINULSHA.M.DIWAN</t>
  </si>
  <si>
    <t>kg_delivered</t>
  </si>
  <si>
    <t>Vehicle_Cost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</si>
</sst>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3" borderId="0" xfId="0" applyFont="1" applyFill="1"/>
    <xf numFmtId="0" fontId="4" fillId="4" borderId="1" xfId="0" applyFont="1" applyFill="1" applyBorder="1"/>
    <xf numFmtId="0" fontId="5" fillId="4" borderId="1" xfId="0" applyFont="1" applyFill="1" applyBorder="1"/>
    <xf numFmtId="0" fontId="3" fillId="3" borderId="2" xfId="0" applyFont="1" applyFill="1" applyBorder="1"/>
    <xf numFmtId="0" fontId="6" fillId="0" borderId="0" xfId="0" applyFont="1"/>
    <xf numFmtId="0" fontId="0" fillId="0" borderId="1" xfId="0" applyBorder="1"/>
    <xf numFmtId="0" fontId="1" fillId="0" borderId="1" xfId="0" applyFont="1" applyBorder="1"/>
    <xf numFmtId="43" fontId="1" fillId="0" borderId="1" xfId="1" applyFont="1" applyBorder="1"/>
    <xf numFmtId="3" fontId="7" fillId="0" borderId="2" xfId="0" applyNumberFormat="1" applyFont="1" applyBorder="1"/>
    <xf numFmtId="1" fontId="1" fillId="0" borderId="0" xfId="0" applyNumberFormat="1" applyFont="1"/>
    <xf numFmtId="0" fontId="0" fillId="5" borderId="1" xfId="0" applyFill="1" applyBorder="1"/>
    <xf numFmtId="0" fontId="1" fillId="5" borderId="1" xfId="0" applyFont="1" applyFill="1" applyBorder="1"/>
    <xf numFmtId="164" fontId="1" fillId="6" borderId="1" xfId="1" applyNumberFormat="1" applyFont="1" applyFill="1" applyBorder="1"/>
    <xf numFmtId="43" fontId="1" fillId="5" borderId="1" xfId="1" applyFont="1" applyFill="1" applyBorder="1"/>
    <xf numFmtId="0" fontId="5" fillId="4" borderId="0" xfId="0" applyFont="1" applyFill="1"/>
    <xf numFmtId="3" fontId="7" fillId="0" borderId="4" xfId="0" applyNumberFormat="1" applyFont="1" applyBorder="1"/>
    <xf numFmtId="0" fontId="2" fillId="2" borderId="0" xfId="0" applyFont="1" applyFill="1"/>
    <xf numFmtId="0" fontId="0" fillId="0" borderId="0" xfId="0"/>
    <xf numFmtId="4" fontId="1" fillId="6" borderId="3" xfId="1" applyNumberFormat="1" applyFont="1" applyFill="1" applyBorder="1"/>
  </cellXfs>
  <cellStyles count="2">
    <cellStyle name="Comma" xfId="1" builtinId="3"/>
    <cellStyle name="Normal" xfId="0" builtinId="0"/>
  </cellStyles>
  <dxfs count="15">
    <dxf>
      <font>
        <b/>
        <i/>
      </font>
      <fill>
        <patternFill>
          <bgColor rgb="FF7030A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/>
      </font>
      <fill>
        <patternFill>
          <bgColor rgb="FF7030A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branch_wise_rate.xlsx" TargetMode="External"/><Relationship Id="rId1" Type="http://schemas.openxmlformats.org/officeDocument/2006/relationships/externalLinkPath" Target="branch_wise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Addressing%20Payment%20Issues%20of%20Delivery%20Partners\Cost%2520Sheet.xlsx" TargetMode="External"/><Relationship Id="rId1" Type="http://schemas.openxmlformats.org/officeDocument/2006/relationships/externalLinkPath" Target="Cost%25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Jamnager</v>
          </cell>
          <cell r="B2">
            <v>4</v>
          </cell>
        </row>
        <row r="3">
          <cell r="A3" t="str">
            <v>Ahmmedabad City</v>
          </cell>
          <cell r="B3">
            <v>3</v>
          </cell>
        </row>
        <row r="4">
          <cell r="A4" t="str">
            <v>Ahmedabad Branch</v>
          </cell>
          <cell r="B4">
            <v>5</v>
          </cell>
        </row>
        <row r="5">
          <cell r="A5" t="str">
            <v>Vapi</v>
          </cell>
          <cell r="B5">
            <v>5</v>
          </cell>
        </row>
        <row r="6">
          <cell r="A6" t="str">
            <v>Surat</v>
          </cell>
          <cell r="B6">
            <v>5</v>
          </cell>
        </row>
        <row r="7">
          <cell r="A7" t="str">
            <v>Sanand</v>
          </cell>
          <cell r="B7">
            <v>5</v>
          </cell>
        </row>
        <row r="8">
          <cell r="A8" t="str">
            <v>Vadodara</v>
          </cell>
          <cell r="B8">
            <v>5</v>
          </cell>
        </row>
        <row r="9">
          <cell r="A9" t="str">
            <v>Rajkot</v>
          </cell>
          <cell r="B9">
            <v>7</v>
          </cell>
        </row>
        <row r="10">
          <cell r="A10" t="str">
            <v>Bhavnager</v>
          </cell>
          <cell r="B10">
            <v>7</v>
          </cell>
        </row>
        <row r="11">
          <cell r="A11" t="str">
            <v>Mehsana</v>
          </cell>
          <cell r="B11">
            <v>7</v>
          </cell>
        </row>
        <row r="12">
          <cell r="A12" t="str">
            <v>Rampura Branch</v>
          </cell>
          <cell r="B12">
            <v>9</v>
          </cell>
        </row>
        <row r="13">
          <cell r="A13" t="str">
            <v>Amreli</v>
          </cell>
          <cell r="B13">
            <v>4</v>
          </cell>
        </row>
        <row r="14">
          <cell r="A14" t="str">
            <v>Junagarh</v>
          </cell>
          <cell r="B14">
            <v>6</v>
          </cell>
        </row>
        <row r="15">
          <cell r="A15" t="str">
            <v>Gandhi Nager</v>
          </cell>
          <cell r="B15">
            <v>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 Sheet"/>
      <sheetName val="Cost Pivot"/>
    </sheetNames>
    <sheetDataSet>
      <sheetData sheetId="0">
        <row r="5">
          <cell r="A5">
            <v>1332</v>
          </cell>
          <cell r="P5">
            <v>14400</v>
          </cell>
          <cell r="Q5">
            <v>2280</v>
          </cell>
          <cell r="X5">
            <v>19605.473922027155</v>
          </cell>
          <cell r="AC5">
            <v>36800</v>
          </cell>
          <cell r="AE5">
            <v>0</v>
          </cell>
        </row>
        <row r="6">
          <cell r="A6">
            <v>1332</v>
          </cell>
          <cell r="P6">
            <v>8228.5714285714294</v>
          </cell>
          <cell r="Q6">
            <v>2194.2857142857142</v>
          </cell>
          <cell r="X6">
            <v>10447.585440146566</v>
          </cell>
          <cell r="AE6">
            <v>0</v>
          </cell>
        </row>
        <row r="7">
          <cell r="A7">
            <v>1070</v>
          </cell>
          <cell r="P7">
            <v>14400</v>
          </cell>
          <cell r="Q7">
            <v>2280</v>
          </cell>
          <cell r="X7">
            <v>0</v>
          </cell>
          <cell r="AE7">
            <v>60000</v>
          </cell>
        </row>
        <row r="8">
          <cell r="A8">
            <v>1061</v>
          </cell>
          <cell r="P8">
            <v>16457.142857142859</v>
          </cell>
          <cell r="Q8">
            <v>2308.5714285714284</v>
          </cell>
          <cell r="X8">
            <v>23657.522890759326</v>
          </cell>
          <cell r="AE8">
            <v>0</v>
          </cell>
        </row>
        <row r="9">
          <cell r="A9">
            <v>1363</v>
          </cell>
          <cell r="P9">
            <v>9600</v>
          </cell>
          <cell r="Q9">
            <v>2213.3333333333335</v>
          </cell>
          <cell r="X9">
            <v>15402.993258745464</v>
          </cell>
          <cell r="AE9">
            <v>0</v>
          </cell>
        </row>
        <row r="10">
          <cell r="A10">
            <v>1296</v>
          </cell>
          <cell r="P10">
            <v>9600</v>
          </cell>
          <cell r="Q10">
            <v>2213.3333333333335</v>
          </cell>
          <cell r="X10">
            <v>10282.31730836466</v>
          </cell>
          <cell r="AE10">
            <v>0</v>
          </cell>
        </row>
        <row r="11">
          <cell r="A11">
            <v>1324</v>
          </cell>
          <cell r="P11">
            <v>8228.5714285714294</v>
          </cell>
          <cell r="Q11">
            <v>2194.2857142857142</v>
          </cell>
          <cell r="X11">
            <v>8229.9503874520324</v>
          </cell>
          <cell r="AE11">
            <v>0</v>
          </cell>
        </row>
        <row r="12">
          <cell r="A12">
            <v>1203</v>
          </cell>
          <cell r="P12">
            <v>9600</v>
          </cell>
          <cell r="Q12">
            <v>2213.3333333333335</v>
          </cell>
          <cell r="X12">
            <v>0</v>
          </cell>
          <cell r="AE12">
            <v>35000</v>
          </cell>
        </row>
        <row r="13">
          <cell r="A13">
            <v>1336</v>
          </cell>
          <cell r="P13">
            <v>8228.5714285714294</v>
          </cell>
          <cell r="Q13">
            <v>2194.2857142857142</v>
          </cell>
          <cell r="X13">
            <v>8229.9503874520324</v>
          </cell>
          <cell r="AE13">
            <v>0</v>
          </cell>
        </row>
        <row r="14">
          <cell r="A14">
            <v>1107</v>
          </cell>
          <cell r="P14">
            <v>19200</v>
          </cell>
          <cell r="Q14">
            <v>2346.666666666667</v>
          </cell>
          <cell r="X14">
            <v>28778.198841140133</v>
          </cell>
          <cell r="AE14">
            <v>0</v>
          </cell>
        </row>
        <row r="15">
          <cell r="A15">
            <v>1107</v>
          </cell>
          <cell r="P15">
            <v>14400</v>
          </cell>
          <cell r="Q15">
            <v>2280</v>
          </cell>
          <cell r="X15">
            <v>15443.958666348513</v>
          </cell>
          <cell r="AE15">
            <v>0</v>
          </cell>
        </row>
        <row r="16">
          <cell r="A16">
            <v>1107</v>
          </cell>
          <cell r="P16">
            <v>16457.142857142859</v>
          </cell>
          <cell r="Q16">
            <v>2308.5714285714284</v>
          </cell>
          <cell r="X16">
            <v>23657.522890759326</v>
          </cell>
          <cell r="AE16">
            <v>0</v>
          </cell>
        </row>
        <row r="17">
          <cell r="A17">
            <v>1318</v>
          </cell>
          <cell r="P17">
            <v>8228.5714285714294</v>
          </cell>
          <cell r="Q17">
            <v>2194.2857142857142</v>
          </cell>
          <cell r="X17">
            <v>0</v>
          </cell>
          <cell r="AE17">
            <v>0</v>
          </cell>
        </row>
        <row r="18">
          <cell r="A18">
            <v>1057</v>
          </cell>
          <cell r="P18">
            <v>16457.142857142859</v>
          </cell>
          <cell r="Q18">
            <v>2308.5714285714284</v>
          </cell>
          <cell r="X18">
            <v>23657.522890759326</v>
          </cell>
          <cell r="AE18">
            <v>0</v>
          </cell>
        </row>
        <row r="19">
          <cell r="A19">
            <v>1057</v>
          </cell>
          <cell r="P19">
            <v>14400</v>
          </cell>
          <cell r="Q19">
            <v>2280</v>
          </cell>
          <cell r="X19">
            <v>15443.958666348513</v>
          </cell>
          <cell r="AE19">
            <v>0</v>
          </cell>
        </row>
        <row r="20">
          <cell r="A20">
            <v>1275</v>
          </cell>
          <cell r="P20">
            <v>8228.5714285714294</v>
          </cell>
          <cell r="Q20">
            <v>2194.2857142857142</v>
          </cell>
          <cell r="X20">
            <v>8229.9503874520324</v>
          </cell>
          <cell r="AE20">
            <v>0</v>
          </cell>
        </row>
        <row r="21">
          <cell r="A21">
            <v>1339</v>
          </cell>
          <cell r="P21">
            <v>8228.5714285714294</v>
          </cell>
          <cell r="Q21">
            <v>2194.2857142857142</v>
          </cell>
          <cell r="X21">
            <v>8229.9503874520324</v>
          </cell>
          <cell r="AE21">
            <v>0</v>
          </cell>
        </row>
        <row r="22">
          <cell r="A22">
            <v>1334</v>
          </cell>
          <cell r="P22">
            <v>7680</v>
          </cell>
          <cell r="Q22">
            <v>2186.6666666666665</v>
          </cell>
          <cell r="X22">
            <v>0</v>
          </cell>
          <cell r="AE22">
            <v>0</v>
          </cell>
        </row>
        <row r="23">
          <cell r="A23">
            <v>1377</v>
          </cell>
          <cell r="P23">
            <v>9600</v>
          </cell>
          <cell r="Q23">
            <v>2213.3333333333335</v>
          </cell>
          <cell r="X23">
            <v>15402.993258745464</v>
          </cell>
          <cell r="AE23">
            <v>0</v>
          </cell>
        </row>
        <row r="24">
          <cell r="A24">
            <v>1209</v>
          </cell>
          <cell r="P24">
            <v>9600</v>
          </cell>
          <cell r="Q24">
            <v>2213.3333333333335</v>
          </cell>
          <cell r="X24">
            <v>0</v>
          </cell>
          <cell r="AE24">
            <v>0</v>
          </cell>
        </row>
        <row r="25">
          <cell r="A25">
            <v>1143</v>
          </cell>
          <cell r="P25">
            <v>16457.142857142859</v>
          </cell>
          <cell r="Q25">
            <v>2308.5714285714284</v>
          </cell>
          <cell r="X25">
            <v>0</v>
          </cell>
          <cell r="AE25">
            <v>0</v>
          </cell>
        </row>
        <row r="26">
          <cell r="A26">
            <v>1259</v>
          </cell>
          <cell r="P26">
            <v>16457.142857142859</v>
          </cell>
          <cell r="Q26">
            <v>2308.5714285714284</v>
          </cell>
          <cell r="X26">
            <v>23657.522890759326</v>
          </cell>
          <cell r="AE26">
            <v>0</v>
          </cell>
        </row>
        <row r="27">
          <cell r="A27">
            <v>1022</v>
          </cell>
          <cell r="P27">
            <v>14400</v>
          </cell>
          <cell r="Q27">
            <v>2280</v>
          </cell>
          <cell r="X27">
            <v>15443.958666348513</v>
          </cell>
          <cell r="AE27">
            <v>0</v>
          </cell>
        </row>
        <row r="28">
          <cell r="A28">
            <v>1022</v>
          </cell>
          <cell r="P28">
            <v>8228.5714285714294</v>
          </cell>
          <cell r="Q28">
            <v>2194.2857142857142</v>
          </cell>
          <cell r="X28">
            <v>0</v>
          </cell>
          <cell r="AE28">
            <v>0</v>
          </cell>
        </row>
        <row r="29">
          <cell r="A29">
            <v>1022</v>
          </cell>
          <cell r="P29">
            <v>8228.5714285714294</v>
          </cell>
          <cell r="Q29">
            <v>2194.2857142857142</v>
          </cell>
          <cell r="X29">
            <v>0</v>
          </cell>
          <cell r="AE29">
            <v>0</v>
          </cell>
        </row>
        <row r="30">
          <cell r="A30">
            <v>1217</v>
          </cell>
          <cell r="P30">
            <v>9600</v>
          </cell>
          <cell r="Q30">
            <v>2213.3333333333335</v>
          </cell>
          <cell r="X30">
            <v>0</v>
          </cell>
          <cell r="AE30">
            <v>0</v>
          </cell>
        </row>
        <row r="31">
          <cell r="A31">
            <v>1223</v>
          </cell>
          <cell r="P31">
            <v>14400</v>
          </cell>
          <cell r="Q31">
            <v>2280</v>
          </cell>
          <cell r="X31">
            <v>15443.958666348513</v>
          </cell>
          <cell r="AE31">
            <v>0</v>
          </cell>
        </row>
        <row r="32">
          <cell r="A32">
            <v>1223</v>
          </cell>
          <cell r="P32">
            <v>9600</v>
          </cell>
          <cell r="Q32">
            <v>2213.3333333333335</v>
          </cell>
          <cell r="X32">
            <v>10282.31730836466</v>
          </cell>
          <cell r="AE32">
            <v>0</v>
          </cell>
        </row>
        <row r="33">
          <cell r="A33">
            <v>1223</v>
          </cell>
          <cell r="P33">
            <v>7680</v>
          </cell>
          <cell r="Q33">
            <v>2186.6666666666665</v>
          </cell>
          <cell r="X33">
            <v>11306.45249844082</v>
          </cell>
          <cell r="AE33">
            <v>0</v>
          </cell>
        </row>
        <row r="34">
          <cell r="A34">
            <v>1075</v>
          </cell>
          <cell r="P34">
            <v>8228.5714285714294</v>
          </cell>
          <cell r="Q34">
            <v>2194.2857142857142</v>
          </cell>
          <cell r="X34">
            <v>8229.9503874520324</v>
          </cell>
          <cell r="AE34">
            <v>0</v>
          </cell>
        </row>
        <row r="35">
          <cell r="A35">
            <v>1074</v>
          </cell>
          <cell r="P35">
            <v>7680</v>
          </cell>
          <cell r="Q35">
            <v>2186.6666666666665</v>
          </cell>
          <cell r="X35">
            <v>0</v>
          </cell>
          <cell r="AE35">
            <v>0</v>
          </cell>
        </row>
        <row r="36">
          <cell r="A36">
            <v>1319</v>
          </cell>
          <cell r="P36">
            <v>9600</v>
          </cell>
          <cell r="Q36">
            <v>2213.3333333333335</v>
          </cell>
          <cell r="X36">
            <v>10282.31730836466</v>
          </cell>
          <cell r="AE36">
            <v>0</v>
          </cell>
        </row>
        <row r="37">
          <cell r="A37">
            <v>1298</v>
          </cell>
          <cell r="P37">
            <v>9600</v>
          </cell>
          <cell r="Q37">
            <v>2213.3333333333335</v>
          </cell>
          <cell r="X37">
            <v>0</v>
          </cell>
          <cell r="AE37">
            <v>0</v>
          </cell>
        </row>
        <row r="38">
          <cell r="A38">
            <v>1146</v>
          </cell>
          <cell r="P38">
            <v>14400</v>
          </cell>
          <cell r="Q38">
            <v>2280</v>
          </cell>
          <cell r="X38">
            <v>0</v>
          </cell>
          <cell r="AE38">
            <v>0</v>
          </cell>
        </row>
        <row r="39">
          <cell r="A39">
            <v>1146</v>
          </cell>
          <cell r="P39">
            <v>8228.5714285714294</v>
          </cell>
          <cell r="Q39">
            <v>2194.2857142857142</v>
          </cell>
          <cell r="X39">
            <v>0</v>
          </cell>
          <cell r="AE39">
            <v>0</v>
          </cell>
        </row>
        <row r="40">
          <cell r="A40">
            <v>1342</v>
          </cell>
          <cell r="P40">
            <v>9600</v>
          </cell>
          <cell r="Q40">
            <v>2213.3333333333335</v>
          </cell>
          <cell r="X40">
            <v>0</v>
          </cell>
          <cell r="AE40">
            <v>0</v>
          </cell>
        </row>
        <row r="41">
          <cell r="A41">
            <v>1317</v>
          </cell>
          <cell r="P41">
            <v>9600</v>
          </cell>
          <cell r="Q41">
            <v>2213.3333333333335</v>
          </cell>
          <cell r="X41">
            <v>0</v>
          </cell>
          <cell r="AE41">
            <v>0</v>
          </cell>
        </row>
        <row r="42">
          <cell r="A42">
            <v>1364</v>
          </cell>
          <cell r="P42">
            <v>8228.5714285714294</v>
          </cell>
          <cell r="Q42">
            <v>2194.2857142857142</v>
          </cell>
          <cell r="X42">
            <v>8229.9503874520324</v>
          </cell>
          <cell r="AE42">
            <v>0</v>
          </cell>
        </row>
        <row r="43">
          <cell r="A43">
            <v>1335</v>
          </cell>
          <cell r="P43">
            <v>9600</v>
          </cell>
          <cell r="Q43">
            <v>2213.3333333333335</v>
          </cell>
          <cell r="X43">
            <v>15402.993258745464</v>
          </cell>
          <cell r="AE43">
            <v>0</v>
          </cell>
        </row>
        <row r="44">
          <cell r="A44">
            <v>1289</v>
          </cell>
          <cell r="P44">
            <v>16457.142857142859</v>
          </cell>
          <cell r="Q44">
            <v>2308.5714285714284</v>
          </cell>
          <cell r="X44">
            <v>0</v>
          </cell>
          <cell r="AE44">
            <v>0</v>
          </cell>
        </row>
        <row r="45">
          <cell r="A45">
            <v>1327</v>
          </cell>
          <cell r="P45">
            <v>9600</v>
          </cell>
          <cell r="Q45">
            <v>2213.3333333333335</v>
          </cell>
          <cell r="X45">
            <v>0</v>
          </cell>
          <cell r="AE45">
            <v>0</v>
          </cell>
        </row>
        <row r="46">
          <cell r="A46">
            <v>1042</v>
          </cell>
          <cell r="P46">
            <v>8228.5714285714294</v>
          </cell>
          <cell r="Q46">
            <v>2194.2857142857142</v>
          </cell>
          <cell r="X46">
            <v>0</v>
          </cell>
          <cell r="AE46">
            <v>0</v>
          </cell>
        </row>
        <row r="47">
          <cell r="A47">
            <v>1042</v>
          </cell>
          <cell r="P47">
            <v>9600</v>
          </cell>
          <cell r="Q47">
            <v>2213.3333333333335</v>
          </cell>
          <cell r="X47">
            <v>0</v>
          </cell>
          <cell r="AE47">
            <v>49000</v>
          </cell>
        </row>
        <row r="48">
          <cell r="A48">
            <v>1302</v>
          </cell>
          <cell r="P48">
            <v>8228.5714285714294</v>
          </cell>
          <cell r="Q48">
            <v>2194.2857142857142</v>
          </cell>
          <cell r="X48">
            <v>8229.9503874520324</v>
          </cell>
          <cell r="AE48">
            <v>0</v>
          </cell>
        </row>
        <row r="49">
          <cell r="A49">
            <v>1229</v>
          </cell>
          <cell r="P49">
            <v>8228.5714285714294</v>
          </cell>
          <cell r="Q49">
            <v>2194.2857142857142</v>
          </cell>
          <cell r="X49">
            <v>0</v>
          </cell>
          <cell r="AE49">
            <v>0</v>
          </cell>
        </row>
        <row r="50">
          <cell r="A50">
            <v>1031</v>
          </cell>
          <cell r="P50">
            <v>16457.142857142859</v>
          </cell>
          <cell r="Q50">
            <v>2308.5714285714284</v>
          </cell>
          <cell r="X50">
            <v>0</v>
          </cell>
          <cell r="AE50">
            <v>45000</v>
          </cell>
        </row>
        <row r="51">
          <cell r="A51">
            <v>1357</v>
          </cell>
          <cell r="P51">
            <v>8228.5714285714294</v>
          </cell>
          <cell r="Q51">
            <v>2194.2857142857142</v>
          </cell>
          <cell r="X51">
            <v>0</v>
          </cell>
          <cell r="AE51">
            <v>0</v>
          </cell>
        </row>
        <row r="52">
          <cell r="A52">
            <v>1328</v>
          </cell>
          <cell r="P52">
            <v>7680</v>
          </cell>
          <cell r="Q52">
            <v>2186.6666666666665</v>
          </cell>
          <cell r="X52">
            <v>0</v>
          </cell>
          <cell r="AE52">
            <v>0</v>
          </cell>
        </row>
        <row r="53">
          <cell r="A53">
            <v>1329</v>
          </cell>
          <cell r="P53">
            <v>9600</v>
          </cell>
          <cell r="Q53">
            <v>2213.3333333333335</v>
          </cell>
          <cell r="X53">
            <v>0</v>
          </cell>
          <cell r="AE53">
            <v>52500</v>
          </cell>
        </row>
        <row r="54">
          <cell r="A54">
            <v>1344</v>
          </cell>
          <cell r="P54">
            <v>8228.5714285714294</v>
          </cell>
          <cell r="Q54">
            <v>2194.2857142857142</v>
          </cell>
          <cell r="X54">
            <v>0</v>
          </cell>
          <cell r="AE54">
            <v>0</v>
          </cell>
        </row>
        <row r="55">
          <cell r="A55">
            <v>1240</v>
          </cell>
          <cell r="P55">
            <v>9600</v>
          </cell>
          <cell r="Q55">
            <v>2213.3333333333335</v>
          </cell>
          <cell r="X55">
            <v>15402.993258745464</v>
          </cell>
          <cell r="AE55">
            <v>0</v>
          </cell>
        </row>
        <row r="56">
          <cell r="A56">
            <v>1240</v>
          </cell>
          <cell r="P56">
            <v>9600</v>
          </cell>
          <cell r="Q56">
            <v>2213.3333333333335</v>
          </cell>
          <cell r="X56">
            <v>0</v>
          </cell>
          <cell r="AE56">
            <v>0</v>
          </cell>
        </row>
        <row r="57">
          <cell r="A57">
            <v>1237</v>
          </cell>
          <cell r="P57">
            <v>16457.142857142859</v>
          </cell>
          <cell r="Q57">
            <v>2308.5714285714284</v>
          </cell>
          <cell r="X57">
            <v>23657.522890759326</v>
          </cell>
          <cell r="AE57">
            <v>0</v>
          </cell>
        </row>
        <row r="58">
          <cell r="A58">
            <v>1338</v>
          </cell>
          <cell r="P58">
            <v>9600</v>
          </cell>
          <cell r="Q58">
            <v>2213.3333333333335</v>
          </cell>
          <cell r="X58">
            <v>15402.993258745464</v>
          </cell>
          <cell r="AE58">
            <v>0</v>
          </cell>
        </row>
        <row r="59">
          <cell r="A59">
            <v>1367</v>
          </cell>
          <cell r="P59">
            <v>9600</v>
          </cell>
          <cell r="Q59">
            <v>2213.3333333333335</v>
          </cell>
          <cell r="X59">
            <v>0</v>
          </cell>
          <cell r="AE59">
            <v>0</v>
          </cell>
        </row>
        <row r="60">
          <cell r="A60">
            <v>1299</v>
          </cell>
          <cell r="P60">
            <v>8228.5714285714294</v>
          </cell>
          <cell r="Q60">
            <v>2194.2857142857142</v>
          </cell>
          <cell r="X60">
            <v>8229.9503874520324</v>
          </cell>
          <cell r="AE60">
            <v>0</v>
          </cell>
        </row>
        <row r="61">
          <cell r="A61">
            <v>1330</v>
          </cell>
          <cell r="P61">
            <v>9600</v>
          </cell>
          <cell r="Q61">
            <v>2213.3333333333335</v>
          </cell>
          <cell r="X61">
            <v>13356.771148973296</v>
          </cell>
          <cell r="AE61">
            <v>0</v>
          </cell>
        </row>
        <row r="62">
          <cell r="A62">
            <v>1330</v>
          </cell>
          <cell r="P62">
            <v>8228.5714285714294</v>
          </cell>
          <cell r="Q62">
            <v>2194.2857142857142</v>
          </cell>
          <cell r="X62">
            <v>8229.9503874520324</v>
          </cell>
          <cell r="AE62">
            <v>0</v>
          </cell>
        </row>
        <row r="63">
          <cell r="A63">
            <v>1330</v>
          </cell>
          <cell r="P63">
            <v>16457.142857142859</v>
          </cell>
          <cell r="Q63">
            <v>2308.5714285714284</v>
          </cell>
          <cell r="X63">
            <v>23657.522890759326</v>
          </cell>
          <cell r="AE63">
            <v>0</v>
          </cell>
        </row>
        <row r="64">
          <cell r="A64">
            <v>1330</v>
          </cell>
          <cell r="P64">
            <v>9600</v>
          </cell>
          <cell r="Q64">
            <v>2213.3333333333335</v>
          </cell>
          <cell r="X64">
            <v>15402.993258745464</v>
          </cell>
          <cell r="AE64">
            <v>0</v>
          </cell>
        </row>
        <row r="65">
          <cell r="A65">
            <v>1331</v>
          </cell>
          <cell r="P65">
            <v>9600</v>
          </cell>
          <cell r="Q65">
            <v>2213.3333333333335</v>
          </cell>
          <cell r="X65">
            <v>0</v>
          </cell>
          <cell r="AE65">
            <v>0</v>
          </cell>
        </row>
        <row r="66">
          <cell r="A66">
            <v>1331</v>
          </cell>
          <cell r="P66">
            <v>9600</v>
          </cell>
          <cell r="Q66">
            <v>2213.3333333333335</v>
          </cell>
          <cell r="X66">
            <v>0</v>
          </cell>
          <cell r="AE66">
            <v>0</v>
          </cell>
        </row>
        <row r="67">
          <cell r="A67">
            <v>1105</v>
          </cell>
          <cell r="P67">
            <v>19200</v>
          </cell>
          <cell r="Q67">
            <v>2346.666666666667</v>
          </cell>
          <cell r="X67">
            <v>25695.55191901089</v>
          </cell>
          <cell r="AE67">
            <v>0</v>
          </cell>
        </row>
        <row r="68">
          <cell r="A68">
            <v>1104</v>
          </cell>
          <cell r="P68">
            <v>9600</v>
          </cell>
          <cell r="Q68">
            <v>2213.3333333333335</v>
          </cell>
          <cell r="X68">
            <v>10282.31730836466</v>
          </cell>
          <cell r="AE68">
            <v>0</v>
          </cell>
        </row>
        <row r="69">
          <cell r="A69">
            <v>1171</v>
          </cell>
          <cell r="P69">
            <v>9600</v>
          </cell>
          <cell r="Q69">
            <v>2213.3333333333335</v>
          </cell>
          <cell r="X69">
            <v>10282.31730836466</v>
          </cell>
          <cell r="AE69">
            <v>0</v>
          </cell>
        </row>
        <row r="70">
          <cell r="A70">
            <v>1151</v>
          </cell>
          <cell r="P70">
            <v>14400</v>
          </cell>
          <cell r="Q70">
            <v>2280</v>
          </cell>
          <cell r="X70">
            <v>0</v>
          </cell>
          <cell r="AE70">
            <v>68000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8041-DABF-4081-B578-5974925FB649}">
  <sheetPr>
    <tabColor rgb="FF9900FF"/>
    <outlinePr summaryBelow="0" summaryRight="0"/>
  </sheetPr>
  <dimension ref="A1:N54"/>
  <sheetViews>
    <sheetView showGridLines="0" tabSelected="1" zoomScaleNormal="100" workbookViewId="0">
      <selection activeCell="J15" sqref="J15"/>
    </sheetView>
  </sheetViews>
  <sheetFormatPr defaultColWidth="12.5703125" defaultRowHeight="16.5" customHeight="1" x14ac:dyDescent="0.2"/>
  <cols>
    <col min="1" max="1" width="5.28515625" bestFit="1" customWidth="1"/>
    <col min="2" max="2" width="29.5703125" customWidth="1"/>
    <col min="3" max="3" width="16.7109375" customWidth="1"/>
    <col min="4" max="4" width="21.140625" bestFit="1" customWidth="1"/>
    <col min="5" max="5" width="14.28515625" bestFit="1" customWidth="1"/>
    <col min="6" max="6" width="17.7109375" customWidth="1"/>
    <col min="7" max="7" width="19.140625" bestFit="1" customWidth="1"/>
    <col min="8" max="8" width="14.85546875" bestFit="1" customWidth="1"/>
    <col min="13" max="13" width="16.7109375" bestFit="1" customWidth="1"/>
  </cols>
  <sheetData>
    <row r="1" spans="1:14" ht="16.5" customHeight="1" x14ac:dyDescent="0.2">
      <c r="B1" s="1"/>
      <c r="C1" s="1"/>
      <c r="D1" s="1"/>
      <c r="E1" s="1"/>
      <c r="F1" s="1"/>
      <c r="H1" s="18" t="s">
        <v>0</v>
      </c>
      <c r="I1" s="19"/>
    </row>
    <row r="2" spans="1:14" ht="16.5" customHeight="1" x14ac:dyDescent="0.2">
      <c r="B2" s="1"/>
      <c r="C2" s="1"/>
      <c r="D2" s="1"/>
      <c r="E2" s="1"/>
      <c r="F2" s="1"/>
      <c r="H2" s="2" t="s">
        <v>1</v>
      </c>
      <c r="I2" s="2" t="s">
        <v>2</v>
      </c>
    </row>
    <row r="3" spans="1:14" ht="16.5" customHeight="1" x14ac:dyDescent="0.2">
      <c r="A3" s="3" t="s">
        <v>3</v>
      </c>
      <c r="B3" s="4" t="s">
        <v>4</v>
      </c>
      <c r="C3" s="4" t="s">
        <v>5</v>
      </c>
      <c r="D3" s="4" t="s">
        <v>75</v>
      </c>
      <c r="E3" s="4" t="s">
        <v>6</v>
      </c>
      <c r="F3" s="4" t="s">
        <v>7</v>
      </c>
      <c r="G3" s="16" t="s">
        <v>76</v>
      </c>
      <c r="H3" s="5" t="s">
        <v>8</v>
      </c>
      <c r="I3" s="5" t="s">
        <v>9</v>
      </c>
      <c r="N3" s="6"/>
    </row>
    <row r="4" spans="1:14" ht="16.5" customHeight="1" x14ac:dyDescent="0.2">
      <c r="A4" s="7">
        <v>1022</v>
      </c>
      <c r="B4" s="8" t="s">
        <v>10</v>
      </c>
      <c r="C4" s="8" t="s">
        <v>11</v>
      </c>
      <c r="D4" s="9">
        <v>66343</v>
      </c>
      <c r="E4" s="8">
        <f>INDEX([1]Sheet1!B$2:B$15,MATCH(C4,[1]Sheet1!$A$2:$A$15,0))</f>
        <v>4</v>
      </c>
      <c r="F4" s="14">
        <f t="shared" ref="F4:F35" si="0">D4*E4</f>
        <v>265372</v>
      </c>
      <c r="G4" s="20">
        <f>SUMIFS('[2]Cost Sheet'!$AE$5:$AE$70,'[2]Cost Sheet'!$A$5:$A$70,A4)+SUMIFS('[2]Cost Sheet'!$P$5:$P$70,'[2]Cost Sheet'!$A$5:$A$70,A4)+SUMIFS('[2]Cost Sheet'!$Q$5:$Q$70,'[2]Cost Sheet'!$A$5:$A$70,A4)+SUMIFS('[2]Cost Sheet'!$X$5:$X$70,'[2]Cost Sheet'!$A$5:$A$70,A4)</f>
        <v>52969.6729520628</v>
      </c>
      <c r="H4" s="17">
        <f>G4+'[2]Cost Sheet'!$AC$5</f>
        <v>89769.6729520628</v>
      </c>
      <c r="I4" s="10">
        <f>F4-H4</f>
        <v>175602.3270479372</v>
      </c>
    </row>
    <row r="5" spans="1:14" ht="16.5" customHeight="1" x14ac:dyDescent="0.2">
      <c r="A5" s="7">
        <v>1057</v>
      </c>
      <c r="B5" s="8" t="s">
        <v>12</v>
      </c>
      <c r="C5" s="8" t="s">
        <v>13</v>
      </c>
      <c r="D5" s="9">
        <v>34688.666666666664</v>
      </c>
      <c r="E5" s="8">
        <f>INDEX([1]Sheet1!B$2:B$15,MATCH(C5,[1]Sheet1!$A$2:$A$15,0))</f>
        <v>3</v>
      </c>
      <c r="F5" s="14">
        <f t="shared" si="0"/>
        <v>104066</v>
      </c>
      <c r="G5" s="20">
        <f>SUMIFS('[2]Cost Sheet'!$AE$5:$AE$70,'[2]Cost Sheet'!$A$5:$A$70,A5)+SUMIFS('[2]Cost Sheet'!$P$5:$P$70,'[2]Cost Sheet'!$A$5:$A$70,A5)+SUMIFS('[2]Cost Sheet'!$Q$5:$Q$70,'[2]Cost Sheet'!$A$5:$A$70,A5)+SUMIFS('[2]Cost Sheet'!$X$5:$X$70,'[2]Cost Sheet'!$A$5:$A$70,A5)</f>
        <v>74547.195842822126</v>
      </c>
      <c r="H5" s="17">
        <f>G5+'[2]Cost Sheet'!$AC$5</f>
        <v>111347.19584282213</v>
      </c>
      <c r="I5" s="10">
        <f t="shared" ref="I5:I54" si="1">F5-H5</f>
        <v>-7281.195842822126</v>
      </c>
      <c r="K5" s="11"/>
    </row>
    <row r="6" spans="1:14" ht="16.5" customHeight="1" x14ac:dyDescent="0.2">
      <c r="A6" s="7">
        <v>1061</v>
      </c>
      <c r="B6" s="8" t="s">
        <v>14</v>
      </c>
      <c r="C6" s="8" t="s">
        <v>15</v>
      </c>
      <c r="D6" s="9">
        <v>29269</v>
      </c>
      <c r="E6" s="8">
        <f>INDEX([1]Sheet1!B$2:B$15,MATCH(C6,[1]Sheet1!$A$2:$A$15,0))</f>
        <v>5</v>
      </c>
      <c r="F6" s="14">
        <f t="shared" si="0"/>
        <v>146345</v>
      </c>
      <c r="G6" s="20">
        <f>SUMIFS('[2]Cost Sheet'!$AE$5:$AE$70,'[2]Cost Sheet'!$A$5:$A$70,A6)+SUMIFS('[2]Cost Sheet'!$P$5:$P$70,'[2]Cost Sheet'!$A$5:$A$70,A6)+SUMIFS('[2]Cost Sheet'!$Q$5:$Q$70,'[2]Cost Sheet'!$A$5:$A$70,A6)+SUMIFS('[2]Cost Sheet'!$X$5:$X$70,'[2]Cost Sheet'!$A$5:$A$70,A6)</f>
        <v>42423.237176473616</v>
      </c>
      <c r="H6" s="17">
        <f>G6+'[2]Cost Sheet'!$AC$5</f>
        <v>79223.237176473616</v>
      </c>
      <c r="I6" s="10">
        <f t="shared" si="1"/>
        <v>67121.762823526384</v>
      </c>
    </row>
    <row r="7" spans="1:14" ht="16.5" customHeight="1" x14ac:dyDescent="0.2">
      <c r="A7" s="7">
        <v>1070</v>
      </c>
      <c r="B7" s="8" t="s">
        <v>16</v>
      </c>
      <c r="C7" s="8" t="s">
        <v>17</v>
      </c>
      <c r="D7" s="9">
        <v>36413.599999999999</v>
      </c>
      <c r="E7" s="8">
        <f>INDEX([1]Sheet1!B$2:B$15,MATCH(C7,[1]Sheet1!$A$2:$A$15,0))</f>
        <v>5</v>
      </c>
      <c r="F7" s="14">
        <f t="shared" si="0"/>
        <v>182068</v>
      </c>
      <c r="G7" s="20">
        <f>SUMIFS('[2]Cost Sheet'!$AE$5:$AE$70,'[2]Cost Sheet'!$A$5:$A$70,A7)+SUMIFS('[2]Cost Sheet'!$P$5:$P$70,'[2]Cost Sheet'!$A$5:$A$70,A7)+SUMIFS('[2]Cost Sheet'!$Q$5:$Q$70,'[2]Cost Sheet'!$A$5:$A$70,A7)+SUMIFS('[2]Cost Sheet'!$X$5:$X$70,'[2]Cost Sheet'!$A$5:$A$70,A7)</f>
        <v>76680</v>
      </c>
      <c r="H7" s="17">
        <f>G7+'[2]Cost Sheet'!$AC$5</f>
        <v>113480</v>
      </c>
      <c r="I7" s="10">
        <f t="shared" si="1"/>
        <v>68588</v>
      </c>
    </row>
    <row r="8" spans="1:14" ht="16.5" customHeight="1" x14ac:dyDescent="0.2">
      <c r="A8" s="7">
        <v>1107</v>
      </c>
      <c r="B8" s="8" t="s">
        <v>18</v>
      </c>
      <c r="C8" s="8" t="s">
        <v>19</v>
      </c>
      <c r="D8" s="9">
        <v>14851.2</v>
      </c>
      <c r="E8" s="8">
        <f>INDEX([1]Sheet1!B$2:B$15,MATCH(C8,[1]Sheet1!$A$2:$A$15,0))</f>
        <v>5</v>
      </c>
      <c r="F8" s="14">
        <f t="shared" si="0"/>
        <v>74256</v>
      </c>
      <c r="G8" s="20">
        <f>SUMIFS('[2]Cost Sheet'!$AE$5:$AE$70,'[2]Cost Sheet'!$A$5:$A$70,A8)+SUMIFS('[2]Cost Sheet'!$P$5:$P$70,'[2]Cost Sheet'!$A$5:$A$70,A8)+SUMIFS('[2]Cost Sheet'!$Q$5:$Q$70,'[2]Cost Sheet'!$A$5:$A$70,A8)+SUMIFS('[2]Cost Sheet'!$X$5:$X$70,'[2]Cost Sheet'!$A$5:$A$70,A8)</f>
        <v>124872.06135062892</v>
      </c>
      <c r="H8" s="17">
        <f>G8+'[2]Cost Sheet'!$AC$5</f>
        <v>161672.06135062891</v>
      </c>
      <c r="I8" s="10">
        <f t="shared" si="1"/>
        <v>-87416.061350628908</v>
      </c>
      <c r="K8" s="11"/>
    </row>
    <row r="9" spans="1:14" ht="16.5" customHeight="1" x14ac:dyDescent="0.2">
      <c r="A9" s="7">
        <v>1104</v>
      </c>
      <c r="B9" s="8" t="s">
        <v>20</v>
      </c>
      <c r="C9" s="8" t="s">
        <v>21</v>
      </c>
      <c r="D9" s="9">
        <v>5479.6</v>
      </c>
      <c r="E9" s="8">
        <f>INDEX([1]Sheet1!B$2:B$15,MATCH(C9,[1]Sheet1!$A$2:$A$15,0))</f>
        <v>5</v>
      </c>
      <c r="F9" s="14">
        <f t="shared" si="0"/>
        <v>27398</v>
      </c>
      <c r="G9" s="20">
        <f>SUMIFS('[2]Cost Sheet'!$AE$5:$AE$70,'[2]Cost Sheet'!$A$5:$A$70,A9)+SUMIFS('[2]Cost Sheet'!$P$5:$P$70,'[2]Cost Sheet'!$A$5:$A$70,A9)+SUMIFS('[2]Cost Sheet'!$Q$5:$Q$70,'[2]Cost Sheet'!$A$5:$A$70,A9)+SUMIFS('[2]Cost Sheet'!$X$5:$X$70,'[2]Cost Sheet'!$A$5:$A$70,A9)</f>
        <v>22095.650641697994</v>
      </c>
      <c r="H9" s="17">
        <f>G9+'[2]Cost Sheet'!$AC$5</f>
        <v>58895.650641697997</v>
      </c>
      <c r="I9" s="10">
        <f t="shared" si="1"/>
        <v>-31497.650641697997</v>
      </c>
    </row>
    <row r="10" spans="1:14" ht="16.5" customHeight="1" x14ac:dyDescent="0.2">
      <c r="A10" s="7">
        <v>1105</v>
      </c>
      <c r="B10" s="8" t="s">
        <v>22</v>
      </c>
      <c r="C10" s="8" t="s">
        <v>17</v>
      </c>
      <c r="D10" s="9">
        <v>12176.6</v>
      </c>
      <c r="E10" s="8">
        <f>INDEX([1]Sheet1!B$2:B$15,MATCH(C10,[1]Sheet1!$A$2:$A$15,0))</f>
        <v>5</v>
      </c>
      <c r="F10" s="14">
        <f t="shared" si="0"/>
        <v>60883</v>
      </c>
      <c r="G10" s="20">
        <f>SUMIFS('[2]Cost Sheet'!$AE$5:$AE$70,'[2]Cost Sheet'!$A$5:$A$70,A10)+SUMIFS('[2]Cost Sheet'!$P$5:$P$70,'[2]Cost Sheet'!$A$5:$A$70,A10)+SUMIFS('[2]Cost Sheet'!$Q$5:$Q$70,'[2]Cost Sheet'!$A$5:$A$70,A10)+SUMIFS('[2]Cost Sheet'!$X$5:$X$70,'[2]Cost Sheet'!$A$5:$A$70,A10)</f>
        <v>47242.218585677561</v>
      </c>
      <c r="H10" s="17">
        <f>G10+'[2]Cost Sheet'!$AC$5</f>
        <v>84042.218585677561</v>
      </c>
      <c r="I10" s="10">
        <f t="shared" si="1"/>
        <v>-23159.218585677561</v>
      </c>
    </row>
    <row r="11" spans="1:14" ht="16.5" customHeight="1" x14ac:dyDescent="0.2">
      <c r="A11" s="7">
        <v>1143</v>
      </c>
      <c r="B11" s="8" t="s">
        <v>24</v>
      </c>
      <c r="C11" s="8" t="s">
        <v>15</v>
      </c>
      <c r="D11" s="9">
        <v>30367.4</v>
      </c>
      <c r="E11" s="8">
        <f>INDEX([1]Sheet1!B$2:B$15,MATCH(C11,[1]Sheet1!$A$2:$A$15,0))</f>
        <v>5</v>
      </c>
      <c r="F11" s="14">
        <f t="shared" si="0"/>
        <v>151837</v>
      </c>
      <c r="G11" s="20">
        <f>SUMIFS('[2]Cost Sheet'!$AE$5:$AE$70,'[2]Cost Sheet'!$A$5:$A$70,A11)+SUMIFS('[2]Cost Sheet'!$P$5:$P$70,'[2]Cost Sheet'!$A$5:$A$70,A11)+SUMIFS('[2]Cost Sheet'!$Q$5:$Q$70,'[2]Cost Sheet'!$A$5:$A$70,A11)+SUMIFS('[2]Cost Sheet'!$X$5:$X$70,'[2]Cost Sheet'!$A$5:$A$70,A11)</f>
        <v>18765.714285714286</v>
      </c>
      <c r="H11" s="17">
        <f>G11+'[2]Cost Sheet'!$AC$5</f>
        <v>55565.71428571429</v>
      </c>
      <c r="I11" s="10">
        <f t="shared" si="1"/>
        <v>96271.28571428571</v>
      </c>
    </row>
    <row r="12" spans="1:14" ht="16.5" customHeight="1" x14ac:dyDescent="0.2">
      <c r="A12" s="7">
        <v>1146</v>
      </c>
      <c r="B12" s="8" t="s">
        <v>26</v>
      </c>
      <c r="C12" s="8" t="s">
        <v>19</v>
      </c>
      <c r="D12" s="9">
        <v>15057.4</v>
      </c>
      <c r="E12" s="8">
        <f>INDEX([1]Sheet1!B$2:B$15,MATCH(C12,[1]Sheet1!$A$2:$A$15,0))</f>
        <v>5</v>
      </c>
      <c r="F12" s="14">
        <f t="shared" si="0"/>
        <v>75287</v>
      </c>
      <c r="G12" s="20">
        <f>SUMIFS('[2]Cost Sheet'!$AE$5:$AE$70,'[2]Cost Sheet'!$A$5:$A$70,A12)+SUMIFS('[2]Cost Sheet'!$P$5:$P$70,'[2]Cost Sheet'!$A$5:$A$70,A12)+SUMIFS('[2]Cost Sheet'!$Q$5:$Q$70,'[2]Cost Sheet'!$A$5:$A$70,A12)+SUMIFS('[2]Cost Sheet'!$X$5:$X$70,'[2]Cost Sheet'!$A$5:$A$70,A12)</f>
        <v>27102.857142857141</v>
      </c>
      <c r="H12" s="17">
        <f>G12+'[2]Cost Sheet'!$AC$5</f>
        <v>63902.857142857145</v>
      </c>
      <c r="I12" s="10">
        <f t="shared" si="1"/>
        <v>11384.142857142855</v>
      </c>
    </row>
    <row r="13" spans="1:14" ht="16.5" customHeight="1" x14ac:dyDescent="0.2">
      <c r="A13" s="12">
        <v>1203</v>
      </c>
      <c r="B13" s="13" t="s">
        <v>28</v>
      </c>
      <c r="C13" s="13" t="s">
        <v>23</v>
      </c>
      <c r="D13" s="15">
        <v>7678</v>
      </c>
      <c r="E13" s="8">
        <f>INDEX([1]Sheet1!B$2:B$15,MATCH(C13,[1]Sheet1!$A$2:$A$15,0))</f>
        <v>5</v>
      </c>
      <c r="F13" s="14">
        <f t="shared" si="0"/>
        <v>38390</v>
      </c>
      <c r="G13" s="20">
        <f>SUMIFS('[2]Cost Sheet'!$AE$5:$AE$70,'[2]Cost Sheet'!$A$5:$A$70,A13)+SUMIFS('[2]Cost Sheet'!$P$5:$P$70,'[2]Cost Sheet'!$A$5:$A$70,A13)+SUMIFS('[2]Cost Sheet'!$Q$5:$Q$70,'[2]Cost Sheet'!$A$5:$A$70,A13)+SUMIFS('[2]Cost Sheet'!$X$5:$X$70,'[2]Cost Sheet'!$A$5:$A$70,A13)</f>
        <v>46813.333333333336</v>
      </c>
      <c r="H13" s="17">
        <f>G13+'[2]Cost Sheet'!$AC$5</f>
        <v>83613.333333333343</v>
      </c>
      <c r="I13" s="10">
        <f t="shared" si="1"/>
        <v>-45223.333333333343</v>
      </c>
    </row>
    <row r="14" spans="1:14" ht="16.5" customHeight="1" x14ac:dyDescent="0.2">
      <c r="A14" s="7">
        <v>1229</v>
      </c>
      <c r="B14" s="8" t="s">
        <v>30</v>
      </c>
      <c r="C14" s="8" t="s">
        <v>19</v>
      </c>
      <c r="D14" s="9">
        <v>50309.2</v>
      </c>
      <c r="E14" s="8">
        <f>INDEX([1]Sheet1!B$2:B$15,MATCH(C14,[1]Sheet1!$A$2:$A$15,0))</f>
        <v>5</v>
      </c>
      <c r="F14" s="14">
        <f t="shared" si="0"/>
        <v>251546</v>
      </c>
      <c r="G14" s="20">
        <f>SUMIFS('[2]Cost Sheet'!$AE$5:$AE$70,'[2]Cost Sheet'!$A$5:$A$70,A14)+SUMIFS('[2]Cost Sheet'!$P$5:$P$70,'[2]Cost Sheet'!$A$5:$A$70,A14)+SUMIFS('[2]Cost Sheet'!$Q$5:$Q$70,'[2]Cost Sheet'!$A$5:$A$70,A14)+SUMIFS('[2]Cost Sheet'!$X$5:$X$70,'[2]Cost Sheet'!$A$5:$A$70,A14)</f>
        <v>10422.857142857143</v>
      </c>
      <c r="H14" s="17">
        <f>G14+'[2]Cost Sheet'!$AC$5</f>
        <v>47222.857142857145</v>
      </c>
      <c r="I14" s="10">
        <f t="shared" si="1"/>
        <v>204323.14285714284</v>
      </c>
    </row>
    <row r="15" spans="1:14" ht="16.5" customHeight="1" x14ac:dyDescent="0.2">
      <c r="A15" s="7">
        <v>1217</v>
      </c>
      <c r="B15" s="8" t="s">
        <v>32</v>
      </c>
      <c r="C15" s="8" t="s">
        <v>25</v>
      </c>
      <c r="D15" s="9">
        <v>11221.857142857143</v>
      </c>
      <c r="E15" s="8">
        <f>INDEX([1]Sheet1!B$2:B$15,MATCH(C15,[1]Sheet1!$A$2:$A$15,0))</f>
        <v>7</v>
      </c>
      <c r="F15" s="14">
        <f t="shared" si="0"/>
        <v>78553</v>
      </c>
      <c r="G15" s="20">
        <f>SUMIFS('[2]Cost Sheet'!$AE$5:$AE$70,'[2]Cost Sheet'!$A$5:$A$70,A15)+SUMIFS('[2]Cost Sheet'!$P$5:$P$70,'[2]Cost Sheet'!$A$5:$A$70,A15)+SUMIFS('[2]Cost Sheet'!$Q$5:$Q$70,'[2]Cost Sheet'!$A$5:$A$70,A15)+SUMIFS('[2]Cost Sheet'!$X$5:$X$70,'[2]Cost Sheet'!$A$5:$A$70,A15)</f>
        <v>11813.333333333334</v>
      </c>
      <c r="H15" s="17">
        <f>G15+'[2]Cost Sheet'!$AC$5</f>
        <v>48613.333333333336</v>
      </c>
      <c r="I15" s="10">
        <f t="shared" si="1"/>
        <v>29939.666666666664</v>
      </c>
    </row>
    <row r="16" spans="1:14" ht="16.5" customHeight="1" x14ac:dyDescent="0.2">
      <c r="A16" s="7">
        <v>1223</v>
      </c>
      <c r="B16" s="8" t="s">
        <v>34</v>
      </c>
      <c r="C16" s="8" t="s">
        <v>23</v>
      </c>
      <c r="D16" s="9">
        <v>37402.800000000003</v>
      </c>
      <c r="E16" s="8">
        <f>INDEX([1]Sheet1!B$2:B$15,MATCH(C16,[1]Sheet1!$A$2:$A$15,0))</f>
        <v>5</v>
      </c>
      <c r="F16" s="14">
        <f t="shared" si="0"/>
        <v>187014</v>
      </c>
      <c r="G16" s="20">
        <f>SUMIFS('[2]Cost Sheet'!$AE$5:$AE$70,'[2]Cost Sheet'!$A$5:$A$70,A16)+SUMIFS('[2]Cost Sheet'!$P$5:$P$70,'[2]Cost Sheet'!$A$5:$A$70,A16)+SUMIFS('[2]Cost Sheet'!$Q$5:$Q$70,'[2]Cost Sheet'!$A$5:$A$70,A16)+SUMIFS('[2]Cost Sheet'!$X$5:$X$70,'[2]Cost Sheet'!$A$5:$A$70,A16)</f>
        <v>75392.728473153984</v>
      </c>
      <c r="H16" s="17">
        <f>G16+'[2]Cost Sheet'!$AC$5</f>
        <v>112192.72847315398</v>
      </c>
      <c r="I16" s="10">
        <f t="shared" si="1"/>
        <v>74821.271526846016</v>
      </c>
    </row>
    <row r="17" spans="1:9" ht="16.5" customHeight="1" x14ac:dyDescent="0.2">
      <c r="A17" s="7">
        <v>1209</v>
      </c>
      <c r="B17" s="8" t="s">
        <v>36</v>
      </c>
      <c r="C17" s="8" t="s">
        <v>27</v>
      </c>
      <c r="D17" s="9">
        <v>2739.4285714285716</v>
      </c>
      <c r="E17" s="8">
        <f>INDEX([1]Sheet1!B$2:B$15,MATCH(C17,[1]Sheet1!$A$2:$A$15,0))</f>
        <v>7</v>
      </c>
      <c r="F17" s="14">
        <f t="shared" si="0"/>
        <v>19176</v>
      </c>
      <c r="G17" s="20">
        <f>SUMIFS('[2]Cost Sheet'!$AE$5:$AE$70,'[2]Cost Sheet'!$A$5:$A$70,A17)+SUMIFS('[2]Cost Sheet'!$P$5:$P$70,'[2]Cost Sheet'!$A$5:$A$70,A17)+SUMIFS('[2]Cost Sheet'!$Q$5:$Q$70,'[2]Cost Sheet'!$A$5:$A$70,A17)+SUMIFS('[2]Cost Sheet'!$X$5:$X$70,'[2]Cost Sheet'!$A$5:$A$70,A17)</f>
        <v>11813.333333333334</v>
      </c>
      <c r="H17" s="17">
        <f>G17+'[2]Cost Sheet'!$AC$5</f>
        <v>48613.333333333336</v>
      </c>
      <c r="I17" s="10">
        <f t="shared" si="1"/>
        <v>-29437.333333333336</v>
      </c>
    </row>
    <row r="18" spans="1:9" ht="16.5" customHeight="1" x14ac:dyDescent="0.2">
      <c r="A18" s="7">
        <v>1237</v>
      </c>
      <c r="B18" s="8" t="s">
        <v>38</v>
      </c>
      <c r="C18" s="8" t="s">
        <v>15</v>
      </c>
      <c r="D18" s="9">
        <v>12357.2</v>
      </c>
      <c r="E18" s="8">
        <f>INDEX([1]Sheet1!B$2:B$15,MATCH(C18,[1]Sheet1!$A$2:$A$15,0))</f>
        <v>5</v>
      </c>
      <c r="F18" s="14">
        <f t="shared" si="0"/>
        <v>61786</v>
      </c>
      <c r="G18" s="20">
        <f>SUMIFS('[2]Cost Sheet'!$AE$5:$AE$70,'[2]Cost Sheet'!$A$5:$A$70,A18)+SUMIFS('[2]Cost Sheet'!$P$5:$P$70,'[2]Cost Sheet'!$A$5:$A$70,A18)+SUMIFS('[2]Cost Sheet'!$Q$5:$Q$70,'[2]Cost Sheet'!$A$5:$A$70,A18)+SUMIFS('[2]Cost Sheet'!$X$5:$X$70,'[2]Cost Sheet'!$A$5:$A$70,A18)</f>
        <v>42423.237176473616</v>
      </c>
      <c r="H18" s="17">
        <f>G18+'[2]Cost Sheet'!$AC$5</f>
        <v>79223.237176473616</v>
      </c>
      <c r="I18" s="10">
        <f t="shared" si="1"/>
        <v>-17437.237176473616</v>
      </c>
    </row>
    <row r="19" spans="1:9" ht="16.5" customHeight="1" x14ac:dyDescent="0.2">
      <c r="A19" s="7">
        <v>1240</v>
      </c>
      <c r="B19" s="8" t="s">
        <v>39</v>
      </c>
      <c r="C19" s="8" t="s">
        <v>29</v>
      </c>
      <c r="D19" s="9">
        <v>1583.1428571428571</v>
      </c>
      <c r="E19" s="8">
        <f>INDEX([1]Sheet1!B$2:B$15,MATCH(C19,[1]Sheet1!$A$2:$A$15,0))</f>
        <v>7</v>
      </c>
      <c r="F19" s="14">
        <f t="shared" si="0"/>
        <v>11082</v>
      </c>
      <c r="G19" s="20">
        <f>SUMIFS('[2]Cost Sheet'!$AE$5:$AE$70,'[2]Cost Sheet'!$A$5:$A$70,A19)+SUMIFS('[2]Cost Sheet'!$P$5:$P$70,'[2]Cost Sheet'!$A$5:$A$70,A19)+SUMIFS('[2]Cost Sheet'!$Q$5:$Q$70,'[2]Cost Sheet'!$A$5:$A$70,A19)+SUMIFS('[2]Cost Sheet'!$X$5:$X$70,'[2]Cost Sheet'!$A$5:$A$70,A19)</f>
        <v>39029.659925412132</v>
      </c>
      <c r="H19" s="17">
        <f>G19+'[2]Cost Sheet'!$AC$5</f>
        <v>75829.659925412125</v>
      </c>
      <c r="I19" s="10">
        <f t="shared" si="1"/>
        <v>-64747.659925412125</v>
      </c>
    </row>
    <row r="20" spans="1:9" ht="16.5" customHeight="1" x14ac:dyDescent="0.2">
      <c r="A20" s="7">
        <v>1259</v>
      </c>
      <c r="B20" s="8" t="s">
        <v>40</v>
      </c>
      <c r="C20" s="8" t="s">
        <v>15</v>
      </c>
      <c r="D20" s="9">
        <v>8948.2000000000007</v>
      </c>
      <c r="E20" s="8">
        <f>INDEX([1]Sheet1!B$2:B$15,MATCH(C20,[1]Sheet1!$A$2:$A$15,0))</f>
        <v>5</v>
      </c>
      <c r="F20" s="14">
        <f t="shared" si="0"/>
        <v>44741</v>
      </c>
      <c r="G20" s="20">
        <f>SUMIFS('[2]Cost Sheet'!$AE$5:$AE$70,'[2]Cost Sheet'!$A$5:$A$70,A20)+SUMIFS('[2]Cost Sheet'!$P$5:$P$70,'[2]Cost Sheet'!$A$5:$A$70,A20)+SUMIFS('[2]Cost Sheet'!$Q$5:$Q$70,'[2]Cost Sheet'!$A$5:$A$70,A20)+SUMIFS('[2]Cost Sheet'!$X$5:$X$70,'[2]Cost Sheet'!$A$5:$A$70,A20)</f>
        <v>42423.237176473616</v>
      </c>
      <c r="H20" s="17">
        <f>G20+'[2]Cost Sheet'!$AC$5</f>
        <v>79223.237176473616</v>
      </c>
      <c r="I20" s="10">
        <f t="shared" si="1"/>
        <v>-34482.237176473616</v>
      </c>
    </row>
    <row r="21" spans="1:9" ht="16.5" customHeight="1" x14ac:dyDescent="0.2">
      <c r="A21" s="7">
        <v>1275</v>
      </c>
      <c r="B21" s="8" t="s">
        <v>41</v>
      </c>
      <c r="C21" s="8" t="s">
        <v>21</v>
      </c>
      <c r="D21" s="9">
        <v>162.4</v>
      </c>
      <c r="E21" s="8">
        <f>INDEX([1]Sheet1!B$2:B$15,MATCH(C21,[1]Sheet1!$A$2:$A$15,0))</f>
        <v>5</v>
      </c>
      <c r="F21" s="14">
        <f t="shared" si="0"/>
        <v>812</v>
      </c>
      <c r="G21" s="20">
        <f>SUMIFS('[2]Cost Sheet'!$AE$5:$AE$70,'[2]Cost Sheet'!$A$5:$A$70,A21)+SUMIFS('[2]Cost Sheet'!$P$5:$P$70,'[2]Cost Sheet'!$A$5:$A$70,A21)+SUMIFS('[2]Cost Sheet'!$Q$5:$Q$70,'[2]Cost Sheet'!$A$5:$A$70,A21)+SUMIFS('[2]Cost Sheet'!$X$5:$X$70,'[2]Cost Sheet'!$A$5:$A$70,A21)</f>
        <v>18652.807530309175</v>
      </c>
      <c r="H21" s="17">
        <f>G21+'[2]Cost Sheet'!$AC$5</f>
        <v>55452.807530309175</v>
      </c>
      <c r="I21" s="10">
        <f t="shared" si="1"/>
        <v>-54640.807530309175</v>
      </c>
    </row>
    <row r="22" spans="1:9" ht="16.5" customHeight="1" x14ac:dyDescent="0.2">
      <c r="A22" s="7">
        <v>1289</v>
      </c>
      <c r="B22" s="8" t="s">
        <v>42</v>
      </c>
      <c r="C22" s="8" t="s">
        <v>15</v>
      </c>
      <c r="D22" s="9">
        <v>25992</v>
      </c>
      <c r="E22" s="8">
        <f>INDEX([1]Sheet1!B$2:B$15,MATCH(C22,[1]Sheet1!$A$2:$A$15,0))</f>
        <v>5</v>
      </c>
      <c r="F22" s="14">
        <f t="shared" si="0"/>
        <v>129960</v>
      </c>
      <c r="G22" s="20">
        <f>SUMIFS('[2]Cost Sheet'!$AE$5:$AE$70,'[2]Cost Sheet'!$A$5:$A$70,A22)+SUMIFS('[2]Cost Sheet'!$P$5:$P$70,'[2]Cost Sheet'!$A$5:$A$70,A22)+SUMIFS('[2]Cost Sheet'!$Q$5:$Q$70,'[2]Cost Sheet'!$A$5:$A$70,A22)+SUMIFS('[2]Cost Sheet'!$X$5:$X$70,'[2]Cost Sheet'!$A$5:$A$70,A22)</f>
        <v>18765.714285714286</v>
      </c>
      <c r="H22" s="17">
        <f>G22+'[2]Cost Sheet'!$AC$5</f>
        <v>55565.71428571429</v>
      </c>
      <c r="I22" s="10">
        <f t="shared" si="1"/>
        <v>74394.28571428571</v>
      </c>
    </row>
    <row r="23" spans="1:9" ht="16.5" customHeight="1" x14ac:dyDescent="0.2">
      <c r="A23" s="7">
        <v>1299</v>
      </c>
      <c r="B23" s="8" t="s">
        <v>43</v>
      </c>
      <c r="C23" s="8" t="s">
        <v>19</v>
      </c>
      <c r="D23" s="9">
        <v>9403.6</v>
      </c>
      <c r="E23" s="8">
        <f>INDEX([1]Sheet1!B$2:B$15,MATCH(C23,[1]Sheet1!$A$2:$A$15,0))</f>
        <v>5</v>
      </c>
      <c r="F23" s="14">
        <f t="shared" si="0"/>
        <v>47018</v>
      </c>
      <c r="G23" s="20">
        <f>SUMIFS('[2]Cost Sheet'!$AE$5:$AE$70,'[2]Cost Sheet'!$A$5:$A$70,A23)+SUMIFS('[2]Cost Sheet'!$P$5:$P$70,'[2]Cost Sheet'!$A$5:$A$70,A23)+SUMIFS('[2]Cost Sheet'!$Q$5:$Q$70,'[2]Cost Sheet'!$A$5:$A$70,A23)+SUMIFS('[2]Cost Sheet'!$X$5:$X$70,'[2]Cost Sheet'!$A$5:$A$70,A23)</f>
        <v>18652.807530309175</v>
      </c>
      <c r="H23" s="17">
        <f>G23+'[2]Cost Sheet'!$AC$5</f>
        <v>55452.807530309175</v>
      </c>
      <c r="I23" s="10">
        <f t="shared" si="1"/>
        <v>-8434.8075303091755</v>
      </c>
    </row>
    <row r="24" spans="1:9" ht="16.5" customHeight="1" x14ac:dyDescent="0.2">
      <c r="A24" s="7">
        <v>1302</v>
      </c>
      <c r="B24" s="8" t="s">
        <v>44</v>
      </c>
      <c r="C24" s="8" t="s">
        <v>31</v>
      </c>
      <c r="D24" s="9">
        <v>7681.4444444444443</v>
      </c>
      <c r="E24" s="8">
        <f>INDEX([1]Sheet1!B$2:B$15,MATCH(C24,[1]Sheet1!$A$2:$A$15,0))</f>
        <v>9</v>
      </c>
      <c r="F24" s="14">
        <f t="shared" si="0"/>
        <v>69133</v>
      </c>
      <c r="G24" s="20">
        <f>SUMIFS('[2]Cost Sheet'!$AE$5:$AE$70,'[2]Cost Sheet'!$A$5:$A$70,A24)+SUMIFS('[2]Cost Sheet'!$P$5:$P$70,'[2]Cost Sheet'!$A$5:$A$70,A24)+SUMIFS('[2]Cost Sheet'!$Q$5:$Q$70,'[2]Cost Sheet'!$A$5:$A$70,A24)+SUMIFS('[2]Cost Sheet'!$X$5:$X$70,'[2]Cost Sheet'!$A$5:$A$70,A24)</f>
        <v>18652.807530309175</v>
      </c>
      <c r="H24" s="17">
        <f>G24+'[2]Cost Sheet'!$AC$5</f>
        <v>55452.807530309175</v>
      </c>
      <c r="I24" s="10">
        <f t="shared" si="1"/>
        <v>13680.192469690825</v>
      </c>
    </row>
    <row r="25" spans="1:9" ht="16.5" customHeight="1" x14ac:dyDescent="0.2">
      <c r="A25" s="7">
        <v>1296</v>
      </c>
      <c r="B25" s="8" t="s">
        <v>45</v>
      </c>
      <c r="C25" s="8" t="s">
        <v>31</v>
      </c>
      <c r="D25" s="9">
        <v>2553.3333333333335</v>
      </c>
      <c r="E25" s="8">
        <f>INDEX([1]Sheet1!B$2:B$15,MATCH(C25,[1]Sheet1!$A$2:$A$15,0))</f>
        <v>9</v>
      </c>
      <c r="F25" s="14">
        <f t="shared" si="0"/>
        <v>22980</v>
      </c>
      <c r="G25" s="20">
        <f>SUMIFS('[2]Cost Sheet'!$AE$5:$AE$70,'[2]Cost Sheet'!$A$5:$A$70,A25)+SUMIFS('[2]Cost Sheet'!$P$5:$P$70,'[2]Cost Sheet'!$A$5:$A$70,A25)+SUMIFS('[2]Cost Sheet'!$Q$5:$Q$70,'[2]Cost Sheet'!$A$5:$A$70,A25)+SUMIFS('[2]Cost Sheet'!$X$5:$X$70,'[2]Cost Sheet'!$A$5:$A$70,A25)</f>
        <v>22095.650641697994</v>
      </c>
      <c r="H25" s="17">
        <f>G25+'[2]Cost Sheet'!$AC$5</f>
        <v>58895.650641697997</v>
      </c>
      <c r="I25" s="10">
        <f t="shared" si="1"/>
        <v>-35915.650641697997</v>
      </c>
    </row>
    <row r="26" spans="1:9" ht="16.5" customHeight="1" x14ac:dyDescent="0.2">
      <c r="A26" s="7">
        <v>1298</v>
      </c>
      <c r="B26" s="8" t="s">
        <v>46</v>
      </c>
      <c r="C26" s="8" t="s">
        <v>33</v>
      </c>
      <c r="D26" s="9">
        <v>15837.5</v>
      </c>
      <c r="E26" s="8">
        <f>INDEX([1]Sheet1!B$2:B$15,MATCH(C26,[1]Sheet1!$A$2:$A$15,0))</f>
        <v>4</v>
      </c>
      <c r="F26" s="14">
        <f t="shared" si="0"/>
        <v>63350</v>
      </c>
      <c r="G26" s="20">
        <f>SUMIFS('[2]Cost Sheet'!$AE$5:$AE$70,'[2]Cost Sheet'!$A$5:$A$70,A26)+SUMIFS('[2]Cost Sheet'!$P$5:$P$70,'[2]Cost Sheet'!$A$5:$A$70,A26)+SUMIFS('[2]Cost Sheet'!$Q$5:$Q$70,'[2]Cost Sheet'!$A$5:$A$70,A26)+SUMIFS('[2]Cost Sheet'!$X$5:$X$70,'[2]Cost Sheet'!$A$5:$A$70,A26)</f>
        <v>11813.333333333334</v>
      </c>
      <c r="H26" s="17">
        <f>G26+'[2]Cost Sheet'!$AC$5</f>
        <v>48613.333333333336</v>
      </c>
      <c r="I26" s="10">
        <f t="shared" si="1"/>
        <v>14736.666666666664</v>
      </c>
    </row>
    <row r="27" spans="1:9" ht="16.5" customHeight="1" x14ac:dyDescent="0.2">
      <c r="A27" s="7">
        <v>1324</v>
      </c>
      <c r="B27" s="8" t="s">
        <v>47</v>
      </c>
      <c r="C27" s="8" t="s">
        <v>31</v>
      </c>
      <c r="D27" s="9">
        <v>4069</v>
      </c>
      <c r="E27" s="8">
        <f>INDEX([1]Sheet1!B$2:B$15,MATCH(C27,[1]Sheet1!$A$2:$A$15,0))</f>
        <v>9</v>
      </c>
      <c r="F27" s="14">
        <f t="shared" si="0"/>
        <v>36621</v>
      </c>
      <c r="G27" s="20">
        <f>SUMIFS('[2]Cost Sheet'!$AE$5:$AE$70,'[2]Cost Sheet'!$A$5:$A$70,A27)+SUMIFS('[2]Cost Sheet'!$P$5:$P$70,'[2]Cost Sheet'!$A$5:$A$70,A27)+SUMIFS('[2]Cost Sheet'!$Q$5:$Q$70,'[2]Cost Sheet'!$A$5:$A$70,A27)+SUMIFS('[2]Cost Sheet'!$X$5:$X$70,'[2]Cost Sheet'!$A$5:$A$70,A27)</f>
        <v>18652.807530309175</v>
      </c>
      <c r="H27" s="17">
        <f>G27+'[2]Cost Sheet'!$AC$5</f>
        <v>55452.807530309175</v>
      </c>
      <c r="I27" s="10">
        <f>F27-H27</f>
        <v>-18831.807530309175</v>
      </c>
    </row>
    <row r="28" spans="1:9" ht="16.5" customHeight="1" x14ac:dyDescent="0.2">
      <c r="A28" s="7">
        <v>1331</v>
      </c>
      <c r="B28" s="8" t="s">
        <v>48</v>
      </c>
      <c r="C28" s="8" t="s">
        <v>13</v>
      </c>
      <c r="D28" s="9">
        <v>20175</v>
      </c>
      <c r="E28" s="8">
        <f>INDEX([1]Sheet1!B$2:B$15,MATCH(C28,[1]Sheet1!$A$2:$A$15,0))</f>
        <v>3</v>
      </c>
      <c r="F28" s="14">
        <f t="shared" si="0"/>
        <v>60525</v>
      </c>
      <c r="G28" s="20">
        <f>SUMIFS('[2]Cost Sheet'!$AE$5:$AE$70,'[2]Cost Sheet'!$A$5:$A$70,A28)+SUMIFS('[2]Cost Sheet'!$P$5:$P$70,'[2]Cost Sheet'!$A$5:$A$70,A28)+SUMIFS('[2]Cost Sheet'!$Q$5:$Q$70,'[2]Cost Sheet'!$A$5:$A$70,A28)+SUMIFS('[2]Cost Sheet'!$X$5:$X$70,'[2]Cost Sheet'!$A$5:$A$70,A28)</f>
        <v>23626.666666666668</v>
      </c>
      <c r="H28" s="17">
        <f>G28+'[2]Cost Sheet'!$AC$5</f>
        <v>60426.666666666672</v>
      </c>
      <c r="I28" s="10">
        <f t="shared" si="1"/>
        <v>98.333333333328483</v>
      </c>
    </row>
    <row r="29" spans="1:9" ht="16.5" customHeight="1" x14ac:dyDescent="0.2">
      <c r="A29" s="7">
        <v>1330</v>
      </c>
      <c r="B29" s="8" t="s">
        <v>49</v>
      </c>
      <c r="C29" s="8" t="s">
        <v>31</v>
      </c>
      <c r="D29" s="9">
        <v>11325</v>
      </c>
      <c r="E29" s="8">
        <f>INDEX([1]Sheet1!B$2:B$15,MATCH(C29,[1]Sheet1!$A$2:$A$15,0))</f>
        <v>9</v>
      </c>
      <c r="F29" s="14">
        <f t="shared" si="0"/>
        <v>101925</v>
      </c>
      <c r="G29" s="20">
        <f>SUMIFS('[2]Cost Sheet'!$AE$5:$AE$70,'[2]Cost Sheet'!$A$5:$A$70,A29)+SUMIFS('[2]Cost Sheet'!$P$5:$P$70,'[2]Cost Sheet'!$A$5:$A$70,A29)+SUMIFS('[2]Cost Sheet'!$Q$5:$Q$70,'[2]Cost Sheet'!$A$5:$A$70,A29)+SUMIFS('[2]Cost Sheet'!$X$5:$X$70,'[2]Cost Sheet'!$A$5:$A$70,A29)</f>
        <v>113462.47578116821</v>
      </c>
      <c r="H29" s="17">
        <f>G29+'[2]Cost Sheet'!$AC$5</f>
        <v>150262.47578116821</v>
      </c>
      <c r="I29" s="10">
        <f t="shared" si="1"/>
        <v>-48337.475781168207</v>
      </c>
    </row>
    <row r="30" spans="1:9" ht="16.5" customHeight="1" x14ac:dyDescent="0.2">
      <c r="A30" s="7">
        <v>1332</v>
      </c>
      <c r="B30" s="8" t="s">
        <v>50</v>
      </c>
      <c r="C30" s="8" t="s">
        <v>17</v>
      </c>
      <c r="D30" s="9">
        <v>16347.6</v>
      </c>
      <c r="E30" s="8">
        <f>INDEX([1]Sheet1!B$2:B$15,MATCH(C30,[1]Sheet1!$A$2:$A$15,0))</f>
        <v>5</v>
      </c>
      <c r="F30" s="14">
        <f t="shared" si="0"/>
        <v>81738</v>
      </c>
      <c r="G30" s="20">
        <f>SUMIFS('[2]Cost Sheet'!$AE$5:$AE$70,'[2]Cost Sheet'!$A$5:$A$70,A30)+SUMIFS('[2]Cost Sheet'!$P$5:$P$70,'[2]Cost Sheet'!$A$5:$A$70,A30)+SUMIFS('[2]Cost Sheet'!$Q$5:$Q$70,'[2]Cost Sheet'!$A$5:$A$70,A30)+SUMIFS('[2]Cost Sheet'!$X$5:$X$70,'[2]Cost Sheet'!$A$5:$A$70,A30)</f>
        <v>57155.916505030866</v>
      </c>
      <c r="H30" s="17">
        <f>G30+'[2]Cost Sheet'!$AC$5</f>
        <v>93955.916505030866</v>
      </c>
      <c r="I30" s="10">
        <f t="shared" si="1"/>
        <v>-12217.916505030866</v>
      </c>
    </row>
    <row r="31" spans="1:9" ht="16.5" customHeight="1" x14ac:dyDescent="0.2">
      <c r="A31" s="7">
        <v>1335</v>
      </c>
      <c r="B31" s="8" t="s">
        <v>51</v>
      </c>
      <c r="C31" s="8" t="s">
        <v>31</v>
      </c>
      <c r="D31" s="9">
        <v>9502.6666666666661</v>
      </c>
      <c r="E31" s="8">
        <f>INDEX([1]Sheet1!B$2:B$15,MATCH(C31,[1]Sheet1!$A$2:$A$15,0))</f>
        <v>9</v>
      </c>
      <c r="F31" s="14">
        <f t="shared" si="0"/>
        <v>85524</v>
      </c>
      <c r="G31" s="20">
        <f>SUMIFS('[2]Cost Sheet'!$AE$5:$AE$70,'[2]Cost Sheet'!$A$5:$A$70,A31)+SUMIFS('[2]Cost Sheet'!$P$5:$P$70,'[2]Cost Sheet'!$A$5:$A$70,A31)+SUMIFS('[2]Cost Sheet'!$Q$5:$Q$70,'[2]Cost Sheet'!$A$5:$A$70,A31)+SUMIFS('[2]Cost Sheet'!$X$5:$X$70,'[2]Cost Sheet'!$A$5:$A$70,A31)</f>
        <v>27216.326592078796</v>
      </c>
      <c r="H31" s="17">
        <f>G31+'[2]Cost Sheet'!$AC$5</f>
        <v>64016.326592078796</v>
      </c>
      <c r="I31" s="10">
        <f t="shared" si="1"/>
        <v>21507.673407921204</v>
      </c>
    </row>
    <row r="32" spans="1:9" ht="16.5" customHeight="1" x14ac:dyDescent="0.2">
      <c r="A32" s="7">
        <v>1339</v>
      </c>
      <c r="B32" s="8" t="s">
        <v>52</v>
      </c>
      <c r="C32" s="8" t="s">
        <v>17</v>
      </c>
      <c r="D32" s="9">
        <v>6016.6</v>
      </c>
      <c r="E32" s="8">
        <f>INDEX([1]Sheet1!B$2:B$15,MATCH(C32,[1]Sheet1!$A$2:$A$15,0))</f>
        <v>5</v>
      </c>
      <c r="F32" s="14">
        <f t="shared" si="0"/>
        <v>30083</v>
      </c>
      <c r="G32" s="20">
        <f>SUMIFS('[2]Cost Sheet'!$AE$5:$AE$70,'[2]Cost Sheet'!$A$5:$A$70,A32)+SUMIFS('[2]Cost Sheet'!$P$5:$P$70,'[2]Cost Sheet'!$A$5:$A$70,A32)+SUMIFS('[2]Cost Sheet'!$Q$5:$Q$70,'[2]Cost Sheet'!$A$5:$A$70,A32)+SUMIFS('[2]Cost Sheet'!$X$5:$X$70,'[2]Cost Sheet'!$A$5:$A$70,A32)</f>
        <v>18652.807530309175</v>
      </c>
      <c r="H32" s="17">
        <f>G32+'[2]Cost Sheet'!$AC$5</f>
        <v>55452.807530309175</v>
      </c>
      <c r="I32" s="10">
        <f t="shared" si="1"/>
        <v>-25369.807530309175</v>
      </c>
    </row>
    <row r="33" spans="1:9" ht="16.5" customHeight="1" x14ac:dyDescent="0.2">
      <c r="A33" s="7">
        <v>1338</v>
      </c>
      <c r="B33" s="8" t="s">
        <v>53</v>
      </c>
      <c r="C33" s="8" t="s">
        <v>31</v>
      </c>
      <c r="D33" s="9">
        <v>4789</v>
      </c>
      <c r="E33" s="8">
        <f>INDEX([1]Sheet1!B$2:B$15,MATCH(C33,[1]Sheet1!$A$2:$A$15,0))</f>
        <v>9</v>
      </c>
      <c r="F33" s="14">
        <f t="shared" si="0"/>
        <v>43101</v>
      </c>
      <c r="G33" s="20">
        <f>SUMIFS('[2]Cost Sheet'!$AE$5:$AE$70,'[2]Cost Sheet'!$A$5:$A$70,A33)+SUMIFS('[2]Cost Sheet'!$P$5:$P$70,'[2]Cost Sheet'!$A$5:$A$70,A33)+SUMIFS('[2]Cost Sheet'!$Q$5:$Q$70,'[2]Cost Sheet'!$A$5:$A$70,A33)+SUMIFS('[2]Cost Sheet'!$X$5:$X$70,'[2]Cost Sheet'!$A$5:$A$70,A33)</f>
        <v>27216.326592078796</v>
      </c>
      <c r="H33" s="17">
        <f>G33+'[2]Cost Sheet'!$AC$5</f>
        <v>64016.326592078796</v>
      </c>
      <c r="I33" s="10">
        <f t="shared" si="1"/>
        <v>-20915.326592078796</v>
      </c>
    </row>
    <row r="34" spans="1:9" ht="16.5" customHeight="1" x14ac:dyDescent="0.2">
      <c r="A34" s="7">
        <v>1344</v>
      </c>
      <c r="B34" s="8" t="s">
        <v>54</v>
      </c>
      <c r="C34" s="8" t="s">
        <v>35</v>
      </c>
      <c r="D34" s="9">
        <v>3031.3333333333335</v>
      </c>
      <c r="E34" s="8">
        <f>INDEX([1]Sheet1!B$2:B$15,MATCH(C34,[1]Sheet1!$A$2:$A$15,0))</f>
        <v>6</v>
      </c>
      <c r="F34" s="14">
        <f t="shared" si="0"/>
        <v>18188</v>
      </c>
      <c r="G34" s="20">
        <f>SUMIFS('[2]Cost Sheet'!$AE$5:$AE$70,'[2]Cost Sheet'!$A$5:$A$70,A34)+SUMIFS('[2]Cost Sheet'!$P$5:$P$70,'[2]Cost Sheet'!$A$5:$A$70,A34)+SUMIFS('[2]Cost Sheet'!$Q$5:$Q$70,'[2]Cost Sheet'!$A$5:$A$70,A34)+SUMIFS('[2]Cost Sheet'!$X$5:$X$70,'[2]Cost Sheet'!$A$5:$A$70,A34)</f>
        <v>10422.857142857143</v>
      </c>
      <c r="H34" s="17">
        <f>G34+'[2]Cost Sheet'!$AC$5</f>
        <v>47222.857142857145</v>
      </c>
      <c r="I34" s="10">
        <f t="shared" si="1"/>
        <v>-29034.857142857145</v>
      </c>
    </row>
    <row r="35" spans="1:9" ht="16.5" customHeight="1" x14ac:dyDescent="0.2">
      <c r="A35" s="7">
        <v>1357</v>
      </c>
      <c r="B35" s="8" t="s">
        <v>55</v>
      </c>
      <c r="C35" s="8" t="s">
        <v>37</v>
      </c>
      <c r="D35" s="9">
        <v>1308.8421052631579</v>
      </c>
      <c r="E35" s="8">
        <f>INDEX([1]Sheet1!B$2:B$15,MATCH(C35,[1]Sheet1!$A$2:$A$15,0))</f>
        <v>19</v>
      </c>
      <c r="F35" s="14">
        <f t="shared" si="0"/>
        <v>24868</v>
      </c>
      <c r="G35" s="20">
        <f>SUMIFS('[2]Cost Sheet'!$AE$5:$AE$70,'[2]Cost Sheet'!$A$5:$A$70,A35)+SUMIFS('[2]Cost Sheet'!$P$5:$P$70,'[2]Cost Sheet'!$A$5:$A$70,A35)+SUMIFS('[2]Cost Sheet'!$Q$5:$Q$70,'[2]Cost Sheet'!$A$5:$A$70,A35)+SUMIFS('[2]Cost Sheet'!$X$5:$X$70,'[2]Cost Sheet'!$A$5:$A$70,A35)</f>
        <v>10422.857142857143</v>
      </c>
      <c r="H35" s="17">
        <f>G35+'[2]Cost Sheet'!$AC$5</f>
        <v>47222.857142857145</v>
      </c>
      <c r="I35" s="10">
        <f t="shared" si="1"/>
        <v>-22354.857142857145</v>
      </c>
    </row>
    <row r="36" spans="1:9" ht="16.5" customHeight="1" x14ac:dyDescent="0.2">
      <c r="A36" s="7">
        <v>1377</v>
      </c>
      <c r="B36" s="8" t="s">
        <v>56</v>
      </c>
      <c r="C36" s="8" t="s">
        <v>37</v>
      </c>
      <c r="D36" s="9">
        <v>3100</v>
      </c>
      <c r="E36" s="8">
        <f>INDEX([1]Sheet1!B$2:B$15,MATCH(C36,[1]Sheet1!$A$2:$A$15,0))</f>
        <v>19</v>
      </c>
      <c r="F36" s="14">
        <f t="shared" ref="F36:F67" si="2">D36*E36</f>
        <v>58900</v>
      </c>
      <c r="G36" s="20">
        <f>SUMIFS('[2]Cost Sheet'!$AE$5:$AE$70,'[2]Cost Sheet'!$A$5:$A$70,A36)+SUMIFS('[2]Cost Sheet'!$P$5:$P$70,'[2]Cost Sheet'!$A$5:$A$70,A36)+SUMIFS('[2]Cost Sheet'!$Q$5:$Q$70,'[2]Cost Sheet'!$A$5:$A$70,A36)+SUMIFS('[2]Cost Sheet'!$X$5:$X$70,'[2]Cost Sheet'!$A$5:$A$70,A36)</f>
        <v>27216.326592078796</v>
      </c>
      <c r="H36" s="17">
        <f>G36+'[2]Cost Sheet'!$AC$5</f>
        <v>64016.326592078796</v>
      </c>
      <c r="I36" s="10">
        <f t="shared" si="1"/>
        <v>-5116.3265920787962</v>
      </c>
    </row>
    <row r="37" spans="1:9" ht="16.5" customHeight="1" x14ac:dyDescent="0.2">
      <c r="A37" s="7">
        <v>1334</v>
      </c>
      <c r="B37" s="8" t="s">
        <v>57</v>
      </c>
      <c r="C37" s="8" t="s">
        <v>25</v>
      </c>
      <c r="D37" s="9">
        <v>4040.4285714285716</v>
      </c>
      <c r="E37" s="8">
        <f>INDEX([1]Sheet1!B$2:B$15,MATCH(C37,[1]Sheet1!$A$2:$A$15,0))</f>
        <v>7</v>
      </c>
      <c r="F37" s="14">
        <f t="shared" si="2"/>
        <v>28283</v>
      </c>
      <c r="G37" s="20">
        <f>SUMIFS('[2]Cost Sheet'!$AE$5:$AE$70,'[2]Cost Sheet'!$A$5:$A$70,A37)+SUMIFS('[2]Cost Sheet'!$P$5:$P$70,'[2]Cost Sheet'!$A$5:$A$70,A37)+SUMIFS('[2]Cost Sheet'!$Q$5:$Q$70,'[2]Cost Sheet'!$A$5:$A$70,A37)+SUMIFS('[2]Cost Sheet'!$X$5:$X$70,'[2]Cost Sheet'!$A$5:$A$70,A37)</f>
        <v>9866.6666666666661</v>
      </c>
      <c r="H37" s="17">
        <f>G37+'[2]Cost Sheet'!$AC$5</f>
        <v>46666.666666666664</v>
      </c>
      <c r="I37" s="10">
        <f t="shared" si="1"/>
        <v>-18383.666666666664</v>
      </c>
    </row>
    <row r="38" spans="1:9" ht="16.5" customHeight="1" x14ac:dyDescent="0.2">
      <c r="A38" s="7">
        <v>1363</v>
      </c>
      <c r="B38" s="8" t="s">
        <v>58</v>
      </c>
      <c r="C38" s="8" t="s">
        <v>37</v>
      </c>
      <c r="D38" s="9">
        <v>6740.5789473684208</v>
      </c>
      <c r="E38" s="8">
        <f>INDEX([1]Sheet1!B$2:B$15,MATCH(C38,[1]Sheet1!$A$2:$A$15,0))</f>
        <v>19</v>
      </c>
      <c r="F38" s="14">
        <f t="shared" si="2"/>
        <v>128071</v>
      </c>
      <c r="G38" s="20">
        <f>SUMIFS('[2]Cost Sheet'!$AE$5:$AE$70,'[2]Cost Sheet'!$A$5:$A$70,A38)+SUMIFS('[2]Cost Sheet'!$P$5:$P$70,'[2]Cost Sheet'!$A$5:$A$70,A38)+SUMIFS('[2]Cost Sheet'!$Q$5:$Q$70,'[2]Cost Sheet'!$A$5:$A$70,A38)+SUMIFS('[2]Cost Sheet'!$X$5:$X$70,'[2]Cost Sheet'!$A$5:$A$70,A38)</f>
        <v>27216.326592078796</v>
      </c>
      <c r="H38" s="17">
        <f>G38+'[2]Cost Sheet'!$AC$5</f>
        <v>64016.326592078796</v>
      </c>
      <c r="I38" s="10">
        <f t="shared" si="1"/>
        <v>64054.673407921204</v>
      </c>
    </row>
    <row r="39" spans="1:9" ht="16.5" customHeight="1" x14ac:dyDescent="0.2">
      <c r="A39" s="7">
        <v>1336</v>
      </c>
      <c r="B39" s="8" t="s">
        <v>59</v>
      </c>
      <c r="C39" s="8" t="s">
        <v>11</v>
      </c>
      <c r="D39" s="9">
        <v>30295</v>
      </c>
      <c r="E39" s="8">
        <f>INDEX([1]Sheet1!B$2:B$15,MATCH(C39,[1]Sheet1!$A$2:$A$15,0))</f>
        <v>4</v>
      </c>
      <c r="F39" s="14">
        <f t="shared" si="2"/>
        <v>121180</v>
      </c>
      <c r="G39" s="20">
        <f>SUMIFS('[2]Cost Sheet'!$AE$5:$AE$70,'[2]Cost Sheet'!$A$5:$A$70,A39)+SUMIFS('[2]Cost Sheet'!$P$5:$P$70,'[2]Cost Sheet'!$A$5:$A$70,A39)+SUMIFS('[2]Cost Sheet'!$Q$5:$Q$70,'[2]Cost Sheet'!$A$5:$A$70,A39)+SUMIFS('[2]Cost Sheet'!$X$5:$X$70,'[2]Cost Sheet'!$A$5:$A$70,A39)</f>
        <v>18652.807530309175</v>
      </c>
      <c r="H39" s="17">
        <f>G39+'[2]Cost Sheet'!$AC$5</f>
        <v>55452.807530309175</v>
      </c>
      <c r="I39" s="10">
        <f t="shared" si="1"/>
        <v>65727.192469690825</v>
      </c>
    </row>
    <row r="40" spans="1:9" ht="16.5" customHeight="1" x14ac:dyDescent="0.2">
      <c r="A40" s="7">
        <v>1318</v>
      </c>
      <c r="B40" s="8" t="s">
        <v>60</v>
      </c>
      <c r="C40" s="8" t="s">
        <v>23</v>
      </c>
      <c r="D40" s="9">
        <v>27256.799999999999</v>
      </c>
      <c r="E40" s="8">
        <f>INDEX([1]Sheet1!B$2:B$15,MATCH(C40,[1]Sheet1!$A$2:$A$15,0))</f>
        <v>5</v>
      </c>
      <c r="F40" s="14">
        <f t="shared" si="2"/>
        <v>136284</v>
      </c>
      <c r="G40" s="20">
        <f>SUMIFS('[2]Cost Sheet'!$AE$5:$AE$70,'[2]Cost Sheet'!$A$5:$A$70,A40)+SUMIFS('[2]Cost Sheet'!$P$5:$P$70,'[2]Cost Sheet'!$A$5:$A$70,A40)+SUMIFS('[2]Cost Sheet'!$Q$5:$Q$70,'[2]Cost Sheet'!$A$5:$A$70,A40)+SUMIFS('[2]Cost Sheet'!$X$5:$X$70,'[2]Cost Sheet'!$A$5:$A$70,A40)</f>
        <v>10422.857142857143</v>
      </c>
      <c r="H40" s="17">
        <f>G40+'[2]Cost Sheet'!$AC$5</f>
        <v>47222.857142857145</v>
      </c>
      <c r="I40" s="10">
        <f t="shared" si="1"/>
        <v>89061.142857142855</v>
      </c>
    </row>
    <row r="41" spans="1:9" ht="16.5" customHeight="1" x14ac:dyDescent="0.2">
      <c r="A41" s="7">
        <v>1075</v>
      </c>
      <c r="B41" s="8" t="s">
        <v>61</v>
      </c>
      <c r="C41" s="8" t="s">
        <v>23</v>
      </c>
      <c r="D41" s="9">
        <v>35706.800000000003</v>
      </c>
      <c r="E41" s="8">
        <f>INDEX([1]Sheet1!B$2:B$15,MATCH(C41,[1]Sheet1!$A$2:$A$15,0))</f>
        <v>5</v>
      </c>
      <c r="F41" s="14">
        <f t="shared" si="2"/>
        <v>178534</v>
      </c>
      <c r="G41" s="20">
        <f>SUMIFS('[2]Cost Sheet'!$AE$5:$AE$70,'[2]Cost Sheet'!$A$5:$A$70,A41)+SUMIFS('[2]Cost Sheet'!$P$5:$P$70,'[2]Cost Sheet'!$A$5:$A$70,A41)+SUMIFS('[2]Cost Sheet'!$Q$5:$Q$70,'[2]Cost Sheet'!$A$5:$A$70,A41)+SUMIFS('[2]Cost Sheet'!$X$5:$X$70,'[2]Cost Sheet'!$A$5:$A$70,A41)</f>
        <v>18652.807530309175</v>
      </c>
      <c r="H41" s="17">
        <f>G41+'[2]Cost Sheet'!$AC$5</f>
        <v>55452.807530309175</v>
      </c>
      <c r="I41" s="10">
        <f t="shared" si="1"/>
        <v>123081.19246969082</v>
      </c>
    </row>
    <row r="42" spans="1:9" ht="16.5" customHeight="1" x14ac:dyDescent="0.2">
      <c r="A42" s="7">
        <v>1074</v>
      </c>
      <c r="B42" s="8" t="s">
        <v>62</v>
      </c>
      <c r="C42" s="8" t="s">
        <v>23</v>
      </c>
      <c r="D42" s="9">
        <v>24819.200000000001</v>
      </c>
      <c r="E42" s="8">
        <f>INDEX([1]Sheet1!B$2:B$15,MATCH(C42,[1]Sheet1!$A$2:$A$15,0))</f>
        <v>5</v>
      </c>
      <c r="F42" s="14">
        <f t="shared" si="2"/>
        <v>124096</v>
      </c>
      <c r="G42" s="20">
        <f>SUMIFS('[2]Cost Sheet'!$AE$5:$AE$70,'[2]Cost Sheet'!$A$5:$A$70,A42)+SUMIFS('[2]Cost Sheet'!$P$5:$P$70,'[2]Cost Sheet'!$A$5:$A$70,A42)+SUMIFS('[2]Cost Sheet'!$Q$5:$Q$70,'[2]Cost Sheet'!$A$5:$A$70,A42)+SUMIFS('[2]Cost Sheet'!$X$5:$X$70,'[2]Cost Sheet'!$A$5:$A$70,A42)</f>
        <v>9866.6666666666661</v>
      </c>
      <c r="H42" s="17">
        <f>G42+'[2]Cost Sheet'!$AC$5</f>
        <v>46666.666666666664</v>
      </c>
      <c r="I42" s="10">
        <f t="shared" si="1"/>
        <v>77429.333333333343</v>
      </c>
    </row>
    <row r="43" spans="1:9" ht="16.5" customHeight="1" x14ac:dyDescent="0.2">
      <c r="A43" s="7">
        <v>1319</v>
      </c>
      <c r="B43" s="8" t="s">
        <v>63</v>
      </c>
      <c r="C43" s="8" t="s">
        <v>15</v>
      </c>
      <c r="D43" s="9">
        <v>30552.2</v>
      </c>
      <c r="E43" s="8">
        <f>INDEX([1]Sheet1!B$2:B$15,MATCH(C43,[1]Sheet1!$A$2:$A$15,0))</f>
        <v>5</v>
      </c>
      <c r="F43" s="14">
        <f t="shared" si="2"/>
        <v>152761</v>
      </c>
      <c r="G43" s="20">
        <f>SUMIFS('[2]Cost Sheet'!$AE$5:$AE$70,'[2]Cost Sheet'!$A$5:$A$70,A43)+SUMIFS('[2]Cost Sheet'!$P$5:$P$70,'[2]Cost Sheet'!$A$5:$A$70,A43)+SUMIFS('[2]Cost Sheet'!$Q$5:$Q$70,'[2]Cost Sheet'!$A$5:$A$70,A43)+SUMIFS('[2]Cost Sheet'!$X$5:$X$70,'[2]Cost Sheet'!$A$5:$A$70,A43)</f>
        <v>22095.650641697994</v>
      </c>
      <c r="H43" s="17">
        <f>G43+'[2]Cost Sheet'!$AC$5</f>
        <v>58895.650641697997</v>
      </c>
      <c r="I43" s="10">
        <f t="shared" si="1"/>
        <v>93865.349358302003</v>
      </c>
    </row>
    <row r="44" spans="1:9" ht="16.5" customHeight="1" x14ac:dyDescent="0.2">
      <c r="A44" s="7">
        <v>1342</v>
      </c>
      <c r="B44" s="8" t="s">
        <v>64</v>
      </c>
      <c r="C44" s="8" t="s">
        <v>23</v>
      </c>
      <c r="D44" s="9">
        <v>5699.6</v>
      </c>
      <c r="E44" s="8">
        <f>INDEX([1]Sheet1!B$2:B$15,MATCH(C44,[1]Sheet1!$A$2:$A$15,0))</f>
        <v>5</v>
      </c>
      <c r="F44" s="14">
        <f t="shared" si="2"/>
        <v>28498</v>
      </c>
      <c r="G44" s="20">
        <f>SUMIFS('[2]Cost Sheet'!$AE$5:$AE$70,'[2]Cost Sheet'!$A$5:$A$70,A44)+SUMIFS('[2]Cost Sheet'!$P$5:$P$70,'[2]Cost Sheet'!$A$5:$A$70,A44)+SUMIFS('[2]Cost Sheet'!$Q$5:$Q$70,'[2]Cost Sheet'!$A$5:$A$70,A44)+SUMIFS('[2]Cost Sheet'!$X$5:$X$70,'[2]Cost Sheet'!$A$5:$A$70,A44)</f>
        <v>11813.333333333334</v>
      </c>
      <c r="H44" s="17">
        <f>G44+'[2]Cost Sheet'!$AC$5</f>
        <v>48613.333333333336</v>
      </c>
      <c r="I44" s="10">
        <f t="shared" si="1"/>
        <v>-20115.333333333336</v>
      </c>
    </row>
    <row r="45" spans="1:9" ht="16.5" customHeight="1" x14ac:dyDescent="0.2">
      <c r="A45" s="7">
        <v>1317</v>
      </c>
      <c r="B45" s="8" t="s">
        <v>65</v>
      </c>
      <c r="C45" s="8" t="s">
        <v>19</v>
      </c>
      <c r="D45" s="9">
        <v>4544.8</v>
      </c>
      <c r="E45" s="8">
        <f>INDEX([1]Sheet1!B$2:B$15,MATCH(C45,[1]Sheet1!$A$2:$A$15,0))</f>
        <v>5</v>
      </c>
      <c r="F45" s="14">
        <f t="shared" si="2"/>
        <v>22724</v>
      </c>
      <c r="G45" s="20">
        <f>SUMIFS('[2]Cost Sheet'!$AE$5:$AE$70,'[2]Cost Sheet'!$A$5:$A$70,A45)+SUMIFS('[2]Cost Sheet'!$P$5:$P$70,'[2]Cost Sheet'!$A$5:$A$70,A45)+SUMIFS('[2]Cost Sheet'!$Q$5:$Q$70,'[2]Cost Sheet'!$A$5:$A$70,A45)+SUMIFS('[2]Cost Sheet'!$X$5:$X$70,'[2]Cost Sheet'!$A$5:$A$70,A45)</f>
        <v>11813.333333333334</v>
      </c>
      <c r="H45" s="17">
        <f>G45+'[2]Cost Sheet'!$AC$5</f>
        <v>48613.333333333336</v>
      </c>
      <c r="I45" s="10">
        <f t="shared" si="1"/>
        <v>-25889.333333333336</v>
      </c>
    </row>
    <row r="46" spans="1:9" ht="16.5" customHeight="1" x14ac:dyDescent="0.2">
      <c r="A46" s="7">
        <v>1364</v>
      </c>
      <c r="B46" s="8" t="s">
        <v>66</v>
      </c>
      <c r="C46" s="8" t="s">
        <v>37</v>
      </c>
      <c r="D46" s="9">
        <v>1351.2631578947369</v>
      </c>
      <c r="E46" s="8">
        <f>INDEX([1]Sheet1!B$2:B$15,MATCH(C46,[1]Sheet1!$A$2:$A$15,0))</f>
        <v>19</v>
      </c>
      <c r="F46" s="14">
        <f t="shared" si="2"/>
        <v>25674</v>
      </c>
      <c r="G46" s="20">
        <f>SUMIFS('[2]Cost Sheet'!$AE$5:$AE$70,'[2]Cost Sheet'!$A$5:$A$70,A46)+SUMIFS('[2]Cost Sheet'!$P$5:$P$70,'[2]Cost Sheet'!$A$5:$A$70,A46)+SUMIFS('[2]Cost Sheet'!$Q$5:$Q$70,'[2]Cost Sheet'!$A$5:$A$70,A46)+SUMIFS('[2]Cost Sheet'!$X$5:$X$70,'[2]Cost Sheet'!$A$5:$A$70,A46)</f>
        <v>18652.807530309175</v>
      </c>
      <c r="H46" s="17">
        <f>G46+'[2]Cost Sheet'!$AC$5</f>
        <v>55452.807530309175</v>
      </c>
      <c r="I46" s="10">
        <f t="shared" si="1"/>
        <v>-29778.807530309175</v>
      </c>
    </row>
    <row r="47" spans="1:9" ht="16.5" customHeight="1" x14ac:dyDescent="0.2">
      <c r="A47" s="7">
        <v>1327</v>
      </c>
      <c r="B47" s="8" t="s">
        <v>67</v>
      </c>
      <c r="C47" s="8" t="s">
        <v>23</v>
      </c>
      <c r="D47" s="9">
        <v>4279.8</v>
      </c>
      <c r="E47" s="8">
        <f>INDEX([1]Sheet1!B$2:B$15,MATCH(C47,[1]Sheet1!$A$2:$A$15,0))</f>
        <v>5</v>
      </c>
      <c r="F47" s="14">
        <f t="shared" si="2"/>
        <v>21399</v>
      </c>
      <c r="G47" s="20">
        <f>SUMIFS('[2]Cost Sheet'!$AE$5:$AE$70,'[2]Cost Sheet'!$A$5:$A$70,A47)+SUMIFS('[2]Cost Sheet'!$P$5:$P$70,'[2]Cost Sheet'!$A$5:$A$70,A47)+SUMIFS('[2]Cost Sheet'!$Q$5:$Q$70,'[2]Cost Sheet'!$A$5:$A$70,A47)+SUMIFS('[2]Cost Sheet'!$X$5:$X$70,'[2]Cost Sheet'!$A$5:$A$70,A47)</f>
        <v>11813.333333333334</v>
      </c>
      <c r="H47" s="17">
        <f>G47+'[2]Cost Sheet'!$AC$5</f>
        <v>48613.333333333336</v>
      </c>
      <c r="I47" s="10">
        <f t="shared" si="1"/>
        <v>-27214.333333333336</v>
      </c>
    </row>
    <row r="48" spans="1:9" ht="16.5" customHeight="1" x14ac:dyDescent="0.2">
      <c r="A48" s="7">
        <v>1042</v>
      </c>
      <c r="B48" s="8" t="s">
        <v>68</v>
      </c>
      <c r="C48" s="8" t="s">
        <v>25</v>
      </c>
      <c r="D48" s="9">
        <v>3512.4285714285716</v>
      </c>
      <c r="E48" s="8">
        <f>INDEX([1]Sheet1!B$2:B$15,MATCH(C48,[1]Sheet1!$A$2:$A$15,0))</f>
        <v>7</v>
      </c>
      <c r="F48" s="14">
        <f t="shared" si="2"/>
        <v>24587</v>
      </c>
      <c r="G48" s="20">
        <f>SUMIFS('[2]Cost Sheet'!$AE$5:$AE$70,'[2]Cost Sheet'!$A$5:$A$70,A48)+SUMIFS('[2]Cost Sheet'!$P$5:$P$70,'[2]Cost Sheet'!$A$5:$A$70,A48)+SUMIFS('[2]Cost Sheet'!$Q$5:$Q$70,'[2]Cost Sheet'!$A$5:$A$70,A48)+SUMIFS('[2]Cost Sheet'!$X$5:$X$70,'[2]Cost Sheet'!$A$5:$A$70,A48)</f>
        <v>71236.190476190473</v>
      </c>
      <c r="H48" s="17">
        <f>G48+'[2]Cost Sheet'!$AC$5</f>
        <v>108036.19047619047</v>
      </c>
      <c r="I48" s="10">
        <f t="shared" si="1"/>
        <v>-83449.190476190473</v>
      </c>
    </row>
    <row r="49" spans="1:9" ht="16.5" customHeight="1" x14ac:dyDescent="0.2">
      <c r="A49" s="7">
        <v>1031</v>
      </c>
      <c r="B49" s="8" t="s">
        <v>69</v>
      </c>
      <c r="C49" s="8" t="s">
        <v>15</v>
      </c>
      <c r="D49" s="9">
        <v>5234.2</v>
      </c>
      <c r="E49" s="8">
        <f>INDEX([1]Sheet1!B$2:B$15,MATCH(C49,[1]Sheet1!$A$2:$A$15,0))</f>
        <v>5</v>
      </c>
      <c r="F49" s="14">
        <f t="shared" si="2"/>
        <v>26171</v>
      </c>
      <c r="G49" s="20">
        <f>SUMIFS('[2]Cost Sheet'!$AE$5:$AE$70,'[2]Cost Sheet'!$A$5:$A$70,A49)+SUMIFS('[2]Cost Sheet'!$P$5:$P$70,'[2]Cost Sheet'!$A$5:$A$70,A49)+SUMIFS('[2]Cost Sheet'!$Q$5:$Q$70,'[2]Cost Sheet'!$A$5:$A$70,A49)+SUMIFS('[2]Cost Sheet'!$X$5:$X$70,'[2]Cost Sheet'!$A$5:$A$70,A49)</f>
        <v>63765.714285714283</v>
      </c>
      <c r="H49" s="17">
        <f>G49+'[2]Cost Sheet'!$AC$5</f>
        <v>100565.71428571429</v>
      </c>
      <c r="I49" s="10">
        <f t="shared" si="1"/>
        <v>-74394.71428571429</v>
      </c>
    </row>
    <row r="50" spans="1:9" ht="16.5" customHeight="1" x14ac:dyDescent="0.2">
      <c r="A50" s="7">
        <v>1328</v>
      </c>
      <c r="B50" s="8" t="s">
        <v>70</v>
      </c>
      <c r="C50" s="8" t="s">
        <v>23</v>
      </c>
      <c r="D50" s="9">
        <v>31347.4</v>
      </c>
      <c r="E50" s="8">
        <f>INDEX([1]Sheet1!B$2:B$15,MATCH(C50,[1]Sheet1!$A$2:$A$15,0))</f>
        <v>5</v>
      </c>
      <c r="F50" s="14">
        <f t="shared" si="2"/>
        <v>156737</v>
      </c>
      <c r="G50" s="20">
        <f>SUMIFS('[2]Cost Sheet'!$AE$5:$AE$70,'[2]Cost Sheet'!$A$5:$A$70,A50)+SUMIFS('[2]Cost Sheet'!$P$5:$P$70,'[2]Cost Sheet'!$A$5:$A$70,A50)+SUMIFS('[2]Cost Sheet'!$Q$5:$Q$70,'[2]Cost Sheet'!$A$5:$A$70,A50)+SUMIFS('[2]Cost Sheet'!$X$5:$X$70,'[2]Cost Sheet'!$A$5:$A$70,A50)</f>
        <v>9866.6666666666661</v>
      </c>
      <c r="H50" s="17">
        <f>G50+'[2]Cost Sheet'!$AC$5</f>
        <v>46666.666666666664</v>
      </c>
      <c r="I50" s="10">
        <f t="shared" si="1"/>
        <v>110070.33333333334</v>
      </c>
    </row>
    <row r="51" spans="1:9" ht="16.5" customHeight="1" x14ac:dyDescent="0.2">
      <c r="A51" s="7">
        <v>1329</v>
      </c>
      <c r="B51" s="8" t="s">
        <v>71</v>
      </c>
      <c r="C51" s="8" t="s">
        <v>23</v>
      </c>
      <c r="D51" s="9">
        <v>19532.2</v>
      </c>
      <c r="E51" s="8">
        <f>INDEX([1]Sheet1!B$2:B$15,MATCH(C51,[1]Sheet1!$A$2:$A$15,0))</f>
        <v>5</v>
      </c>
      <c r="F51" s="14">
        <f t="shared" si="2"/>
        <v>97661</v>
      </c>
      <c r="G51" s="20">
        <f>SUMIFS('[2]Cost Sheet'!$AE$5:$AE$70,'[2]Cost Sheet'!$A$5:$A$70,A51)+SUMIFS('[2]Cost Sheet'!$P$5:$P$70,'[2]Cost Sheet'!$A$5:$A$70,A51)+SUMIFS('[2]Cost Sheet'!$Q$5:$Q$70,'[2]Cost Sheet'!$A$5:$A$70,A51)+SUMIFS('[2]Cost Sheet'!$X$5:$X$70,'[2]Cost Sheet'!$A$5:$A$70,A51)</f>
        <v>64313.333333333336</v>
      </c>
      <c r="H51" s="17">
        <f>G51+'[2]Cost Sheet'!$AC$5</f>
        <v>101113.33333333334</v>
      </c>
      <c r="I51" s="10">
        <f t="shared" si="1"/>
        <v>-3452.333333333343</v>
      </c>
    </row>
    <row r="52" spans="1:9" ht="16.5" customHeight="1" x14ac:dyDescent="0.2">
      <c r="A52" s="7">
        <v>1367</v>
      </c>
      <c r="B52" s="8" t="s">
        <v>72</v>
      </c>
      <c r="C52" s="8" t="s">
        <v>23</v>
      </c>
      <c r="D52" s="9">
        <v>8847.4</v>
      </c>
      <c r="E52" s="8">
        <f>INDEX([1]Sheet1!B$2:B$15,MATCH(C52,[1]Sheet1!$A$2:$A$15,0))</f>
        <v>5</v>
      </c>
      <c r="F52" s="14">
        <f t="shared" si="2"/>
        <v>44237</v>
      </c>
      <c r="G52" s="20">
        <f>SUMIFS('[2]Cost Sheet'!$AE$5:$AE$70,'[2]Cost Sheet'!$A$5:$A$70,A52)+SUMIFS('[2]Cost Sheet'!$P$5:$P$70,'[2]Cost Sheet'!$A$5:$A$70,A52)+SUMIFS('[2]Cost Sheet'!$Q$5:$Q$70,'[2]Cost Sheet'!$A$5:$A$70,A52)+SUMIFS('[2]Cost Sheet'!$X$5:$X$70,'[2]Cost Sheet'!$A$5:$A$70,A52)</f>
        <v>11813.333333333334</v>
      </c>
      <c r="H52" s="17">
        <f>G52+'[2]Cost Sheet'!$AC$5</f>
        <v>48613.333333333336</v>
      </c>
      <c r="I52" s="10">
        <f t="shared" si="1"/>
        <v>-4376.3333333333358</v>
      </c>
    </row>
    <row r="53" spans="1:9" ht="16.5" customHeight="1" x14ac:dyDescent="0.2">
      <c r="A53" s="7">
        <v>1171</v>
      </c>
      <c r="B53" s="8" t="s">
        <v>73</v>
      </c>
      <c r="C53" s="8" t="s">
        <v>21</v>
      </c>
      <c r="D53" s="9">
        <v>5290.4</v>
      </c>
      <c r="E53" s="8">
        <f>INDEX([1]Sheet1!B$2:B$15,MATCH(C53,[1]Sheet1!$A$2:$A$15,0))</f>
        <v>5</v>
      </c>
      <c r="F53" s="14">
        <f t="shared" ref="F53:F54" si="3">D53*E53</f>
        <v>26452</v>
      </c>
      <c r="G53" s="20">
        <f>SUMIFS('[2]Cost Sheet'!$AE$5:$AE$70,'[2]Cost Sheet'!$A$5:$A$70,A53)+SUMIFS('[2]Cost Sheet'!$P$5:$P$70,'[2]Cost Sheet'!$A$5:$A$70,A53)+SUMIFS('[2]Cost Sheet'!$Q$5:$Q$70,'[2]Cost Sheet'!$A$5:$A$70,A53)+SUMIFS('[2]Cost Sheet'!$X$5:$X$70,'[2]Cost Sheet'!$A$5:$A$70,A53)</f>
        <v>22095.650641697994</v>
      </c>
      <c r="H53" s="17">
        <f>G53+'[2]Cost Sheet'!$AC$5</f>
        <v>58895.650641697997</v>
      </c>
      <c r="I53" s="10">
        <f t="shared" si="1"/>
        <v>-32443.650641697997</v>
      </c>
    </row>
    <row r="54" spans="1:9" ht="16.5" customHeight="1" x14ac:dyDescent="0.2">
      <c r="A54" s="7">
        <v>1151</v>
      </c>
      <c r="B54" s="8" t="s">
        <v>74</v>
      </c>
      <c r="C54" s="8" t="s">
        <v>23</v>
      </c>
      <c r="D54" s="9">
        <v>7018.8</v>
      </c>
      <c r="E54" s="8">
        <f>INDEX([1]Sheet1!B$2:B$15,MATCH(C54,[1]Sheet1!$A$2:$A$15,0))</f>
        <v>5</v>
      </c>
      <c r="F54" s="14">
        <f t="shared" si="3"/>
        <v>35094</v>
      </c>
      <c r="G54" s="20">
        <f>SUMIFS('[2]Cost Sheet'!$AE$5:$AE$70,'[2]Cost Sheet'!$A$5:$A$70,A54)+SUMIFS('[2]Cost Sheet'!$P$5:$P$70,'[2]Cost Sheet'!$A$5:$A$70,A54)+SUMIFS('[2]Cost Sheet'!$Q$5:$Q$70,'[2]Cost Sheet'!$A$5:$A$70,A54)+SUMIFS('[2]Cost Sheet'!$X$5:$X$70,'[2]Cost Sheet'!$A$5:$A$70,A54)</f>
        <v>84680</v>
      </c>
      <c r="H54" s="17">
        <f>G54+'[2]Cost Sheet'!$AC$5</f>
        <v>121480</v>
      </c>
      <c r="I54" s="10">
        <f t="shared" si="1"/>
        <v>-86386</v>
      </c>
    </row>
  </sheetData>
  <mergeCells count="1">
    <mergeCell ref="H1:I1"/>
  </mergeCells>
  <conditionalFormatting sqref="B4:E54 B55:H55">
    <cfRule type="expression" dxfId="14" priority="7">
      <formula>COUNTIF($B$4:$H$55,#REF!)&gt;1</formula>
    </cfRule>
  </conditionalFormatting>
  <conditionalFormatting sqref="M9:M10 G4:G54">
    <cfRule type="expression" dxfId="13" priority="5">
      <formula>COUNTIF($B$4:$I$55,#REF!)&gt;1</formula>
    </cfRule>
  </conditionalFormatting>
  <conditionalFormatting sqref="H4:H54">
    <cfRule type="expression" dxfId="12" priority="4">
      <formula>COUNTIF($B$4:$I$55,#REF!)&gt;1</formula>
    </cfRule>
  </conditionalFormatting>
  <conditionalFormatting sqref="I4:I54">
    <cfRule type="expression" dxfId="11" priority="3">
      <formula>COUNTIF($B$4:$I$55,#REF!)&gt;1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Pragyan Dhar</cp:lastModifiedBy>
  <dcterms:created xsi:type="dcterms:W3CDTF">2024-04-27T10:43:22Z</dcterms:created>
  <dcterms:modified xsi:type="dcterms:W3CDTF">2024-07-21T14:34:24Z</dcterms:modified>
</cp:coreProperties>
</file>