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T\_BirimKlasörleri\TS\Diğer Formlar\"/>
    </mc:Choice>
  </mc:AlternateContent>
  <xr:revisionPtr revIDLastSave="0" documentId="8_{5A638709-96CE-4D01-9334-21F1E6840F6B}" xr6:coauthVersionLast="36" xr6:coauthVersionMax="36" xr10:uidLastSave="{00000000-0000-0000-0000-000000000000}"/>
  <bookViews>
    <workbookView xWindow="0" yWindow="0" windowWidth="24000" windowHeight="9540" xr2:uid="{ACFC1D47-B743-4FDD-9D9B-AAD5B00BF589}"/>
  </bookViews>
  <sheets>
    <sheet name="ANALITIK" sheetId="1" r:id="rId1"/>
  </sheets>
  <externalReferences>
    <externalReference r:id="rId2"/>
  </externalReferences>
  <definedNames>
    <definedName name="deneme" localSheetId="0">#REF!</definedName>
    <definedName name="deneme">#REF!</definedName>
    <definedName name="Ds" localSheetId="0">ANALITIK!$C$5:$D$15</definedName>
    <definedName name="Ds">#REF!</definedName>
    <definedName name="Dv" localSheetId="0">ANALITIK!$K$5:$L$57</definedName>
    <definedName name="Dv">#REF!</definedName>
    <definedName name="solver_adj" localSheetId="0" hidden="1">ANALITIK!#REF!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ANALITIK!#REF!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_xlnm.Print_Area" localSheetId="0">ANALITIK!$A$1:$AB$57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F5" i="1"/>
  <c r="L5" i="1"/>
  <c r="H19" i="1" s="1"/>
  <c r="B6" i="1"/>
  <c r="F6" i="1"/>
  <c r="L6" i="1"/>
  <c r="B7" i="1"/>
  <c r="F7" i="1"/>
  <c r="L7" i="1"/>
  <c r="B8" i="1"/>
  <c r="F8" i="1"/>
  <c r="L8" i="1"/>
  <c r="B9" i="1"/>
  <c r="F9" i="1"/>
  <c r="L9" i="1"/>
  <c r="B10" i="1"/>
  <c r="F10" i="1"/>
  <c r="L10" i="1"/>
  <c r="H5" i="1" s="1"/>
  <c r="B11" i="1"/>
  <c r="F11" i="1"/>
  <c r="L11" i="1"/>
  <c r="B12" i="1"/>
  <c r="F12" i="1"/>
  <c r="L12" i="1"/>
  <c r="H6" i="1" s="1"/>
  <c r="B13" i="1"/>
  <c r="F13" i="1"/>
  <c r="H13" i="1"/>
  <c r="L13" i="1"/>
  <c r="B14" i="1"/>
  <c r="F14" i="1"/>
  <c r="H14" i="1"/>
  <c r="L14" i="1"/>
  <c r="H7" i="1" s="1"/>
  <c r="B15" i="1"/>
  <c r="F15" i="1"/>
  <c r="H15" i="1"/>
  <c r="L15" i="1"/>
  <c r="F16" i="1"/>
  <c r="L16" i="1"/>
  <c r="H8" i="1" s="1"/>
  <c r="L17" i="1"/>
  <c r="L18" i="1"/>
  <c r="H9" i="1" s="1"/>
  <c r="L19" i="1"/>
  <c r="L20" i="1"/>
  <c r="H10" i="1" s="1"/>
  <c r="L21" i="1"/>
  <c r="L22" i="1"/>
  <c r="H11" i="1" s="1"/>
  <c r="L23" i="1"/>
  <c r="L24" i="1"/>
  <c r="H12" i="1" s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H22" i="1" l="1"/>
  <c r="H20" i="1"/>
  <c r="H18" i="1"/>
  <c r="H23" i="1" s="1"/>
  <c r="H21" i="1"/>
  <c r="H24" i="1" l="1"/>
</calcChain>
</file>

<file path=xl/sharedStrings.xml><?xml version="1.0" encoding="utf-8"?>
<sst xmlns="http://schemas.openxmlformats.org/spreadsheetml/2006/main" count="66" uniqueCount="55">
  <si>
    <t>No.635</t>
  </si>
  <si>
    <t>No.500</t>
  </si>
  <si>
    <t>No.450</t>
  </si>
  <si>
    <t>No.400</t>
  </si>
  <si>
    <t>No.325</t>
  </si>
  <si>
    <t>No.270</t>
  </si>
  <si>
    <t>No.230</t>
  </si>
  <si>
    <t>No.200</t>
  </si>
  <si>
    <t>No.170</t>
  </si>
  <si>
    <t>No.140</t>
  </si>
  <si>
    <t>No.120</t>
  </si>
  <si>
    <t>No.100</t>
  </si>
  <si>
    <t>No.80</t>
  </si>
  <si>
    <t>No.70</t>
  </si>
  <si>
    <t>No.60</t>
  </si>
  <si>
    <t>No.50</t>
  </si>
  <si>
    <t>No.45</t>
  </si>
  <si>
    <t>No.40</t>
  </si>
  <si>
    <t>No.35</t>
  </si>
  <si>
    <t>No.30</t>
  </si>
  <si>
    <t>No.25</t>
  </si>
  <si>
    <t>No.20</t>
  </si>
  <si>
    <t>No.18</t>
  </si>
  <si>
    <t>No.16</t>
  </si>
  <si>
    <t>No.14</t>
  </si>
  <si>
    <t>No.12</t>
  </si>
  <si>
    <t>No.10</t>
  </si>
  <si>
    <t>No.8</t>
  </si>
  <si>
    <t>No.7</t>
  </si>
  <si>
    <t>No.6</t>
  </si>
  <si>
    <t>No.5</t>
  </si>
  <si>
    <t>No.4</t>
  </si>
  <si>
    <r>
      <rPr>
        <b/>
        <sz val="11"/>
        <color theme="1"/>
        <rFont val="Calibri"/>
        <family val="2"/>
        <charset val="162"/>
        <scheme val="minor"/>
      </rPr>
      <t>Analitik Denklem ile Gradasyon Dağılımının Sayısallaştırılması</t>
    </r>
    <r>
      <rPr>
        <sz val="11"/>
        <color theme="1"/>
        <rFont val="Calibri"/>
        <family val="2"/>
        <charset val="162"/>
        <scheme val="minor"/>
      </rPr>
      <t xml:space="preserve">
Excel Uyarlama: (c) Mehmet DURMAZ Haziran 2015</t>
    </r>
  </si>
  <si>
    <t>No.3,5</t>
  </si>
  <si>
    <t>Y2</t>
  </si>
  <si>
    <t>Cc</t>
  </si>
  <si>
    <t>Hesaplanacak değer aralığının bilinen ilk ve son elekten geçen yüzde değerleri</t>
  </si>
  <si>
    <t>Y1
Y2</t>
  </si>
  <si>
    <t>Cu</t>
  </si>
  <si>
    <t>D</t>
  </si>
  <si>
    <t>Hesaplanacak değer aralığının bilinen ilk ve son elek açıklığı değerleri</t>
  </si>
  <si>
    <t>X1
X2</t>
  </si>
  <si>
    <t>Y'ye karşılık gelen elek</t>
  </si>
  <si>
    <t>X</t>
  </si>
  <si>
    <t>Hesaplanacak yüzde</t>
  </si>
  <si>
    <t>Y</t>
  </si>
  <si>
    <t>Analitik Hesabı</t>
  </si>
  <si>
    <t>mm</t>
  </si>
  <si>
    <t>inç</t>
  </si>
  <si>
    <t>Elek Analizi % Geçen</t>
  </si>
  <si>
    <t>Elek Açıklığı</t>
  </si>
  <si>
    <t>% Geçen</t>
  </si>
  <si>
    <t>Hesaplanan %</t>
  </si>
  <si>
    <t>Görmek istediğiniz elekleri giriniz</t>
  </si>
  <si>
    <t>Varolan Elek Boyutlarını ve Sonuçları giriniz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</si>
</sst>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11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theme="0" tint="-0.34998626667073579"/>
      <name val="Calibri"/>
      <family val="2"/>
      <charset val="162"/>
      <scheme val="minor"/>
    </font>
    <font>
      <b/>
      <sz val="9"/>
      <color theme="0"/>
      <name val="Arial"/>
      <family val="2"/>
      <charset val="162"/>
    </font>
    <font>
      <sz val="10"/>
      <color theme="1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b/>
      <sz val="11"/>
      <color theme="0" tint="-0.34998626667073579"/>
      <name val="Calibri"/>
      <family val="2"/>
      <charset val="162"/>
      <scheme val="minor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Protection="1"/>
    <xf numFmtId="164" fontId="0" fillId="2" borderId="1" xfId="0" applyNumberForma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0" borderId="0" xfId="0" applyAlignment="1" applyProtection="1">
      <alignment horizontal="center" wrapText="1"/>
    </xf>
    <xf numFmtId="0" fontId="0" fillId="0" borderId="0" xfId="0" applyAlignment="1" applyProtection="1">
      <alignment horizontal="center"/>
    </xf>
    <xf numFmtId="2" fontId="1" fillId="3" borderId="1" xfId="0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/>
    </xf>
    <xf numFmtId="12" fontId="1" fillId="3" borderId="1" xfId="0" applyNumberFormat="1" applyFont="1" applyFill="1" applyBorder="1" applyAlignment="1" applyProtection="1">
      <alignment horizontal="center"/>
    </xf>
    <xf numFmtId="2" fontId="0" fillId="2" borderId="1" xfId="0" applyNumberForma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top" wrapText="1"/>
    </xf>
    <xf numFmtId="0" fontId="0" fillId="0" borderId="2" xfId="0" applyBorder="1" applyAlignment="1" applyProtection="1">
      <alignment horizontal="center" wrapText="1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 wrapText="1"/>
    </xf>
    <xf numFmtId="0" fontId="0" fillId="0" borderId="0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 wrapText="1"/>
    </xf>
    <xf numFmtId="0" fontId="0" fillId="0" borderId="6" xfId="0" applyBorder="1" applyProtection="1"/>
    <xf numFmtId="165" fontId="1" fillId="3" borderId="1" xfId="0" applyNumberFormat="1" applyFont="1" applyFill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165" fontId="0" fillId="2" borderId="1" xfId="0" applyNumberFormat="1" applyFill="1" applyBorder="1" applyAlignment="1" applyProtection="1">
      <alignment horizontal="center"/>
    </xf>
    <xf numFmtId="12" fontId="0" fillId="2" borderId="1" xfId="0" applyNumberFormat="1" applyFill="1" applyBorder="1" applyAlignment="1" applyProtection="1">
      <alignment horizontal="center"/>
    </xf>
    <xf numFmtId="0" fontId="0" fillId="0" borderId="9" xfId="0" applyBorder="1" applyAlignment="1" applyProtection="1">
      <alignment horizontal="center" vertical="center" wrapText="1"/>
    </xf>
    <xf numFmtId="165" fontId="3" fillId="4" borderId="10" xfId="0" applyNumberFormat="1" applyFont="1" applyFill="1" applyBorder="1" applyAlignment="1" applyProtection="1">
      <alignment vertical="center"/>
    </xf>
    <xf numFmtId="0" fontId="1" fillId="4" borderId="11" xfId="0" applyFont="1" applyFill="1" applyBorder="1" applyAlignment="1" applyProtection="1">
      <alignment horizontal="center" vertical="center"/>
    </xf>
    <xf numFmtId="0" fontId="1" fillId="4" borderId="12" xfId="0" applyFont="1" applyFill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 wrapText="1"/>
    </xf>
    <xf numFmtId="165" fontId="4" fillId="4" borderId="7" xfId="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164" fontId="3" fillId="4" borderId="7" xfId="0" applyNumberFormat="1" applyFont="1" applyFill="1" applyBorder="1" applyAlignment="1" applyProtection="1">
      <alignment vertical="center"/>
    </xf>
    <xf numFmtId="0" fontId="1" fillId="4" borderId="15" xfId="0" applyFont="1" applyFill="1" applyBorder="1" applyAlignment="1" applyProtection="1">
      <alignment horizontal="left" vertical="center"/>
    </xf>
    <xf numFmtId="165" fontId="1" fillId="4" borderId="16" xfId="0" applyNumberFormat="1" applyFont="1" applyFill="1" applyBorder="1" applyAlignment="1" applyProtection="1">
      <alignment horizontal="right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1" fontId="0" fillId="2" borderId="1" xfId="0" applyNumberFormat="1" applyFill="1" applyBorder="1" applyAlignment="1" applyProtection="1">
      <alignment horizontal="center"/>
    </xf>
    <xf numFmtId="0" fontId="5" fillId="0" borderId="17" xfId="0" applyFont="1" applyFill="1" applyBorder="1" applyAlignment="1" applyProtection="1">
      <alignment horizontal="center"/>
    </xf>
    <xf numFmtId="1" fontId="1" fillId="4" borderId="15" xfId="0" applyNumberFormat="1" applyFont="1" applyFill="1" applyBorder="1" applyAlignment="1" applyProtection="1">
      <alignment horizontal="left" vertical="center"/>
    </xf>
    <xf numFmtId="1" fontId="1" fillId="3" borderId="1" xfId="0" applyNumberFormat="1" applyFont="1" applyFill="1" applyBorder="1" applyAlignment="1" applyProtection="1">
      <alignment horizontal="center"/>
    </xf>
    <xf numFmtId="164" fontId="4" fillId="4" borderId="18" xfId="0" applyNumberFormat="1" applyFont="1" applyFill="1" applyBorder="1" applyAlignment="1" applyProtection="1">
      <alignment vertical="center"/>
    </xf>
    <xf numFmtId="1" fontId="1" fillId="4" borderId="19" xfId="0" applyNumberFormat="1" applyFont="1" applyFill="1" applyBorder="1" applyAlignment="1" applyProtection="1">
      <alignment horizontal="left" vertical="center"/>
    </xf>
    <xf numFmtId="165" fontId="1" fillId="4" borderId="20" xfId="0" applyNumberFormat="1" applyFont="1" applyFill="1" applyBorder="1" applyAlignment="1" applyProtection="1">
      <alignment horizontal="right" vertical="center"/>
    </xf>
    <xf numFmtId="0" fontId="1" fillId="5" borderId="18" xfId="0" applyFont="1" applyFill="1" applyBorder="1" applyAlignment="1" applyProtection="1">
      <alignment horizontal="center"/>
    </xf>
    <xf numFmtId="0" fontId="1" fillId="5" borderId="21" xfId="0" applyFont="1" applyFill="1" applyBorder="1" applyAlignment="1" applyProtection="1">
      <alignment horizontal="center"/>
    </xf>
    <xf numFmtId="0" fontId="1" fillId="5" borderId="22" xfId="0" applyFont="1" applyFill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2" fontId="0" fillId="5" borderId="1" xfId="0" applyNumberFormat="1" applyFill="1" applyBorder="1" applyAlignment="1" applyProtection="1">
      <alignment horizontal="center"/>
    </xf>
    <xf numFmtId="1" fontId="0" fillId="0" borderId="1" xfId="0" applyNumberFormat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/>
    </xf>
    <xf numFmtId="12" fontId="1" fillId="5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164" fontId="0" fillId="0" borderId="1" xfId="0" applyNumberFormat="1" applyFont="1" applyFill="1" applyBorder="1" applyAlignment="1" applyProtection="1">
      <alignment horizontal="center"/>
      <protection locked="0"/>
    </xf>
    <xf numFmtId="165" fontId="0" fillId="5" borderId="1" xfId="0" applyNumberFormat="1" applyFill="1" applyBorder="1" applyAlignment="1" applyProtection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 vertical="center" wrapText="1"/>
    </xf>
    <xf numFmtId="2" fontId="0" fillId="0" borderId="1" xfId="0" applyNumberFormat="1" applyFont="1" applyFill="1" applyBorder="1" applyAlignment="1" applyProtection="1">
      <alignment horizontal="center"/>
      <protection locked="0"/>
    </xf>
    <xf numFmtId="0" fontId="7" fillId="0" borderId="17" xfId="0" applyFont="1" applyBorder="1" applyAlignment="1" applyProtection="1">
      <alignment horizontal="center" vertical="center" wrapText="1"/>
    </xf>
    <xf numFmtId="1" fontId="0" fillId="5" borderId="1" xfId="0" applyNumberFormat="1" applyFill="1" applyBorder="1" applyAlignment="1" applyProtection="1">
      <alignment horizontal="center"/>
    </xf>
    <xf numFmtId="165" fontId="0" fillId="0" borderId="1" xfId="0" applyNumberFormat="1" applyFont="1" applyFill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1" fontId="0" fillId="0" borderId="1" xfId="0" applyNumberFormat="1" applyFont="1" applyFill="1" applyBorder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</xf>
    <xf numFmtId="0" fontId="8" fillId="5" borderId="1" xfId="0" applyFont="1" applyFill="1" applyBorder="1" applyAlignment="1" applyProtection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/>
    </xf>
    <xf numFmtId="0" fontId="9" fillId="0" borderId="17" xfId="0" applyFont="1" applyBorder="1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</xf>
    <xf numFmtId="0" fontId="11" fillId="0" borderId="17" xfId="0" applyFont="1" applyFill="1" applyBorder="1" applyAlignment="1" applyProtection="1">
      <alignment vertical="center"/>
    </xf>
    <xf numFmtId="0" fontId="10" fillId="5" borderId="1" xfId="0" applyFont="1" applyFill="1" applyBorder="1" applyAlignment="1" applyProtection="1">
      <alignment horizontal="center" vertical="center"/>
    </xf>
    <xf numFmtId="0" fontId="12" fillId="5" borderId="1" xfId="0" applyFont="1" applyFill="1" applyBorder="1" applyAlignment="1" applyProtection="1">
      <alignment horizontal="center"/>
    </xf>
    <xf numFmtId="0" fontId="12" fillId="5" borderId="1" xfId="0" applyFont="1" applyFill="1" applyBorder="1" applyAlignment="1" applyProtection="1">
      <alignment horizontal="center" vertical="center" wrapText="1"/>
    </xf>
    <xf numFmtId="0" fontId="13" fillId="0" borderId="17" xfId="0" applyFont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882170510755897E-2"/>
          <c:y val="2.6303869934618088E-2"/>
          <c:w val="0.94346474670763181"/>
          <c:h val="0.91434424822740545"/>
        </c:manualLayout>
      </c:layout>
      <c:scatterChart>
        <c:scatterStyle val="smoothMarker"/>
        <c:varyColors val="0"/>
        <c:ser>
          <c:idx val="0"/>
          <c:order val="0"/>
          <c:tx>
            <c:v>Orijinal Veri</c:v>
          </c:tx>
          <c:spPr>
            <a:ln w="41275" cap="flat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34925" cap="flat" cmpd="dbl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ANALITIK!$C$5:$C$15</c:f>
              <c:numCache>
                <c:formatCode>0</c:formatCode>
                <c:ptCount val="11"/>
                <c:pt idx="0">
                  <c:v>125</c:v>
                </c:pt>
                <c:pt idx="1">
                  <c:v>50</c:v>
                </c:pt>
                <c:pt idx="2">
                  <c:v>37.5</c:v>
                </c:pt>
                <c:pt idx="3">
                  <c:v>25</c:v>
                </c:pt>
                <c:pt idx="4">
                  <c:v>19</c:v>
                </c:pt>
                <c:pt idx="5" formatCode="0.0">
                  <c:v>9.5</c:v>
                </c:pt>
                <c:pt idx="6" formatCode="0.0">
                  <c:v>4.75</c:v>
                </c:pt>
                <c:pt idx="7" formatCode="0.000">
                  <c:v>2</c:v>
                </c:pt>
                <c:pt idx="8" formatCode="0.00">
                  <c:v>0.42499999999999999</c:v>
                </c:pt>
                <c:pt idx="9" formatCode="0.00">
                  <c:v>7.4999999999999997E-2</c:v>
                </c:pt>
              </c:numCache>
            </c:numRef>
          </c:xVal>
          <c:yVal>
            <c:numRef>
              <c:f>ANALITIK!$D$5:$D$15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81</c:v>
                </c:pt>
                <c:pt idx="3">
                  <c:v>70</c:v>
                </c:pt>
                <c:pt idx="4">
                  <c:v>56</c:v>
                </c:pt>
                <c:pt idx="5">
                  <c:v>44</c:v>
                </c:pt>
                <c:pt idx="6">
                  <c:v>32</c:v>
                </c:pt>
                <c:pt idx="7">
                  <c:v>13</c:v>
                </c:pt>
                <c:pt idx="8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02-4961-90DA-42943AF647FD}"/>
            </c:ext>
          </c:extLst>
        </c:ser>
        <c:ser>
          <c:idx val="1"/>
          <c:order val="1"/>
          <c:tx>
            <c:v>Hesaplanan Veri</c:v>
          </c:tx>
          <c:spPr>
            <a:ln w="47625" cap="flat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ANALITIK!$K$5:$K$57</c:f>
              <c:numCache>
                <c:formatCode>0</c:formatCode>
                <c:ptCount val="53"/>
                <c:pt idx="0">
                  <c:v>125</c:v>
                </c:pt>
                <c:pt idx="1">
                  <c:v>106</c:v>
                </c:pt>
                <c:pt idx="2">
                  <c:v>100</c:v>
                </c:pt>
                <c:pt idx="3">
                  <c:v>90</c:v>
                </c:pt>
                <c:pt idx="4">
                  <c:v>75</c:v>
                </c:pt>
                <c:pt idx="5">
                  <c:v>63</c:v>
                </c:pt>
                <c:pt idx="6">
                  <c:v>53</c:v>
                </c:pt>
                <c:pt idx="7">
                  <c:v>50</c:v>
                </c:pt>
                <c:pt idx="8">
                  <c:v>45</c:v>
                </c:pt>
                <c:pt idx="9" formatCode="0.0">
                  <c:v>37.5</c:v>
                </c:pt>
                <c:pt idx="10" formatCode="0.0">
                  <c:v>31.5</c:v>
                </c:pt>
                <c:pt idx="11">
                  <c:v>25</c:v>
                </c:pt>
                <c:pt idx="12" formatCode="0.0">
                  <c:v>22.4</c:v>
                </c:pt>
                <c:pt idx="13">
                  <c:v>19</c:v>
                </c:pt>
                <c:pt idx="14">
                  <c:v>16</c:v>
                </c:pt>
                <c:pt idx="15" formatCode="0.0">
                  <c:v>12.5</c:v>
                </c:pt>
                <c:pt idx="16" formatCode="0.0">
                  <c:v>11.2</c:v>
                </c:pt>
                <c:pt idx="17" formatCode="0.0">
                  <c:v>9.5</c:v>
                </c:pt>
                <c:pt idx="18" formatCode="0.0">
                  <c:v>8</c:v>
                </c:pt>
                <c:pt idx="19" formatCode="0.0">
                  <c:v>6.35</c:v>
                </c:pt>
                <c:pt idx="20" formatCode="0.0">
                  <c:v>5.6</c:v>
                </c:pt>
                <c:pt idx="21" formatCode="0.00">
                  <c:v>4.75</c:v>
                </c:pt>
                <c:pt idx="22" formatCode="0.00">
                  <c:v>4</c:v>
                </c:pt>
                <c:pt idx="23" formatCode="0.00">
                  <c:v>3.35</c:v>
                </c:pt>
                <c:pt idx="24" formatCode="0.00">
                  <c:v>2.8</c:v>
                </c:pt>
                <c:pt idx="25" formatCode="0.00">
                  <c:v>2.36</c:v>
                </c:pt>
                <c:pt idx="26" formatCode="0.00">
                  <c:v>2</c:v>
                </c:pt>
                <c:pt idx="27" formatCode="0.00">
                  <c:v>1.7</c:v>
                </c:pt>
                <c:pt idx="28" formatCode="0.00">
                  <c:v>1.4</c:v>
                </c:pt>
                <c:pt idx="29" formatCode="0.00">
                  <c:v>1.18</c:v>
                </c:pt>
                <c:pt idx="30" formatCode="0.00">
                  <c:v>1</c:v>
                </c:pt>
                <c:pt idx="31" formatCode="0.000">
                  <c:v>0.85</c:v>
                </c:pt>
                <c:pt idx="32" formatCode="0.000">
                  <c:v>0.71</c:v>
                </c:pt>
                <c:pt idx="33" formatCode="0.000">
                  <c:v>0.6</c:v>
                </c:pt>
                <c:pt idx="34" formatCode="0.000">
                  <c:v>0.5</c:v>
                </c:pt>
                <c:pt idx="35" formatCode="0.000">
                  <c:v>0.42499999999999999</c:v>
                </c:pt>
                <c:pt idx="36" formatCode="0.000">
                  <c:v>0.35499999999999998</c:v>
                </c:pt>
                <c:pt idx="37" formatCode="0.000">
                  <c:v>0.3</c:v>
                </c:pt>
                <c:pt idx="38" formatCode="0.000">
                  <c:v>0.25</c:v>
                </c:pt>
                <c:pt idx="39" formatCode="0.000">
                  <c:v>0.21199999999999999</c:v>
                </c:pt>
                <c:pt idx="40" formatCode="0.000">
                  <c:v>0.18</c:v>
                </c:pt>
                <c:pt idx="41" formatCode="0.000">
                  <c:v>0.15</c:v>
                </c:pt>
                <c:pt idx="42" formatCode="0.000">
                  <c:v>0.125</c:v>
                </c:pt>
                <c:pt idx="43" formatCode="0.000">
                  <c:v>0.106</c:v>
                </c:pt>
                <c:pt idx="44" formatCode="0.000">
                  <c:v>0.09</c:v>
                </c:pt>
                <c:pt idx="45" formatCode="0.000">
                  <c:v>7.4999999999999997E-2</c:v>
                </c:pt>
                <c:pt idx="46" formatCode="0.000">
                  <c:v>6.3E-2</c:v>
                </c:pt>
                <c:pt idx="47" formatCode="0.000">
                  <c:v>5.2999999999999999E-2</c:v>
                </c:pt>
                <c:pt idx="48" formatCode="0.000">
                  <c:v>4.4999999999999998E-2</c:v>
                </c:pt>
                <c:pt idx="49" formatCode="0.000">
                  <c:v>3.7999999999999999E-2</c:v>
                </c:pt>
                <c:pt idx="50" formatCode="0.000">
                  <c:v>3.2000000000000001E-2</c:v>
                </c:pt>
                <c:pt idx="51" formatCode="0.000">
                  <c:v>2.5000000000000001E-2</c:v>
                </c:pt>
                <c:pt idx="52" formatCode="0.000">
                  <c:v>0.02</c:v>
                </c:pt>
              </c:numCache>
            </c:numRef>
          </c:xVal>
          <c:yVal>
            <c:numRef>
              <c:f>ANALITIK!$L$5:$L$57</c:f>
              <c:numCache>
                <c:formatCode>0.0</c:formatCode>
                <c:ptCount val="5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92.4</c:v>
                </c:pt>
                <c:pt idx="9">
                  <c:v>81</c:v>
                </c:pt>
                <c:pt idx="10">
                  <c:v>75.72</c:v>
                </c:pt>
                <c:pt idx="11">
                  <c:v>70</c:v>
                </c:pt>
                <c:pt idx="12">
                  <c:v>63.93333333333333</c:v>
                </c:pt>
                <c:pt idx="13">
                  <c:v>56</c:v>
                </c:pt>
                <c:pt idx="14">
                  <c:v>52.210526315789473</c:v>
                </c:pt>
                <c:pt idx="15">
                  <c:v>47.789473684210527</c:v>
                </c:pt>
                <c:pt idx="16">
                  <c:v>46.147368421052633</c:v>
                </c:pt>
                <c:pt idx="17">
                  <c:v>44</c:v>
                </c:pt>
                <c:pt idx="18">
                  <c:v>40.210526315789473</c:v>
                </c:pt>
                <c:pt idx="19">
                  <c:v>36.042105263157893</c:v>
                </c:pt>
                <c:pt idx="20">
                  <c:v>34.147368421052633</c:v>
                </c:pt>
                <c:pt idx="21">
                  <c:v>32</c:v>
                </c:pt>
                <c:pt idx="22" formatCode="0.00">
                  <c:v>26.81818181818182</c:v>
                </c:pt>
                <c:pt idx="23" formatCode="0.00">
                  <c:v>22.327272727272728</c:v>
                </c:pt>
                <c:pt idx="24" formatCode="0.00">
                  <c:v>18.527272727272727</c:v>
                </c:pt>
                <c:pt idx="25" formatCode="0.00">
                  <c:v>15.487272727272726</c:v>
                </c:pt>
                <c:pt idx="26" formatCode="0.00">
                  <c:v>13</c:v>
                </c:pt>
                <c:pt idx="27" formatCode="0.00">
                  <c:v>11.666666666666668</c:v>
                </c:pt>
                <c:pt idx="28" formatCode="0.00">
                  <c:v>10.333333333333332</c:v>
                </c:pt>
                <c:pt idx="29" formatCode="0.00">
                  <c:v>9.3555555555555543</c:v>
                </c:pt>
                <c:pt idx="30" formatCode="0.00">
                  <c:v>8.5555555555555554</c:v>
                </c:pt>
                <c:pt idx="31" formatCode="0.00">
                  <c:v>7.8888888888888893</c:v>
                </c:pt>
                <c:pt idx="32" formatCode="0.00">
                  <c:v>7.2666666666666666</c:v>
                </c:pt>
                <c:pt idx="33" formatCode="0.00">
                  <c:v>6.7777777777777777</c:v>
                </c:pt>
                <c:pt idx="34" formatCode="0.00">
                  <c:v>6.333333333333333</c:v>
                </c:pt>
                <c:pt idx="35" formatCode="0.00">
                  <c:v>5.9999999999999991</c:v>
                </c:pt>
                <c:pt idx="36" formatCode="0.00">
                  <c:v>4.7999999999999989</c:v>
                </c:pt>
                <c:pt idx="37" formatCode="0.00">
                  <c:v>3.8571428571428568</c:v>
                </c:pt>
                <c:pt idx="38" formatCode="0.00">
                  <c:v>2.9999999999999996</c:v>
                </c:pt>
                <c:pt idx="39" formatCode="0.00">
                  <c:v>2.3485714285714288</c:v>
                </c:pt>
                <c:pt idx="40" formatCode="0.00">
                  <c:v>1.7999999999999998</c:v>
                </c:pt>
                <c:pt idx="41" formatCode="0.00">
                  <c:v>1.2857142857142856</c:v>
                </c:pt>
                <c:pt idx="42" formatCode="0.00">
                  <c:v>0.85714285714285721</c:v>
                </c:pt>
                <c:pt idx="43" formatCode="0.00">
                  <c:v>0.53142857142857136</c:v>
                </c:pt>
                <c:pt idx="44" formatCode="0.00">
                  <c:v>0.25714285714285712</c:v>
                </c:pt>
                <c:pt idx="45" formatCode="0.00">
                  <c:v>0</c:v>
                </c:pt>
                <c:pt idx="46" formatCode="0.000">
                  <c:v>0</c:v>
                </c:pt>
                <c:pt idx="47" formatCode="0.000">
                  <c:v>0</c:v>
                </c:pt>
                <c:pt idx="48" formatCode="0.000">
                  <c:v>0</c:v>
                </c:pt>
                <c:pt idx="49" formatCode="0.000">
                  <c:v>0</c:v>
                </c:pt>
                <c:pt idx="50" formatCode="0.000">
                  <c:v>0</c:v>
                </c:pt>
                <c:pt idx="51" formatCode="0.000">
                  <c:v>0</c:v>
                </c:pt>
                <c:pt idx="52" formatCode="0.0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02-4961-90DA-42943AF64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297760"/>
        <c:axId val="568290704"/>
      </c:scatterChart>
      <c:valAx>
        <c:axId val="568297760"/>
        <c:scaling>
          <c:logBase val="10"/>
          <c:orientation val="minMax"/>
          <c:max val="130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alpha val="25000"/>
                </a:schemeClr>
              </a:solidFill>
              <a:round/>
            </a:ln>
            <a:effectLst/>
          </c:spPr>
        </c:minorGridlines>
        <c:numFmt formatCode="@" sourceLinked="0"/>
        <c:majorTickMark val="in"/>
        <c:minorTickMark val="in"/>
        <c:tickLblPos val="low"/>
        <c:spPr>
          <a:noFill/>
          <a:ln>
            <a:solidFill>
              <a:schemeClr val="accent2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tr-TR"/>
          </a:p>
        </c:txPr>
        <c:crossAx val="568290704"/>
        <c:crosses val="autoZero"/>
        <c:crossBetween val="midCat"/>
        <c:majorUnit val="10"/>
        <c:minorUnit val="10"/>
      </c:valAx>
      <c:valAx>
        <c:axId val="568290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</c:majorGridlines>
        <c:minorGridlines>
          <c:spPr>
            <a:ln w="22225" cap="flat" cmpd="tri" algn="ctr">
              <a:solidFill>
                <a:schemeClr val="bg2"/>
              </a:solidFill>
              <a:prstDash val="sysDot"/>
              <a:round/>
            </a:ln>
            <a:effectLst/>
          </c:spPr>
        </c:minorGridlines>
        <c:numFmt formatCode="General" sourceLinked="1"/>
        <c:majorTickMark val="in"/>
        <c:minorTickMark val="in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tr-TR"/>
          </a:p>
        </c:txPr>
        <c:crossAx val="568297760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7577379438251785E-2"/>
          <c:y val="4.908479579818404E-2"/>
          <c:w val="0.18963752971021947"/>
          <c:h val="0.13721838902786651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17809</xdr:colOff>
      <xdr:row>26</xdr:row>
      <xdr:rowOff>27330</xdr:rowOff>
    </xdr:from>
    <xdr:ext cx="1658591" cy="2249145"/>
    <xdr:pic>
      <xdr:nvPicPr>
        <xdr:cNvPr id="2" name="Picture 2" descr="Algebraic construction for interpolation">
          <a:extLst>
            <a:ext uri="{FF2B5EF4-FFF2-40B4-BE49-F238E27FC236}">
              <a16:creationId xmlns:a16="http://schemas.microsoft.com/office/drawing/2014/main" id="{3A25A001-7440-49AD-97E0-EAE0C5F1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409" y="4980330"/>
          <a:ext cx="1658591" cy="224914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0</xdr:colOff>
      <xdr:row>1</xdr:row>
      <xdr:rowOff>0</xdr:rowOff>
    </xdr:from>
    <xdr:to>
      <xdr:col>27</xdr:col>
      <xdr:colOff>336331</xdr:colOff>
      <xdr:row>26</xdr:row>
      <xdr:rowOff>63617</xdr:rowOff>
    </xdr:to>
    <xdr:graphicFrame macro="">
      <xdr:nvGraphicFramePr>
        <xdr:cNvPr id="3" name="Grafik 15">
          <a:extLst>
            <a:ext uri="{FF2B5EF4-FFF2-40B4-BE49-F238E27FC236}">
              <a16:creationId xmlns:a16="http://schemas.microsoft.com/office/drawing/2014/main" id="{0A8D2FD4-10D8-4C2E-A289-E9F06DE1C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prak%20Lab/&#350;ablonlar/_Hesaplamalar/ToprakDeneyleri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rafik"/>
      <sheetName val="Yassılık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2083-C72B-4443-901B-DE8CA131A05C}">
  <sheetPr codeName="Sheet1">
    <pageSetUpPr fitToPage="1"/>
  </sheetPr>
  <dimension ref="A1:AB57"/>
  <sheetViews>
    <sheetView tabSelected="1" view="pageBreakPreview" zoomScaleNormal="70" zoomScaleSheetLayoutView="100" workbookViewId="0">
      <selection activeCell="C5" sqref="C5"/>
    </sheetView>
  </sheetViews>
  <sheetFormatPr defaultRowHeight="15" x14ac:dyDescent="0.25"/>
  <cols>
    <col min="1" max="1" width="1.7109375" customWidth="1"/>
    <col min="2" max="3" width="6.7109375" style="1" customWidth="1"/>
    <col min="4" max="4" width="12" style="2" customWidth="1"/>
    <col min="5" max="5" width="1.7109375" style="2" customWidth="1"/>
    <col min="6" max="6" width="6.7109375" style="2" customWidth="1"/>
    <col min="7" max="7" width="8.28515625" style="2" customWidth="1"/>
    <col min="8" max="8" width="12" style="2" customWidth="1"/>
    <col min="9" max="9" width="1.7109375" style="2" customWidth="1"/>
    <col min="10" max="11" width="7.140625" style="1" customWidth="1"/>
    <col min="12" max="12" width="12.140625" style="1" customWidth="1"/>
    <col min="13" max="13" width="1.7109375" customWidth="1"/>
  </cols>
  <sheetData>
    <row r="1" spans="1:28" ht="6" customHeight="1" x14ac:dyDescent="0.25">
      <c r="A1" s="3"/>
      <c r="B1" s="7"/>
      <c r="C1" s="7"/>
      <c r="D1" s="6"/>
      <c r="E1" s="6"/>
      <c r="F1" s="6"/>
      <c r="G1" s="6"/>
      <c r="H1" s="6"/>
      <c r="I1" s="78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7.75" customHeight="1" x14ac:dyDescent="0.25">
      <c r="A2" s="3"/>
      <c r="B2" s="81" t="s">
        <v>54</v>
      </c>
      <c r="C2" s="81"/>
      <c r="D2" s="81"/>
      <c r="E2" s="82"/>
      <c r="F2" s="81" t="s">
        <v>53</v>
      </c>
      <c r="G2" s="81"/>
      <c r="H2" s="81"/>
      <c r="I2" s="78"/>
      <c r="J2" s="80" t="s">
        <v>52</v>
      </c>
      <c r="K2" s="80"/>
      <c r="L2" s="8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70" customFormat="1" ht="15" customHeight="1" x14ac:dyDescent="0.25">
      <c r="A3" s="71"/>
      <c r="B3" s="79" t="s">
        <v>50</v>
      </c>
      <c r="C3" s="79"/>
      <c r="D3" s="75" t="s">
        <v>51</v>
      </c>
      <c r="E3" s="74"/>
      <c r="F3" s="77" t="s">
        <v>50</v>
      </c>
      <c r="G3" s="77"/>
      <c r="H3" s="72" t="s">
        <v>49</v>
      </c>
      <c r="I3" s="78"/>
      <c r="J3" s="77" t="s">
        <v>50</v>
      </c>
      <c r="K3" s="77"/>
      <c r="L3" s="72" t="s">
        <v>49</v>
      </c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</row>
    <row r="4" spans="1:28" s="70" customFormat="1" ht="15" customHeight="1" x14ac:dyDescent="0.25">
      <c r="A4" s="71"/>
      <c r="B4" s="76" t="s">
        <v>48</v>
      </c>
      <c r="C4" s="76" t="s">
        <v>47</v>
      </c>
      <c r="D4" s="75"/>
      <c r="E4" s="74"/>
      <c r="F4" s="73" t="s">
        <v>48</v>
      </c>
      <c r="G4" s="73" t="s">
        <v>47</v>
      </c>
      <c r="H4" s="72"/>
      <c r="I4" s="42"/>
      <c r="J4" s="73" t="s">
        <v>48</v>
      </c>
      <c r="K4" s="73" t="s">
        <v>47</v>
      </c>
      <c r="L4" s="72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</row>
    <row r="5" spans="1:28" ht="15" customHeight="1" x14ac:dyDescent="0.25">
      <c r="A5" s="3"/>
      <c r="B5" s="57">
        <f>IFERROR(INDEX($J$5:$L$57,MATCH(C5,$K$5:$K$57,),1,1),"")</f>
        <v>5</v>
      </c>
      <c r="C5" s="68">
        <v>125</v>
      </c>
      <c r="D5" s="58">
        <v>100</v>
      </c>
      <c r="E5" s="64"/>
      <c r="F5" s="57">
        <f>IFERROR(INDEX($J$5:$L$57,MATCH(G5,$K$5:$K$57,),1,1),"")</f>
        <v>2.5</v>
      </c>
      <c r="G5" s="69">
        <v>63</v>
      </c>
      <c r="H5" s="65">
        <f>IFERROR(INDEX($J$5:$L$57,MATCH(G5,$K$5:$K$57,),3,1),"")</f>
        <v>100</v>
      </c>
      <c r="I5" s="42"/>
      <c r="J5" s="10">
        <v>5</v>
      </c>
      <c r="K5" s="44">
        <v>125</v>
      </c>
      <c r="L5" s="21">
        <f>INDEX($D$5:$D$16,MATCH(K5,$C$5:$C$15,-1)+1)+(K5-INDEX($C$5:$C$16,MATCH(K5,$C$5:$C$15,-1)+1))*((INDEX($D$5:$D$16,MATCH(K5,$C$5:$C$15,-1))-INDEX($D$5:$D$16,MATCH(K5,$C$5:$C$15,-1)+1))/(INDEX($C$5:$C$16,MATCH(K5,$C$5:$C$15,-1))-INDEX($C$5:$C$16,MATCH(K5,$C$5:$C$15,-1)+1)))</f>
        <v>100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customHeight="1" x14ac:dyDescent="0.25">
      <c r="A6" s="3"/>
      <c r="B6" s="57">
        <f>IFERROR(INDEX($J$5:$L$57,MATCH(C6,$K$5:$K$57,),1,1),"")</f>
        <v>2</v>
      </c>
      <c r="C6" s="68">
        <v>50</v>
      </c>
      <c r="D6" s="58">
        <v>100</v>
      </c>
      <c r="E6" s="64"/>
      <c r="F6" s="57">
        <f>IFERROR(INDEX($J$5:$L$57,MATCH(G6,$K$5:$K$57,),1,1),"")</f>
        <v>2</v>
      </c>
      <c r="G6" s="69">
        <v>50</v>
      </c>
      <c r="H6" s="65">
        <f>IFERROR(INDEX($J$5:$L$57,MATCH(G6,$K$5:$K$57,),3,1),"")</f>
        <v>100</v>
      </c>
      <c r="I6" s="42"/>
      <c r="J6" s="26">
        <v>4.24</v>
      </c>
      <c r="K6" s="41">
        <v>106</v>
      </c>
      <c r="L6" s="25">
        <f>INDEX($D$5:$D$16,MATCH(K6,$C$5:$C$15,-1)+1)+(K6-INDEX($C$5:$C$16,MATCH(K6,$C$5:$C$15,-1)+1))*((INDEX($D$5:$D$16,MATCH(K6,$C$5:$C$15,-1))-INDEX($D$5:$D$16,MATCH(K6,$C$5:$C$15,-1)+1))/(INDEX($C$5:$C$16,MATCH(K6,$C$5:$C$15,-1))-INDEX($C$5:$C$16,MATCH(K6,$C$5:$C$15,-1)+1)))</f>
        <v>100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" customHeight="1" x14ac:dyDescent="0.25">
      <c r="A7" s="3"/>
      <c r="B7" s="57">
        <f>IFERROR(INDEX($J$5:$L$57,MATCH(C7,$K$5:$K$57,),1,1),"")</f>
        <v>1.4999999999999998</v>
      </c>
      <c r="C7" s="68">
        <v>37.5</v>
      </c>
      <c r="D7" s="58">
        <v>81</v>
      </c>
      <c r="E7" s="64"/>
      <c r="F7" s="57">
        <f>IFERROR(INDEX($J$5:$L$57,MATCH(G7,$K$5:$K$57,),1,1),"")</f>
        <v>1.4999999999999998</v>
      </c>
      <c r="G7" s="69">
        <v>37.5</v>
      </c>
      <c r="H7" s="65">
        <f>IFERROR(INDEX($J$5:$L$57,MATCH(G7,$K$5:$K$57,),3,1),"")</f>
        <v>81</v>
      </c>
      <c r="I7" s="42"/>
      <c r="J7" s="26">
        <v>4</v>
      </c>
      <c r="K7" s="41">
        <v>100</v>
      </c>
      <c r="L7" s="25">
        <f>INDEX($D$5:$D$16,MATCH(K7,$C$5:$C$15,-1)+1)+(K7-INDEX($C$5:$C$16,MATCH(K7,$C$5:$C$15,-1)+1))*((INDEX($D$5:$D$16,MATCH(K7,$C$5:$C$15,-1))-INDEX($D$5:$D$16,MATCH(K7,$C$5:$C$15,-1)+1))/(INDEX($C$5:$C$16,MATCH(K7,$C$5:$C$15,-1))-INDEX($C$5:$C$16,MATCH(K7,$C$5:$C$15,-1)+1)))</f>
        <v>100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customHeight="1" x14ac:dyDescent="0.25">
      <c r="A8" s="3"/>
      <c r="B8" s="57">
        <f>IFERROR(INDEX($J$5:$L$57,MATCH(C8,$K$5:$K$57,),1,1),"")</f>
        <v>1</v>
      </c>
      <c r="C8" s="68">
        <v>25</v>
      </c>
      <c r="D8" s="58">
        <v>70</v>
      </c>
      <c r="E8" s="64"/>
      <c r="F8" s="57">
        <f>IFERROR(INDEX($J$5:$L$57,MATCH(G8,$K$5:$K$57,),1,1),"")</f>
        <v>1</v>
      </c>
      <c r="G8" s="69">
        <v>25</v>
      </c>
      <c r="H8" s="65">
        <f>IFERROR(INDEX($J$5:$L$57,MATCH(G8,$K$5:$K$57,),3,1),"")</f>
        <v>70</v>
      </c>
      <c r="I8" s="42"/>
      <c r="J8" s="26">
        <v>3.5</v>
      </c>
      <c r="K8" s="41">
        <v>90</v>
      </c>
      <c r="L8" s="25">
        <f>INDEX($D$5:$D$16,MATCH(K8,$C$5:$C$15,-1)+1)+(K8-INDEX($C$5:$C$16,MATCH(K8,$C$5:$C$15,-1)+1))*((INDEX($D$5:$D$16,MATCH(K8,$C$5:$C$15,-1))-INDEX($D$5:$D$16,MATCH(K8,$C$5:$C$15,-1)+1))/(INDEX($C$5:$C$16,MATCH(K8,$C$5:$C$15,-1))-INDEX($C$5:$C$16,MATCH(K8,$C$5:$C$15,-1)+1)))</f>
        <v>100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5">
      <c r="A9" s="3"/>
      <c r="B9" s="57">
        <f>IFERROR(INDEX($J$5:$L$57,MATCH(C9,$K$5:$K$57,),1,1),"")</f>
        <v>0.74999999999999989</v>
      </c>
      <c r="C9" s="68">
        <v>19</v>
      </c>
      <c r="D9" s="58">
        <v>56</v>
      </c>
      <c r="E9" s="64"/>
      <c r="F9" s="57">
        <f>IFERROR(INDEX($J$5:$L$57,MATCH(G9,$K$5:$K$57,),1,1),"")</f>
        <v>0.74999999999999989</v>
      </c>
      <c r="G9" s="67">
        <v>19</v>
      </c>
      <c r="H9" s="65">
        <f>IFERROR(INDEX($J$5:$L$57,MATCH(G9,$K$5:$K$57,),3,1),"")</f>
        <v>56</v>
      </c>
      <c r="I9" s="42"/>
      <c r="J9" s="10">
        <v>2.9999999999999996</v>
      </c>
      <c r="K9" s="44">
        <v>75</v>
      </c>
      <c r="L9" s="21">
        <f>INDEX($D$5:$D$16,MATCH(K9,$C$5:$C$15,-1)+1)+(K9-INDEX($C$5:$C$16,MATCH(K9,$C$5:$C$15,-1)+1))*((INDEX($D$5:$D$16,MATCH(K9,$C$5:$C$15,-1))-INDEX($D$5:$D$16,MATCH(K9,$C$5:$C$15,-1)+1))/(INDEX($C$5:$C$16,MATCH(K9,$C$5:$C$15,-1))-INDEX($C$5:$C$16,MATCH(K9,$C$5:$C$15,-1)+1)))</f>
        <v>100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" customHeight="1" x14ac:dyDescent="0.25">
      <c r="A10" s="3"/>
      <c r="B10" s="57">
        <f>IFERROR(INDEX($J$5:$L$57,MATCH(C10,$K$5:$K$57,),1,1),"")</f>
        <v>0.37499999999999994</v>
      </c>
      <c r="C10" s="66">
        <v>9.5</v>
      </c>
      <c r="D10" s="58">
        <v>44</v>
      </c>
      <c r="E10" s="64"/>
      <c r="F10" s="57">
        <f>IFERROR(INDEX($J$5:$L$57,MATCH(G10,$K$5:$K$57,),1,1),"")</f>
        <v>0.5</v>
      </c>
      <c r="G10" s="61">
        <v>12.5</v>
      </c>
      <c r="H10" s="65">
        <f>IFERROR(INDEX($J$5:$L$57,MATCH(G10,$K$5:$K$57,),3,1),"")</f>
        <v>47.789473684210527</v>
      </c>
      <c r="I10" s="42"/>
      <c r="J10" s="26">
        <v>2.5</v>
      </c>
      <c r="K10" s="41">
        <v>63</v>
      </c>
      <c r="L10" s="25">
        <f>INDEX($D$5:$D$16,MATCH(K10,$C$5:$C$15,-1)+1)+(K10-INDEX($C$5:$C$16,MATCH(K10,$C$5:$C$15,-1)+1))*((INDEX($D$5:$D$16,MATCH(K10,$C$5:$C$15,-1))-INDEX($D$5:$D$16,MATCH(K10,$C$5:$C$15,-1)+1))/(INDEX($C$5:$C$16,MATCH(K10,$C$5:$C$15,-1))-INDEX($C$5:$C$16,MATCH(K10,$C$5:$C$15,-1)+1)))</f>
        <v>100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" customHeight="1" x14ac:dyDescent="0.25">
      <c r="A11" s="3"/>
      <c r="B11" s="57" t="str">
        <f>IFERROR(INDEX($J$5:$L$57,MATCH(C11,$K$5:$K$57,),1,1),"")</f>
        <v>No.4</v>
      </c>
      <c r="C11" s="66">
        <v>4.75</v>
      </c>
      <c r="D11" s="58">
        <v>32</v>
      </c>
      <c r="E11" s="64"/>
      <c r="F11" s="57">
        <f>IFERROR(INDEX($J$5:$L$57,MATCH(G11,$K$5:$K$57,),1,1),"")</f>
        <v>0.37499999999999994</v>
      </c>
      <c r="G11" s="61">
        <v>9.5</v>
      </c>
      <c r="H11" s="65">
        <f>IFERROR(INDEX($J$5:$L$57,MATCH(G11,$K$5:$K$57,),3,1),"")</f>
        <v>44</v>
      </c>
      <c r="I11" s="42"/>
      <c r="J11" s="26">
        <v>2.12</v>
      </c>
      <c r="K11" s="41">
        <v>53</v>
      </c>
      <c r="L11" s="25">
        <f>INDEX($D$5:$D$16,MATCH(K11,$C$5:$C$15,-1)+1)+(K11-INDEX($C$5:$C$16,MATCH(K11,$C$5:$C$15,-1)+1))*((INDEX($D$5:$D$16,MATCH(K11,$C$5:$C$15,-1))-INDEX($D$5:$D$16,MATCH(K11,$C$5:$C$15,-1)+1))/(INDEX($C$5:$C$16,MATCH(K11,$C$5:$C$15,-1))-INDEX($C$5:$C$16,MATCH(K11,$C$5:$C$15,-1)+1)))</f>
        <v>100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" customHeight="1" x14ac:dyDescent="0.25">
      <c r="A12" s="3"/>
      <c r="B12" s="57" t="str">
        <f>IFERROR(INDEX($J$5:$L$57,MATCH(C12,$K$5:$K$57,),1,1),"")</f>
        <v>No.10</v>
      </c>
      <c r="C12" s="59">
        <v>2</v>
      </c>
      <c r="D12" s="58">
        <v>13</v>
      </c>
      <c r="E12" s="64"/>
      <c r="F12" s="57">
        <f>IFERROR(INDEX($J$5:$L$57,MATCH(G12,$K$5:$K$57,),1,1),"")</f>
        <v>0.25</v>
      </c>
      <c r="G12" s="61">
        <v>6.35</v>
      </c>
      <c r="H12" s="65">
        <f>IFERROR(INDEX($J$5:$L$57,MATCH(G12,$K$5:$K$57,),3,1),"")</f>
        <v>36.042105263157893</v>
      </c>
      <c r="I12" s="42"/>
      <c r="J12" s="10">
        <v>2</v>
      </c>
      <c r="K12" s="44">
        <v>50</v>
      </c>
      <c r="L12" s="21">
        <f>INDEX($D$5:$D$16,MATCH(K12,$C$5:$C$15,-1)+1)+(K12-INDEX($C$5:$C$16,MATCH(K12,$C$5:$C$15,-1)+1))*((INDEX($D$5:$D$16,MATCH(K12,$C$5:$C$15,-1))-INDEX($D$5:$D$16,MATCH(K12,$C$5:$C$15,-1)+1))/(INDEX($C$5:$C$16,MATCH(K12,$C$5:$C$15,-1))-INDEX($C$5:$C$16,MATCH(K12,$C$5:$C$15,-1)+1)))</f>
        <v>100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" customHeight="1" x14ac:dyDescent="0.25">
      <c r="A13" s="3"/>
      <c r="B13" s="57" t="str">
        <f>IFERROR(INDEX($J$5:$L$57,MATCH(C13,$K$5:$K$57,),1,1),"")</f>
        <v>No.40</v>
      </c>
      <c r="C13" s="63">
        <v>0.42499999999999999</v>
      </c>
      <c r="D13" s="58">
        <v>6</v>
      </c>
      <c r="E13" s="64"/>
      <c r="F13" s="57" t="str">
        <f>IFERROR(INDEX($J$5:$L$57,MATCH(G13,$K$5:$K$57,),1,1),"")</f>
        <v/>
      </c>
      <c r="G13" s="61"/>
      <c r="H13" s="60" t="str">
        <f>IFERROR(INDEX($J$5:$L$57,MATCH(G13,$K$5:$K$57,),3,1),"")</f>
        <v/>
      </c>
      <c r="I13" s="42"/>
      <c r="J13" s="26">
        <v>1.75</v>
      </c>
      <c r="K13" s="41">
        <v>45</v>
      </c>
      <c r="L13" s="25">
        <f>INDEX($D$5:$D$16,MATCH(K13,$C$5:$C$15,-1)+1)+(K13-INDEX($C$5:$C$16,MATCH(K13,$C$5:$C$15,-1)+1))*((INDEX($D$5:$D$16,MATCH(K13,$C$5:$C$15,-1))-INDEX($D$5:$D$16,MATCH(K13,$C$5:$C$15,-1)+1))/(INDEX($C$5:$C$16,MATCH(K13,$C$5:$C$15,-1))-INDEX($C$5:$C$16,MATCH(K13,$C$5:$C$15,-1)+1)))</f>
        <v>92.4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5">
      <c r="A14" s="3"/>
      <c r="B14" s="57" t="str">
        <f>IFERROR(INDEX($J$5:$L$57,MATCH(C14,$K$5:$K$57,),1,1),"")</f>
        <v>No.200</v>
      </c>
      <c r="C14" s="63">
        <v>7.4999999999999997E-2</v>
      </c>
      <c r="D14" s="58"/>
      <c r="E14" s="62"/>
      <c r="F14" s="57" t="str">
        <f>IFERROR(INDEX($J$5:$L$57,MATCH(G14,$K$5:$K$57,),1,1),"")</f>
        <v/>
      </c>
      <c r="G14" s="61"/>
      <c r="H14" s="60" t="str">
        <f>IFERROR(INDEX($J$5:$L$57,MATCH(G14,$K$5:$K$57,),3,1),"")</f>
        <v/>
      </c>
      <c r="I14" s="42"/>
      <c r="J14" s="10">
        <v>1.4999999999999998</v>
      </c>
      <c r="K14" s="21">
        <v>37.5</v>
      </c>
      <c r="L14" s="21">
        <f>INDEX($D$5:$D$16,MATCH(K14,$C$5:$C$15,-1)+1)+(K14-INDEX($C$5:$C$16,MATCH(K14,$C$5:$C$15,-1)+1))*((INDEX($D$5:$D$16,MATCH(K14,$C$5:$C$15,-1))-INDEX($D$5:$D$16,MATCH(K14,$C$5:$C$15,-1)+1))/(INDEX($C$5:$C$16,MATCH(K14,$C$5:$C$15,-1))-INDEX($C$5:$C$16,MATCH(K14,$C$5:$C$15,-1)+1)))</f>
        <v>81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customHeight="1" x14ac:dyDescent="0.25">
      <c r="A15" s="3"/>
      <c r="B15" s="57" t="str">
        <f>IFERROR(INDEX($J$5:$L$57,MATCH(C15,$K$5:$K$57,),1,1),"")</f>
        <v/>
      </c>
      <c r="C15" s="59"/>
      <c r="D15" s="58"/>
      <c r="E15" s="19"/>
      <c r="F15" s="57" t="str">
        <f>IFERROR(INDEX($J$5:$L$57,MATCH(G15,$K$5:$K$57,),1,1),"")</f>
        <v/>
      </c>
      <c r="G15" s="53"/>
      <c r="H15" s="52" t="str">
        <f>IFERROR(INDEX($J$5:$L$57,MATCH(G15,$K$5:$K$57,),3,1),"")</f>
        <v/>
      </c>
      <c r="I15" s="42"/>
      <c r="J15" s="26">
        <v>1.25</v>
      </c>
      <c r="K15" s="25">
        <v>31.5</v>
      </c>
      <c r="L15" s="25">
        <f>INDEX($D$5:$D$16,MATCH(K15,$C$5:$C$15,-1)+1)+(K15-INDEX($C$5:$C$16,MATCH(K15,$C$5:$C$15,-1)+1))*((INDEX($D$5:$D$16,MATCH(K15,$C$5:$C$15,-1))-INDEX($D$5:$D$16,MATCH(K15,$C$5:$C$15,-1)+1))/(INDEX($C$5:$C$16,MATCH(K15,$C$5:$C$15,-1))-INDEX($C$5:$C$16,MATCH(K15,$C$5:$C$15,-1)+1)))</f>
        <v>75.72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25">
      <c r="A16" s="3"/>
      <c r="B16" s="56">
        <v>0</v>
      </c>
      <c r="C16" s="56">
        <v>0</v>
      </c>
      <c r="D16" s="55">
        <v>0</v>
      </c>
      <c r="E16" s="19"/>
      <c r="F16" s="54" t="str">
        <f>IFERROR(INDEX($J$5:$L$57,MATCH(G16,$K$5:$K$57,),1,1),"")</f>
        <v/>
      </c>
      <c r="G16" s="53"/>
      <c r="H16" s="52"/>
      <c r="I16" s="42"/>
      <c r="J16" s="10">
        <v>1</v>
      </c>
      <c r="K16" s="44">
        <v>25</v>
      </c>
      <c r="L16" s="21">
        <f>INDEX($D$5:$D$16,MATCH(K16,$C$5:$C$15,-1)+1)+(K16-INDEX($C$5:$C$16,MATCH(K16,$C$5:$C$15,-1)+1))*((INDEX($D$5:$D$16,MATCH(K16,$C$5:$C$15,-1))-INDEX($D$5:$D$16,MATCH(K16,$C$5:$C$15,-1)+1))/(INDEX($C$5:$C$16,MATCH(K16,$C$5:$C$15,-1))-INDEX($C$5:$C$16,MATCH(K16,$C$5:$C$15,-1)+1)))</f>
        <v>70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customHeight="1" thickBot="1" x14ac:dyDescent="0.3">
      <c r="A17" s="3"/>
      <c r="B17" s="51"/>
      <c r="C17" s="51"/>
      <c r="D17" s="19"/>
      <c r="E17" s="19"/>
      <c r="F17" s="19"/>
      <c r="G17" s="19"/>
      <c r="H17" s="19"/>
      <c r="I17" s="42"/>
      <c r="J17" s="26">
        <v>0.875</v>
      </c>
      <c r="K17" s="25">
        <v>22.4</v>
      </c>
      <c r="L17" s="25">
        <f>INDEX($D$5:$D$16,MATCH(K17,$C$5:$C$15,-1)+1)+(K17-INDEX($C$5:$C$16,MATCH(K17,$C$5:$C$15,-1)+1))*((INDEX($D$5:$D$16,MATCH(K17,$C$5:$C$15,-1))-INDEX($D$5:$D$16,MATCH(K17,$C$5:$C$15,-1)+1))/(INDEX($C$5:$C$16,MATCH(K17,$C$5:$C$15,-1))-INDEX($C$5:$C$16,MATCH(K17,$C$5:$C$15,-1)+1)))</f>
        <v>63.93333333333333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" customHeight="1" x14ac:dyDescent="0.25">
      <c r="A18" s="3"/>
      <c r="B18" s="50" t="s">
        <v>46</v>
      </c>
      <c r="C18" s="49"/>
      <c r="D18" s="48"/>
      <c r="E18" s="19"/>
      <c r="F18" s="47" t="s">
        <v>39</v>
      </c>
      <c r="G18" s="46">
        <v>60</v>
      </c>
      <c r="H18" s="45">
        <f>INDEX($K$5:$K$57,MATCH(G18,$L$5:$L$57,-1)+1)+(INDEX($K$5:$K$57,MATCH(G18,$L$5:$L$57,-1))-INDEX($K$5:$K$57,MATCH(G18,$L$5:$L$57,-1)+1))*((G18-INDEX($L$5:$L$57,MATCH(G18,$L$5:$L$57,-1)+1))/(INDEX($L$5:$L$57,MATCH(G18,$L$5:$L$57,-1))-INDEX($L$5:$L$57,MATCH(G18,$L$5:$L$57,-1)+1)))</f>
        <v>20.714285714285715</v>
      </c>
      <c r="I18" s="42"/>
      <c r="J18" s="10">
        <v>0.74999999999999989</v>
      </c>
      <c r="K18" s="44">
        <v>19</v>
      </c>
      <c r="L18" s="21">
        <f>INDEX($D$5:$D$16,MATCH(K18,$C$5:$C$15,-1)+1)+(K18-INDEX($C$5:$C$16,MATCH(K18,$C$5:$C$15,-1)+1))*((INDEX($D$5:$D$16,MATCH(K18,$C$5:$C$15,-1))-INDEX($D$5:$D$16,MATCH(K18,$C$5:$C$15,-1)+1))/(INDEX($C$5:$C$16,MATCH(K18,$C$5:$C$15,-1))-INDEX($C$5:$C$16,MATCH(K18,$C$5:$C$15,-1)+1)))</f>
        <v>56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" customHeight="1" x14ac:dyDescent="0.25">
      <c r="A19" s="3"/>
      <c r="B19" s="40" t="s">
        <v>45</v>
      </c>
      <c r="C19" s="39" t="s">
        <v>44</v>
      </c>
      <c r="D19" s="38"/>
      <c r="E19" s="19"/>
      <c r="F19" s="37" t="s">
        <v>39</v>
      </c>
      <c r="G19" s="43">
        <v>50</v>
      </c>
      <c r="H19" s="35">
        <f>INDEX($K$5:$K$57,MATCH(G19,$L$5:$L$57,-1)+1)+(INDEX($K$5:$K$57,MATCH(G19,$L$5:$L$57,-1))-INDEX($K$5:$K$57,MATCH(G19,$L$5:$L$57,-1)+1))*((G19-INDEX($L$5:$L$57,MATCH(G19,$L$5:$L$57,-1)+1))/(INDEX($L$5:$L$57,MATCH(G19,$L$5:$L$57,-1))-INDEX($L$5:$L$57,MATCH(G19,$L$5:$L$57,-1)+1)))</f>
        <v>14.25</v>
      </c>
      <c r="I19" s="42"/>
      <c r="J19" s="26">
        <v>0.625</v>
      </c>
      <c r="K19" s="41">
        <v>16</v>
      </c>
      <c r="L19" s="25">
        <f>INDEX($D$5:$D$16,MATCH(K19,$C$5:$C$15,-1)+1)+(K19-INDEX($C$5:$C$16,MATCH(K19,$C$5:$C$15,-1)+1))*((INDEX($D$5:$D$16,MATCH(K19,$C$5:$C$15,-1))-INDEX($D$5:$D$16,MATCH(K19,$C$5:$C$15,-1)+1))/(INDEX($C$5:$C$16,MATCH(K19,$C$5:$C$15,-1))-INDEX($C$5:$C$16,MATCH(K19,$C$5:$C$15,-1)+1)))</f>
        <v>52.210526315789473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customHeight="1" x14ac:dyDescent="0.25">
      <c r="A20" s="3"/>
      <c r="B20" s="40" t="s">
        <v>43</v>
      </c>
      <c r="C20" s="39" t="s">
        <v>42</v>
      </c>
      <c r="D20" s="38"/>
      <c r="E20" s="19"/>
      <c r="F20" s="37" t="s">
        <v>39</v>
      </c>
      <c r="G20" s="36">
        <v>30</v>
      </c>
      <c r="H20" s="35">
        <f>INDEX($K$5:$K$57,MATCH(G20,$L$5:$L$57,-1)+1)+(INDEX($K$5:$K$57,MATCH(G20,$L$5:$L$57,-1))-INDEX($K$5:$K$57,MATCH(G20,$L$5:$L$57,-1)+1))*((G20-INDEX($L$5:$L$57,MATCH(G20,$L$5:$L$57,-1)+1))/(INDEX($L$5:$L$57,MATCH(G20,$L$5:$L$57,-1))-INDEX($L$5:$L$57,MATCH(G20,$L$5:$L$57,-1)+1)))</f>
        <v>4.4605263157894735</v>
      </c>
      <c r="I20" s="19"/>
      <c r="J20" s="26">
        <v>0.5</v>
      </c>
      <c r="K20" s="25">
        <v>12.5</v>
      </c>
      <c r="L20" s="25">
        <f>INDEX($D$5:$D$16,MATCH(K20,$C$5:$C$15,-1)+1)+(K20-INDEX($C$5:$C$16,MATCH(K20,$C$5:$C$15,-1)+1))*((INDEX($D$5:$D$16,MATCH(K20,$C$5:$C$15,-1))-INDEX($D$5:$D$16,MATCH(K20,$C$5:$C$15,-1)+1))/(INDEX($C$5:$C$16,MATCH(K20,$C$5:$C$15,-1))-INDEX($C$5:$C$16,MATCH(K20,$C$5:$C$15,-1)+1)))</f>
        <v>47.789473684210527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" customHeight="1" x14ac:dyDescent="0.25">
      <c r="A21" s="3"/>
      <c r="B21" s="31" t="s">
        <v>41</v>
      </c>
      <c r="C21" s="23" t="s">
        <v>40</v>
      </c>
      <c r="D21" s="22"/>
      <c r="E21" s="19"/>
      <c r="F21" s="37" t="s">
        <v>39</v>
      </c>
      <c r="G21" s="36">
        <v>20</v>
      </c>
      <c r="H21" s="35">
        <f>INDEX($K$5:$K$57,MATCH(G21,$L$5:$L$57,-1)+1)+(INDEX($K$5:$K$57,MATCH(G21,$L$5:$L$57,-1))-INDEX($K$5:$K$57,MATCH(G21,$L$5:$L$57,-1)+1))*((G21-INDEX($L$5:$L$57,MATCH(G21,$L$5:$L$57,-1)+1))/(INDEX($L$5:$L$57,MATCH(G21,$L$5:$L$57,-1))-INDEX($L$5:$L$57,MATCH(G21,$L$5:$L$57,-1)+1)))</f>
        <v>3.013157894736842</v>
      </c>
      <c r="I21" s="19"/>
      <c r="J21" s="26">
        <v>0.4375</v>
      </c>
      <c r="K21" s="25">
        <v>11.2</v>
      </c>
      <c r="L21" s="25">
        <f>INDEX($D$5:$D$16,MATCH(K21,$C$5:$C$15,-1)+1)+(K21-INDEX($C$5:$C$16,MATCH(K21,$C$5:$C$15,-1)+1))*((INDEX($D$5:$D$16,MATCH(K21,$C$5:$C$15,-1))-INDEX($D$5:$D$16,MATCH(K21,$C$5:$C$15,-1)+1))/(INDEX($C$5:$C$16,MATCH(K21,$C$5:$C$15,-1))-INDEX($C$5:$C$16,MATCH(K21,$C$5:$C$15,-1)+1)))</f>
        <v>46.147368421052633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" customHeight="1" x14ac:dyDescent="0.25">
      <c r="A22" s="3"/>
      <c r="B22" s="27"/>
      <c r="C22" s="23"/>
      <c r="D22" s="22"/>
      <c r="E22" s="19"/>
      <c r="F22" s="37" t="s">
        <v>39</v>
      </c>
      <c r="G22" s="36">
        <v>10</v>
      </c>
      <c r="H22" s="35">
        <f>INDEX($K$5:$K$57,MATCH(G22,$L$5:$L$57,-1)+1)+(INDEX($K$5:$K$57,MATCH(G22,$L$5:$L$57,-1))-INDEX($K$5:$K$57,MATCH(G22,$L$5:$L$57,-1)+1))*((G22-INDEX($L$5:$L$57,MATCH(G22,$L$5:$L$57,-1)+1))/(INDEX($L$5:$L$57,MATCH(G22,$L$5:$L$57,-1))-INDEX($L$5:$L$57,MATCH(G22,$L$5:$L$57,-1)+1)))</f>
        <v>1.3250000000000002</v>
      </c>
      <c r="I22" s="19"/>
      <c r="J22" s="10">
        <v>0.37499999999999994</v>
      </c>
      <c r="K22" s="21">
        <v>9.5</v>
      </c>
      <c r="L22" s="21">
        <f>INDEX($D$5:$D$16,MATCH(K22,$C$5:$C$15,-1)+1)+(K22-INDEX($C$5:$C$16,MATCH(K22,$C$5:$C$15,-1)+1))*((INDEX($D$5:$D$16,MATCH(K22,$C$5:$C$15,-1))-INDEX($D$5:$D$16,MATCH(K22,$C$5:$C$15,-1)+1))/(INDEX($C$5:$C$16,MATCH(K22,$C$5:$C$15,-1))-INDEX($C$5:$C$16,MATCH(K22,$C$5:$C$15,-1)+1)))</f>
        <v>44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" customHeight="1" x14ac:dyDescent="0.25">
      <c r="A23" s="3"/>
      <c r="B23" s="24"/>
      <c r="C23" s="23"/>
      <c r="D23" s="22"/>
      <c r="E23" s="19"/>
      <c r="F23" s="34" t="s">
        <v>38</v>
      </c>
      <c r="G23" s="33"/>
      <c r="H23" s="32">
        <f>H18/H22</f>
        <v>15.63342318059299</v>
      </c>
      <c r="I23" s="19"/>
      <c r="J23" s="26">
        <v>0.3125</v>
      </c>
      <c r="K23" s="25">
        <v>8</v>
      </c>
      <c r="L23" s="25">
        <f>INDEX($D$5:$D$16,MATCH(K23,$C$5:$C$15,-1)+1)+(K23-INDEX($C$5:$C$16,MATCH(K23,$C$5:$C$15,-1)+1))*((INDEX($D$5:$D$16,MATCH(K23,$C$5:$C$15,-1))-INDEX($D$5:$D$16,MATCH(K23,$C$5:$C$15,-1)+1))/(INDEX($C$5:$C$16,MATCH(K23,$C$5:$C$15,-1))-INDEX($C$5:$C$16,MATCH(K23,$C$5:$C$15,-1)+1)))</f>
        <v>40.210526315789473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" customHeight="1" thickBot="1" x14ac:dyDescent="0.3">
      <c r="A24" s="3"/>
      <c r="B24" s="31" t="s">
        <v>37</v>
      </c>
      <c r="C24" s="23" t="s">
        <v>36</v>
      </c>
      <c r="D24" s="22"/>
      <c r="E24" s="19"/>
      <c r="F24" s="30" t="s">
        <v>35</v>
      </c>
      <c r="G24" s="29"/>
      <c r="H24" s="28">
        <f>H20^2/(H18*H22)</f>
        <v>0.72491380662044436</v>
      </c>
      <c r="I24" s="19"/>
      <c r="J24" s="26">
        <v>0.25</v>
      </c>
      <c r="K24" s="25">
        <v>6.35</v>
      </c>
      <c r="L24" s="25">
        <f>INDEX($D$5:$D$16,MATCH(K24,$C$5:$C$15,-1)+1)+(K24-INDEX($C$5:$C$16,MATCH(K24,$C$5:$C$15,-1)+1))*((INDEX($D$5:$D$16,MATCH(K24,$C$5:$C$15,-1))-INDEX($D$5:$D$16,MATCH(K24,$C$5:$C$15,-1)+1))/(INDEX($C$5:$C$16,MATCH(K24,$C$5:$C$15,-1))-INDEX($C$5:$C$16,MATCH(K24,$C$5:$C$15,-1)+1)))</f>
        <v>36.042105263157893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customHeight="1" x14ac:dyDescent="0.25">
      <c r="A25" s="3"/>
      <c r="B25" s="27" t="s">
        <v>34</v>
      </c>
      <c r="C25" s="23"/>
      <c r="D25" s="22"/>
      <c r="E25" s="19"/>
      <c r="F25" s="19"/>
      <c r="G25" s="19"/>
      <c r="H25" s="19"/>
      <c r="I25" s="19"/>
      <c r="J25" s="26" t="s">
        <v>33</v>
      </c>
      <c r="K25" s="25">
        <v>5.6</v>
      </c>
      <c r="L25" s="25">
        <f>INDEX($D$5:$D$16,MATCH(K25,$C$5:$C$15,-1)+1)+(K25-INDEX($C$5:$C$16,MATCH(K25,$C$5:$C$15,-1)+1))*((INDEX($D$5:$D$16,MATCH(K25,$C$5:$C$15,-1))-INDEX($D$5:$D$16,MATCH(K25,$C$5:$C$15,-1)+1))/(INDEX($C$5:$C$16,MATCH(K25,$C$5:$C$15,-1))-INDEX($C$5:$C$16,MATCH(K25,$C$5:$C$15,-1)+1)))</f>
        <v>34.147368421052633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" customHeight="1" x14ac:dyDescent="0.25">
      <c r="A26" s="3"/>
      <c r="B26" s="24"/>
      <c r="C26" s="23"/>
      <c r="D26" s="22"/>
      <c r="E26" s="19"/>
      <c r="F26" s="12" t="s">
        <v>32</v>
      </c>
      <c r="G26" s="12"/>
      <c r="H26" s="12"/>
      <c r="I26" s="19"/>
      <c r="J26" s="10" t="s">
        <v>31</v>
      </c>
      <c r="K26" s="8">
        <v>4.75</v>
      </c>
      <c r="L26" s="21">
        <f>INDEX($D$5:$D$16,MATCH(K26,$C$5:$C$15,-1)+1)+(K26-INDEX($C$5:$C$16,MATCH(K26,$C$5:$C$15,-1)+1))*((INDEX($D$5:$D$16,MATCH(K26,$C$5:$C$15,-1))-INDEX($D$5:$D$16,MATCH(K26,$C$5:$C$15,-1)+1))/(INDEX($C$5:$C$16,MATCH(K26,$C$5:$C$15,-1))-INDEX($C$5:$C$16,MATCH(K26,$C$5:$C$15,-1)+1)))</f>
        <v>32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customHeight="1" x14ac:dyDescent="0.25">
      <c r="A27" s="3"/>
      <c r="B27" s="18"/>
      <c r="C27" s="17"/>
      <c r="D27" s="16"/>
      <c r="E27" s="19"/>
      <c r="F27" s="12"/>
      <c r="G27" s="12"/>
      <c r="H27" s="12"/>
      <c r="I27" s="19"/>
      <c r="J27" s="5" t="s">
        <v>30</v>
      </c>
      <c r="K27" s="11">
        <v>4</v>
      </c>
      <c r="L27" s="11">
        <f>INDEX($D$5:$D$16,MATCH(K27,$C$5:$C$15,-1)+1)+(K27-INDEX($C$5:$C$16,MATCH(K27,$C$5:$C$15,-1)+1))*((INDEX($D$5:$D$16,MATCH(K27,$C$5:$C$15,-1))-INDEX($D$5:$D$16,MATCH(K27,$C$5:$C$15,-1)+1))/(INDEX($C$5:$C$16,MATCH(K27,$C$5:$C$15,-1))-INDEX($C$5:$C$16,MATCH(K27,$C$5:$C$15,-1)+1)))</f>
        <v>26.81818181818182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customHeight="1" x14ac:dyDescent="0.25">
      <c r="A28" s="3"/>
      <c r="B28" s="20"/>
      <c r="C28" s="17"/>
      <c r="D28" s="16"/>
      <c r="E28" s="19"/>
      <c r="F28" s="12"/>
      <c r="G28" s="12"/>
      <c r="H28" s="12"/>
      <c r="I28" s="19"/>
      <c r="J28" s="5" t="s">
        <v>29</v>
      </c>
      <c r="K28" s="11">
        <v>3.35</v>
      </c>
      <c r="L28" s="11">
        <f>INDEX($D$5:$D$16,MATCH(K28,$C$5:$C$15,-1)+1)+(K28-INDEX($C$5:$C$16,MATCH(K28,$C$5:$C$15,-1)+1))*((INDEX($D$5:$D$16,MATCH(K28,$C$5:$C$15,-1))-INDEX($D$5:$D$16,MATCH(K28,$C$5:$C$15,-1)+1))/(INDEX($C$5:$C$16,MATCH(K28,$C$5:$C$15,-1))-INDEX($C$5:$C$16,MATCH(K28,$C$5:$C$15,-1)+1)))</f>
        <v>22.327272727272728</v>
      </c>
      <c r="M28" s="3"/>
    </row>
    <row r="29" spans="1:28" ht="15" customHeight="1" x14ac:dyDescent="0.25">
      <c r="A29" s="3"/>
      <c r="B29" s="18"/>
      <c r="C29" s="17"/>
      <c r="D29" s="16"/>
      <c r="E29" s="19"/>
      <c r="F29" s="12"/>
      <c r="G29" s="12"/>
      <c r="H29" s="12"/>
      <c r="I29" s="19"/>
      <c r="J29" s="5" t="s">
        <v>28</v>
      </c>
      <c r="K29" s="11">
        <v>2.8</v>
      </c>
      <c r="L29" s="11">
        <f>INDEX($D$5:$D$16,MATCH(K29,$C$5:$C$15,-1)+1)+(K29-INDEX($C$5:$C$16,MATCH(K29,$C$5:$C$15,-1)+1))*((INDEX($D$5:$D$16,MATCH(K29,$C$5:$C$15,-1))-INDEX($D$5:$D$16,MATCH(K29,$C$5:$C$15,-1)+1))/(INDEX($C$5:$C$16,MATCH(K29,$C$5:$C$15,-1))-INDEX($C$5:$C$16,MATCH(K29,$C$5:$C$15,-1)+1)))</f>
        <v>18.527272727272727</v>
      </c>
      <c r="M29" s="3"/>
    </row>
    <row r="30" spans="1:28" ht="15" customHeight="1" x14ac:dyDescent="0.25">
      <c r="A30" s="3"/>
      <c r="B30" s="18"/>
      <c r="C30" s="17"/>
      <c r="D30" s="16"/>
      <c r="E30" s="6"/>
      <c r="F30" s="12"/>
      <c r="G30" s="12"/>
      <c r="H30" s="12"/>
      <c r="I30" s="6"/>
      <c r="J30" s="5" t="s">
        <v>27</v>
      </c>
      <c r="K30" s="11">
        <v>2.36</v>
      </c>
      <c r="L30" s="11">
        <f>INDEX($D$5:$D$16,MATCH(K30,$C$5:$C$15,-1)+1)+(K30-INDEX($C$5:$C$16,MATCH(K30,$C$5:$C$15,-1)+1))*((INDEX($D$5:$D$16,MATCH(K30,$C$5:$C$15,-1))-INDEX($D$5:$D$16,MATCH(K30,$C$5:$C$15,-1)+1))/(INDEX($C$5:$C$16,MATCH(K30,$C$5:$C$15,-1))-INDEX($C$5:$C$16,MATCH(K30,$C$5:$C$15,-1)+1)))</f>
        <v>15.487272727272726</v>
      </c>
      <c r="M30" s="3"/>
    </row>
    <row r="31" spans="1:28" ht="15" customHeight="1" x14ac:dyDescent="0.25">
      <c r="A31" s="3"/>
      <c r="B31" s="18"/>
      <c r="C31" s="17"/>
      <c r="D31" s="16"/>
      <c r="E31" s="6"/>
      <c r="F31" s="12"/>
      <c r="G31" s="12"/>
      <c r="H31" s="12"/>
      <c r="I31" s="6"/>
      <c r="J31" s="10" t="s">
        <v>26</v>
      </c>
      <c r="K31" s="8">
        <v>2</v>
      </c>
      <c r="L31" s="8">
        <f>INDEX($D$5:$D$16,MATCH(K31,$C$5:$C$15,-1)+1)+(K31-INDEX($C$5:$C$16,MATCH(K31,$C$5:$C$15,-1)+1))*((INDEX($D$5:$D$16,MATCH(K31,$C$5:$C$15,-1))-INDEX($D$5:$D$16,MATCH(K31,$C$5:$C$15,-1)+1))/(INDEX($C$5:$C$16,MATCH(K31,$C$5:$C$15,-1))-INDEX($C$5:$C$16,MATCH(K31,$C$5:$C$15,-1)+1)))</f>
        <v>13</v>
      </c>
      <c r="M31" s="3"/>
    </row>
    <row r="32" spans="1:28" ht="15" customHeight="1" x14ac:dyDescent="0.25">
      <c r="A32" s="3"/>
      <c r="B32" s="18"/>
      <c r="C32" s="17"/>
      <c r="D32" s="16"/>
      <c r="E32" s="6"/>
      <c r="F32" s="12"/>
      <c r="G32" s="12"/>
      <c r="H32" s="12"/>
      <c r="I32" s="6"/>
      <c r="J32" s="5" t="s">
        <v>25</v>
      </c>
      <c r="K32" s="11">
        <v>1.7</v>
      </c>
      <c r="L32" s="11">
        <f>INDEX($D$5:$D$16,MATCH(K32,$C$5:$C$15,-1)+1)+(K32-INDEX($C$5:$C$16,MATCH(K32,$C$5:$C$15,-1)+1))*((INDEX($D$5:$D$16,MATCH(K32,$C$5:$C$15,-1))-INDEX($D$5:$D$16,MATCH(K32,$C$5:$C$15,-1)+1))/(INDEX($C$5:$C$16,MATCH(K32,$C$5:$C$15,-1))-INDEX($C$5:$C$16,MATCH(K32,$C$5:$C$15,-1)+1)))</f>
        <v>11.666666666666668</v>
      </c>
      <c r="M32" s="3"/>
    </row>
    <row r="33" spans="1:13" ht="15" customHeight="1" x14ac:dyDescent="0.25">
      <c r="A33" s="3"/>
      <c r="B33" s="18"/>
      <c r="C33" s="17"/>
      <c r="D33" s="16"/>
      <c r="E33" s="6"/>
      <c r="F33" s="12"/>
      <c r="G33" s="12"/>
      <c r="H33" s="12"/>
      <c r="I33" s="6"/>
      <c r="J33" s="5" t="s">
        <v>24</v>
      </c>
      <c r="K33" s="11">
        <v>1.4</v>
      </c>
      <c r="L33" s="11">
        <f>INDEX($D$5:$D$16,MATCH(K33,$C$5:$C$15,-1)+1)+(K33-INDEX($C$5:$C$16,MATCH(K33,$C$5:$C$15,-1)+1))*((INDEX($D$5:$D$16,MATCH(K33,$C$5:$C$15,-1))-INDEX($D$5:$D$16,MATCH(K33,$C$5:$C$15,-1)+1))/(INDEX($C$5:$C$16,MATCH(K33,$C$5:$C$15,-1))-INDEX($C$5:$C$16,MATCH(K33,$C$5:$C$15,-1)+1)))</f>
        <v>10.333333333333332</v>
      </c>
      <c r="M33" s="3"/>
    </row>
    <row r="34" spans="1:13" ht="15" customHeight="1" x14ac:dyDescent="0.25">
      <c r="A34" s="3"/>
      <c r="B34" s="18"/>
      <c r="C34" s="17"/>
      <c r="D34" s="16"/>
      <c r="E34" s="6"/>
      <c r="F34" s="12"/>
      <c r="G34" s="12"/>
      <c r="H34" s="12"/>
      <c r="I34" s="6"/>
      <c r="J34" s="5" t="s">
        <v>23</v>
      </c>
      <c r="K34" s="11">
        <v>1.18</v>
      </c>
      <c r="L34" s="11">
        <f>INDEX($D$5:$D$16,MATCH(K34,$C$5:$C$15,-1)+1)+(K34-INDEX($C$5:$C$16,MATCH(K34,$C$5:$C$15,-1)+1))*((INDEX($D$5:$D$16,MATCH(K34,$C$5:$C$15,-1))-INDEX($D$5:$D$16,MATCH(K34,$C$5:$C$15,-1)+1))/(INDEX($C$5:$C$16,MATCH(K34,$C$5:$C$15,-1))-INDEX($C$5:$C$16,MATCH(K34,$C$5:$C$15,-1)+1)))</f>
        <v>9.3555555555555543</v>
      </c>
      <c r="M34" s="3"/>
    </row>
    <row r="35" spans="1:13" ht="15" customHeight="1" x14ac:dyDescent="0.25">
      <c r="A35" s="3"/>
      <c r="B35" s="18"/>
      <c r="C35" s="17"/>
      <c r="D35" s="16"/>
      <c r="E35" s="6"/>
      <c r="F35" s="12"/>
      <c r="G35" s="12"/>
      <c r="H35" s="12"/>
      <c r="I35" s="6"/>
      <c r="J35" s="5" t="s">
        <v>22</v>
      </c>
      <c r="K35" s="11">
        <v>1</v>
      </c>
      <c r="L35" s="11">
        <f>INDEX($D$5:$D$16,MATCH(K35,$C$5:$C$15,-1)+1)+(K35-INDEX($C$5:$C$16,MATCH(K35,$C$5:$C$15,-1)+1))*((INDEX($D$5:$D$16,MATCH(K35,$C$5:$C$15,-1))-INDEX($D$5:$D$16,MATCH(K35,$C$5:$C$15,-1)+1))/(INDEX($C$5:$C$16,MATCH(K35,$C$5:$C$15,-1))-INDEX($C$5:$C$16,MATCH(K35,$C$5:$C$15,-1)+1)))</f>
        <v>8.5555555555555554</v>
      </c>
      <c r="M35" s="3"/>
    </row>
    <row r="36" spans="1:13" ht="15" customHeight="1" x14ac:dyDescent="0.25">
      <c r="A36" s="3"/>
      <c r="B36" s="18"/>
      <c r="C36" s="17"/>
      <c r="D36" s="16"/>
      <c r="E36" s="6"/>
      <c r="F36" s="12"/>
      <c r="G36" s="12"/>
      <c r="H36" s="12"/>
      <c r="I36" s="6"/>
      <c r="J36" s="5" t="s">
        <v>21</v>
      </c>
      <c r="K36" s="4">
        <v>0.85</v>
      </c>
      <c r="L36" s="11">
        <f>INDEX($D$5:$D$16,MATCH(K36,$C$5:$C$15,-1)+1)+(K36-INDEX($C$5:$C$16,MATCH(K36,$C$5:$C$15,-1)+1))*((INDEX($D$5:$D$16,MATCH(K36,$C$5:$C$15,-1))-INDEX($D$5:$D$16,MATCH(K36,$C$5:$C$15,-1)+1))/(INDEX($C$5:$C$16,MATCH(K36,$C$5:$C$15,-1))-INDEX($C$5:$C$16,MATCH(K36,$C$5:$C$15,-1)+1)))</f>
        <v>7.8888888888888893</v>
      </c>
      <c r="M36" s="3"/>
    </row>
    <row r="37" spans="1:13" x14ac:dyDescent="0.25">
      <c r="A37" s="3"/>
      <c r="B37" s="18"/>
      <c r="C37" s="17"/>
      <c r="D37" s="16"/>
      <c r="E37" s="6"/>
      <c r="F37" s="12"/>
      <c r="G37" s="12"/>
      <c r="H37" s="12"/>
      <c r="I37" s="6"/>
      <c r="J37" s="5" t="s">
        <v>20</v>
      </c>
      <c r="K37" s="4">
        <v>0.71</v>
      </c>
      <c r="L37" s="11">
        <f>INDEX($D$5:$D$16,MATCH(K37,$C$5:$C$15,-1)+1)+(K37-INDEX($C$5:$C$16,MATCH(K37,$C$5:$C$15,-1)+1))*((INDEX($D$5:$D$16,MATCH(K37,$C$5:$C$15,-1))-INDEX($D$5:$D$16,MATCH(K37,$C$5:$C$15,-1)+1))/(INDEX($C$5:$C$16,MATCH(K37,$C$5:$C$15,-1))-INDEX($C$5:$C$16,MATCH(K37,$C$5:$C$15,-1)+1)))</f>
        <v>7.2666666666666666</v>
      </c>
      <c r="M37" s="3"/>
    </row>
    <row r="38" spans="1:13" ht="15.75" thickBot="1" x14ac:dyDescent="0.3">
      <c r="A38" s="3"/>
      <c r="B38" s="15"/>
      <c r="C38" s="14"/>
      <c r="D38" s="13"/>
      <c r="E38" s="6"/>
      <c r="F38" s="12"/>
      <c r="G38" s="12"/>
      <c r="H38" s="12"/>
      <c r="I38" s="6"/>
      <c r="J38" s="5" t="s">
        <v>19</v>
      </c>
      <c r="K38" s="4">
        <v>0.6</v>
      </c>
      <c r="L38" s="11">
        <f>INDEX($D$5:$D$16,MATCH(K38,$C$5:$C$15,-1)+1)+(K38-INDEX($C$5:$C$16,MATCH(K38,$C$5:$C$15,-1)+1))*((INDEX($D$5:$D$16,MATCH(K38,$C$5:$C$15,-1))-INDEX($D$5:$D$16,MATCH(K38,$C$5:$C$15,-1)+1))/(INDEX($C$5:$C$16,MATCH(K38,$C$5:$C$15,-1))-INDEX($C$5:$C$16,MATCH(K38,$C$5:$C$15,-1)+1)))</f>
        <v>6.7777777777777777</v>
      </c>
      <c r="M38" s="3"/>
    </row>
    <row r="39" spans="1:13" x14ac:dyDescent="0.25">
      <c r="A39" s="3"/>
      <c r="B39" s="7"/>
      <c r="C39" s="7"/>
      <c r="D39" s="6"/>
      <c r="E39" s="6"/>
      <c r="F39" s="6"/>
      <c r="G39" s="6"/>
      <c r="H39" s="6"/>
      <c r="I39" s="6"/>
      <c r="J39" s="5" t="s">
        <v>18</v>
      </c>
      <c r="K39" s="4">
        <v>0.5</v>
      </c>
      <c r="L39" s="11">
        <f>INDEX($D$5:$D$16,MATCH(K39,$C$5:$C$15,-1)+1)+(K39-INDEX($C$5:$C$16,MATCH(K39,$C$5:$C$15,-1)+1))*((INDEX($D$5:$D$16,MATCH(K39,$C$5:$C$15,-1))-INDEX($D$5:$D$16,MATCH(K39,$C$5:$C$15,-1)+1))/(INDEX($C$5:$C$16,MATCH(K39,$C$5:$C$15,-1))-INDEX($C$5:$C$16,MATCH(K39,$C$5:$C$15,-1)+1)))</f>
        <v>6.333333333333333</v>
      </c>
      <c r="M39" s="3"/>
    </row>
    <row r="40" spans="1:13" x14ac:dyDescent="0.25">
      <c r="A40" s="3"/>
      <c r="B40" s="7"/>
      <c r="C40" s="7"/>
      <c r="D40" s="6"/>
      <c r="E40" s="6"/>
      <c r="F40" s="6"/>
      <c r="G40" s="6"/>
      <c r="H40" s="6"/>
      <c r="I40" s="6"/>
      <c r="J40" s="10" t="s">
        <v>17</v>
      </c>
      <c r="K40" s="9">
        <v>0.42499999999999999</v>
      </c>
      <c r="L40" s="8">
        <f>INDEX($D$5:$D$16,MATCH(K40,$C$5:$C$15,-1)+1)+(K40-INDEX($C$5:$C$16,MATCH(K40,$C$5:$C$15,-1)+1))*((INDEX($D$5:$D$16,MATCH(K40,$C$5:$C$15,-1))-INDEX($D$5:$D$16,MATCH(K40,$C$5:$C$15,-1)+1))/(INDEX($C$5:$C$16,MATCH(K40,$C$5:$C$15,-1))-INDEX($C$5:$C$16,MATCH(K40,$C$5:$C$15,-1)+1)))</f>
        <v>5.9999999999999991</v>
      </c>
      <c r="M40" s="3"/>
    </row>
    <row r="41" spans="1:13" x14ac:dyDescent="0.25">
      <c r="A41" s="3"/>
      <c r="B41" s="7"/>
      <c r="C41" s="7"/>
      <c r="D41" s="6"/>
      <c r="E41" s="6"/>
      <c r="F41" s="6"/>
      <c r="G41" s="6"/>
      <c r="H41" s="6"/>
      <c r="I41" s="6"/>
      <c r="J41" s="5" t="s">
        <v>16</v>
      </c>
      <c r="K41" s="4">
        <v>0.35499999999999998</v>
      </c>
      <c r="L41" s="11">
        <f>INDEX($D$5:$D$16,MATCH(K41,$C$5:$C$15,-1)+1)+(K41-INDEX($C$5:$C$16,MATCH(K41,$C$5:$C$15,-1)+1))*((INDEX($D$5:$D$16,MATCH(K41,$C$5:$C$15,-1))-INDEX($D$5:$D$16,MATCH(K41,$C$5:$C$15,-1)+1))/(INDEX($C$5:$C$16,MATCH(K41,$C$5:$C$15,-1))-INDEX($C$5:$C$16,MATCH(K41,$C$5:$C$15,-1)+1)))</f>
        <v>4.7999999999999989</v>
      </c>
      <c r="M41" s="3"/>
    </row>
    <row r="42" spans="1:13" x14ac:dyDescent="0.25">
      <c r="A42" s="3"/>
      <c r="B42" s="7"/>
      <c r="C42" s="7"/>
      <c r="D42" s="6"/>
      <c r="E42" s="6"/>
      <c r="F42" s="6"/>
      <c r="G42" s="6"/>
      <c r="H42" s="6"/>
      <c r="I42" s="6"/>
      <c r="J42" s="5" t="s">
        <v>15</v>
      </c>
      <c r="K42" s="4">
        <v>0.3</v>
      </c>
      <c r="L42" s="11">
        <f>INDEX($D$5:$D$16,MATCH(K42,$C$5:$C$15,-1)+1)+(K42-INDEX($C$5:$C$16,MATCH(K42,$C$5:$C$15,-1)+1))*((INDEX($D$5:$D$16,MATCH(K42,$C$5:$C$15,-1))-INDEX($D$5:$D$16,MATCH(K42,$C$5:$C$15,-1)+1))/(INDEX($C$5:$C$16,MATCH(K42,$C$5:$C$15,-1))-INDEX($C$5:$C$16,MATCH(K42,$C$5:$C$15,-1)+1)))</f>
        <v>3.8571428571428568</v>
      </c>
      <c r="M42" s="3"/>
    </row>
    <row r="43" spans="1:13" x14ac:dyDescent="0.25">
      <c r="A43" s="3"/>
      <c r="B43" s="7"/>
      <c r="C43" s="7"/>
      <c r="D43" s="6"/>
      <c r="E43" s="6"/>
      <c r="F43" s="6"/>
      <c r="G43" s="6"/>
      <c r="H43" s="6"/>
      <c r="I43" s="6"/>
      <c r="J43" s="5" t="s">
        <v>14</v>
      </c>
      <c r="K43" s="4">
        <v>0.25</v>
      </c>
      <c r="L43" s="11">
        <f>INDEX($D$5:$D$16,MATCH(K43,$C$5:$C$15,-1)+1)+(K43-INDEX($C$5:$C$16,MATCH(K43,$C$5:$C$15,-1)+1))*((INDEX($D$5:$D$16,MATCH(K43,$C$5:$C$15,-1))-INDEX($D$5:$D$16,MATCH(K43,$C$5:$C$15,-1)+1))/(INDEX($C$5:$C$16,MATCH(K43,$C$5:$C$15,-1))-INDEX($C$5:$C$16,MATCH(K43,$C$5:$C$15,-1)+1)))</f>
        <v>2.9999999999999996</v>
      </c>
      <c r="M43" s="3"/>
    </row>
    <row r="44" spans="1:13" x14ac:dyDescent="0.25">
      <c r="A44" s="3"/>
      <c r="B44" s="7"/>
      <c r="C44" s="7"/>
      <c r="D44" s="6"/>
      <c r="E44" s="6"/>
      <c r="F44" s="6"/>
      <c r="G44" s="6"/>
      <c r="H44" s="6"/>
      <c r="I44" s="6"/>
      <c r="J44" s="5" t="s">
        <v>13</v>
      </c>
      <c r="K44" s="4">
        <v>0.21199999999999999</v>
      </c>
      <c r="L44" s="11">
        <f>INDEX($D$5:$D$16,MATCH(K44,$C$5:$C$15,-1)+1)+(K44-INDEX($C$5:$C$16,MATCH(K44,$C$5:$C$15,-1)+1))*((INDEX($D$5:$D$16,MATCH(K44,$C$5:$C$15,-1))-INDEX($D$5:$D$16,MATCH(K44,$C$5:$C$15,-1)+1))/(INDEX($C$5:$C$16,MATCH(K44,$C$5:$C$15,-1))-INDEX($C$5:$C$16,MATCH(K44,$C$5:$C$15,-1)+1)))</f>
        <v>2.3485714285714288</v>
      </c>
      <c r="M44" s="3"/>
    </row>
    <row r="45" spans="1:13" x14ac:dyDescent="0.25">
      <c r="A45" s="3"/>
      <c r="B45" s="7"/>
      <c r="C45" s="7"/>
      <c r="D45" s="6"/>
      <c r="E45" s="6"/>
      <c r="F45" s="6"/>
      <c r="G45" s="6"/>
      <c r="H45" s="6"/>
      <c r="I45" s="6"/>
      <c r="J45" s="5" t="s">
        <v>12</v>
      </c>
      <c r="K45" s="4">
        <v>0.18</v>
      </c>
      <c r="L45" s="11">
        <f>INDEX($D$5:$D$16,MATCH(K45,$C$5:$C$15,-1)+1)+(K45-INDEX($C$5:$C$16,MATCH(K45,$C$5:$C$15,-1)+1))*((INDEX($D$5:$D$16,MATCH(K45,$C$5:$C$15,-1))-INDEX($D$5:$D$16,MATCH(K45,$C$5:$C$15,-1)+1))/(INDEX($C$5:$C$16,MATCH(K45,$C$5:$C$15,-1))-INDEX($C$5:$C$16,MATCH(K45,$C$5:$C$15,-1)+1)))</f>
        <v>1.7999999999999998</v>
      </c>
      <c r="M45" s="3"/>
    </row>
    <row r="46" spans="1:13" x14ac:dyDescent="0.25">
      <c r="A46" s="3"/>
      <c r="B46" s="7"/>
      <c r="C46" s="7"/>
      <c r="D46" s="6"/>
      <c r="E46" s="6"/>
      <c r="F46" s="6"/>
      <c r="G46" s="6"/>
      <c r="H46" s="6"/>
      <c r="I46" s="6"/>
      <c r="J46" s="5" t="s">
        <v>11</v>
      </c>
      <c r="K46" s="4">
        <v>0.15</v>
      </c>
      <c r="L46" s="11">
        <f>INDEX($D$5:$D$16,MATCH(K46,$C$5:$C$15,-1)+1)+(K46-INDEX($C$5:$C$16,MATCH(K46,$C$5:$C$15,-1)+1))*((INDEX($D$5:$D$16,MATCH(K46,$C$5:$C$15,-1))-INDEX($D$5:$D$16,MATCH(K46,$C$5:$C$15,-1)+1))/(INDEX($C$5:$C$16,MATCH(K46,$C$5:$C$15,-1))-INDEX($C$5:$C$16,MATCH(K46,$C$5:$C$15,-1)+1)))</f>
        <v>1.2857142857142856</v>
      </c>
      <c r="M46" s="3"/>
    </row>
    <row r="47" spans="1:13" x14ac:dyDescent="0.25">
      <c r="A47" s="3"/>
      <c r="B47" s="7"/>
      <c r="C47" s="7"/>
      <c r="D47" s="6"/>
      <c r="E47" s="6"/>
      <c r="F47" s="6"/>
      <c r="G47" s="6"/>
      <c r="H47" s="6"/>
      <c r="I47" s="6"/>
      <c r="J47" s="5" t="s">
        <v>10</v>
      </c>
      <c r="K47" s="4">
        <v>0.125</v>
      </c>
      <c r="L47" s="11">
        <f>INDEX($D$5:$D$16,MATCH(K47,$C$5:$C$15,-1)+1)+(K47-INDEX($C$5:$C$16,MATCH(K47,$C$5:$C$15,-1)+1))*((INDEX($D$5:$D$16,MATCH(K47,$C$5:$C$15,-1))-INDEX($D$5:$D$16,MATCH(K47,$C$5:$C$15,-1)+1))/(INDEX($C$5:$C$16,MATCH(K47,$C$5:$C$15,-1))-INDEX($C$5:$C$16,MATCH(K47,$C$5:$C$15,-1)+1)))</f>
        <v>0.85714285714285721</v>
      </c>
      <c r="M47" s="3"/>
    </row>
    <row r="48" spans="1:13" x14ac:dyDescent="0.25">
      <c r="A48" s="3"/>
      <c r="B48" s="7"/>
      <c r="C48" s="7"/>
      <c r="D48" s="6"/>
      <c r="E48" s="6"/>
      <c r="F48" s="6"/>
      <c r="G48" s="6"/>
      <c r="H48" s="6"/>
      <c r="I48" s="6"/>
      <c r="J48" s="5" t="s">
        <v>9</v>
      </c>
      <c r="K48" s="4">
        <v>0.106</v>
      </c>
      <c r="L48" s="11">
        <f>INDEX($D$5:$D$16,MATCH(K48,$C$5:$C$15,-1)+1)+(K48-INDEX($C$5:$C$16,MATCH(K48,$C$5:$C$15,-1)+1))*((INDEX($D$5:$D$16,MATCH(K48,$C$5:$C$15,-1))-INDEX($D$5:$D$16,MATCH(K48,$C$5:$C$15,-1)+1))/(INDEX($C$5:$C$16,MATCH(K48,$C$5:$C$15,-1))-INDEX($C$5:$C$16,MATCH(K48,$C$5:$C$15,-1)+1)))</f>
        <v>0.53142857142857136</v>
      </c>
      <c r="M48" s="3"/>
    </row>
    <row r="49" spans="1:13" x14ac:dyDescent="0.25">
      <c r="A49" s="3"/>
      <c r="B49" s="7"/>
      <c r="C49" s="7"/>
      <c r="D49" s="6"/>
      <c r="E49" s="6"/>
      <c r="F49" s="6"/>
      <c r="G49" s="6"/>
      <c r="H49" s="6"/>
      <c r="I49" s="6"/>
      <c r="J49" s="5" t="s">
        <v>8</v>
      </c>
      <c r="K49" s="4">
        <v>0.09</v>
      </c>
      <c r="L49" s="11">
        <f>INDEX($D$5:$D$16,MATCH(K49,$C$5:$C$15,-1)+1)+(K49-INDEX($C$5:$C$16,MATCH(K49,$C$5:$C$15,-1)+1))*((INDEX($D$5:$D$16,MATCH(K49,$C$5:$C$15,-1))-INDEX($D$5:$D$16,MATCH(K49,$C$5:$C$15,-1)+1))/(INDEX($C$5:$C$16,MATCH(K49,$C$5:$C$15,-1))-INDEX($C$5:$C$16,MATCH(K49,$C$5:$C$15,-1)+1)))</f>
        <v>0.25714285714285712</v>
      </c>
      <c r="M49" s="3"/>
    </row>
    <row r="50" spans="1:13" x14ac:dyDescent="0.25">
      <c r="A50" s="3"/>
      <c r="B50" s="7"/>
      <c r="C50" s="7"/>
      <c r="D50" s="6"/>
      <c r="E50" s="6"/>
      <c r="F50" s="6"/>
      <c r="G50" s="6"/>
      <c r="H50" s="6"/>
      <c r="I50" s="6"/>
      <c r="J50" s="10" t="s">
        <v>7</v>
      </c>
      <c r="K50" s="9">
        <v>7.4999999999999997E-2</v>
      </c>
      <c r="L50" s="8">
        <f>INDEX($D$5:$D$16,MATCH(K50,$C$5:$C$15,-1)+1)+(K50-INDEX($C$5:$C$16,MATCH(K50,$C$5:$C$15,-1)+1))*((INDEX($D$5:$D$16,MATCH(K50,$C$5:$C$15,-1))-INDEX($D$5:$D$16,MATCH(K50,$C$5:$C$15,-1)+1))/(INDEX($C$5:$C$16,MATCH(K50,$C$5:$C$15,-1))-INDEX($C$5:$C$16,MATCH(K50,$C$5:$C$15,-1)+1)))</f>
        <v>0</v>
      </c>
      <c r="M50" s="3"/>
    </row>
    <row r="51" spans="1:13" x14ac:dyDescent="0.25">
      <c r="A51" s="3"/>
      <c r="B51" s="7"/>
      <c r="C51" s="7"/>
      <c r="D51" s="6"/>
      <c r="E51" s="6"/>
      <c r="F51" s="6"/>
      <c r="G51" s="6"/>
      <c r="H51" s="6"/>
      <c r="I51" s="6"/>
      <c r="J51" s="5" t="s">
        <v>6</v>
      </c>
      <c r="K51" s="4">
        <v>6.3E-2</v>
      </c>
      <c r="L51" s="4">
        <f>INDEX($D$5:$D$16,MATCH(K51,$C$5:$C$15,-1)+1)+(K51-INDEX($C$5:$C$16,MATCH(K51,$C$5:$C$15,-1)+1))*((INDEX($D$5:$D$16,MATCH(K51,$C$5:$C$15,-1))-INDEX($D$5:$D$16,MATCH(K51,$C$5:$C$15,-1)+1))/(INDEX($C$5:$C$16,MATCH(K51,$C$5:$C$15,-1))-INDEX($C$5:$C$16,MATCH(K51,$C$5:$C$15,-1)+1)))</f>
        <v>0</v>
      </c>
      <c r="M51" s="3"/>
    </row>
    <row r="52" spans="1:13" x14ac:dyDescent="0.25">
      <c r="A52" s="3"/>
      <c r="B52" s="7"/>
      <c r="C52" s="7"/>
      <c r="D52" s="6"/>
      <c r="E52" s="6"/>
      <c r="F52" s="6"/>
      <c r="G52" s="6"/>
      <c r="H52" s="6"/>
      <c r="I52" s="6"/>
      <c r="J52" s="5" t="s">
        <v>5</v>
      </c>
      <c r="K52" s="4">
        <v>5.2999999999999999E-2</v>
      </c>
      <c r="L52" s="4">
        <f>INDEX($D$5:$D$16,MATCH(K52,$C$5:$C$15,-1)+1)+(K52-INDEX($C$5:$C$16,MATCH(K52,$C$5:$C$15,-1)+1))*((INDEX($D$5:$D$16,MATCH(K52,$C$5:$C$15,-1))-INDEX($D$5:$D$16,MATCH(K52,$C$5:$C$15,-1)+1))/(INDEX($C$5:$C$16,MATCH(K52,$C$5:$C$15,-1))-INDEX($C$5:$C$16,MATCH(K52,$C$5:$C$15,-1)+1)))</f>
        <v>0</v>
      </c>
      <c r="M52" s="3"/>
    </row>
    <row r="53" spans="1:13" x14ac:dyDescent="0.25">
      <c r="A53" s="3"/>
      <c r="B53" s="7"/>
      <c r="C53" s="7"/>
      <c r="D53" s="6"/>
      <c r="E53" s="6"/>
      <c r="F53" s="6"/>
      <c r="G53" s="6"/>
      <c r="H53" s="6"/>
      <c r="I53" s="6"/>
      <c r="J53" s="5" t="s">
        <v>4</v>
      </c>
      <c r="K53" s="4">
        <v>4.4999999999999998E-2</v>
      </c>
      <c r="L53" s="4">
        <f>INDEX($D$5:$D$16,MATCH(K53,$C$5:$C$15,-1)+1)+(K53-INDEX($C$5:$C$16,MATCH(K53,$C$5:$C$15,-1)+1))*((INDEX($D$5:$D$16,MATCH(K53,$C$5:$C$15,-1))-INDEX($D$5:$D$16,MATCH(K53,$C$5:$C$15,-1)+1))/(INDEX($C$5:$C$16,MATCH(K53,$C$5:$C$15,-1))-INDEX($C$5:$C$16,MATCH(K53,$C$5:$C$15,-1)+1)))</f>
        <v>0</v>
      </c>
      <c r="M53" s="3"/>
    </row>
    <row r="54" spans="1:13" x14ac:dyDescent="0.25">
      <c r="A54" s="3"/>
      <c r="B54" s="7"/>
      <c r="C54" s="7"/>
      <c r="D54" s="6"/>
      <c r="E54" s="6"/>
      <c r="F54" s="6"/>
      <c r="G54" s="6"/>
      <c r="H54" s="6"/>
      <c r="I54" s="6"/>
      <c r="J54" s="5" t="s">
        <v>3</v>
      </c>
      <c r="K54" s="4">
        <v>3.7999999999999999E-2</v>
      </c>
      <c r="L54" s="4">
        <f>INDEX($D$5:$D$16,MATCH(K54,$C$5:$C$15,-1)+1)+(K54-INDEX($C$5:$C$16,MATCH(K54,$C$5:$C$15,-1)+1))*((INDEX($D$5:$D$16,MATCH(K54,$C$5:$C$15,-1))-INDEX($D$5:$D$16,MATCH(K54,$C$5:$C$15,-1)+1))/(INDEX($C$5:$C$16,MATCH(K54,$C$5:$C$15,-1))-INDEX($C$5:$C$16,MATCH(K54,$C$5:$C$15,-1)+1)))</f>
        <v>0</v>
      </c>
      <c r="M54" s="3"/>
    </row>
    <row r="55" spans="1:13" x14ac:dyDescent="0.25">
      <c r="A55" s="3"/>
      <c r="B55" s="7"/>
      <c r="C55" s="7"/>
      <c r="D55" s="6"/>
      <c r="E55" s="6"/>
      <c r="F55" s="6"/>
      <c r="G55" s="6"/>
      <c r="H55" s="6"/>
      <c r="I55" s="6"/>
      <c r="J55" s="5" t="s">
        <v>2</v>
      </c>
      <c r="K55" s="4">
        <v>3.2000000000000001E-2</v>
      </c>
      <c r="L55" s="4">
        <f>INDEX($D$5:$D$16,MATCH(K55,$C$5:$C$15,-1)+1)+(K55-INDEX($C$5:$C$16,MATCH(K55,$C$5:$C$15,-1)+1))*((INDEX($D$5:$D$16,MATCH(K55,$C$5:$C$15,-1))-INDEX($D$5:$D$16,MATCH(K55,$C$5:$C$15,-1)+1))/(INDEX($C$5:$C$16,MATCH(K55,$C$5:$C$15,-1))-INDEX($C$5:$C$16,MATCH(K55,$C$5:$C$15,-1)+1)))</f>
        <v>0</v>
      </c>
      <c r="M55" s="3"/>
    </row>
    <row r="56" spans="1:13" x14ac:dyDescent="0.25">
      <c r="A56" s="3"/>
      <c r="B56" s="7"/>
      <c r="C56" s="7"/>
      <c r="D56" s="6"/>
      <c r="E56" s="6"/>
      <c r="F56" s="6"/>
      <c r="G56" s="6"/>
      <c r="H56" s="6"/>
      <c r="I56" s="6"/>
      <c r="J56" s="5" t="s">
        <v>1</v>
      </c>
      <c r="K56" s="4">
        <v>2.5000000000000001E-2</v>
      </c>
      <c r="L56" s="4">
        <f>INDEX($D$5:$D$16,MATCH(K56,$C$5:$C$15,-1)+1)+(K56-INDEX($C$5:$C$16,MATCH(K56,$C$5:$C$15,-1)+1))*((INDEX($D$5:$D$16,MATCH(K56,$C$5:$C$15,-1))-INDEX($D$5:$D$16,MATCH(K56,$C$5:$C$15,-1)+1))/(INDEX($C$5:$C$16,MATCH(K56,$C$5:$C$15,-1))-INDEX($C$5:$C$16,MATCH(K56,$C$5:$C$15,-1)+1)))</f>
        <v>0</v>
      </c>
      <c r="M56" s="3"/>
    </row>
    <row r="57" spans="1:13" x14ac:dyDescent="0.25">
      <c r="A57" s="3"/>
      <c r="B57" s="7"/>
      <c r="C57" s="7"/>
      <c r="D57" s="6"/>
      <c r="E57" s="6"/>
      <c r="F57" s="6"/>
      <c r="G57" s="6"/>
      <c r="H57" s="6"/>
      <c r="I57" s="6"/>
      <c r="J57" s="5" t="s">
        <v>0</v>
      </c>
      <c r="K57" s="4">
        <v>0.02</v>
      </c>
      <c r="L57" s="4">
        <f>INDEX($D$5:$D$16,MATCH(K57,$C$5:$C$15,-1)+1)+(K57-INDEX($C$5:$C$16,MATCH(K57,$C$5:$C$15,-1)+1))*((INDEX($D$5:$D$16,MATCH(K57,$C$5:$C$15,-1))-INDEX($D$5:$D$16,MATCH(K57,$C$5:$C$15,-1)+1))/(INDEX($C$5:$C$16,MATCH(K57,$C$5:$C$15,-1))-INDEX($C$5:$C$16,MATCH(K57,$C$5:$C$15,-1)+1)))</f>
        <v>0</v>
      </c>
      <c r="M57" s="3"/>
    </row>
  </sheetData>
  <sheetProtection algorithmName="SHA-512" hashValue="IQv481F07zwQHoLLZG7coxyS4zGr3nZ4vS36IKA0T93CJl6krjcJy3V9QzcEen1+A6pAJc9pyqCJw0V71m5pVw==" saltValue="TNe899FeDCAOleSzfwStew==" spinCount="100000" sheet="1" objects="1" scenarios="1" formatCells="0" selectLockedCells="1"/>
  <mergeCells count="20">
    <mergeCell ref="C21:D23"/>
    <mergeCell ref="B2:D2"/>
    <mergeCell ref="F2:H2"/>
    <mergeCell ref="J2:L2"/>
    <mergeCell ref="B3:C3"/>
    <mergeCell ref="D3:D4"/>
    <mergeCell ref="F3:G3"/>
    <mergeCell ref="H3:H4"/>
    <mergeCell ref="J3:K3"/>
    <mergeCell ref="L3:L4"/>
    <mergeCell ref="F23:G23"/>
    <mergeCell ref="B24:B26"/>
    <mergeCell ref="C24:D26"/>
    <mergeCell ref="F24:G24"/>
    <mergeCell ref="F26:H38"/>
    <mergeCell ref="B16:C16"/>
    <mergeCell ref="B18:D18"/>
    <mergeCell ref="C19:D19"/>
    <mergeCell ref="C20:D20"/>
    <mergeCell ref="B21:B23"/>
  </mergeCells>
  <pageMargins left="0.70866141732283472" right="0.70866141732283472" top="0.74803149606299213" bottom="0.74803149606299213" header="0.31496062992125984" footer="0.31496062992125984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ANALITIK</vt:lpstr>
      <vt:lpstr>ANALITIK!Ds</vt:lpstr>
      <vt:lpstr>ANALITIK!Dv</vt:lpstr>
      <vt:lpstr>ANALITIK!Yazdırma_Alanı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Durmaz</dc:creator>
  <cp:lastModifiedBy>Mehmet Durmaz</cp:lastModifiedBy>
  <dcterms:created xsi:type="dcterms:W3CDTF">2019-02-06T07:55:50Z</dcterms:created>
  <dcterms:modified xsi:type="dcterms:W3CDTF">2019-02-06T07:56:07Z</dcterms:modified>
</cp:coreProperties>
</file>