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date1904="1" showInkAnnotation="0" autoCompressPictures="0"/>
  <bookViews>
    <workbookView xWindow="0" yWindow="0" windowWidth="25600" windowHeight="10400" tabRatio="500"/>
  </bookViews>
  <sheets>
    <sheet name="thellier_interpreter_STDEV-OPT_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E8" i="1"/>
  <c r="F7" i="1"/>
  <c r="E7" i="1"/>
  <c r="E6" i="1"/>
  <c r="E5" i="1"/>
  <c r="F6" i="1"/>
  <c r="F5" i="1"/>
  <c r="F4" i="1"/>
  <c r="E4" i="1"/>
  <c r="F3" i="1"/>
  <c r="E3" i="1"/>
</calcChain>
</file>

<file path=xl/sharedStrings.xml><?xml version="1.0" encoding="utf-8"?>
<sst xmlns="http://schemas.openxmlformats.org/spreadsheetml/2006/main" count="89" uniqueCount="66">
  <si>
    <t>er_site_name</t>
  </si>
  <si>
    <t>site_int_n</t>
  </si>
  <si>
    <t>site_int_uT</t>
  </si>
  <si>
    <t>site_int_sigma_uT</t>
  </si>
  <si>
    <t>site_int_sigma_perc</t>
  </si>
  <si>
    <t>site_int_min_uT</t>
  </si>
  <si>
    <t>site_int_min_sigma_uT</t>
  </si>
  <si>
    <t>site_int_max_uT</t>
  </si>
  <si>
    <t>site_int_max_sigma_uT</t>
  </si>
  <si>
    <t>site_int_interval_uT</t>
  </si>
  <si>
    <t>site_int_interval_perc</t>
  </si>
  <si>
    <t>Warning</t>
  </si>
  <si>
    <t>NA02-1B</t>
  </si>
  <si>
    <t xml:space="preserve">No anisotropy corrections;  No cooling rate corrections; </t>
  </si>
  <si>
    <t>NA92-28C</t>
  </si>
  <si>
    <t>NA92-42D</t>
  </si>
  <si>
    <t>NA94-2</t>
  </si>
  <si>
    <t>NA94-3</t>
  </si>
  <si>
    <t>NA94-5</t>
  </si>
  <si>
    <t>NA97-24</t>
  </si>
  <si>
    <t>Q31t?</t>
  </si>
  <si>
    <t>Qht</t>
  </si>
  <si>
    <t>Qd</t>
  </si>
  <si>
    <t>Qvm</t>
  </si>
  <si>
    <t>Qtc?</t>
  </si>
  <si>
    <t>P</t>
  </si>
  <si>
    <t>Between Blocky Cone and the base of Vent Mountain</t>
  </si>
  <si>
    <t>1931 Main Crater wall</t>
  </si>
  <si>
    <t>L</t>
  </si>
  <si>
    <t>1931 Main Crater, west wall</t>
  </si>
  <si>
    <t>New Cone rim, southeast flank of Vent Mountain</t>
  </si>
  <si>
    <t>southeast of VM</t>
  </si>
  <si>
    <t>Lowest flow terrace below big maar</t>
  </si>
  <si>
    <t>U</t>
  </si>
  <si>
    <t>East rim New Cone crater</t>
  </si>
  <si>
    <t>1931 scoria</t>
  </si>
  <si>
    <t>PP1810 - Bacon and others, 2014</t>
  </si>
  <si>
    <t>Half Cone agglutinate</t>
  </si>
  <si>
    <t>pre-Half Cone, dense, gray, sparsely porphyritic lava flow, platy jointing</t>
  </si>
  <si>
    <t>dark brown, scoriaceous, porphyritic pumice</t>
  </si>
  <si>
    <t>older Vm lava flow</t>
  </si>
  <si>
    <t>Supp. Table 1 - REF??</t>
  </si>
  <si>
    <t xml:space="preserve">older lava flow near The Gates; possible Windy Cone source </t>
  </si>
  <si>
    <t>New Cone agglutinate</t>
  </si>
  <si>
    <t>Reference</t>
  </si>
  <si>
    <t>Description</t>
  </si>
  <si>
    <t>Location</t>
  </si>
  <si>
    <t>3430 $/pm$ 70 (Miller and Smith, 1987)</t>
  </si>
  <si>
    <t>1860  $/pm$ 30 y.r. BP (VanderHoek and Myron, 2004)</t>
  </si>
  <si>
    <t>Tuff cones erupted in shallow water, likely after catastrophic draining of the lake. Authors can't rule out eruption during lake fill</t>
  </si>
  <si>
    <t>Domes are earliest evidence of post-caldera volcanics. Believed to have erupted sub-aqueous</t>
  </si>
  <si>
    <t>900 $/pm$ 80</t>
  </si>
  <si>
    <t>If this is related to the New Cone tephra then may be constrained to 400-380 y.r. BP</t>
  </si>
  <si>
    <t>380 $/pm$ 50</t>
  </si>
  <si>
    <t>840 $/pm$ 30</t>
  </si>
  <si>
    <t>site_VADM</t>
  </si>
  <si>
    <t>site_VADM_sigma</t>
  </si>
  <si>
    <t>Latitude</t>
  </si>
  <si>
    <t>Longitude</t>
  </si>
  <si>
    <t>Unit</t>
  </si>
  <si>
    <t>Age_high</t>
  </si>
  <si>
    <t>Age_low</t>
  </si>
  <si>
    <t>Age_notes</t>
  </si>
  <si>
    <t>Pyroclastic_lava_uncertain</t>
  </si>
  <si>
    <t>Avg_age</t>
  </si>
  <si>
    <t>Avg_age_pm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</si>
</sst>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0"/>
      <name val="Helvetica"/>
    </font>
    <font>
      <sz val="10"/>
      <color indexed="8"/>
      <name val="Helvetica"/>
    </font>
    <font>
      <i/>
      <sz val="10"/>
      <color indexed="8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164" fontId="1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Alignment="1" applyProtection="1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NumberFormat="1" applyFont="1" applyFill="1" applyAlignment="1" applyProtection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11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abSelected="1" workbookViewId="0">
      <selection activeCell="F8" sqref="F8"/>
    </sheetView>
  </sheetViews>
  <sheetFormatPr baseColWidth="10" defaultRowHeight="15" x14ac:dyDescent="0"/>
  <cols>
    <col min="1" max="1" width="14.1640625" customWidth="1"/>
    <col min="7" max="7" width="33.83203125" customWidth="1"/>
    <col min="8" max="9" width="42.5" customWidth="1"/>
    <col min="10" max="10" width="53.33203125" customWidth="1"/>
    <col min="11" max="11" width="20" customWidth="1"/>
    <col min="12" max="12" width="17.1640625" customWidth="1"/>
    <col min="13" max="13" width="17.83203125" customWidth="1"/>
    <col min="14" max="14" width="15.33203125" customWidth="1"/>
    <col min="15" max="15" width="18" customWidth="1"/>
    <col min="16" max="16" width="20.1640625" customWidth="1"/>
    <col min="18" max="18" width="16.1640625" bestFit="1" customWidth="1"/>
  </cols>
  <sheetData>
    <row r="1" spans="1:26">
      <c r="A1" t="s">
        <v>0</v>
      </c>
      <c r="B1" t="s">
        <v>57</v>
      </c>
      <c r="C1" t="s">
        <v>58</v>
      </c>
      <c r="D1" t="s">
        <v>59</v>
      </c>
      <c r="E1" t="s">
        <v>64</v>
      </c>
      <c r="F1" t="s">
        <v>65</v>
      </c>
      <c r="G1" t="s">
        <v>60</v>
      </c>
      <c r="H1" t="s">
        <v>61</v>
      </c>
      <c r="I1" t="s">
        <v>62</v>
      </c>
      <c r="J1" t="s">
        <v>63</v>
      </c>
      <c r="K1" t="s">
        <v>46</v>
      </c>
      <c r="L1" t="s">
        <v>45</v>
      </c>
      <c r="M1" t="s">
        <v>44</v>
      </c>
      <c r="N1" t="s">
        <v>1</v>
      </c>
      <c r="O1" t="s">
        <v>2</v>
      </c>
      <c r="P1" t="s">
        <v>3</v>
      </c>
      <c r="Q1" t="s">
        <v>55</v>
      </c>
      <c r="R1" t="s">
        <v>56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</row>
    <row r="2" spans="1:26">
      <c r="A2" t="s">
        <v>12</v>
      </c>
      <c r="B2" s="1">
        <v>56.889299999999999</v>
      </c>
      <c r="C2" s="1">
        <v>158.191</v>
      </c>
      <c r="D2" s="2" t="s">
        <v>20</v>
      </c>
      <c r="E2" s="2">
        <v>19</v>
      </c>
      <c r="F2" s="2">
        <v>0</v>
      </c>
      <c r="G2" s="8">
        <v>1931</v>
      </c>
      <c r="H2" s="9">
        <v>1931</v>
      </c>
      <c r="I2" s="9"/>
      <c r="J2" s="2" t="s">
        <v>25</v>
      </c>
      <c r="K2" s="5" t="s">
        <v>26</v>
      </c>
      <c r="L2" s="5" t="s">
        <v>35</v>
      </c>
      <c r="M2" s="5" t="s">
        <v>36</v>
      </c>
      <c r="N2">
        <v>3</v>
      </c>
      <c r="O2">
        <v>67.98</v>
      </c>
      <c r="P2">
        <v>0.88</v>
      </c>
      <c r="Q2" s="12">
        <v>9.9770000000000006E+22</v>
      </c>
      <c r="R2" s="12">
        <v>1.291E+21</v>
      </c>
      <c r="S2">
        <v>1.29</v>
      </c>
      <c r="T2">
        <v>67.44</v>
      </c>
      <c r="U2">
        <v>1.42</v>
      </c>
      <c r="V2">
        <v>69.78</v>
      </c>
      <c r="W2">
        <v>2.738</v>
      </c>
      <c r="X2">
        <v>2.34</v>
      </c>
      <c r="Y2">
        <v>3.45</v>
      </c>
      <c r="Z2" t="s">
        <v>13</v>
      </c>
    </row>
    <row r="3" spans="1:26">
      <c r="A3" t="s">
        <v>14</v>
      </c>
      <c r="B3" s="1">
        <v>56.907600000000002</v>
      </c>
      <c r="C3" s="1">
        <v>158.20189999999999</v>
      </c>
      <c r="D3" s="3" t="s">
        <v>21</v>
      </c>
      <c r="E3" s="3">
        <f>(870+330)/2</f>
        <v>600</v>
      </c>
      <c r="F3" s="3">
        <f>E3-330</f>
        <v>270</v>
      </c>
      <c r="G3" s="10" t="s">
        <v>54</v>
      </c>
      <c r="H3" s="10" t="s">
        <v>53</v>
      </c>
      <c r="I3" s="10"/>
      <c r="J3" s="2" t="s">
        <v>25</v>
      </c>
      <c r="K3" s="5" t="s">
        <v>27</v>
      </c>
      <c r="L3" s="5" t="s">
        <v>37</v>
      </c>
      <c r="M3" s="5" t="s">
        <v>36</v>
      </c>
      <c r="N3">
        <v>4</v>
      </c>
      <c r="O3">
        <v>61.97</v>
      </c>
      <c r="P3">
        <v>4.34</v>
      </c>
      <c r="Q3" s="12">
        <v>9.0930000000000008E+22</v>
      </c>
      <c r="R3" s="12">
        <v>6.368E+21</v>
      </c>
      <c r="S3">
        <v>7</v>
      </c>
      <c r="T3">
        <v>61.36</v>
      </c>
      <c r="U3">
        <v>4.92</v>
      </c>
      <c r="V3">
        <v>64.349999999999994</v>
      </c>
      <c r="W3">
        <v>6.2290000000000001</v>
      </c>
      <c r="X3">
        <v>3</v>
      </c>
      <c r="Y3">
        <v>4.84</v>
      </c>
      <c r="Z3" t="s">
        <v>13</v>
      </c>
    </row>
    <row r="4" spans="1:26" ht="24">
      <c r="A4" t="s">
        <v>19</v>
      </c>
      <c r="B4" s="1">
        <v>56.88</v>
      </c>
      <c r="C4" s="1">
        <v>158.13399999999999</v>
      </c>
      <c r="D4" s="3" t="s">
        <v>23</v>
      </c>
      <c r="E4" s="3">
        <f>(980+330)/2</f>
        <v>655</v>
      </c>
      <c r="F4" s="3">
        <f>E4-330</f>
        <v>325</v>
      </c>
      <c r="G4" s="10" t="s">
        <v>51</v>
      </c>
      <c r="H4" s="10" t="s">
        <v>53</v>
      </c>
      <c r="I4" s="10" t="s">
        <v>52</v>
      </c>
      <c r="J4" s="2" t="s">
        <v>33</v>
      </c>
      <c r="K4" s="7" t="s">
        <v>34</v>
      </c>
      <c r="L4" s="5" t="s">
        <v>43</v>
      </c>
      <c r="M4" s="5" t="s">
        <v>36</v>
      </c>
      <c r="N4">
        <v>6</v>
      </c>
      <c r="O4">
        <v>58.78</v>
      </c>
      <c r="P4">
        <v>1.91</v>
      </c>
      <c r="Q4" s="12">
        <v>8.6269999999999996E+22</v>
      </c>
      <c r="R4" s="12">
        <v>2.8030000000000003E+21</v>
      </c>
      <c r="S4">
        <v>3.25</v>
      </c>
      <c r="T4">
        <v>56.8</v>
      </c>
      <c r="U4">
        <v>3.13</v>
      </c>
      <c r="V4">
        <v>59.74</v>
      </c>
      <c r="W4">
        <v>2.9590000000000001</v>
      </c>
      <c r="X4">
        <v>2.94</v>
      </c>
      <c r="Y4">
        <v>5</v>
      </c>
      <c r="Z4" t="s">
        <v>13</v>
      </c>
    </row>
    <row r="5" spans="1:26">
      <c r="A5" t="s">
        <v>16</v>
      </c>
      <c r="B5" s="1">
        <v>56.879300000000001</v>
      </c>
      <c r="C5" s="1">
        <v>158.13579999999999</v>
      </c>
      <c r="D5" s="3" t="s">
        <v>23</v>
      </c>
      <c r="E5" s="3">
        <f>(980+330)/2</f>
        <v>655</v>
      </c>
      <c r="F5" s="3">
        <f>E5-330</f>
        <v>325</v>
      </c>
      <c r="G5" s="10" t="s">
        <v>51</v>
      </c>
      <c r="H5" s="10" t="s">
        <v>53</v>
      </c>
      <c r="I5" s="10"/>
      <c r="J5" s="2" t="s">
        <v>25</v>
      </c>
      <c r="K5" s="6" t="s">
        <v>30</v>
      </c>
      <c r="L5" s="5" t="s">
        <v>39</v>
      </c>
      <c r="M5" s="5" t="s">
        <v>36</v>
      </c>
      <c r="N5">
        <v>6</v>
      </c>
      <c r="O5">
        <v>57.04</v>
      </c>
      <c r="P5">
        <v>3.65</v>
      </c>
      <c r="Q5" s="12">
        <v>8.3719999999999998E+22</v>
      </c>
      <c r="R5" s="12">
        <v>5.3569999999999997E+21</v>
      </c>
      <c r="S5">
        <v>6.4</v>
      </c>
      <c r="T5">
        <v>56.2</v>
      </c>
      <c r="U5">
        <v>4.4000000000000004</v>
      </c>
      <c r="V5">
        <v>57.97</v>
      </c>
      <c r="W5">
        <v>4.7919999999999998</v>
      </c>
      <c r="X5">
        <v>1.76</v>
      </c>
      <c r="Y5">
        <v>3.09</v>
      </c>
      <c r="Z5" t="s">
        <v>13</v>
      </c>
    </row>
    <row r="6" spans="1:26">
      <c r="A6" t="s">
        <v>17</v>
      </c>
      <c r="B6" s="2"/>
      <c r="C6" s="2"/>
      <c r="D6" s="4" t="s">
        <v>23</v>
      </c>
      <c r="E6" s="3">
        <f>(980+330)/2</f>
        <v>655</v>
      </c>
      <c r="F6" s="3">
        <f>E6-330</f>
        <v>325</v>
      </c>
      <c r="G6" s="10" t="s">
        <v>51</v>
      </c>
      <c r="H6" s="10" t="s">
        <v>53</v>
      </c>
      <c r="I6" s="11"/>
      <c r="J6" s="2"/>
      <c r="K6" s="5" t="s">
        <v>31</v>
      </c>
      <c r="L6" s="5" t="s">
        <v>40</v>
      </c>
      <c r="M6" s="5" t="s">
        <v>41</v>
      </c>
      <c r="N6">
        <v>6</v>
      </c>
      <c r="O6">
        <v>72.14</v>
      </c>
      <c r="P6">
        <v>0.65</v>
      </c>
      <c r="Q6" s="12">
        <v>1.059E+23</v>
      </c>
      <c r="R6" s="12">
        <v>9.539E+20</v>
      </c>
      <c r="S6">
        <v>0.91</v>
      </c>
      <c r="T6">
        <v>71.66</v>
      </c>
      <c r="U6">
        <v>1.22</v>
      </c>
      <c r="V6">
        <v>72.83</v>
      </c>
      <c r="W6">
        <v>1.216</v>
      </c>
      <c r="X6">
        <v>1.17</v>
      </c>
      <c r="Y6">
        <v>1.62</v>
      </c>
      <c r="Z6" t="s">
        <v>13</v>
      </c>
    </row>
    <row r="7" spans="1:26" ht="36">
      <c r="A7" t="s">
        <v>18</v>
      </c>
      <c r="B7" s="1">
        <v>56.895099999999999</v>
      </c>
      <c r="C7" s="1">
        <v>158.0882</v>
      </c>
      <c r="D7" s="3" t="s">
        <v>24</v>
      </c>
      <c r="E7" s="3">
        <f>(1890+980)/2</f>
        <v>1435</v>
      </c>
      <c r="F7" s="3">
        <f>E7-820</f>
        <v>615</v>
      </c>
      <c r="G7" s="8" t="s">
        <v>48</v>
      </c>
      <c r="H7" s="10" t="s">
        <v>51</v>
      </c>
      <c r="I7" s="10" t="s">
        <v>49</v>
      </c>
      <c r="J7" s="2" t="s">
        <v>28</v>
      </c>
      <c r="K7" s="6" t="s">
        <v>32</v>
      </c>
      <c r="L7" s="5" t="s">
        <v>42</v>
      </c>
      <c r="M7" s="5" t="s">
        <v>36</v>
      </c>
      <c r="N7">
        <v>5</v>
      </c>
      <c r="O7">
        <v>49.45</v>
      </c>
      <c r="P7">
        <v>4.34</v>
      </c>
      <c r="Q7" s="12">
        <v>7.2569999999999997E+22</v>
      </c>
      <c r="R7" s="12">
        <v>6.3689999999999997E+21</v>
      </c>
      <c r="S7">
        <v>8.7799999999999994</v>
      </c>
      <c r="T7">
        <v>49.23</v>
      </c>
      <c r="U7">
        <v>4.6500000000000004</v>
      </c>
      <c r="V7">
        <v>49.94</v>
      </c>
      <c r="W7">
        <v>4.8369999999999997</v>
      </c>
      <c r="X7">
        <v>0.71</v>
      </c>
      <c r="Y7">
        <v>1.44</v>
      </c>
      <c r="Z7" t="s">
        <v>13</v>
      </c>
    </row>
    <row r="8" spans="1:26" ht="24">
      <c r="A8" t="s">
        <v>15</v>
      </c>
      <c r="B8" s="1">
        <v>56.9026</v>
      </c>
      <c r="C8" s="1">
        <v>158.2243</v>
      </c>
      <c r="D8" s="3" t="s">
        <v>22</v>
      </c>
      <c r="E8" s="3">
        <f>(3440+1830)/2</f>
        <v>2635</v>
      </c>
      <c r="F8" s="3">
        <f>E8-1830</f>
        <v>805</v>
      </c>
      <c r="G8" s="10" t="s">
        <v>47</v>
      </c>
      <c r="H8" s="8" t="s">
        <v>48</v>
      </c>
      <c r="I8" s="8" t="s">
        <v>50</v>
      </c>
      <c r="J8" s="2" t="s">
        <v>28</v>
      </c>
      <c r="K8" s="5" t="s">
        <v>29</v>
      </c>
      <c r="L8" s="5" t="s">
        <v>38</v>
      </c>
      <c r="M8" s="5" t="s">
        <v>36</v>
      </c>
      <c r="N8">
        <v>6</v>
      </c>
      <c r="O8">
        <v>57.58</v>
      </c>
      <c r="P8">
        <v>5.0199999999999996</v>
      </c>
      <c r="Q8" s="12">
        <v>8.4500000000000003E+22</v>
      </c>
      <c r="R8" s="12">
        <v>7.3670000000000003E+21</v>
      </c>
      <c r="S8">
        <v>8.7100000000000009</v>
      </c>
      <c r="T8">
        <v>56.41</v>
      </c>
      <c r="U8">
        <v>5.16</v>
      </c>
      <c r="V8">
        <v>58.53</v>
      </c>
      <c r="W8">
        <v>5.6619999999999999</v>
      </c>
      <c r="X8">
        <v>2.13</v>
      </c>
      <c r="Y8">
        <v>3.69</v>
      </c>
      <c r="Z8" t="s">
        <v>13</v>
      </c>
    </row>
    <row r="10" spans="1:26">
      <c r="G10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thellier_interpreter_STDEV-OPT_</vt:lpstr>
    </vt:vector>
  </TitlesOfParts>
  <Company>Occidental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Cromwell</dc:creator>
  <cp:lastModifiedBy>Geoffrey Cromwell</cp:lastModifiedBy>
  <dcterms:created xsi:type="dcterms:W3CDTF">2019-01-15T22:07:17Z</dcterms:created>
  <dcterms:modified xsi:type="dcterms:W3CDTF">2019-02-03T18:55:31Z</dcterms:modified>
</cp:coreProperties>
</file>